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emma.vinellabrusher\12-15-17\TAM\MOVTA\"/>
    </mc:Choice>
  </mc:AlternateContent>
  <bookViews>
    <workbookView xWindow="0" yWindow="0" windowWidth="21495" windowHeight="10350"/>
  </bookViews>
  <sheets>
    <sheet name="Mileage" sheetId="1" r:id="rId1"/>
    <sheet name="Cams" sheetId="2" r:id="rId2"/>
    <sheet name="Fuel Used" sheetId="3" r:id="rId3"/>
  </sheets>
  <definedNames>
    <definedName name="interval">Mileage!$G$2</definedName>
  </definedNames>
  <calcPr calcId="152511"/>
</workbook>
</file>

<file path=xl/calcChain.xml><?xml version="1.0" encoding="utf-8"?>
<calcChain xmlns="http://schemas.openxmlformats.org/spreadsheetml/2006/main">
  <c r="H24" i="3" l="1"/>
  <c r="K24" i="3" s="1"/>
  <c r="H23" i="3"/>
  <c r="K23" i="3" s="1"/>
  <c r="H22" i="3"/>
  <c r="K22" i="3" s="1"/>
  <c r="H21" i="3"/>
  <c r="K21" i="3" s="1"/>
  <c r="H20" i="3"/>
  <c r="K20" i="3" s="1"/>
  <c r="H19" i="3"/>
  <c r="K19" i="3" s="1"/>
  <c r="H18" i="3"/>
  <c r="K18" i="3" s="1"/>
  <c r="H17" i="3"/>
  <c r="K17" i="3" s="1"/>
  <c r="H16" i="3"/>
  <c r="K16" i="3" s="1"/>
  <c r="C16" i="3"/>
  <c r="B16" i="3"/>
  <c r="A16" i="3"/>
  <c r="H15" i="3"/>
  <c r="K15" i="3" s="1"/>
  <c r="C15" i="3"/>
  <c r="B15" i="3"/>
  <c r="A15" i="3"/>
  <c r="H14" i="3"/>
  <c r="K14" i="3" s="1"/>
  <c r="C14" i="3"/>
  <c r="B14" i="3"/>
  <c r="A14" i="3"/>
  <c r="H13" i="3"/>
  <c r="K13" i="3" s="1"/>
  <c r="C13" i="3"/>
  <c r="B13" i="3"/>
  <c r="A13" i="3"/>
  <c r="H12" i="3"/>
  <c r="K12" i="3" s="1"/>
  <c r="C12" i="3"/>
  <c r="B12" i="3"/>
  <c r="A12" i="3"/>
  <c r="H11" i="3"/>
  <c r="K11" i="3" s="1"/>
  <c r="C11" i="3"/>
  <c r="B11" i="3"/>
  <c r="A11" i="3"/>
  <c r="H9" i="3"/>
  <c r="K9" i="3" s="1"/>
  <c r="C9" i="3"/>
  <c r="B9" i="3"/>
  <c r="A9" i="3"/>
  <c r="H8" i="3"/>
  <c r="K8" i="3" s="1"/>
  <c r="C8" i="3"/>
  <c r="B8" i="3"/>
  <c r="A8" i="3"/>
  <c r="H7" i="3"/>
  <c r="K7" i="3" s="1"/>
  <c r="C7" i="3"/>
  <c r="B7" i="3"/>
  <c r="A7" i="3"/>
  <c r="H6" i="3"/>
  <c r="K6" i="3" s="1"/>
  <c r="C6" i="3"/>
  <c r="B6" i="3"/>
  <c r="A6" i="3"/>
  <c r="H5" i="3"/>
  <c r="K5" i="3" s="1"/>
  <c r="C5" i="3"/>
  <c r="B5" i="3"/>
  <c r="A5" i="3"/>
  <c r="H4" i="3"/>
  <c r="K4" i="3" s="1"/>
  <c r="C4" i="3"/>
  <c r="B4" i="3"/>
  <c r="A4" i="3"/>
  <c r="C16" i="2"/>
  <c r="B16" i="2"/>
  <c r="A16" i="2"/>
  <c r="C15" i="2"/>
  <c r="B15" i="2"/>
  <c r="A15" i="2"/>
  <c r="C14" i="2"/>
  <c r="B14" i="2"/>
  <c r="A14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C5" i="2"/>
  <c r="B5" i="2"/>
  <c r="A5" i="2"/>
  <c r="C4" i="2"/>
  <c r="B4" i="2"/>
  <c r="A4" i="2"/>
  <c r="C3" i="2"/>
  <c r="B3" i="2"/>
  <c r="A3" i="2"/>
  <c r="G28" i="1"/>
  <c r="H28" i="1" s="1"/>
  <c r="I28" i="1" s="1"/>
  <c r="G27" i="1"/>
  <c r="H27" i="1" s="1"/>
  <c r="I27" i="1" s="1"/>
  <c r="G26" i="1"/>
  <c r="H26" i="1" s="1"/>
  <c r="I26" i="1" s="1"/>
  <c r="G25" i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9" i="1"/>
  <c r="H9" i="1" s="1"/>
  <c r="I9" i="1" s="1"/>
  <c r="G8" i="1"/>
  <c r="H8" i="1" s="1"/>
  <c r="I8" i="1" s="1"/>
  <c r="G7" i="1"/>
  <c r="H7" i="1" s="1"/>
  <c r="I7" i="1" s="1"/>
  <c r="I6" i="1"/>
  <c r="G5" i="1"/>
  <c r="H5" i="1" s="1"/>
  <c r="I5" i="1" s="1"/>
  <c r="G4" i="1"/>
  <c r="H4" i="1" s="1"/>
  <c r="I4" i="1" s="1"/>
</calcChain>
</file>

<file path=xl/sharedStrings.xml><?xml version="1.0" encoding="utf-8"?>
<sst xmlns="http://schemas.openxmlformats.org/spreadsheetml/2006/main" count="154" uniqueCount="112">
  <si>
    <t>UPDATED</t>
  </si>
  <si>
    <t>Enter the mileage interval at which you want to be notified that a PM is due:</t>
  </si>
  <si>
    <t>Sat 9.23.17</t>
  </si>
  <si>
    <t>Bus Number</t>
  </si>
  <si>
    <t>Year</t>
  </si>
  <si>
    <t>Make</t>
  </si>
  <si>
    <t>Inspection Interval</t>
  </si>
  <si>
    <t>Mileage Interval Last PM</t>
  </si>
  <si>
    <t>Current Mileage</t>
  </si>
  <si>
    <t>Mileage PM Due</t>
  </si>
  <si>
    <t>Mileage to Next PM</t>
  </si>
  <si>
    <t>Status</t>
  </si>
  <si>
    <t>Date PM Done</t>
  </si>
  <si>
    <t>Ford E350</t>
  </si>
  <si>
    <t>Dodge Braun Van</t>
  </si>
  <si>
    <t>Goshen Pacer II</t>
  </si>
  <si>
    <t>GCC/GCII</t>
  </si>
  <si>
    <t>Champion DEF</t>
  </si>
  <si>
    <t>Escape</t>
  </si>
  <si>
    <t xml:space="preserve">Ford </t>
  </si>
  <si>
    <t>Explore</t>
  </si>
  <si>
    <t>Ford</t>
  </si>
  <si>
    <t>F-250</t>
  </si>
  <si>
    <t>Sorento</t>
  </si>
  <si>
    <t>KIA</t>
  </si>
  <si>
    <t>Column I Status:</t>
  </si>
  <si>
    <t>OK and green:  mileage to the next PM is greater than the mileage scheduling interval.</t>
  </si>
  <si>
    <t>SCHEDULE and yellow:  Mileage to next PM is between the mileage scheduling interval and 0.</t>
  </si>
  <si>
    <t>PAST DUE and red:  Mileage to next PM is between 0 and 500 miles past due.</t>
  </si>
  <si>
    <t>LATE and red:  Mileage to next PM is more than 500 miles past due.</t>
  </si>
  <si>
    <t>CamShaft Rplacement Worksheet</t>
  </si>
  <si>
    <t>replacement Interval</t>
  </si>
  <si>
    <t>1st Camshaf</t>
  </si>
  <si>
    <t>2nd Camshaf</t>
  </si>
  <si>
    <t>3rd Camsfaf</t>
  </si>
  <si>
    <t>Rocker Arm</t>
  </si>
  <si>
    <t>Replace Engine or Transmission</t>
  </si>
  <si>
    <t>Date and Mileage of eng or trans</t>
  </si>
  <si>
    <t>122,019 Trans</t>
  </si>
  <si>
    <t>11.10.15</t>
  </si>
  <si>
    <t>157,019 Trans</t>
  </si>
  <si>
    <t>12.21.16</t>
  </si>
  <si>
    <t>Eng repla</t>
  </si>
  <si>
    <t>Eng Repl</t>
  </si>
  <si>
    <t>108,225 1st 145,557 2nd</t>
  </si>
  <si>
    <t>10.15.15/7.23.16</t>
  </si>
  <si>
    <t>134,533 Trans</t>
  </si>
  <si>
    <t>4.20.16</t>
  </si>
  <si>
    <t>179,978 Engine</t>
  </si>
  <si>
    <t>10.26.16 eng</t>
  </si>
  <si>
    <t>12.8.16 eng</t>
  </si>
  <si>
    <t xml:space="preserve">70,135 Trans </t>
  </si>
  <si>
    <t>9.6.14</t>
  </si>
  <si>
    <t>Column D replacement interval mileage</t>
  </si>
  <si>
    <t>Column E 1st camshaft replacement</t>
  </si>
  <si>
    <t>Column F 2nd camshaft replacement</t>
  </si>
  <si>
    <t>Column 3rd camshaft replacement</t>
  </si>
  <si>
    <t>Column H replacement of rocker arms as prevent maintenance</t>
  </si>
  <si>
    <t>OK and green:  count to the next PM is greater than the count scheduling interval.</t>
  </si>
  <si>
    <t>SCHEDULE and yellow:  Count to next PM is between the scheduling interval and 0.</t>
  </si>
  <si>
    <t>PAST DUE and red:  Count to next PM is between 0 and 50 counts past due.</t>
  </si>
  <si>
    <t>LATE and red:  Count to next PM is more than 50 cycles past due.</t>
  </si>
  <si>
    <t>Bus Maintenance Mileage Worksheet</t>
  </si>
  <si>
    <t>Enter the time interval (days) at which you want to be notified that a PM is due:</t>
  </si>
  <si>
    <t>Starting Mileage</t>
  </si>
  <si>
    <t>Ending Mileage</t>
  </si>
  <si>
    <t>Route Bus Was On</t>
  </si>
  <si>
    <t>Current Date</t>
  </si>
  <si>
    <t>Daily Mileage</t>
  </si>
  <si>
    <t>Work Done</t>
  </si>
  <si>
    <t>Fuel Used</t>
  </si>
  <si>
    <t>Mile Per Gallon</t>
  </si>
  <si>
    <t>Lift</t>
  </si>
  <si>
    <t>LIFT</t>
  </si>
  <si>
    <t>OVU</t>
  </si>
  <si>
    <t>7th St</t>
  </si>
  <si>
    <t>buzz 2way</t>
  </si>
  <si>
    <t>WVUP</t>
  </si>
  <si>
    <t>out of service</t>
  </si>
  <si>
    <t>Jefferson 1</t>
  </si>
  <si>
    <t>trim unit</t>
  </si>
  <si>
    <t>Nicelyville</t>
  </si>
  <si>
    <t>Jefferson 2</t>
  </si>
  <si>
    <t>Broad Re</t>
  </si>
  <si>
    <t>Pike 1</t>
  </si>
  <si>
    <t>seat repair</t>
  </si>
  <si>
    <t>Pike 2 Lunch</t>
  </si>
  <si>
    <t xml:space="preserve">Pike 2   </t>
  </si>
  <si>
    <t>lift light</t>
  </si>
  <si>
    <t>Rayon /split</t>
  </si>
  <si>
    <t>Vienna 1</t>
  </si>
  <si>
    <t>Vienna 2</t>
  </si>
  <si>
    <t>hose</t>
  </si>
  <si>
    <t>Broad St</t>
  </si>
  <si>
    <r>
      <rPr>
        <b/>
        <sz val="10"/>
        <rFont val="Arial"/>
        <family val="2"/>
      </rPr>
      <t>Columns A-C:</t>
    </r>
    <r>
      <rPr>
        <sz val="10"/>
        <rFont val="Arial"/>
        <family val="2"/>
      </rPr>
      <t xml:space="preserve">  Are automatically filled in if you are using the bus mileage tab.  Otherwise, enter descriptive information.</t>
    </r>
  </si>
  <si>
    <t>Insert more columns if necessary.</t>
  </si>
  <si>
    <t>Column H Daily Mileage: differance Col E and Col D total</t>
  </si>
  <si>
    <t>Column I Status: maintenance work done night before</t>
  </si>
  <si>
    <t xml:space="preserve">Column J Fuel Used </t>
  </si>
  <si>
    <t>Column K Miles per gallon for date</t>
  </si>
  <si>
    <t>left cam</t>
  </si>
  <si>
    <r>
      <rPr>
        <sz val="10"/>
        <rFont val="Arial"/>
        <family val="2"/>
      </rPr>
      <t>Columns A-C:  Enter descriptive information.  Insert more columns if necessary.</t>
    </r>
  </si>
  <si>
    <r>
      <rPr>
        <sz val="10"/>
        <rFont val="Arial"/>
        <family val="2"/>
      </rPr>
      <t>Column D Inspection interval:  Enter the mileage interval between inspections.</t>
    </r>
  </si>
  <si>
    <r>
      <rPr>
        <sz val="10"/>
        <rFont val="Arial"/>
        <family val="2"/>
      </rPr>
      <t>Column E Mileage Interval Last PM:  Enter either the actual mileage the PM was conducted (e.g., 15,241) or the last PM interval completed (e.g., 15,000).</t>
    </r>
  </si>
  <si>
    <r>
      <rPr>
        <sz val="10"/>
        <rFont val="Arial"/>
        <family val="2"/>
      </rPr>
      <t>Column F Current Mileage:  Enter the current mileage at least weekly.</t>
    </r>
  </si>
  <si>
    <r>
      <rPr>
        <sz val="10"/>
        <rFont val="Arial"/>
        <family val="2"/>
      </rPr>
      <t>Column G Mileage PM Due is the inspection interval (column D) + mileage interval last PM (Column E).</t>
    </r>
  </si>
  <si>
    <r>
      <rPr>
        <sz val="10"/>
        <rFont val="Arial"/>
        <family val="2"/>
      </rPr>
      <t>Column H Mileage to Next PM is mileage PM due less the current mileage.  Displays the numbers in red when they are &lt; 0.</t>
    </r>
  </si>
  <si>
    <r>
      <t>Columns A-C</t>
    </r>
    <r>
      <rPr>
        <sz val="10"/>
        <rFont val="Arial"/>
        <family val="2"/>
      </rPr>
      <t>:  Are automatically filled in if you are using the bus tab.  Otherwise, enter descriptive information.  Insert more columns if necessary.</t>
    </r>
  </si>
  <si>
    <r>
      <t>Column D Starting Mileage</t>
    </r>
    <r>
      <rPr>
        <sz val="10"/>
        <rFont val="Arial"/>
        <family val="2"/>
      </rPr>
      <t>:  Daily mileage from day before</t>
    </r>
  </si>
  <si>
    <r>
      <t>Column E Ending Mileage of today</t>
    </r>
    <r>
      <rPr>
        <sz val="10"/>
        <rFont val="Arial"/>
        <family val="2"/>
      </rPr>
      <t>:  Enter today mileage.</t>
    </r>
  </si>
  <si>
    <r>
      <t>Column F Current route</t>
    </r>
    <r>
      <rPr>
        <sz val="10"/>
        <rFont val="Arial"/>
        <family val="2"/>
      </rPr>
      <t xml:space="preserve">  Enter todays Route bus was on.</t>
    </r>
  </si>
  <si>
    <r>
      <t>Column G Date current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</si>
</sst>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charset val="134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1"/>
      <color indexed="62"/>
      <name val="Century Gothic"/>
      <family val="2"/>
    </font>
    <font>
      <u/>
      <sz val="10"/>
      <color indexed="50"/>
      <name val="Arial"/>
      <family val="2"/>
    </font>
    <font>
      <sz val="10"/>
      <name val="Arial"/>
      <family val="2"/>
    </font>
    <font>
      <b/>
      <sz val="11"/>
      <color indexed="62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3F3F1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6" fillId="5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</cellStyleXfs>
  <cellXfs count="77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Alignment="1">
      <alignment wrapText="1"/>
    </xf>
    <xf numFmtId="38" fontId="2" fillId="0" borderId="4" xfId="0" applyNumberFormat="1" applyFont="1" applyBorder="1" applyAlignment="1">
      <alignment horizontal="center"/>
    </xf>
    <xf numFmtId="0" fontId="1" fillId="8" borderId="5" xfId="0" applyFont="1" applyFill="1" applyBorder="1" applyAlignment="1"/>
    <xf numFmtId="0" fontId="1" fillId="8" borderId="1" xfId="0" applyFont="1" applyFill="1" applyBorder="1" applyAlignment="1"/>
    <xf numFmtId="0" fontId="3" fillId="8" borderId="5" xfId="0" applyFont="1" applyFill="1" applyBorder="1" applyAlignment="1"/>
    <xf numFmtId="0" fontId="1" fillId="3" borderId="5" xfId="0" applyFont="1" applyFill="1" applyBorder="1" applyAlignment="1"/>
    <xf numFmtId="3" fontId="1" fillId="8" borderId="5" xfId="0" applyNumberFormat="1" applyFont="1" applyFill="1" applyBorder="1" applyAlignment="1"/>
    <xf numFmtId="0" fontId="1" fillId="7" borderId="5" xfId="0" applyFont="1" applyFill="1" applyBorder="1" applyAlignment="1"/>
    <xf numFmtId="0" fontId="1" fillId="7" borderId="1" xfId="0" applyFont="1" applyFill="1" applyBorder="1" applyAlignment="1"/>
    <xf numFmtId="0" fontId="1" fillId="0" borderId="0" xfId="0" quotePrefix="1" applyFont="1" applyAlignme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/>
    <xf numFmtId="0" fontId="5" fillId="0" borderId="0" xfId="2" applyFont="1" applyAlignment="1"/>
    <xf numFmtId="14" fontId="5" fillId="0" borderId="0" xfId="2" applyNumberFormat="1" applyFont="1" applyAlignme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6" xfId="3" applyFont="1" applyAlignment="1">
      <alignment horizontal="center"/>
    </xf>
    <xf numFmtId="0" fontId="7" fillId="2" borderId="6" xfId="3" applyFont="1" applyFill="1" applyAlignment="1"/>
    <xf numFmtId="0" fontId="7" fillId="2" borderId="6" xfId="3" applyFont="1" applyFill="1" applyAlignment="1">
      <alignment horizontal="center"/>
    </xf>
    <xf numFmtId="0" fontId="6" fillId="10" borderId="0" xfId="0" applyFont="1" applyFill="1" applyBorder="1" applyAlignment="1"/>
    <xf numFmtId="0" fontId="6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center"/>
    </xf>
    <xf numFmtId="0" fontId="7" fillId="0" borderId="6" xfId="3" applyFont="1" applyFill="1" applyAlignment="1">
      <alignment horizontal="center"/>
    </xf>
    <xf numFmtId="0" fontId="7" fillId="9" borderId="6" xfId="3" applyFont="1" applyFill="1" applyAlignment="1"/>
    <xf numFmtId="0" fontId="7" fillId="9" borderId="6" xfId="3" applyFont="1" applyFill="1" applyAlignment="1">
      <alignment horizontal="center"/>
    </xf>
    <xf numFmtId="0" fontId="2" fillId="0" borderId="0" xfId="0" applyFont="1" applyFill="1" applyAlignment="1"/>
    <xf numFmtId="3" fontId="7" fillId="2" borderId="6" xfId="3" applyNumberFormat="1" applyFont="1" applyFill="1" applyAlignment="1"/>
    <xf numFmtId="38" fontId="6" fillId="5" borderId="4" xfId="1" applyNumberFormat="1" applyFont="1" applyBorder="1" applyAlignment="1" applyProtection="1">
      <protection locked="0"/>
    </xf>
    <xf numFmtId="0" fontId="8" fillId="6" borderId="4" xfId="1" applyFont="1" applyFill="1" applyBorder="1" applyAlignment="1">
      <alignment horizontal="center"/>
    </xf>
    <xf numFmtId="38" fontId="6" fillId="0" borderId="4" xfId="0" applyNumberFormat="1" applyFont="1" applyBorder="1" applyAlignment="1"/>
    <xf numFmtId="0" fontId="6" fillId="7" borderId="5" xfId="0" applyFont="1" applyFill="1" applyBorder="1" applyAlignment="1"/>
    <xf numFmtId="0" fontId="6" fillId="7" borderId="1" xfId="0" applyFont="1" applyFill="1" applyBorder="1" applyAlignment="1"/>
    <xf numFmtId="3" fontId="8" fillId="6" borderId="4" xfId="1" applyNumberFormat="1" applyFont="1" applyFill="1" applyBorder="1" applyAlignment="1">
      <alignment horizontal="center"/>
    </xf>
    <xf numFmtId="0" fontId="1" fillId="6" borderId="4" xfId="1" applyFont="1" applyFill="1" applyBorder="1" applyAlignment="1">
      <alignment horizontal="center"/>
    </xf>
    <xf numFmtId="0" fontId="6" fillId="5" borderId="4" xfId="1" applyFont="1" applyBorder="1" applyAlignment="1"/>
    <xf numFmtId="0" fontId="6" fillId="0" borderId="4" xfId="0" applyFont="1" applyBorder="1" applyAlignment="1"/>
    <xf numFmtId="0" fontId="6" fillId="0" borderId="0" xfId="0" applyFont="1" applyAlignment="1">
      <alignment horizontal="left" wrapText="1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14" fontId="6" fillId="0" borderId="0" xfId="0" applyNumberFormat="1" applyFont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38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38" fontId="6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/>
    <xf numFmtId="2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 applyProtection="1">
      <alignment horizontal="center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>
      <alignment horizontal="center"/>
    </xf>
    <xf numFmtId="38" fontId="6" fillId="0" borderId="2" xfId="0" applyNumberFormat="1" applyFont="1" applyBorder="1" applyAlignment="1">
      <alignment horizontal="center"/>
    </xf>
    <xf numFmtId="0" fontId="6" fillId="4" borderId="3" xfId="0" applyFont="1" applyFill="1" applyBorder="1" applyAlignment="1"/>
    <xf numFmtId="2" fontId="6" fillId="4" borderId="3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>
      <alignment horizontal="center"/>
    </xf>
    <xf numFmtId="38" fontId="6" fillId="4" borderId="3" xfId="0" applyNumberFormat="1" applyFont="1" applyFill="1" applyBorder="1" applyAlignment="1">
      <alignment horizontal="center"/>
    </xf>
    <xf numFmtId="0" fontId="6" fillId="4" borderId="1" xfId="0" applyFont="1" applyFill="1" applyBorder="1" applyAlignment="1"/>
    <xf numFmtId="2" fontId="6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 applyProtection="1">
      <alignment horizontal="center"/>
      <protection locked="0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38" fontId="6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0" xfId="0" quotePrefix="1" applyFont="1" applyAlignment="1"/>
    <xf numFmtId="0" fontId="6" fillId="0" borderId="0" xfId="0" applyFont="1" applyFill="1" applyAlignment="1"/>
  </cellXfs>
  <cellStyles count="4">
    <cellStyle name="Heading 3" xfId="3" builtinId="18"/>
    <cellStyle name="Hyperlink" xfId="2" builtinId="8"/>
    <cellStyle name="Normal" xfId="0" builtinId="0"/>
    <cellStyle name="Note" xfId="1" builtinId="10"/>
  </cellStyles>
  <dxfs count="12"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0"/>
        </patternFill>
      </fill>
    </dxf>
    <dxf>
      <font>
        <b val="0"/>
        <i val="0"/>
      </font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0"/>
        </patternFill>
      </fill>
    </dxf>
    <dxf>
      <font>
        <b val="0"/>
        <i val="0"/>
      </font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0"/>
        </patternFill>
      </fill>
    </dxf>
    <dxf>
      <font>
        <b val="0"/>
        <i val="0"/>
      </font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0"/>
        </patternFill>
      </fill>
    </dxf>
    <dxf>
      <font>
        <b val="0"/>
        <i val="0"/>
      </font>
      <fill>
        <patternFill patternType="solid">
          <fgColor indexed="10"/>
          <bgColor indexed="13"/>
        </patternFill>
      </fill>
    </dxf>
  </dxfs>
  <tableStyles count="0" defaultTableStyle="TableStyleMedium2" defaultPivotStyle="PivotStyleLight16"/>
  <colors>
    <mruColors>
      <color rgb="FFB3F3F1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K8" sqref="K8"/>
    </sheetView>
  </sheetViews>
  <sheetFormatPr defaultColWidth="9" defaultRowHeight="12.75"/>
  <cols>
    <col min="1" max="1" width="9" style="17" customWidth="1"/>
    <col min="2" max="2" width="9" style="17"/>
    <col min="3" max="3" width="19" style="17" customWidth="1"/>
    <col min="4" max="5" width="10.42578125" style="17" customWidth="1"/>
    <col min="6" max="6" width="9.5703125" style="17"/>
    <col min="7" max="7" width="9.28515625" style="17"/>
    <col min="8" max="8" width="9" style="17"/>
    <col min="9" max="10" width="12.85546875" style="17" customWidth="1"/>
    <col min="11" max="16384" width="9" style="17"/>
  </cols>
  <sheetData>
    <row r="1" spans="1:10" ht="12.75" customHeight="1">
      <c r="A1" s="1"/>
      <c r="H1" s="17" t="s">
        <v>0</v>
      </c>
      <c r="I1" s="18"/>
      <c r="J1" s="19">
        <v>43085</v>
      </c>
    </row>
    <row r="2" spans="1:10" ht="14.25" customHeight="1">
      <c r="A2" s="20" t="s">
        <v>1</v>
      </c>
      <c r="B2" s="20"/>
      <c r="C2" s="20"/>
      <c r="D2" s="20"/>
      <c r="E2" s="20"/>
      <c r="F2" s="20"/>
      <c r="G2" s="1">
        <v>500</v>
      </c>
      <c r="H2" s="21"/>
      <c r="J2" s="17" t="s">
        <v>2</v>
      </c>
    </row>
    <row r="3" spans="1:10" ht="38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5">
      <c r="A4" s="22">
        <v>31</v>
      </c>
      <c r="B4" s="22">
        <v>2014</v>
      </c>
      <c r="C4" s="22" t="s">
        <v>13</v>
      </c>
      <c r="D4" s="22">
        <v>5000</v>
      </c>
      <c r="E4" s="22">
        <v>60213</v>
      </c>
      <c r="F4" s="22">
        <v>64225</v>
      </c>
      <c r="G4" s="23">
        <f>SUM(D4:E4)</f>
        <v>65213</v>
      </c>
      <c r="H4" s="24">
        <f>+G4-F4</f>
        <v>988</v>
      </c>
      <c r="I4" s="25" t="str">
        <f>IF(H4&gt;interval,"OK",IF(H4&gt;0,"SCHEDULE",IF(H4&gt;-500,"PAST DUE","LATE")))</f>
        <v>OK</v>
      </c>
      <c r="J4" s="27">
        <v>42906</v>
      </c>
    </row>
    <row r="5" spans="1:10" ht="15">
      <c r="A5" s="22">
        <v>32</v>
      </c>
      <c r="B5" s="22">
        <v>2015</v>
      </c>
      <c r="C5" s="22" t="s">
        <v>14</v>
      </c>
      <c r="D5" s="22">
        <v>5000</v>
      </c>
      <c r="E5" s="22">
        <v>5009</v>
      </c>
      <c r="F5" s="22">
        <v>9408</v>
      </c>
      <c r="G5" s="23">
        <f t="shared" ref="G5" si="0">SUM(D5:E5)</f>
        <v>10009</v>
      </c>
      <c r="H5" s="24">
        <f>+G5-F5</f>
        <v>601</v>
      </c>
      <c r="I5" s="25" t="str">
        <f t="shared" ref="I5" si="1">IF(H5&gt;interval,"OK",IF(H5&gt;0,"SCHEDULE",IF(H5&gt;-500,"PAST DUE","LATE")))</f>
        <v>OK</v>
      </c>
      <c r="J5" s="26"/>
    </row>
    <row r="6" spans="1:10" ht="15">
      <c r="A6" s="22">
        <v>501</v>
      </c>
      <c r="B6" s="22">
        <v>2016</v>
      </c>
      <c r="C6" s="22" t="s">
        <v>15</v>
      </c>
      <c r="D6" s="22">
        <v>5000</v>
      </c>
      <c r="E6" s="22">
        <v>40300</v>
      </c>
      <c r="F6" s="22">
        <v>41156</v>
      </c>
      <c r="G6" s="23">
        <v>45300</v>
      </c>
      <c r="H6" s="24">
        <v>4353</v>
      </c>
      <c r="I6" s="25" t="str">
        <f t="shared" ref="I6" si="2">IF(H6&gt;interval,"OK",IF(H6&gt;0,"SCHEDULE",IF(H6&gt;-500,"PAST DUE","LATE")))</f>
        <v>OK</v>
      </c>
      <c r="J6" s="27">
        <v>43067</v>
      </c>
    </row>
    <row r="7" spans="1:10" ht="15">
      <c r="A7" s="22">
        <v>201</v>
      </c>
      <c r="B7" s="22">
        <v>2012</v>
      </c>
      <c r="C7" s="22" t="s">
        <v>16</v>
      </c>
      <c r="D7" s="22">
        <v>5000</v>
      </c>
      <c r="E7" s="22">
        <v>139762</v>
      </c>
      <c r="F7" s="22">
        <v>144343</v>
      </c>
      <c r="G7" s="23">
        <f t="shared" ref="G7" si="3">SUM(D7:E7)</f>
        <v>144762</v>
      </c>
      <c r="H7" s="24">
        <f t="shared" ref="H7" si="4">+G7-F7</f>
        <v>419</v>
      </c>
      <c r="I7" s="25" t="str">
        <f t="shared" ref="I7" si="5">IF(H7&gt;interval,"OK",IF(H7&gt;0,"SCHEDULE",IF(H7&gt;-500,"PAST DUE","LATE")))</f>
        <v>SCHEDULE</v>
      </c>
      <c r="J7" s="27">
        <v>43035</v>
      </c>
    </row>
    <row r="8" spans="1:10" ht="15">
      <c r="A8" s="22">
        <v>202</v>
      </c>
      <c r="B8" s="22">
        <v>2012</v>
      </c>
      <c r="C8" s="22" t="s">
        <v>16</v>
      </c>
      <c r="D8" s="22">
        <v>5000</v>
      </c>
      <c r="E8" s="22">
        <v>124853</v>
      </c>
      <c r="F8" s="22">
        <v>129473</v>
      </c>
      <c r="G8" s="23">
        <f t="shared" ref="G8" si="6">SUM(D8:E8)</f>
        <v>129853</v>
      </c>
      <c r="H8" s="24">
        <f t="shared" ref="H8" si="7">+G8-F8</f>
        <v>380</v>
      </c>
      <c r="I8" s="25" t="str">
        <f t="shared" ref="I8:I28" si="8">IF(H8&gt;interval,"OK",IF(H8&gt;0,"SCHEDULE",IF(H8&gt;-500,"PAST DUE","LATE")))</f>
        <v>SCHEDULE</v>
      </c>
      <c r="J8" s="27">
        <v>43029</v>
      </c>
    </row>
    <row r="9" spans="1:10" ht="15">
      <c r="A9" s="22">
        <v>203</v>
      </c>
      <c r="B9" s="22">
        <v>2013</v>
      </c>
      <c r="C9" s="22" t="s">
        <v>16</v>
      </c>
      <c r="D9" s="22">
        <v>5000</v>
      </c>
      <c r="E9" s="22">
        <v>110213</v>
      </c>
      <c r="F9" s="22">
        <v>113233</v>
      </c>
      <c r="G9" s="23">
        <f t="shared" ref="G9:G19" si="9">SUM(D9:E9)</f>
        <v>115213</v>
      </c>
      <c r="H9" s="24">
        <f t="shared" ref="H9:H28" si="10">+G9-F9</f>
        <v>1980</v>
      </c>
      <c r="I9" s="25" t="str">
        <f t="shared" si="8"/>
        <v>OK</v>
      </c>
      <c r="J9" s="27">
        <v>43015</v>
      </c>
    </row>
    <row r="10" spans="1:10" ht="15">
      <c r="A10" s="22">
        <v>204</v>
      </c>
      <c r="B10" s="22">
        <v>2017</v>
      </c>
      <c r="C10" s="22"/>
      <c r="D10" s="22">
        <v>5000</v>
      </c>
      <c r="E10" s="22"/>
      <c r="F10" s="22">
        <v>1477</v>
      </c>
      <c r="G10" s="23"/>
      <c r="H10" s="24"/>
      <c r="I10" s="25"/>
      <c r="J10" s="27"/>
    </row>
    <row r="11" spans="1:10" ht="15">
      <c r="A11" s="28">
        <v>301</v>
      </c>
      <c r="B11" s="28">
        <v>2012</v>
      </c>
      <c r="C11" s="28" t="s">
        <v>17</v>
      </c>
      <c r="D11" s="28">
        <v>5000</v>
      </c>
      <c r="E11" s="28">
        <v>189804</v>
      </c>
      <c r="F11" s="28">
        <v>190009</v>
      </c>
      <c r="G11" s="29">
        <f t="shared" si="9"/>
        <v>194804</v>
      </c>
      <c r="H11" s="30">
        <f t="shared" si="10"/>
        <v>4795</v>
      </c>
      <c r="I11" s="25" t="str">
        <f t="shared" si="8"/>
        <v>OK</v>
      </c>
      <c r="J11" s="27">
        <v>43083</v>
      </c>
    </row>
    <row r="12" spans="1:10" ht="15">
      <c r="A12" s="22">
        <v>302</v>
      </c>
      <c r="B12" s="22">
        <v>2012</v>
      </c>
      <c r="C12" s="22" t="s">
        <v>17</v>
      </c>
      <c r="D12" s="22">
        <v>5000</v>
      </c>
      <c r="E12" s="22">
        <v>195031</v>
      </c>
      <c r="F12" s="22">
        <v>197993</v>
      </c>
      <c r="G12" s="23">
        <f t="shared" si="9"/>
        <v>200031</v>
      </c>
      <c r="H12" s="24">
        <f t="shared" si="10"/>
        <v>2038</v>
      </c>
      <c r="I12" s="25" t="str">
        <f t="shared" si="8"/>
        <v>OK</v>
      </c>
      <c r="J12" s="27">
        <v>43060</v>
      </c>
    </row>
    <row r="13" spans="1:10" ht="15">
      <c r="A13" s="22">
        <v>303</v>
      </c>
      <c r="B13" s="22">
        <v>2012</v>
      </c>
      <c r="C13" s="22" t="s">
        <v>17</v>
      </c>
      <c r="D13" s="22">
        <v>5000</v>
      </c>
      <c r="E13" s="22">
        <v>194958</v>
      </c>
      <c r="F13" s="22">
        <v>194958</v>
      </c>
      <c r="G13" s="23">
        <f t="shared" si="9"/>
        <v>199958</v>
      </c>
      <c r="H13" s="24">
        <f t="shared" si="10"/>
        <v>5000</v>
      </c>
      <c r="I13" s="25" t="str">
        <f t="shared" si="8"/>
        <v>OK</v>
      </c>
      <c r="J13" s="27">
        <v>43085</v>
      </c>
    </row>
    <row r="14" spans="1:10" ht="15">
      <c r="A14" s="22">
        <v>304</v>
      </c>
      <c r="B14" s="22">
        <v>2012</v>
      </c>
      <c r="C14" s="22" t="s">
        <v>17</v>
      </c>
      <c r="D14" s="22">
        <v>5000</v>
      </c>
      <c r="E14" s="22">
        <v>199606</v>
      </c>
      <c r="F14" s="22">
        <v>200510</v>
      </c>
      <c r="G14" s="23">
        <f t="shared" si="9"/>
        <v>204606</v>
      </c>
      <c r="H14" s="24">
        <f t="shared" si="10"/>
        <v>4096</v>
      </c>
      <c r="I14" s="25" t="str">
        <f t="shared" si="8"/>
        <v>OK</v>
      </c>
      <c r="J14" s="27">
        <v>43075</v>
      </c>
    </row>
    <row r="15" spans="1:10" ht="15">
      <c r="A15" s="22">
        <v>305</v>
      </c>
      <c r="B15" s="22">
        <v>2012</v>
      </c>
      <c r="C15" s="22" t="s">
        <v>17</v>
      </c>
      <c r="D15" s="22">
        <v>5000</v>
      </c>
      <c r="E15" s="22">
        <v>194935</v>
      </c>
      <c r="F15" s="22">
        <v>197582</v>
      </c>
      <c r="G15" s="23">
        <f t="shared" si="9"/>
        <v>199935</v>
      </c>
      <c r="H15" s="24">
        <f t="shared" si="10"/>
        <v>2353</v>
      </c>
      <c r="I15" s="25" t="str">
        <f t="shared" si="8"/>
        <v>OK</v>
      </c>
      <c r="J15" s="27">
        <v>43061</v>
      </c>
    </row>
    <row r="16" spans="1:10" ht="15">
      <c r="A16" s="22">
        <v>307</v>
      </c>
      <c r="B16" s="22">
        <v>2012</v>
      </c>
      <c r="C16" s="22" t="s">
        <v>17</v>
      </c>
      <c r="D16" s="22">
        <v>5000</v>
      </c>
      <c r="E16" s="22">
        <v>189582</v>
      </c>
      <c r="F16" s="22">
        <v>194814</v>
      </c>
      <c r="G16" s="23">
        <f t="shared" si="9"/>
        <v>194582</v>
      </c>
      <c r="H16" s="24">
        <f t="shared" si="10"/>
        <v>-232</v>
      </c>
      <c r="I16" s="25" t="str">
        <f t="shared" si="8"/>
        <v>PAST DUE</v>
      </c>
      <c r="J16" s="27">
        <v>43039</v>
      </c>
    </row>
    <row r="17" spans="1:12" ht="15">
      <c r="A17" s="22">
        <v>308</v>
      </c>
      <c r="B17" s="22">
        <v>2012</v>
      </c>
      <c r="C17" s="22" t="s">
        <v>17</v>
      </c>
      <c r="D17" s="22">
        <v>5000</v>
      </c>
      <c r="E17" s="22">
        <v>194512</v>
      </c>
      <c r="F17" s="22">
        <v>196071</v>
      </c>
      <c r="G17" s="23">
        <f t="shared" si="9"/>
        <v>199512</v>
      </c>
      <c r="H17" s="24">
        <f t="shared" si="10"/>
        <v>3441</v>
      </c>
      <c r="I17" s="25" t="str">
        <f t="shared" si="8"/>
        <v>OK</v>
      </c>
      <c r="J17" s="27">
        <v>43071</v>
      </c>
    </row>
    <row r="18" spans="1:12" ht="15">
      <c r="A18" s="22">
        <v>309</v>
      </c>
      <c r="B18" s="22">
        <v>2013</v>
      </c>
      <c r="C18" s="22" t="s">
        <v>17</v>
      </c>
      <c r="D18" s="22">
        <v>5000</v>
      </c>
      <c r="E18" s="22">
        <v>189543</v>
      </c>
      <c r="F18" s="22">
        <v>194495</v>
      </c>
      <c r="G18" s="23">
        <f t="shared" si="9"/>
        <v>194543</v>
      </c>
      <c r="H18" s="24">
        <f t="shared" si="10"/>
        <v>48</v>
      </c>
      <c r="I18" s="25" t="str">
        <f t="shared" si="8"/>
        <v>SCHEDULE</v>
      </c>
      <c r="J18" s="27">
        <v>43042</v>
      </c>
      <c r="K18" s="31"/>
    </row>
    <row r="19" spans="1:12" ht="15">
      <c r="A19" s="22">
        <v>310</v>
      </c>
      <c r="B19" s="22">
        <v>2013</v>
      </c>
      <c r="C19" s="22" t="s">
        <v>17</v>
      </c>
      <c r="D19" s="22">
        <v>5000</v>
      </c>
      <c r="E19" s="22">
        <v>189305</v>
      </c>
      <c r="F19" s="22">
        <v>191428</v>
      </c>
      <c r="G19" s="23">
        <f t="shared" si="9"/>
        <v>194305</v>
      </c>
      <c r="H19" s="24">
        <f t="shared" si="10"/>
        <v>2877</v>
      </c>
      <c r="I19" s="25" t="str">
        <f t="shared" si="8"/>
        <v>OK</v>
      </c>
      <c r="J19" s="27">
        <v>43064</v>
      </c>
    </row>
    <row r="20" spans="1:12" ht="15">
      <c r="A20" s="22">
        <v>311</v>
      </c>
      <c r="B20" s="22">
        <v>2013</v>
      </c>
      <c r="C20" s="22" t="s">
        <v>17</v>
      </c>
      <c r="D20" s="22">
        <v>5000</v>
      </c>
      <c r="E20" s="22">
        <v>194774</v>
      </c>
      <c r="F20" s="22">
        <v>198702</v>
      </c>
      <c r="G20" s="23">
        <v>199774</v>
      </c>
      <c r="H20" s="24">
        <f t="shared" si="10"/>
        <v>1072</v>
      </c>
      <c r="I20" s="25" t="str">
        <f t="shared" si="8"/>
        <v>OK</v>
      </c>
      <c r="J20" s="27">
        <v>43034</v>
      </c>
    </row>
    <row r="21" spans="1:12" ht="15">
      <c r="A21" s="22">
        <v>401</v>
      </c>
      <c r="B21" s="22">
        <v>2015</v>
      </c>
      <c r="C21" s="22" t="s">
        <v>17</v>
      </c>
      <c r="D21" s="22">
        <v>5000</v>
      </c>
      <c r="E21" s="22">
        <v>104807</v>
      </c>
      <c r="F21" s="22">
        <v>106042</v>
      </c>
      <c r="G21" s="23">
        <v>109807</v>
      </c>
      <c r="H21" s="24">
        <f t="shared" si="10"/>
        <v>3765</v>
      </c>
      <c r="I21" s="25" t="str">
        <f t="shared" si="8"/>
        <v>OK</v>
      </c>
      <c r="J21" s="27">
        <v>43076</v>
      </c>
    </row>
    <row r="22" spans="1:12" ht="15">
      <c r="A22" s="22">
        <v>402</v>
      </c>
      <c r="B22" s="22">
        <v>2015</v>
      </c>
      <c r="C22" s="22" t="s">
        <v>17</v>
      </c>
      <c r="D22" s="22">
        <v>5000</v>
      </c>
      <c r="E22" s="22">
        <v>99726</v>
      </c>
      <c r="F22" s="22">
        <v>101134</v>
      </c>
      <c r="G22" s="23">
        <v>104726</v>
      </c>
      <c r="H22" s="24">
        <f t="shared" si="10"/>
        <v>3592</v>
      </c>
      <c r="I22" s="25" t="str">
        <f t="shared" si="8"/>
        <v>OK</v>
      </c>
      <c r="J22" s="27">
        <v>43045</v>
      </c>
    </row>
    <row r="23" spans="1:12" ht="15">
      <c r="A23" s="22">
        <v>403</v>
      </c>
      <c r="B23" s="22">
        <v>2016</v>
      </c>
      <c r="C23" s="22" t="s">
        <v>17</v>
      </c>
      <c r="D23" s="22">
        <v>5000</v>
      </c>
      <c r="E23" s="22">
        <v>32933</v>
      </c>
      <c r="F23" s="22">
        <v>34283</v>
      </c>
      <c r="G23" s="32">
        <v>37933</v>
      </c>
      <c r="H23" s="24">
        <f t="shared" si="10"/>
        <v>3650</v>
      </c>
      <c r="I23" s="25" t="str">
        <f t="shared" si="8"/>
        <v>OK</v>
      </c>
      <c r="J23" s="27">
        <v>43074</v>
      </c>
    </row>
    <row r="24" spans="1:12" ht="15">
      <c r="A24" s="22">
        <v>404</v>
      </c>
      <c r="B24" s="22">
        <v>2016</v>
      </c>
      <c r="C24" s="22" t="s">
        <v>17</v>
      </c>
      <c r="D24" s="22">
        <v>5000</v>
      </c>
      <c r="E24" s="22">
        <v>23791</v>
      </c>
      <c r="F24" s="22">
        <v>24992</v>
      </c>
      <c r="G24" s="32">
        <v>28791</v>
      </c>
      <c r="H24" s="24">
        <f t="shared" si="10"/>
        <v>3799</v>
      </c>
      <c r="I24" s="25" t="str">
        <f t="shared" si="8"/>
        <v>OK</v>
      </c>
      <c r="J24" s="27">
        <v>43078</v>
      </c>
    </row>
    <row r="25" spans="1:12" ht="15">
      <c r="A25" s="22" t="s">
        <v>18</v>
      </c>
      <c r="B25" s="22">
        <v>2011</v>
      </c>
      <c r="C25" s="22" t="s">
        <v>19</v>
      </c>
      <c r="D25" s="22">
        <v>7500</v>
      </c>
      <c r="E25" s="22">
        <v>58558</v>
      </c>
      <c r="F25" s="22">
        <v>58920</v>
      </c>
      <c r="G25" s="23">
        <f t="shared" ref="G25:G28" si="11">SUM(D25:E25)</f>
        <v>66058</v>
      </c>
      <c r="H25" s="24">
        <f t="shared" si="10"/>
        <v>7138</v>
      </c>
      <c r="I25" s="25" t="str">
        <f t="shared" si="8"/>
        <v>OK</v>
      </c>
      <c r="J25" s="27">
        <v>43032</v>
      </c>
    </row>
    <row r="26" spans="1:12" ht="15">
      <c r="A26" s="22" t="s">
        <v>20</v>
      </c>
      <c r="B26" s="22">
        <v>2014</v>
      </c>
      <c r="C26" s="22" t="s">
        <v>21</v>
      </c>
      <c r="D26" s="22">
        <v>7500</v>
      </c>
      <c r="E26" s="22">
        <v>64822</v>
      </c>
      <c r="F26" s="22">
        <v>67097</v>
      </c>
      <c r="G26" s="23">
        <f t="shared" si="11"/>
        <v>72322</v>
      </c>
      <c r="H26" s="24">
        <f t="shared" si="10"/>
        <v>5225</v>
      </c>
      <c r="I26" s="25" t="str">
        <f t="shared" si="8"/>
        <v>OK</v>
      </c>
      <c r="J26" s="27">
        <v>43033</v>
      </c>
    </row>
    <row r="27" spans="1:12" ht="15">
      <c r="A27" s="22" t="s">
        <v>22</v>
      </c>
      <c r="B27" s="22">
        <v>2011</v>
      </c>
      <c r="C27" s="22" t="s">
        <v>21</v>
      </c>
      <c r="D27" s="22">
        <v>7500</v>
      </c>
      <c r="E27" s="22">
        <v>33647</v>
      </c>
      <c r="F27" s="22">
        <v>34347</v>
      </c>
      <c r="G27" s="23">
        <f t="shared" si="11"/>
        <v>41147</v>
      </c>
      <c r="H27" s="24">
        <f t="shared" si="10"/>
        <v>6800</v>
      </c>
      <c r="I27" s="25" t="str">
        <f t="shared" si="8"/>
        <v>OK</v>
      </c>
      <c r="J27" s="27">
        <v>43015</v>
      </c>
    </row>
    <row r="28" spans="1:12" ht="15">
      <c r="A28" s="22" t="s">
        <v>23</v>
      </c>
      <c r="B28" s="22">
        <v>2015</v>
      </c>
      <c r="C28" s="22" t="s">
        <v>24</v>
      </c>
      <c r="D28" s="22">
        <v>7500</v>
      </c>
      <c r="E28" s="22">
        <v>47231</v>
      </c>
      <c r="F28" s="22">
        <v>48056</v>
      </c>
      <c r="G28" s="23">
        <f t="shared" si="11"/>
        <v>54731</v>
      </c>
      <c r="H28" s="24">
        <f t="shared" si="10"/>
        <v>6675</v>
      </c>
      <c r="I28" s="25" t="str">
        <f t="shared" si="8"/>
        <v>OK</v>
      </c>
      <c r="J28" s="27">
        <v>42859</v>
      </c>
    </row>
    <row r="29" spans="1:12">
      <c r="A29" s="1"/>
    </row>
    <row r="30" spans="1:12">
      <c r="A30" s="13" t="s">
        <v>101</v>
      </c>
    </row>
    <row r="31" spans="1:12">
      <c r="A31" s="1" t="s">
        <v>102</v>
      </c>
    </row>
    <row r="32" spans="1:12">
      <c r="A32" s="16" t="s">
        <v>103</v>
      </c>
      <c r="B32" s="16"/>
      <c r="C32" s="16"/>
      <c r="D32" s="16"/>
      <c r="E32" s="16"/>
      <c r="F32" s="16"/>
      <c r="G32" s="16"/>
      <c r="H32" s="16"/>
      <c r="I32" s="16"/>
      <c r="J32" s="15"/>
      <c r="K32" s="21"/>
      <c r="L32" s="21"/>
    </row>
    <row r="33" spans="1:12">
      <c r="A33" s="1" t="s">
        <v>104</v>
      </c>
    </row>
    <row r="34" spans="1:12">
      <c r="A34" s="1" t="s">
        <v>105</v>
      </c>
    </row>
    <row r="35" spans="1:12">
      <c r="A35" s="1" t="s">
        <v>106</v>
      </c>
    </row>
    <row r="36" spans="1:12" ht="12.75" customHeight="1">
      <c r="A36" s="1" t="s">
        <v>25</v>
      </c>
    </row>
    <row r="37" spans="1:12">
      <c r="A37" s="20" t="s">
        <v>26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>
      <c r="A38" s="17" t="s">
        <v>27</v>
      </c>
    </row>
    <row r="39" spans="1:12">
      <c r="A39" s="17" t="s">
        <v>28</v>
      </c>
    </row>
    <row r="40" spans="1:12">
      <c r="A40" s="17" t="s">
        <v>29</v>
      </c>
    </row>
    <row r="41" spans="1:12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</sheetData>
  <mergeCells count="3">
    <mergeCell ref="A2:F2"/>
    <mergeCell ref="A32:I32"/>
    <mergeCell ref="A37:L37"/>
  </mergeCells>
  <conditionalFormatting sqref="I4:J28">
    <cfRule type="cellIs" dxfId="11" priority="1" stopIfTrue="1" operator="equal">
      <formula>"SCHEDULE"</formula>
    </cfRule>
    <cfRule type="cellIs" dxfId="10" priority="2" stopIfTrue="1" operator="equal">
      <formula>"PAST DUE"</formula>
    </cfRule>
    <cfRule type="cellIs" dxfId="9" priority="3" stopIfTrue="1" operator="equal">
      <formula>"LATE"</formula>
    </cfRule>
  </conditionalFormatting>
  <printOptions horizontalCentered="1" verticalCentered="1"/>
  <pageMargins left="0.75" right="0.75" top="1" bottom="1" header="0.5" footer="0.5"/>
  <pageSetup orientation="landscape" verticalDpi="300" r:id="rId1"/>
  <headerFooter alignWithMargins="0">
    <oddHeader>&amp;C&amp;"Arial,Bold"BUS MAINTENANCE SCHEDULING WORKSHEET 
CAT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C13" sqref="C13"/>
    </sheetView>
  </sheetViews>
  <sheetFormatPr defaultColWidth="9" defaultRowHeight="12.75"/>
  <cols>
    <col min="1" max="1" width="9.7109375" customWidth="1"/>
    <col min="3" max="3" width="19.7109375" customWidth="1"/>
    <col min="4" max="4" width="10.140625" customWidth="1"/>
    <col min="5" max="5" width="10.28515625" customWidth="1"/>
    <col min="6" max="6" width="10.5703125" customWidth="1"/>
    <col min="9" max="10" width="18.42578125" customWidth="1"/>
  </cols>
  <sheetData>
    <row r="1" spans="1:10">
      <c r="A1" s="1" t="s">
        <v>30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6.75" customHeight="1">
      <c r="A2" s="2" t="s">
        <v>3</v>
      </c>
      <c r="B2" s="2" t="s">
        <v>4</v>
      </c>
      <c r="C2" s="2" t="s">
        <v>5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</row>
    <row r="3" spans="1:10" ht="15">
      <c r="A3" s="17">
        <f>+Mileage!A4</f>
        <v>31</v>
      </c>
      <c r="B3" s="17">
        <f>+Mileage!B4</f>
        <v>2014</v>
      </c>
      <c r="C3" s="17" t="str">
        <f>+Mileage!C4</f>
        <v>Ford E350</v>
      </c>
      <c r="D3" s="5"/>
      <c r="E3" s="33"/>
      <c r="F3" s="34"/>
      <c r="G3" s="35"/>
      <c r="H3" s="35"/>
      <c r="I3" s="36"/>
      <c r="J3" s="37"/>
    </row>
    <row r="4" spans="1:10" ht="15">
      <c r="A4" s="17">
        <f>+Mileage!A5</f>
        <v>32</v>
      </c>
      <c r="B4" s="17">
        <f>+Mileage!B5</f>
        <v>2015</v>
      </c>
      <c r="C4" s="17" t="str">
        <f>+Mileage!C5</f>
        <v>Dodge Braun Van</v>
      </c>
      <c r="D4" s="5"/>
      <c r="E4" s="33"/>
      <c r="F4" s="34"/>
      <c r="G4" s="35"/>
      <c r="H4" s="35"/>
      <c r="I4" s="36"/>
      <c r="J4" s="37"/>
    </row>
    <row r="5" spans="1:10" ht="15">
      <c r="A5" s="17">
        <f>+Mileage!A6</f>
        <v>501</v>
      </c>
      <c r="B5" s="17">
        <f>+Mileage!B6</f>
        <v>2016</v>
      </c>
      <c r="C5" s="17" t="str">
        <f>+Mileage!C6</f>
        <v>Goshen Pacer II</v>
      </c>
      <c r="D5" s="5"/>
      <c r="E5" s="33"/>
      <c r="F5" s="34"/>
      <c r="G5" s="35"/>
      <c r="H5" s="35"/>
      <c r="I5" s="36"/>
      <c r="J5" s="37"/>
    </row>
    <row r="6" spans="1:10" ht="15">
      <c r="A6" s="17">
        <v>201</v>
      </c>
      <c r="B6" s="17">
        <f>+Mileage!B7</f>
        <v>2012</v>
      </c>
      <c r="C6" s="17" t="str">
        <f>+Mileage!C7</f>
        <v>GCC/GCII</v>
      </c>
      <c r="D6" s="5"/>
      <c r="E6" s="33"/>
      <c r="F6" s="34"/>
      <c r="G6" s="35"/>
      <c r="H6" s="35"/>
      <c r="I6" s="36"/>
      <c r="J6" s="37"/>
    </row>
    <row r="7" spans="1:10" ht="15">
      <c r="A7" s="17">
        <f>+Mileage!A8</f>
        <v>202</v>
      </c>
      <c r="B7" s="17">
        <f>+Mileage!B8</f>
        <v>2012</v>
      </c>
      <c r="C7" s="17" t="str">
        <f>+Mileage!C8</f>
        <v>GCC/GCII</v>
      </c>
      <c r="D7" s="5"/>
      <c r="E7" s="33"/>
      <c r="F7" s="34"/>
      <c r="G7" s="35"/>
      <c r="H7" s="35"/>
      <c r="I7" s="36"/>
      <c r="J7" s="37"/>
    </row>
    <row r="8" spans="1:10" ht="15">
      <c r="A8" s="17">
        <f>+Mileage!A9</f>
        <v>203</v>
      </c>
      <c r="B8" s="17">
        <f>+Mileage!B9</f>
        <v>2013</v>
      </c>
      <c r="C8" s="17" t="str">
        <f>+Mileage!C9</f>
        <v>GCC/GCII</v>
      </c>
      <c r="D8" s="5"/>
      <c r="E8" s="33"/>
      <c r="F8" s="34"/>
      <c r="G8" s="35"/>
      <c r="H8" s="35"/>
      <c r="I8" s="36"/>
      <c r="J8" s="37"/>
    </row>
    <row r="9" spans="1:10" ht="15">
      <c r="A9" s="17">
        <f>+Mileage!A11</f>
        <v>301</v>
      </c>
      <c r="B9" s="17">
        <f>+Mileage!B11</f>
        <v>2012</v>
      </c>
      <c r="C9" s="17" t="str">
        <f>+Mileage!C11</f>
        <v>Champion DEF</v>
      </c>
      <c r="D9" s="5">
        <v>52083</v>
      </c>
      <c r="E9" s="33">
        <v>118777</v>
      </c>
      <c r="F9" s="34">
        <v>170860</v>
      </c>
      <c r="G9" s="35"/>
      <c r="H9" s="35"/>
      <c r="I9" s="6" t="s">
        <v>38</v>
      </c>
      <c r="J9" s="7" t="s">
        <v>39</v>
      </c>
    </row>
    <row r="10" spans="1:10" ht="15">
      <c r="A10" s="17">
        <f>+Mileage!A12</f>
        <v>302</v>
      </c>
      <c r="B10" s="17">
        <f>+Mileage!B12</f>
        <v>2012</v>
      </c>
      <c r="C10" s="17" t="str">
        <f>+Mileage!C12</f>
        <v>Champion DEF</v>
      </c>
      <c r="D10" s="5">
        <v>55298</v>
      </c>
      <c r="E10" s="33">
        <v>82187</v>
      </c>
      <c r="F10" s="38">
        <v>137485</v>
      </c>
      <c r="G10" s="35"/>
      <c r="H10" s="35"/>
      <c r="I10" s="6" t="s">
        <v>40</v>
      </c>
      <c r="J10" s="7" t="s">
        <v>41</v>
      </c>
    </row>
    <row r="11" spans="1:10" ht="15">
      <c r="A11" s="17">
        <f>+Mileage!A13</f>
        <v>303</v>
      </c>
      <c r="B11" s="17">
        <f>+Mileage!B13</f>
        <v>2012</v>
      </c>
      <c r="C11" s="17" t="str">
        <f>+Mileage!C13</f>
        <v>Champion DEF</v>
      </c>
      <c r="D11" s="5">
        <v>88636</v>
      </c>
      <c r="E11" s="33">
        <v>65023</v>
      </c>
      <c r="F11" s="38">
        <v>153659</v>
      </c>
      <c r="G11" s="35"/>
      <c r="H11" s="35"/>
      <c r="I11" s="36"/>
      <c r="J11" s="37"/>
    </row>
    <row r="12" spans="1:10">
      <c r="A12" s="17">
        <f>+Mileage!A14</f>
        <v>304</v>
      </c>
      <c r="B12" s="17">
        <f>+Mileage!B14</f>
        <v>2012</v>
      </c>
      <c r="C12" s="17" t="str">
        <f>+Mileage!C14</f>
        <v>Champion DEF</v>
      </c>
      <c r="D12" s="5">
        <v>37302</v>
      </c>
      <c r="E12" s="33" t="s">
        <v>42</v>
      </c>
      <c r="F12" s="39" t="s">
        <v>43</v>
      </c>
      <c r="G12" s="35"/>
      <c r="H12" s="35"/>
      <c r="I12" s="8" t="s">
        <v>44</v>
      </c>
      <c r="J12" s="7" t="s">
        <v>45</v>
      </c>
    </row>
    <row r="13" spans="1:10" ht="15">
      <c r="A13" s="17">
        <v>304</v>
      </c>
      <c r="B13" s="17">
        <v>2012</v>
      </c>
      <c r="C13" s="17" t="s">
        <v>17</v>
      </c>
      <c r="D13" s="5"/>
      <c r="E13" s="33"/>
      <c r="F13" s="34"/>
      <c r="G13" s="35"/>
      <c r="H13" s="35"/>
      <c r="I13" s="8" t="s">
        <v>46</v>
      </c>
      <c r="J13" s="7" t="s">
        <v>47</v>
      </c>
    </row>
    <row r="14" spans="1:10" ht="15">
      <c r="A14" s="17">
        <f>+Mileage!A15</f>
        <v>305</v>
      </c>
      <c r="B14" s="17">
        <f>+Mileage!B15</f>
        <v>2012</v>
      </c>
      <c r="C14" s="17" t="str">
        <f>+Mileage!C15</f>
        <v>Champion DEF</v>
      </c>
      <c r="D14" s="5">
        <v>150196</v>
      </c>
      <c r="E14" s="33">
        <v>150196</v>
      </c>
      <c r="F14" s="34" t="s">
        <v>100</v>
      </c>
      <c r="G14" s="35"/>
      <c r="H14" s="35"/>
      <c r="I14" s="9" t="s">
        <v>48</v>
      </c>
      <c r="J14" s="37"/>
    </row>
    <row r="15" spans="1:10" ht="15">
      <c r="A15" s="17" t="e">
        <f>+Mileage!#REF!</f>
        <v>#REF!</v>
      </c>
      <c r="B15" s="17" t="e">
        <f>+Mileage!#REF!</f>
        <v>#REF!</v>
      </c>
      <c r="C15" s="17" t="e">
        <f>+Mileage!#REF!</f>
        <v>#REF!</v>
      </c>
      <c r="D15" s="5">
        <v>59000</v>
      </c>
      <c r="E15" s="33">
        <v>70648</v>
      </c>
      <c r="F15" s="34">
        <v>129359</v>
      </c>
      <c r="G15" s="35"/>
      <c r="H15" s="35"/>
      <c r="I15" s="36"/>
      <c r="J15" s="37"/>
    </row>
    <row r="16" spans="1:10" ht="15">
      <c r="A16" s="17">
        <f>+Mileage!A16</f>
        <v>307</v>
      </c>
      <c r="B16" s="17">
        <f>+Mileage!B16</f>
        <v>2012</v>
      </c>
      <c r="C16" s="17" t="str">
        <f>+Mileage!C16</f>
        <v>Champion DEF</v>
      </c>
      <c r="D16" s="5">
        <v>93553</v>
      </c>
      <c r="E16" s="33">
        <v>66937</v>
      </c>
      <c r="F16" s="34"/>
      <c r="G16" s="35"/>
      <c r="H16" s="35">
        <v>160490</v>
      </c>
      <c r="I16" s="36"/>
      <c r="J16" s="37"/>
    </row>
    <row r="17" spans="1:12" ht="15">
      <c r="A17" s="17">
        <v>308</v>
      </c>
      <c r="B17" s="17">
        <v>2012</v>
      </c>
      <c r="C17" s="17" t="s">
        <v>17</v>
      </c>
      <c r="D17" s="5">
        <v>45318</v>
      </c>
      <c r="E17" s="33">
        <v>118667</v>
      </c>
      <c r="F17" s="34"/>
      <c r="G17" s="35"/>
      <c r="H17" s="35">
        <v>163985</v>
      </c>
      <c r="I17" s="10">
        <v>159233</v>
      </c>
      <c r="J17" s="7" t="s">
        <v>49</v>
      </c>
    </row>
    <row r="18" spans="1:12" ht="15">
      <c r="A18" s="17">
        <v>309</v>
      </c>
      <c r="B18" s="17">
        <v>2013</v>
      </c>
      <c r="C18" s="17" t="s">
        <v>17</v>
      </c>
      <c r="D18" s="5">
        <v>62743</v>
      </c>
      <c r="E18" s="33">
        <v>101910</v>
      </c>
      <c r="F18" s="38">
        <v>164743</v>
      </c>
      <c r="G18" s="35"/>
      <c r="H18" s="35"/>
      <c r="I18" s="11"/>
      <c r="J18" s="12"/>
    </row>
    <row r="19" spans="1:12">
      <c r="A19" s="17">
        <v>310</v>
      </c>
      <c r="B19" s="17">
        <v>2013</v>
      </c>
      <c r="C19" s="17" t="s">
        <v>17</v>
      </c>
      <c r="D19" s="5">
        <v>55310</v>
      </c>
      <c r="E19" s="33">
        <v>100604</v>
      </c>
      <c r="F19" s="39" t="s">
        <v>43</v>
      </c>
      <c r="G19" s="35"/>
      <c r="H19" s="35"/>
      <c r="I19" s="10">
        <v>155914</v>
      </c>
      <c r="J19" s="7" t="s">
        <v>50</v>
      </c>
    </row>
    <row r="20" spans="1:12" ht="15">
      <c r="A20" s="17">
        <v>311</v>
      </c>
      <c r="B20" s="17">
        <v>2013</v>
      </c>
      <c r="C20" s="17" t="s">
        <v>17</v>
      </c>
      <c r="D20" s="5">
        <v>68218</v>
      </c>
      <c r="E20" s="33">
        <v>101317</v>
      </c>
      <c r="F20" s="38">
        <v>169535</v>
      </c>
      <c r="G20" s="35" t="s">
        <v>100</v>
      </c>
      <c r="H20" s="35"/>
      <c r="I20" s="6" t="s">
        <v>51</v>
      </c>
      <c r="J20" s="7" t="s">
        <v>52</v>
      </c>
    </row>
    <row r="21" spans="1:12" ht="15">
      <c r="A21" s="17">
        <v>401</v>
      </c>
      <c r="B21" s="17">
        <v>2015</v>
      </c>
      <c r="C21" s="17" t="s">
        <v>17</v>
      </c>
      <c r="D21" s="5"/>
      <c r="E21" s="33"/>
      <c r="F21" s="34"/>
      <c r="G21" s="35"/>
      <c r="H21" s="35"/>
      <c r="I21" s="36"/>
      <c r="J21" s="37"/>
    </row>
    <row r="22" spans="1:12" ht="15">
      <c r="A22" s="17">
        <v>402</v>
      </c>
      <c r="B22" s="17">
        <v>2015</v>
      </c>
      <c r="C22" s="17" t="s">
        <v>17</v>
      </c>
      <c r="D22" s="5"/>
      <c r="E22" s="33"/>
      <c r="F22" s="34"/>
      <c r="G22" s="35"/>
      <c r="H22" s="35"/>
      <c r="I22" s="36"/>
      <c r="J22" s="37"/>
    </row>
    <row r="23" spans="1:12" ht="15">
      <c r="A23" s="17">
        <v>403</v>
      </c>
      <c r="B23" s="17">
        <v>2016</v>
      </c>
      <c r="C23" s="17" t="s">
        <v>17</v>
      </c>
      <c r="D23" s="5"/>
      <c r="E23" s="33"/>
      <c r="F23" s="34"/>
      <c r="G23" s="35"/>
      <c r="H23" s="35"/>
      <c r="I23" s="36"/>
      <c r="J23" s="37"/>
    </row>
    <row r="24" spans="1:12" ht="15">
      <c r="A24" s="17">
        <v>404</v>
      </c>
      <c r="B24" s="17">
        <v>2016</v>
      </c>
      <c r="C24" s="17" t="s">
        <v>17</v>
      </c>
      <c r="D24" s="5"/>
      <c r="E24" s="40"/>
      <c r="F24" s="34"/>
      <c r="G24" s="41"/>
      <c r="H24" s="41"/>
      <c r="I24" s="36"/>
      <c r="J24" s="37"/>
    </row>
    <row r="25" spans="1:12">
      <c r="A25" s="13" t="s">
        <v>107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2">
      <c r="A26" s="1" t="s">
        <v>53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2">
      <c r="A27" s="16" t="s">
        <v>54</v>
      </c>
      <c r="B27" s="16"/>
      <c r="C27" s="16"/>
      <c r="D27" s="16"/>
      <c r="E27" s="16"/>
      <c r="F27" s="16"/>
      <c r="G27" s="16"/>
      <c r="H27" s="16"/>
      <c r="I27" s="16"/>
      <c r="J27" s="15"/>
      <c r="L27" s="4"/>
    </row>
    <row r="28" spans="1:12">
      <c r="A28" s="1" t="s">
        <v>55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2">
      <c r="A29" s="1" t="s">
        <v>56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2">
      <c r="A30" s="1" t="s">
        <v>57</v>
      </c>
      <c r="B30" s="17"/>
      <c r="C30" s="17"/>
      <c r="D30" s="17"/>
      <c r="E30" s="17"/>
      <c r="F30" s="17"/>
      <c r="G30" s="17"/>
      <c r="H30" s="17"/>
      <c r="I30" s="17"/>
      <c r="J30" s="17"/>
    </row>
    <row r="31" spans="1:12">
      <c r="A31" s="1" t="s">
        <v>25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12.75" customHeight="1">
      <c r="A32" s="42" t="s">
        <v>58</v>
      </c>
      <c r="B32" s="42"/>
      <c r="C32" s="42"/>
      <c r="D32" s="42"/>
      <c r="E32" s="42"/>
      <c r="F32" s="42"/>
      <c r="G32" s="42"/>
      <c r="H32" s="42"/>
      <c r="I32" s="42"/>
      <c r="J32" s="42"/>
      <c r="L32" s="14"/>
    </row>
    <row r="33" spans="1:11">
      <c r="A33" s="17" t="s">
        <v>59</v>
      </c>
      <c r="B33" s="17"/>
      <c r="C33" s="17"/>
      <c r="D33" s="17"/>
      <c r="E33" s="17"/>
      <c r="F33" s="17"/>
      <c r="G33" s="17"/>
      <c r="H33" s="17"/>
      <c r="I33" s="17"/>
      <c r="J33" s="17"/>
    </row>
    <row r="34" spans="1:11">
      <c r="A34" s="17" t="s">
        <v>60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1">
      <c r="A35" s="17" t="s">
        <v>61</v>
      </c>
      <c r="B35" s="17"/>
      <c r="C35" s="17"/>
      <c r="D35" s="17"/>
      <c r="E35" s="17"/>
      <c r="F35" s="17"/>
      <c r="G35" s="17"/>
      <c r="H35" s="17"/>
      <c r="I35" s="17"/>
      <c r="J35" s="17"/>
    </row>
    <row r="48" spans="1:11">
      <c r="K48" s="4"/>
    </row>
    <row r="53" spans="11:11">
      <c r="K53" s="14"/>
    </row>
  </sheetData>
  <mergeCells count="1">
    <mergeCell ref="A27:I27"/>
  </mergeCells>
  <conditionalFormatting sqref="I3:J23">
    <cfRule type="cellIs" dxfId="8" priority="1" stopIfTrue="1" operator="equal">
      <formula>"SCHEDULE"</formula>
    </cfRule>
    <cfRule type="cellIs" dxfId="7" priority="2" stopIfTrue="1" operator="equal">
      <formula>"PAST DUE"</formula>
    </cfRule>
    <cfRule type="cellIs" dxfId="6" priority="3" stopIfTrue="1" operator="equal">
      <formula>"LATE"</formula>
    </cfRule>
  </conditionalFormatting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L9" sqref="L9"/>
    </sheetView>
  </sheetViews>
  <sheetFormatPr defaultColWidth="9" defaultRowHeight="12.75"/>
  <cols>
    <col min="1" max="1" width="9.7109375" customWidth="1"/>
    <col min="3" max="3" width="15.7109375" customWidth="1"/>
    <col min="4" max="5" width="10.28515625" customWidth="1"/>
    <col min="6" max="6" width="12.42578125" customWidth="1"/>
    <col min="7" max="7" width="10.85546875" customWidth="1"/>
    <col min="8" max="8" width="10.5703125" customWidth="1"/>
    <col min="9" max="9" width="13" customWidth="1"/>
    <col min="10" max="10" width="9.5703125" customWidth="1"/>
  </cols>
  <sheetData>
    <row r="1" spans="1:13">
      <c r="A1" s="1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A2" s="20" t="s">
        <v>63</v>
      </c>
      <c r="B2" s="20"/>
      <c r="C2" s="20"/>
      <c r="D2" s="20"/>
      <c r="E2" s="20"/>
      <c r="F2" s="20"/>
      <c r="G2" s="20"/>
      <c r="H2" s="1">
        <v>14</v>
      </c>
      <c r="I2" s="21"/>
      <c r="J2" s="21"/>
      <c r="K2" s="21"/>
      <c r="L2" s="17"/>
      <c r="M2" s="17"/>
    </row>
    <row r="3" spans="1:13" ht="37.5" customHeight="1">
      <c r="A3" s="2" t="s">
        <v>3</v>
      </c>
      <c r="B3" s="2" t="s">
        <v>4</v>
      </c>
      <c r="C3" s="2" t="s">
        <v>5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  <c r="L3" s="17"/>
      <c r="M3" s="17"/>
    </row>
    <row r="4" spans="1:13">
      <c r="A4" s="43">
        <f>+Mileage!A4</f>
        <v>31</v>
      </c>
      <c r="B4" s="43">
        <f>+Mileage!B4</f>
        <v>2014</v>
      </c>
      <c r="C4" s="43" t="str">
        <f>+Mileage!C4</f>
        <v>Ford E350</v>
      </c>
      <c r="D4" s="44">
        <v>63513</v>
      </c>
      <c r="E4" s="44">
        <v>63513</v>
      </c>
      <c r="F4" s="45" t="s">
        <v>72</v>
      </c>
      <c r="G4" s="46"/>
      <c r="H4" s="47">
        <f t="shared" ref="H4:H6" si="0">E4-D4</f>
        <v>0</v>
      </c>
      <c r="I4" s="48"/>
      <c r="J4" s="44">
        <v>17.664999999999999</v>
      </c>
      <c r="K4" s="47">
        <f t="shared" ref="K4:K6" si="1">H4/J4</f>
        <v>0</v>
      </c>
      <c r="L4" s="17"/>
      <c r="M4" s="17"/>
    </row>
    <row r="5" spans="1:13">
      <c r="A5" s="43">
        <f>+Mileage!A5</f>
        <v>32</v>
      </c>
      <c r="B5" s="43">
        <f>+Mileage!B5</f>
        <v>2015</v>
      </c>
      <c r="C5" s="43" t="str">
        <f>+Mileage!C5</f>
        <v>Dodge Braun Van</v>
      </c>
      <c r="D5" s="44">
        <v>9408</v>
      </c>
      <c r="E5" s="44">
        <v>9408</v>
      </c>
      <c r="F5" s="45"/>
      <c r="G5" s="49"/>
      <c r="H5" s="47">
        <f t="shared" si="0"/>
        <v>0</v>
      </c>
      <c r="I5" s="48"/>
      <c r="J5" s="44">
        <v>0</v>
      </c>
      <c r="K5" s="47" t="e">
        <f t="shared" si="1"/>
        <v>#DIV/0!</v>
      </c>
      <c r="L5" s="17"/>
      <c r="M5" s="17"/>
    </row>
    <row r="6" spans="1:13">
      <c r="A6" s="43">
        <f>+Mileage!A6</f>
        <v>501</v>
      </c>
      <c r="B6" s="43">
        <f>+Mileage!B6</f>
        <v>2016</v>
      </c>
      <c r="C6" s="43" t="str">
        <f>+Mileage!C6</f>
        <v>Goshen Pacer II</v>
      </c>
      <c r="D6" s="44">
        <v>40066</v>
      </c>
      <c r="E6" s="44">
        <v>40129</v>
      </c>
      <c r="F6" s="45" t="s">
        <v>73</v>
      </c>
      <c r="G6" s="49"/>
      <c r="H6" s="47">
        <f t="shared" si="0"/>
        <v>63</v>
      </c>
      <c r="I6" s="48"/>
      <c r="J6" s="44">
        <v>0</v>
      </c>
      <c r="K6" s="47" t="e">
        <f t="shared" si="1"/>
        <v>#DIV/0!</v>
      </c>
      <c r="L6" s="17"/>
      <c r="M6" s="17"/>
    </row>
    <row r="7" spans="1:13">
      <c r="A7" s="43">
        <f>+Mileage!A7</f>
        <v>201</v>
      </c>
      <c r="B7" s="43">
        <f>+Mileage!B7</f>
        <v>2012</v>
      </c>
      <c r="C7" s="43" t="str">
        <f>+Mileage!C7</f>
        <v>GCC/GCII</v>
      </c>
      <c r="D7" s="44">
        <v>142279</v>
      </c>
      <c r="E7" s="44">
        <v>142399</v>
      </c>
      <c r="F7" s="45" t="s">
        <v>74</v>
      </c>
      <c r="G7" s="49"/>
      <c r="H7" s="47">
        <f t="shared" ref="H7" si="2">E7-D7</f>
        <v>120</v>
      </c>
      <c r="I7" s="48"/>
      <c r="J7" s="44">
        <v>20.114999999999998</v>
      </c>
      <c r="K7" s="47">
        <f t="shared" ref="K7" si="3">H7/J7</f>
        <v>5.9656972408650262</v>
      </c>
      <c r="L7" s="17"/>
      <c r="M7" s="17"/>
    </row>
    <row r="8" spans="1:13">
      <c r="A8" s="43">
        <f>+Mileage!A8</f>
        <v>202</v>
      </c>
      <c r="B8" s="43">
        <f>+Mileage!B8</f>
        <v>2012</v>
      </c>
      <c r="C8" s="43" t="str">
        <f>+Mileage!C8</f>
        <v>GCC/GCII</v>
      </c>
      <c r="D8" s="44">
        <v>127424</v>
      </c>
      <c r="E8" s="44">
        <v>127560</v>
      </c>
      <c r="F8" s="45" t="s">
        <v>75</v>
      </c>
      <c r="G8" s="49"/>
      <c r="H8" s="47">
        <f t="shared" ref="H8" si="4">E8-D8</f>
        <v>136</v>
      </c>
      <c r="I8" s="48" t="s">
        <v>76</v>
      </c>
      <c r="J8" s="44">
        <v>9.7840000000000007</v>
      </c>
      <c r="K8" s="47">
        <f t="shared" ref="K8" si="5">H8/J8</f>
        <v>13.900245298446443</v>
      </c>
      <c r="L8" s="17"/>
      <c r="M8" s="17"/>
    </row>
    <row r="9" spans="1:13">
      <c r="A9" s="43">
        <f>+Mileage!A9</f>
        <v>203</v>
      </c>
      <c r="B9" s="43">
        <f>+Mileage!B9</f>
        <v>2013</v>
      </c>
      <c r="C9" s="43" t="str">
        <f>+Mileage!C9</f>
        <v>GCC/GCII</v>
      </c>
      <c r="D9" s="44">
        <v>112022</v>
      </c>
      <c r="E9" s="44">
        <v>112022</v>
      </c>
      <c r="F9" s="45" t="s">
        <v>77</v>
      </c>
      <c r="G9" s="49"/>
      <c r="H9" s="47">
        <f t="shared" ref="H9" si="6">E9-D9</f>
        <v>0</v>
      </c>
      <c r="I9" s="48"/>
      <c r="J9" s="44">
        <v>22.202000000000002</v>
      </c>
      <c r="K9" s="47">
        <f t="shared" ref="K9" si="7">H9/J9</f>
        <v>0</v>
      </c>
      <c r="L9" s="17"/>
      <c r="M9" s="17"/>
    </row>
    <row r="10" spans="1:13">
      <c r="A10" s="43">
        <v>204</v>
      </c>
      <c r="B10" s="43">
        <v>2017</v>
      </c>
      <c r="C10" s="43"/>
      <c r="D10" s="44">
        <v>1477</v>
      </c>
      <c r="E10" s="44">
        <v>1477</v>
      </c>
      <c r="F10" s="45"/>
      <c r="G10" s="49"/>
      <c r="H10" s="47"/>
      <c r="I10" s="48"/>
      <c r="J10" s="44"/>
      <c r="K10" s="47"/>
      <c r="L10" s="17"/>
      <c r="M10" s="17"/>
    </row>
    <row r="11" spans="1:13">
      <c r="A11" s="50">
        <f>+Mileage!A11</f>
        <v>301</v>
      </c>
      <c r="B11" s="50">
        <f>+Mileage!B11</f>
        <v>2012</v>
      </c>
      <c r="C11" s="50" t="str">
        <f>+Mileage!C11</f>
        <v>Champion DEF</v>
      </c>
      <c r="D11" s="51">
        <v>187293</v>
      </c>
      <c r="E11" s="51">
        <v>187384</v>
      </c>
      <c r="F11" s="52"/>
      <c r="G11" s="53"/>
      <c r="H11" s="51">
        <f t="shared" ref="H11:H24" si="8">E11-D11</f>
        <v>91</v>
      </c>
      <c r="I11" s="54" t="s">
        <v>78</v>
      </c>
      <c r="J11" s="51">
        <v>0</v>
      </c>
      <c r="K11" s="51" t="e">
        <f t="shared" ref="K11:K24" si="9">H11/J11</f>
        <v>#DIV/0!</v>
      </c>
      <c r="L11" s="17"/>
      <c r="M11" s="17"/>
    </row>
    <row r="12" spans="1:13">
      <c r="A12" s="43">
        <f>+Mileage!A12</f>
        <v>302</v>
      </c>
      <c r="B12" s="43">
        <f>+Mileage!B12</f>
        <v>2012</v>
      </c>
      <c r="C12" s="43" t="str">
        <f>+Mileage!C12</f>
        <v>Champion DEF</v>
      </c>
      <c r="D12" s="44">
        <v>195032</v>
      </c>
      <c r="E12" s="44">
        <v>195125</v>
      </c>
      <c r="F12" s="45" t="s">
        <v>79</v>
      </c>
      <c r="G12" s="49"/>
      <c r="H12" s="47">
        <f t="shared" si="8"/>
        <v>93</v>
      </c>
      <c r="I12" s="48" t="s">
        <v>80</v>
      </c>
      <c r="J12" s="44">
        <v>27.443999999999999</v>
      </c>
      <c r="K12" s="47">
        <f t="shared" si="9"/>
        <v>3.3887188456493225</v>
      </c>
      <c r="L12" s="17"/>
      <c r="M12" s="17"/>
    </row>
    <row r="13" spans="1:13">
      <c r="A13" s="43">
        <f>+Mileage!A13</f>
        <v>303</v>
      </c>
      <c r="B13" s="43">
        <f>+Mileage!B13</f>
        <v>2012</v>
      </c>
      <c r="C13" s="43" t="str">
        <f>+Mileage!C13</f>
        <v>Champion DEF</v>
      </c>
      <c r="D13" s="44">
        <v>192023</v>
      </c>
      <c r="E13" s="44">
        <v>192159</v>
      </c>
      <c r="F13" s="45" t="s">
        <v>81</v>
      </c>
      <c r="G13" s="49"/>
      <c r="H13" s="47">
        <f t="shared" si="8"/>
        <v>136</v>
      </c>
      <c r="I13" s="48"/>
      <c r="J13" s="44">
        <v>24.771000000000001</v>
      </c>
      <c r="K13" s="47">
        <f t="shared" si="9"/>
        <v>5.4902910661660815</v>
      </c>
      <c r="L13" s="17"/>
      <c r="M13" s="17"/>
    </row>
    <row r="14" spans="1:13">
      <c r="A14" s="43">
        <f>+Mileage!A14</f>
        <v>304</v>
      </c>
      <c r="B14" s="43">
        <f>+Mileage!B14</f>
        <v>2012</v>
      </c>
      <c r="C14" s="43" t="str">
        <f>+Mileage!C14</f>
        <v>Champion DEF</v>
      </c>
      <c r="D14" s="44">
        <v>198175</v>
      </c>
      <c r="E14" s="44">
        <v>198335</v>
      </c>
      <c r="F14" s="45" t="s">
        <v>82</v>
      </c>
      <c r="G14" s="49"/>
      <c r="H14" s="47">
        <f t="shared" si="8"/>
        <v>160</v>
      </c>
      <c r="I14" s="48"/>
      <c r="J14" s="44">
        <v>31.373000000000001</v>
      </c>
      <c r="K14" s="47">
        <f t="shared" si="9"/>
        <v>5.0999266885538521</v>
      </c>
      <c r="L14" s="17"/>
      <c r="M14" s="17"/>
    </row>
    <row r="15" spans="1:13">
      <c r="A15" s="43">
        <f>+Mileage!A15</f>
        <v>305</v>
      </c>
      <c r="B15" s="43">
        <f>+Mileage!B15</f>
        <v>2012</v>
      </c>
      <c r="C15" s="43" t="str">
        <f>+Mileage!C15</f>
        <v>Champion DEF</v>
      </c>
      <c r="D15" s="44">
        <v>194774</v>
      </c>
      <c r="E15" s="44">
        <v>194940</v>
      </c>
      <c r="F15" s="45" t="s">
        <v>83</v>
      </c>
      <c r="G15" s="49"/>
      <c r="H15" s="47">
        <f t="shared" si="8"/>
        <v>166</v>
      </c>
      <c r="I15" s="48"/>
      <c r="J15" s="44">
        <v>10.917999999999999</v>
      </c>
      <c r="K15" s="47">
        <f t="shared" si="9"/>
        <v>15.204249862612201</v>
      </c>
      <c r="L15" s="17"/>
      <c r="M15" s="17"/>
    </row>
    <row r="16" spans="1:13">
      <c r="A16" s="43">
        <f>+Mileage!A16</f>
        <v>307</v>
      </c>
      <c r="B16" s="43">
        <f>+Mileage!B16</f>
        <v>2012</v>
      </c>
      <c r="C16" s="43" t="str">
        <f>+Mileage!C16</f>
        <v>Champion DEF</v>
      </c>
      <c r="D16" s="44">
        <v>192185</v>
      </c>
      <c r="E16" s="44">
        <v>192265</v>
      </c>
      <c r="F16" s="45" t="s">
        <v>84</v>
      </c>
      <c r="G16" s="49"/>
      <c r="H16" s="47">
        <f t="shared" si="8"/>
        <v>80</v>
      </c>
      <c r="I16" s="48" t="s">
        <v>85</v>
      </c>
      <c r="J16" s="44">
        <v>10.42</v>
      </c>
      <c r="K16" s="47">
        <f t="shared" si="9"/>
        <v>7.6775431861804222</v>
      </c>
      <c r="L16" s="17"/>
      <c r="M16" s="17"/>
    </row>
    <row r="17" spans="1:13">
      <c r="A17" s="43">
        <v>308</v>
      </c>
      <c r="B17" s="43">
        <v>2012</v>
      </c>
      <c r="C17" s="43" t="s">
        <v>17</v>
      </c>
      <c r="D17" s="44">
        <v>193801</v>
      </c>
      <c r="E17" s="44">
        <v>193991</v>
      </c>
      <c r="F17" s="45" t="s">
        <v>86</v>
      </c>
      <c r="G17" s="49"/>
      <c r="H17" s="47">
        <f t="shared" si="8"/>
        <v>190</v>
      </c>
      <c r="I17" s="48"/>
      <c r="J17" s="44">
        <v>22.9</v>
      </c>
      <c r="K17" s="47">
        <f t="shared" si="9"/>
        <v>8.2969432314410483</v>
      </c>
      <c r="L17" s="17"/>
      <c r="M17" s="17"/>
    </row>
    <row r="18" spans="1:13">
      <c r="A18" s="43">
        <v>309</v>
      </c>
      <c r="B18" s="43">
        <v>2013</v>
      </c>
      <c r="C18" s="43" t="s">
        <v>17</v>
      </c>
      <c r="D18" s="44">
        <v>191751</v>
      </c>
      <c r="E18" s="44">
        <v>191885</v>
      </c>
      <c r="F18" s="45" t="s">
        <v>87</v>
      </c>
      <c r="G18" s="49"/>
      <c r="H18" s="47">
        <f t="shared" si="8"/>
        <v>134</v>
      </c>
      <c r="I18" s="48"/>
      <c r="J18" s="44">
        <v>29.981000000000002</v>
      </c>
      <c r="K18" s="47">
        <f t="shared" si="9"/>
        <v>4.4694973483206031</v>
      </c>
      <c r="L18" s="17"/>
      <c r="M18" s="17"/>
    </row>
    <row r="19" spans="1:13">
      <c r="A19" s="43">
        <v>310</v>
      </c>
      <c r="B19" s="43">
        <v>2013</v>
      </c>
      <c r="C19" s="43" t="s">
        <v>17</v>
      </c>
      <c r="D19" s="44">
        <v>188865</v>
      </c>
      <c r="E19" s="44">
        <v>189029</v>
      </c>
      <c r="F19" s="45"/>
      <c r="G19" s="49"/>
      <c r="H19" s="47">
        <f t="shared" si="8"/>
        <v>164</v>
      </c>
      <c r="I19" s="48" t="s">
        <v>88</v>
      </c>
      <c r="J19" s="44">
        <v>21.404</v>
      </c>
      <c r="K19" s="47">
        <f t="shared" si="9"/>
        <v>7.6621192300504575</v>
      </c>
      <c r="L19" s="17"/>
      <c r="M19" s="17"/>
    </row>
    <row r="20" spans="1:13">
      <c r="A20" s="55">
        <v>311</v>
      </c>
      <c r="B20" s="55">
        <v>2013</v>
      </c>
      <c r="C20" s="55" t="s">
        <v>17</v>
      </c>
      <c r="D20" s="56">
        <v>196863</v>
      </c>
      <c r="E20" s="56">
        <v>196918</v>
      </c>
      <c r="F20" s="57" t="s">
        <v>89</v>
      </c>
      <c r="G20" s="58"/>
      <c r="H20" s="59">
        <f t="shared" si="8"/>
        <v>55</v>
      </c>
      <c r="I20" s="60"/>
      <c r="J20" s="56">
        <v>30.015000000000001</v>
      </c>
      <c r="K20" s="59">
        <f t="shared" si="9"/>
        <v>1.8324171247709478</v>
      </c>
      <c r="L20" s="17"/>
      <c r="M20" s="17"/>
    </row>
    <row r="21" spans="1:13">
      <c r="A21" s="61">
        <v>401</v>
      </c>
      <c r="B21" s="61">
        <v>2015</v>
      </c>
      <c r="C21" s="61" t="s">
        <v>17</v>
      </c>
      <c r="D21" s="62">
        <v>102733</v>
      </c>
      <c r="E21" s="62">
        <v>102827</v>
      </c>
      <c r="F21" s="63" t="s">
        <v>90</v>
      </c>
      <c r="G21" s="64"/>
      <c r="H21" s="65">
        <f t="shared" si="8"/>
        <v>94</v>
      </c>
      <c r="I21" s="66"/>
      <c r="J21" s="62">
        <v>40.683</v>
      </c>
      <c r="K21" s="65">
        <f t="shared" si="9"/>
        <v>2.3105474030922006</v>
      </c>
      <c r="L21" s="17"/>
      <c r="M21" s="17"/>
    </row>
    <row r="22" spans="1:13">
      <c r="A22" s="67">
        <v>402</v>
      </c>
      <c r="B22" s="67">
        <v>2015</v>
      </c>
      <c r="C22" s="67" t="s">
        <v>17</v>
      </c>
      <c r="D22" s="68">
        <v>97148</v>
      </c>
      <c r="E22" s="68">
        <v>97367</v>
      </c>
      <c r="F22" s="69"/>
      <c r="G22" s="70"/>
      <c r="H22" s="47">
        <f t="shared" si="8"/>
        <v>219</v>
      </c>
      <c r="I22" s="71"/>
      <c r="J22" s="68">
        <v>20.645</v>
      </c>
      <c r="K22" s="47">
        <f t="shared" si="9"/>
        <v>10.607895374182611</v>
      </c>
      <c r="L22" s="17"/>
      <c r="M22" s="17"/>
    </row>
    <row r="23" spans="1:13">
      <c r="A23" s="67">
        <v>403</v>
      </c>
      <c r="B23" s="67">
        <v>2016</v>
      </c>
      <c r="C23" s="67" t="s">
        <v>17</v>
      </c>
      <c r="D23" s="68">
        <v>31230</v>
      </c>
      <c r="E23" s="68">
        <v>31358</v>
      </c>
      <c r="F23" s="69" t="s">
        <v>91</v>
      </c>
      <c r="G23" s="70"/>
      <c r="H23" s="47">
        <f t="shared" si="8"/>
        <v>128</v>
      </c>
      <c r="I23" s="71" t="s">
        <v>92</v>
      </c>
      <c r="J23" s="68">
        <v>22.457999999999998</v>
      </c>
      <c r="K23" s="47">
        <f t="shared" si="9"/>
        <v>5.6995280078368511</v>
      </c>
      <c r="L23" s="17"/>
      <c r="M23" s="17"/>
    </row>
    <row r="24" spans="1:13">
      <c r="A24" s="67">
        <v>404</v>
      </c>
      <c r="B24" s="67">
        <v>2016</v>
      </c>
      <c r="C24" s="67" t="s">
        <v>17</v>
      </c>
      <c r="D24" s="68">
        <v>21640</v>
      </c>
      <c r="E24" s="68">
        <v>21746</v>
      </c>
      <c r="F24" s="72" t="s">
        <v>93</v>
      </c>
      <c r="G24" s="73"/>
      <c r="H24" s="47">
        <f t="shared" si="8"/>
        <v>106</v>
      </c>
      <c r="I24" s="74"/>
      <c r="J24" s="68">
        <v>32.948999999999998</v>
      </c>
      <c r="K24" s="47">
        <f t="shared" si="9"/>
        <v>3.2170930832498712</v>
      </c>
      <c r="L24" s="17"/>
      <c r="M24" s="17"/>
    </row>
    <row r="25" spans="1:13">
      <c r="A25" s="75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>
      <c r="A26" s="75" t="s">
        <v>95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>
      <c r="A27" s="1" t="s">
        <v>108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>
      <c r="A28" s="16" t="s">
        <v>109</v>
      </c>
      <c r="B28" s="16"/>
      <c r="C28" s="16"/>
      <c r="D28" s="16"/>
      <c r="E28" s="16"/>
      <c r="F28" s="16"/>
      <c r="G28" s="16"/>
      <c r="H28" s="16"/>
      <c r="I28" s="16"/>
      <c r="J28" s="15"/>
      <c r="K28" s="15"/>
      <c r="L28" s="21"/>
      <c r="M28" s="21"/>
    </row>
    <row r="29" spans="1:13">
      <c r="A29" s="1" t="s">
        <v>110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>
      <c r="A30" s="1" t="s">
        <v>111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>
      <c r="A31" s="1" t="s">
        <v>96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>
      <c r="A32" s="1" t="s">
        <v>97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>
      <c r="A33" s="16" t="s">
        <v>98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>
      <c r="A34" s="1" t="s">
        <v>99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>
      <c r="A35" s="3"/>
    </row>
    <row r="36" spans="1:13">
      <c r="F36" s="3"/>
    </row>
  </sheetData>
  <mergeCells count="3">
    <mergeCell ref="A2:G2"/>
    <mergeCell ref="A28:I28"/>
    <mergeCell ref="A33:M33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7FC3D24CF55A41976F5D787E9E9636" ma:contentTypeVersion="7" ma:contentTypeDescription="Create a new document." ma:contentTypeScope="" ma:versionID="41782730b8ebe9610e237f3f41677e80">
  <xsd:schema xmlns:xsd="http://www.w3.org/2001/XMLSchema" xmlns:xs="http://www.w3.org/2001/XMLSchema" xmlns:p="http://schemas.microsoft.com/office/2006/metadata/properties" xmlns:ns2="2e622d1e-5d46-42cc-971a-a2bf060fd09c" xmlns:ns3="87d199b2-6dd2-48e4-a6fa-63abe4e5566d" targetNamespace="http://schemas.microsoft.com/office/2006/metadata/properties" ma:root="true" ma:fieldsID="0976b6cd095c182ef4b3839420437291" ns2:_="" ns3:_="">
    <xsd:import namespace="2e622d1e-5d46-42cc-971a-a2bf060fd09c"/>
    <xsd:import namespace="87d199b2-6dd2-48e4-a6fa-63abe4e556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22d1e-5d46-42cc-971a-a2bf060fd0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199b2-6dd2-48e4-a6fa-63abe4e55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D3390-895B-4602-87CD-DBE5DE845519}">
  <ds:schemaRefs>
    <ds:schemaRef ds:uri="http://purl.org/dc/elements/1.1/"/>
    <ds:schemaRef ds:uri="2e622d1e-5d46-42cc-971a-a2bf060fd09c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87d199b2-6dd2-48e4-a6fa-63abe4e5566d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AD8182-B8AB-48AD-B9C3-92711C37CD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D2251F-58FD-4043-BADE-BFBF98C3D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22d1e-5d46-42cc-971a-a2bf060fd09c"/>
    <ds:schemaRef ds:uri="87d199b2-6dd2-48e4-a6fa-63abe4e55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Mileage</vt:lpstr>
      <vt:lpstr>Cams</vt:lpstr>
      <vt:lpstr>Fuel Used</vt:lpstr>
      <vt:lpstr>interval</vt:lpstr>
    </vt:vector>
  </TitlesOfParts>
  <Manager/>
  <Company>Wagner Associates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WAGNER</dc:creator>
  <cp:keywords/>
  <dc:description/>
  <cp:lastModifiedBy>Vinella-Brusher, Emma</cp:lastModifiedBy>
  <cp:revision/>
  <cp:lastPrinted>2017-11-27T14:08:08Z</cp:lastPrinted>
  <dcterms:created xsi:type="dcterms:W3CDTF">2007-06-22T22:16:00Z</dcterms:created>
  <dcterms:modified xsi:type="dcterms:W3CDTF">2018-01-02T21:06:01Z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  <property fmtid="{D5CDD505-2E9C-101B-9397-08002B2CF9AE}" pid="3" name="ContentTypeId">
    <vt:lpwstr>0x010100907FC3D24CF55A41976F5D787E9E9636</vt:lpwstr>
  </property>
</Properties>
</file>