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501971\Dropbox\Dan-BAH\B - FTA\B - TERM-Lite Data Publisher\"/>
    </mc:Choice>
  </mc:AlternateContent>
  <bookViews>
    <workbookView xWindow="-12" yWindow="6312" windowWidth="25236" windowHeight="6360" activeTab="1"/>
  </bookViews>
  <sheets>
    <sheet name="Instructions" sheetId="5" r:id="rId1"/>
    <sheet name="Input" sheetId="1" r:id="rId2"/>
    <sheet name="Parameters" sheetId="2" state="hidden" r:id="rId3"/>
    <sheet name="Inflation" sheetId="3" state="hidden" r:id="rId4"/>
    <sheet name="Publish" sheetId="4" state="hidden" r:id="rId5"/>
  </sheets>
  <definedNames>
    <definedName name="col.Description">Input!$F:$F</definedName>
    <definedName name="col_optional_fields">Input!$AE:$AZ</definedName>
    <definedName name="list.priority">Parameters!$B$4:$B$7</definedName>
    <definedName name="rng.AddRecord">Input!$J$3</definedName>
    <definedName name="rng.ClassCat">rows.classification Parameters!$C:$C</definedName>
    <definedName name="rng.ClassChoice">rows.classification Parameters!$I:$I</definedName>
    <definedName name="rng.ClassEDL">rows.classification Parameters!$G:$G</definedName>
    <definedName name="rng.ClassElement">rows.classification Parameters!$E:$E</definedName>
    <definedName name="rng.ClassSubCat">rows.classification Parameters!$D:$D</definedName>
    <definedName name="rng.ClassSubElement">rows.classification Parameters!$F:$F</definedName>
    <definedName name="rng.ClassType">rows.classification Parameters!$B:$B</definedName>
    <definedName name="rng.ClassUnit">rows.classification Parameters!$H:$H</definedName>
    <definedName name="rng.ConstantYear">Input!$V$4</definedName>
    <definedName name="rng.CostIndexCPI">rows.CostIndex Inflation!$E:$E</definedName>
    <definedName name="rng.CostIndexMeans">rows.CostIndex Inflation!$F:$F</definedName>
    <definedName name="rng.CostIndexYear">rows.CostIndex Inflation!$B:$B</definedName>
    <definedName name="rng.errors">Input!$B$7</definedName>
    <definedName name="rng.modeChoice">rows.mode Parameters!$D:$D</definedName>
    <definedName name="rng.modecode">rows.mode Parameters!$B:$B</definedName>
    <definedName name="rng.modedesc">rows.mode Parameters!$C:$C</definedName>
    <definedName name="rng.Publish">rows.publish Publish!$B:$AT</definedName>
    <definedName name="rng.PublishSample">Publish!$1:$1</definedName>
    <definedName name="rng.TERMsample">Input!$8:$8</definedName>
    <definedName name="rows.classification">Parameters!$31:$626</definedName>
    <definedName name="rows.CostIndex">Inflation!$5:$205</definedName>
    <definedName name="rows.input">Input!$10:$431</definedName>
    <definedName name="rows.mode">Parameters!$12:$26</definedName>
    <definedName name="rows.publish">Publish!$3:$424</definedName>
  </definedNames>
  <calcPr calcId="152511"/>
</workbook>
</file>

<file path=xl/calcChain.xml><?xml version="1.0" encoding="utf-8"?>
<calcChain xmlns="http://schemas.openxmlformats.org/spreadsheetml/2006/main">
  <c r="Y8" i="1" l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AC1" i="4" l="1"/>
  <c r="T1" i="4"/>
  <c r="X1" i="4"/>
  <c r="I572" i="2" l="1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B212" i="1" l="1"/>
  <c r="B213" i="1"/>
  <c r="B170" i="1"/>
  <c r="B219" i="1"/>
  <c r="B221" i="1"/>
  <c r="B222" i="1"/>
  <c r="B224" i="1"/>
  <c r="B415" i="1"/>
  <c r="B172" i="1"/>
  <c r="B47" i="1"/>
  <c r="B55" i="1"/>
  <c r="B66" i="1"/>
  <c r="B181" i="1"/>
  <c r="B228" i="1"/>
  <c r="B48" i="1"/>
  <c r="B196" i="1"/>
  <c r="B418" i="1"/>
  <c r="B10" i="1"/>
  <c r="B72" i="1"/>
  <c r="B237" i="1"/>
  <c r="B56" i="1"/>
  <c r="B240" i="1"/>
  <c r="B164" i="1"/>
  <c r="B419" i="1"/>
  <c r="B242" i="1"/>
  <c r="B12" i="1"/>
  <c r="B243" i="1"/>
  <c r="B245" i="1"/>
  <c r="B248" i="1"/>
  <c r="B250" i="1"/>
  <c r="B252" i="1"/>
  <c r="B67" i="1"/>
  <c r="B254" i="1"/>
  <c r="B207" i="1"/>
  <c r="B257" i="1"/>
  <c r="B421" i="1"/>
  <c r="B259" i="1"/>
  <c r="B58" i="1"/>
  <c r="B183" i="1"/>
  <c r="B161" i="1"/>
  <c r="B422" i="1"/>
  <c r="B269" i="1"/>
  <c r="B14" i="1"/>
  <c r="B271" i="1"/>
  <c r="B59" i="1"/>
  <c r="B274" i="1"/>
  <c r="B69" i="1"/>
  <c r="B15" i="1"/>
  <c r="B275" i="1"/>
  <c r="B423" i="1"/>
  <c r="B278" i="1"/>
  <c r="B281" i="1"/>
  <c r="B166" i="1"/>
  <c r="B38" i="1"/>
  <c r="B284" i="1"/>
  <c r="B286" i="1"/>
  <c r="B287" i="1"/>
  <c r="B289" i="1"/>
  <c r="B185" i="1"/>
  <c r="B292" i="1"/>
  <c r="B174" i="1"/>
  <c r="B293" i="1"/>
  <c r="B425" i="1"/>
  <c r="B162" i="1"/>
  <c r="B73" i="1"/>
  <c r="B60" i="1"/>
  <c r="B186" i="1"/>
  <c r="B297" i="1"/>
  <c r="B299" i="1"/>
  <c r="B32" i="1"/>
  <c r="B70" i="1"/>
  <c r="B163" i="1"/>
  <c r="B61" i="1"/>
  <c r="B49" i="1"/>
  <c r="B62" i="1"/>
  <c r="B303" i="1"/>
  <c r="B188" i="1"/>
  <c r="B208" i="1"/>
  <c r="B156" i="1"/>
  <c r="B189" i="1"/>
  <c r="B428" i="1"/>
  <c r="B54" i="1"/>
  <c r="B190" i="1"/>
  <c r="B36" i="1"/>
  <c r="B310" i="1"/>
  <c r="B20" i="1"/>
  <c r="B376" i="1"/>
  <c r="B430" i="1"/>
  <c r="B43" i="1"/>
  <c r="B21" i="1"/>
  <c r="B431" i="1"/>
  <c r="B377" i="1"/>
  <c r="B317" i="1"/>
  <c r="B318" i="1"/>
  <c r="B319" i="1"/>
  <c r="B322" i="1"/>
  <c r="B34" i="1"/>
  <c r="B324" i="1"/>
  <c r="B325" i="1"/>
  <c r="B326" i="1"/>
  <c r="B329" i="1"/>
  <c r="B330" i="1"/>
  <c r="B35" i="1"/>
  <c r="B334" i="1"/>
  <c r="B192" i="1"/>
  <c r="B193" i="1"/>
  <c r="B337" i="1"/>
  <c r="B340" i="1"/>
  <c r="B341" i="1"/>
  <c r="B44" i="1"/>
  <c r="B64" i="1"/>
  <c r="B346" i="1"/>
  <c r="B347" i="1"/>
  <c r="B350" i="1"/>
  <c r="B194" i="1"/>
  <c r="B352" i="1"/>
  <c r="B355" i="1"/>
  <c r="B356" i="1"/>
  <c r="B179" i="1"/>
  <c r="B359" i="1"/>
  <c r="B361" i="1"/>
  <c r="B211" i="1"/>
  <c r="B63" i="1"/>
  <c r="B368" i="1"/>
  <c r="R23" i="1"/>
  <c r="V23" i="1" s="1"/>
  <c r="B23" i="1"/>
  <c r="R368" i="1"/>
  <c r="V368" i="1" s="1"/>
  <c r="R367" i="1"/>
  <c r="V367" i="1" s="1"/>
  <c r="B367" i="1"/>
  <c r="R366" i="1"/>
  <c r="V366" i="1" s="1"/>
  <c r="B366" i="1"/>
  <c r="R22" i="1"/>
  <c r="V22" i="1" s="1"/>
  <c r="B22" i="1"/>
  <c r="R63" i="1"/>
  <c r="V63" i="1" s="1"/>
  <c r="R211" i="1"/>
  <c r="V211" i="1" s="1"/>
  <c r="R365" i="1"/>
  <c r="V365" i="1" s="1"/>
  <c r="B365" i="1"/>
  <c r="R364" i="1"/>
  <c r="V364" i="1" s="1"/>
  <c r="B364" i="1"/>
  <c r="R195" i="1"/>
  <c r="V195" i="1" s="1"/>
  <c r="B195" i="1"/>
  <c r="R363" i="1"/>
  <c r="V363" i="1" s="1"/>
  <c r="B363" i="1"/>
  <c r="R362" i="1"/>
  <c r="V362" i="1" s="1"/>
  <c r="B362" i="1"/>
  <c r="R361" i="1"/>
  <c r="V361" i="1" s="1"/>
  <c r="R360" i="1"/>
  <c r="V360" i="1" s="1"/>
  <c r="B360" i="1"/>
  <c r="R210" i="1"/>
  <c r="V210" i="1" s="1"/>
  <c r="B210" i="1"/>
  <c r="R45" i="1"/>
  <c r="V45" i="1" s="1"/>
  <c r="B45" i="1"/>
  <c r="R359" i="1"/>
  <c r="V359" i="1" s="1"/>
  <c r="R179" i="1"/>
  <c r="V179" i="1" s="1"/>
  <c r="R358" i="1"/>
  <c r="V358" i="1" s="1"/>
  <c r="B358" i="1"/>
  <c r="R357" i="1"/>
  <c r="V357" i="1" s="1"/>
  <c r="B357" i="1"/>
  <c r="R356" i="1"/>
  <c r="V356" i="1" s="1"/>
  <c r="R355" i="1"/>
  <c r="V355" i="1" s="1"/>
  <c r="R354" i="1"/>
  <c r="V354" i="1" s="1"/>
  <c r="B354" i="1"/>
  <c r="R353" i="1"/>
  <c r="V353" i="1" s="1"/>
  <c r="B353" i="1"/>
  <c r="R352" i="1"/>
  <c r="V352" i="1" s="1"/>
  <c r="R194" i="1"/>
  <c r="V194" i="1" s="1"/>
  <c r="R351" i="1"/>
  <c r="V351" i="1" s="1"/>
  <c r="B351" i="1"/>
  <c r="R50" i="1"/>
  <c r="V50" i="1" s="1"/>
  <c r="B50" i="1"/>
  <c r="R350" i="1"/>
  <c r="V350" i="1" s="1"/>
  <c r="R349" i="1"/>
  <c r="V349" i="1" s="1"/>
  <c r="B349" i="1"/>
  <c r="R198" i="1"/>
  <c r="V198" i="1" s="1"/>
  <c r="B198" i="1"/>
  <c r="R348" i="1"/>
  <c r="V348" i="1" s="1"/>
  <c r="B348" i="1"/>
  <c r="R347" i="1"/>
  <c r="V347" i="1" s="1"/>
  <c r="R346" i="1"/>
  <c r="V346" i="1" s="1"/>
  <c r="R345" i="1"/>
  <c r="V345" i="1" s="1"/>
  <c r="B345" i="1"/>
  <c r="R344" i="1"/>
  <c r="V344" i="1" s="1"/>
  <c r="B344" i="1"/>
  <c r="R64" i="1"/>
  <c r="V64" i="1" s="1"/>
  <c r="R44" i="1"/>
  <c r="V44" i="1" s="1"/>
  <c r="R343" i="1"/>
  <c r="V343" i="1" s="1"/>
  <c r="B343" i="1"/>
  <c r="R342" i="1"/>
  <c r="V342" i="1" s="1"/>
  <c r="B342" i="1"/>
  <c r="R341" i="1"/>
  <c r="V341" i="1" s="1"/>
  <c r="R340" i="1"/>
  <c r="V340" i="1" s="1"/>
  <c r="R339" i="1"/>
  <c r="V339" i="1" s="1"/>
  <c r="B339" i="1"/>
  <c r="R338" i="1"/>
  <c r="V338" i="1" s="1"/>
  <c r="B338" i="1"/>
  <c r="R337" i="1"/>
  <c r="V337" i="1" s="1"/>
  <c r="R193" i="1"/>
  <c r="V193" i="1" s="1"/>
  <c r="R336" i="1"/>
  <c r="V336" i="1" s="1"/>
  <c r="B336" i="1"/>
  <c r="R335" i="1"/>
  <c r="V335" i="1" s="1"/>
  <c r="B335" i="1"/>
  <c r="R192" i="1"/>
  <c r="V192" i="1" s="1"/>
  <c r="R334" i="1"/>
  <c r="V334" i="1" s="1"/>
  <c r="R209" i="1"/>
  <c r="V209" i="1" s="1"/>
  <c r="B209" i="1"/>
  <c r="R333" i="1"/>
  <c r="V333" i="1" s="1"/>
  <c r="B333" i="1"/>
  <c r="R35" i="1"/>
  <c r="V35" i="1" s="1"/>
  <c r="R332" i="1"/>
  <c r="V332" i="1" s="1"/>
  <c r="B332" i="1"/>
  <c r="R331" i="1"/>
  <c r="V331" i="1" s="1"/>
  <c r="B331" i="1"/>
  <c r="R330" i="1"/>
  <c r="V330" i="1" s="1"/>
  <c r="R329" i="1"/>
  <c r="V329" i="1" s="1"/>
  <c r="R328" i="1"/>
  <c r="V328" i="1" s="1"/>
  <c r="B328" i="1"/>
  <c r="R327" i="1"/>
  <c r="V327" i="1" s="1"/>
  <c r="B327" i="1"/>
  <c r="R326" i="1"/>
  <c r="V326" i="1" s="1"/>
  <c r="R325" i="1"/>
  <c r="V325" i="1" s="1"/>
  <c r="R74" i="1"/>
  <c r="V74" i="1" s="1"/>
  <c r="B74" i="1"/>
  <c r="R324" i="1"/>
  <c r="V324" i="1" s="1"/>
  <c r="R34" i="1"/>
  <c r="V34" i="1" s="1"/>
  <c r="R323" i="1"/>
  <c r="V323" i="1" s="1"/>
  <c r="B323" i="1"/>
  <c r="R71" i="1"/>
  <c r="V71" i="1" s="1"/>
  <c r="B71" i="1"/>
  <c r="R322" i="1"/>
  <c r="V322" i="1" s="1"/>
  <c r="R321" i="1"/>
  <c r="V321" i="1" s="1"/>
  <c r="B321" i="1"/>
  <c r="R320" i="1"/>
  <c r="V320" i="1" s="1"/>
  <c r="B320" i="1"/>
  <c r="R319" i="1"/>
  <c r="V319" i="1" s="1"/>
  <c r="R169" i="1"/>
  <c r="V169" i="1" s="1"/>
  <c r="B169" i="1"/>
  <c r="R378" i="1"/>
  <c r="V378" i="1" s="1"/>
  <c r="B378" i="1"/>
  <c r="R318" i="1"/>
  <c r="V318" i="1" s="1"/>
  <c r="R317" i="1"/>
  <c r="V317" i="1" s="1"/>
  <c r="R160" i="1"/>
  <c r="V160" i="1" s="1"/>
  <c r="B160" i="1"/>
  <c r="R316" i="1"/>
  <c r="V316" i="1" s="1"/>
  <c r="B316" i="1"/>
  <c r="R377" i="1"/>
  <c r="V377" i="1" s="1"/>
  <c r="R431" i="1"/>
  <c r="V431" i="1" s="1"/>
  <c r="R191" i="1"/>
  <c r="V191" i="1" s="1"/>
  <c r="B191" i="1"/>
  <c r="R315" i="1"/>
  <c r="V315" i="1" s="1"/>
  <c r="B315" i="1"/>
  <c r="R21" i="1"/>
  <c r="V21" i="1" s="1"/>
  <c r="R43" i="1"/>
  <c r="V43" i="1" s="1"/>
  <c r="R314" i="1"/>
  <c r="V314" i="1" s="1"/>
  <c r="B314" i="1"/>
  <c r="R313" i="1"/>
  <c r="V313" i="1" s="1"/>
  <c r="B313" i="1"/>
  <c r="R430" i="1"/>
  <c r="V430" i="1" s="1"/>
  <c r="R376" i="1"/>
  <c r="V376" i="1" s="1"/>
  <c r="R312" i="1"/>
  <c r="V312" i="1" s="1"/>
  <c r="B312" i="1"/>
  <c r="R311" i="1"/>
  <c r="V311" i="1" s="1"/>
  <c r="B311" i="1"/>
  <c r="R20" i="1"/>
  <c r="V20" i="1" s="1"/>
  <c r="R310" i="1"/>
  <c r="V310" i="1" s="1"/>
  <c r="R429" i="1"/>
  <c r="V429" i="1" s="1"/>
  <c r="B429" i="1"/>
  <c r="R309" i="1"/>
  <c r="V309" i="1" s="1"/>
  <c r="B309" i="1"/>
  <c r="R36" i="1"/>
  <c r="V36" i="1" s="1"/>
  <c r="R190" i="1"/>
  <c r="V190" i="1" s="1"/>
  <c r="R308" i="1"/>
  <c r="V308" i="1" s="1"/>
  <c r="B308" i="1"/>
  <c r="R19" i="1"/>
  <c r="V19" i="1" s="1"/>
  <c r="B19" i="1"/>
  <c r="R54" i="1"/>
  <c r="V54" i="1" s="1"/>
  <c r="R428" i="1"/>
  <c r="V428" i="1" s="1"/>
  <c r="R307" i="1"/>
  <c r="V307" i="1" s="1"/>
  <c r="B307" i="1"/>
  <c r="R178" i="1"/>
  <c r="V178" i="1" s="1"/>
  <c r="B178" i="1"/>
  <c r="R189" i="1"/>
  <c r="V189" i="1" s="1"/>
  <c r="R156" i="1"/>
  <c r="V156" i="1" s="1"/>
  <c r="R42" i="1"/>
  <c r="V42" i="1" s="1"/>
  <c r="B42" i="1"/>
  <c r="R306" i="1"/>
  <c r="V306" i="1" s="1"/>
  <c r="B306" i="1"/>
  <c r="R208" i="1"/>
  <c r="V208" i="1" s="1"/>
  <c r="R188" i="1"/>
  <c r="V188" i="1" s="1"/>
  <c r="R305" i="1"/>
  <c r="V305" i="1" s="1"/>
  <c r="B305" i="1"/>
  <c r="R304" i="1"/>
  <c r="V304" i="1" s="1"/>
  <c r="B304" i="1"/>
  <c r="R303" i="1"/>
  <c r="V303" i="1" s="1"/>
  <c r="R62" i="1"/>
  <c r="V62" i="1" s="1"/>
  <c r="R302" i="1"/>
  <c r="V302" i="1" s="1"/>
  <c r="B302" i="1"/>
  <c r="R155" i="1"/>
  <c r="V155" i="1" s="1"/>
  <c r="B155" i="1"/>
  <c r="R49" i="1"/>
  <c r="V49" i="1" s="1"/>
  <c r="R61" i="1"/>
  <c r="V61" i="1" s="1"/>
  <c r="R427" i="1"/>
  <c r="V427" i="1" s="1"/>
  <c r="B427" i="1"/>
  <c r="R187" i="1"/>
  <c r="V187" i="1" s="1"/>
  <c r="B187" i="1"/>
  <c r="R163" i="1"/>
  <c r="V163" i="1" s="1"/>
  <c r="R301" i="1"/>
  <c r="V301" i="1" s="1"/>
  <c r="B301" i="1"/>
  <c r="R41" i="1"/>
  <c r="V41" i="1" s="1"/>
  <c r="B41" i="1"/>
  <c r="R33" i="1"/>
  <c r="V33" i="1" s="1"/>
  <c r="B33" i="1"/>
  <c r="R70" i="1"/>
  <c r="V70" i="1" s="1"/>
  <c r="R18" i="1"/>
  <c r="V18" i="1" s="1"/>
  <c r="B18" i="1"/>
  <c r="R300" i="1"/>
  <c r="V300" i="1" s="1"/>
  <c r="B300" i="1"/>
  <c r="R40" i="1"/>
  <c r="V40" i="1" s="1"/>
  <c r="B40" i="1"/>
  <c r="R32" i="1"/>
  <c r="V32" i="1" s="1"/>
  <c r="R299" i="1"/>
  <c r="V299" i="1" s="1"/>
  <c r="R426" i="1"/>
  <c r="V426" i="1" s="1"/>
  <c r="B426" i="1"/>
  <c r="R298" i="1"/>
  <c r="V298" i="1" s="1"/>
  <c r="B298" i="1"/>
  <c r="R297" i="1"/>
  <c r="V297" i="1" s="1"/>
  <c r="R186" i="1"/>
  <c r="V186" i="1" s="1"/>
  <c r="R296" i="1"/>
  <c r="V296" i="1" s="1"/>
  <c r="B296" i="1"/>
  <c r="R295" i="1"/>
  <c r="V295" i="1" s="1"/>
  <c r="B295" i="1"/>
  <c r="R177" i="1"/>
  <c r="V177" i="1" s="1"/>
  <c r="B177" i="1"/>
  <c r="R60" i="1"/>
  <c r="V60" i="1" s="1"/>
  <c r="R294" i="1"/>
  <c r="V294" i="1" s="1"/>
  <c r="B294" i="1"/>
  <c r="R168" i="1"/>
  <c r="V168" i="1" s="1"/>
  <c r="B168" i="1"/>
  <c r="R73" i="1"/>
  <c r="V73" i="1" s="1"/>
  <c r="R162" i="1"/>
  <c r="V162" i="1" s="1"/>
  <c r="R154" i="1"/>
  <c r="V154" i="1" s="1"/>
  <c r="B154" i="1"/>
  <c r="R167" i="1"/>
  <c r="V167" i="1" s="1"/>
  <c r="B167" i="1"/>
  <c r="R425" i="1"/>
  <c r="V425" i="1" s="1"/>
  <c r="R293" i="1"/>
  <c r="V293" i="1" s="1"/>
  <c r="R176" i="1"/>
  <c r="V176" i="1" s="1"/>
  <c r="B176" i="1"/>
  <c r="R175" i="1"/>
  <c r="V175" i="1" s="1"/>
  <c r="B175" i="1"/>
  <c r="R174" i="1"/>
  <c r="V174" i="1" s="1"/>
  <c r="R292" i="1"/>
  <c r="V292" i="1" s="1"/>
  <c r="R17" i="1"/>
  <c r="V17" i="1" s="1"/>
  <c r="B17" i="1"/>
  <c r="R16" i="1"/>
  <c r="V16" i="1" s="1"/>
  <c r="B16" i="1"/>
  <c r="R185" i="1"/>
  <c r="V185" i="1" s="1"/>
  <c r="R291" i="1"/>
  <c r="V291" i="1" s="1"/>
  <c r="B291" i="1"/>
  <c r="R424" i="1"/>
  <c r="V424" i="1" s="1"/>
  <c r="B424" i="1"/>
  <c r="R290" i="1"/>
  <c r="V290" i="1" s="1"/>
  <c r="B290" i="1"/>
  <c r="R289" i="1"/>
  <c r="V289" i="1" s="1"/>
  <c r="R288" i="1"/>
  <c r="V288" i="1" s="1"/>
  <c r="B288" i="1"/>
  <c r="R53" i="1"/>
  <c r="V53" i="1" s="1"/>
  <c r="B53" i="1"/>
  <c r="R31" i="1"/>
  <c r="V31" i="1" s="1"/>
  <c r="B31" i="1"/>
  <c r="R287" i="1"/>
  <c r="V287" i="1" s="1"/>
  <c r="R286" i="1"/>
  <c r="V286" i="1" s="1"/>
  <c r="R159" i="1"/>
  <c r="V159" i="1" s="1"/>
  <c r="B159" i="1"/>
  <c r="R285" i="1"/>
  <c r="V285" i="1" s="1"/>
  <c r="B285" i="1"/>
  <c r="R284" i="1"/>
  <c r="V284" i="1" s="1"/>
  <c r="R38" i="1"/>
  <c r="V38" i="1" s="1"/>
  <c r="R283" i="1"/>
  <c r="V283" i="1" s="1"/>
  <c r="B283" i="1"/>
  <c r="R282" i="1"/>
  <c r="V282" i="1" s="1"/>
  <c r="B282" i="1"/>
  <c r="R166" i="1"/>
  <c r="V166" i="1" s="1"/>
  <c r="R281" i="1"/>
  <c r="V281" i="1" s="1"/>
  <c r="R280" i="1"/>
  <c r="V280" i="1" s="1"/>
  <c r="B280" i="1"/>
  <c r="R279" i="1"/>
  <c r="V279" i="1" s="1"/>
  <c r="B279" i="1"/>
  <c r="R278" i="1"/>
  <c r="V278" i="1" s="1"/>
  <c r="R423" i="1"/>
  <c r="V423" i="1" s="1"/>
  <c r="R277" i="1"/>
  <c r="V277" i="1" s="1"/>
  <c r="B277" i="1"/>
  <c r="R276" i="1"/>
  <c r="V276" i="1" s="1"/>
  <c r="B276" i="1"/>
  <c r="R275" i="1"/>
  <c r="V275" i="1" s="1"/>
  <c r="R15" i="1"/>
  <c r="V15" i="1" s="1"/>
  <c r="R173" i="1"/>
  <c r="V173" i="1" s="1"/>
  <c r="B173" i="1"/>
  <c r="R37" i="1"/>
  <c r="V37" i="1" s="1"/>
  <c r="B37" i="1"/>
  <c r="R69" i="1"/>
  <c r="V69" i="1" s="1"/>
  <c r="R274" i="1"/>
  <c r="V274" i="1" s="1"/>
  <c r="R273" i="1"/>
  <c r="V273" i="1" s="1"/>
  <c r="B273" i="1"/>
  <c r="R272" i="1"/>
  <c r="V272" i="1" s="1"/>
  <c r="B272" i="1"/>
  <c r="R59" i="1"/>
  <c r="V59" i="1" s="1"/>
  <c r="R271" i="1"/>
  <c r="V271" i="1" s="1"/>
  <c r="R184" i="1"/>
  <c r="V184" i="1" s="1"/>
  <c r="B184" i="1"/>
  <c r="R270" i="1"/>
  <c r="V270" i="1" s="1"/>
  <c r="B270" i="1"/>
  <c r="R14" i="1"/>
  <c r="V14" i="1" s="1"/>
  <c r="R269" i="1"/>
  <c r="V269" i="1" s="1"/>
  <c r="R268" i="1"/>
  <c r="V268" i="1" s="1"/>
  <c r="B268" i="1"/>
  <c r="R267" i="1"/>
  <c r="V267" i="1" s="1"/>
  <c r="B267" i="1"/>
  <c r="R422" i="1"/>
  <c r="V422" i="1" s="1"/>
  <c r="R30" i="1"/>
  <c r="V30" i="1" s="1"/>
  <c r="B30" i="1"/>
  <c r="R266" i="1"/>
  <c r="V266" i="1" s="1"/>
  <c r="B266" i="1"/>
  <c r="R265" i="1"/>
  <c r="V265" i="1" s="1"/>
  <c r="B265" i="1"/>
  <c r="R161" i="1"/>
  <c r="V161" i="1" s="1"/>
  <c r="R264" i="1"/>
  <c r="V264" i="1" s="1"/>
  <c r="B264" i="1"/>
  <c r="R263" i="1"/>
  <c r="V263" i="1" s="1"/>
  <c r="B263" i="1"/>
  <c r="R29" i="1"/>
  <c r="V29" i="1" s="1"/>
  <c r="B29" i="1"/>
  <c r="R183" i="1"/>
  <c r="V183" i="1" s="1"/>
  <c r="R262" i="1"/>
  <c r="V262" i="1" s="1"/>
  <c r="B262" i="1"/>
  <c r="R261" i="1"/>
  <c r="V261" i="1" s="1"/>
  <c r="B261" i="1"/>
  <c r="R260" i="1"/>
  <c r="V260" i="1" s="1"/>
  <c r="B260" i="1"/>
  <c r="R58" i="1"/>
  <c r="V58" i="1" s="1"/>
  <c r="R259" i="1"/>
  <c r="V259" i="1" s="1"/>
  <c r="R258" i="1"/>
  <c r="V258" i="1" s="1"/>
  <c r="B258" i="1"/>
  <c r="R68" i="1"/>
  <c r="V68" i="1" s="1"/>
  <c r="B68" i="1"/>
  <c r="R421" i="1"/>
  <c r="V421" i="1" s="1"/>
  <c r="R257" i="1"/>
  <c r="V257" i="1" s="1"/>
  <c r="R256" i="1"/>
  <c r="V256" i="1" s="1"/>
  <c r="B256" i="1"/>
  <c r="R255" i="1"/>
  <c r="V255" i="1" s="1"/>
  <c r="B255" i="1"/>
  <c r="R207" i="1"/>
  <c r="V207" i="1" s="1"/>
  <c r="R254" i="1"/>
  <c r="V254" i="1" s="1"/>
  <c r="R39" i="1"/>
  <c r="V39" i="1" s="1"/>
  <c r="B39" i="1"/>
  <c r="R253" i="1"/>
  <c r="V253" i="1" s="1"/>
  <c r="B253" i="1"/>
  <c r="R67" i="1"/>
  <c r="V67" i="1" s="1"/>
  <c r="R252" i="1"/>
  <c r="V252" i="1" s="1"/>
  <c r="R251" i="1"/>
  <c r="V251" i="1" s="1"/>
  <c r="B251" i="1"/>
  <c r="R57" i="1"/>
  <c r="V57" i="1" s="1"/>
  <c r="B57" i="1"/>
  <c r="R250" i="1"/>
  <c r="V250" i="1" s="1"/>
  <c r="R28" i="1"/>
  <c r="V28" i="1" s="1"/>
  <c r="B28" i="1"/>
  <c r="R420" i="1"/>
  <c r="V420" i="1" s="1"/>
  <c r="B420" i="1"/>
  <c r="R249" i="1"/>
  <c r="V249" i="1" s="1"/>
  <c r="B249" i="1"/>
  <c r="R248" i="1"/>
  <c r="V248" i="1" s="1"/>
  <c r="R247" i="1"/>
  <c r="V247" i="1" s="1"/>
  <c r="B247" i="1"/>
  <c r="R165" i="1"/>
  <c r="V165" i="1" s="1"/>
  <c r="B165" i="1"/>
  <c r="R246" i="1"/>
  <c r="V246" i="1" s="1"/>
  <c r="B246" i="1"/>
  <c r="R245" i="1"/>
  <c r="V245" i="1" s="1"/>
  <c r="R197" i="1"/>
  <c r="V197" i="1" s="1"/>
  <c r="B197" i="1"/>
  <c r="R13" i="1"/>
  <c r="V13" i="1" s="1"/>
  <c r="B13" i="1"/>
  <c r="R244" i="1"/>
  <c r="V244" i="1" s="1"/>
  <c r="B244" i="1"/>
  <c r="R243" i="1"/>
  <c r="V243" i="1" s="1"/>
  <c r="R12" i="1"/>
  <c r="V12" i="1" s="1"/>
  <c r="R206" i="1"/>
  <c r="V206" i="1" s="1"/>
  <c r="B206" i="1"/>
  <c r="R205" i="1"/>
  <c r="V205" i="1" s="1"/>
  <c r="B205" i="1"/>
  <c r="R242" i="1"/>
  <c r="V242" i="1" s="1"/>
  <c r="R419" i="1"/>
  <c r="V419" i="1" s="1"/>
  <c r="R241" i="1"/>
  <c r="V241" i="1" s="1"/>
  <c r="B241" i="1"/>
  <c r="R11" i="1"/>
  <c r="V11" i="1" s="1"/>
  <c r="B11" i="1"/>
  <c r="R164" i="1"/>
  <c r="V164" i="1" s="1"/>
  <c r="R240" i="1"/>
  <c r="V240" i="1" s="1"/>
  <c r="R239" i="1"/>
  <c r="V239" i="1" s="1"/>
  <c r="B239" i="1"/>
  <c r="R238" i="1"/>
  <c r="V238" i="1" s="1"/>
  <c r="B238" i="1"/>
  <c r="R56" i="1"/>
  <c r="V56" i="1" s="1"/>
  <c r="R237" i="1"/>
  <c r="V237" i="1" s="1"/>
  <c r="R27" i="1"/>
  <c r="V27" i="1" s="1"/>
  <c r="B27" i="1"/>
  <c r="R236" i="1"/>
  <c r="V236" i="1" s="1"/>
  <c r="B236" i="1"/>
  <c r="R72" i="1"/>
  <c r="V72" i="1" s="1"/>
  <c r="R182" i="1"/>
  <c r="V182" i="1" s="1"/>
  <c r="B182" i="1"/>
  <c r="R235" i="1"/>
  <c r="V235" i="1" s="1"/>
  <c r="B235" i="1"/>
  <c r="R234" i="1"/>
  <c r="V234" i="1" s="1"/>
  <c r="B234" i="1"/>
  <c r="R10" i="1"/>
  <c r="V10" i="1" s="1"/>
  <c r="R158" i="1"/>
  <c r="V158" i="1" s="1"/>
  <c r="B158" i="1"/>
  <c r="R233" i="1"/>
  <c r="V233" i="1" s="1"/>
  <c r="B233" i="1"/>
  <c r="R232" i="1"/>
  <c r="V232" i="1" s="1"/>
  <c r="B232" i="1"/>
  <c r="R418" i="1"/>
  <c r="V418" i="1" s="1"/>
  <c r="R231" i="1"/>
  <c r="V231" i="1" s="1"/>
  <c r="B231" i="1"/>
  <c r="R230" i="1"/>
  <c r="V230" i="1" s="1"/>
  <c r="B230" i="1"/>
  <c r="R229" i="1"/>
  <c r="V229" i="1" s="1"/>
  <c r="B229" i="1"/>
  <c r="R196" i="1"/>
  <c r="V196" i="1" s="1"/>
  <c r="R48" i="1"/>
  <c r="V48" i="1" s="1"/>
  <c r="R375" i="1"/>
  <c r="V375" i="1" s="1"/>
  <c r="B375" i="1"/>
  <c r="R52" i="1"/>
  <c r="V52" i="1" s="1"/>
  <c r="B52" i="1"/>
  <c r="R228" i="1"/>
  <c r="V228" i="1" s="1"/>
  <c r="R181" i="1"/>
  <c r="V181" i="1" s="1"/>
  <c r="R26" i="1"/>
  <c r="V26" i="1" s="1"/>
  <c r="B26" i="1"/>
  <c r="R227" i="1"/>
  <c r="V227" i="1" s="1"/>
  <c r="B227" i="1"/>
  <c r="R66" i="1"/>
  <c r="V66" i="1" s="1"/>
  <c r="R55" i="1"/>
  <c r="V55" i="1" s="1"/>
  <c r="R417" i="1"/>
  <c r="V417" i="1" s="1"/>
  <c r="B417" i="1"/>
  <c r="R226" i="1"/>
  <c r="V226" i="1" s="1"/>
  <c r="B226" i="1"/>
  <c r="R47" i="1"/>
  <c r="V47" i="1" s="1"/>
  <c r="R225" i="1"/>
  <c r="V225" i="1" s="1"/>
  <c r="B225" i="1"/>
  <c r="R25" i="1"/>
  <c r="V25" i="1" s="1"/>
  <c r="B25" i="1"/>
  <c r="R157" i="1"/>
  <c r="V157" i="1" s="1"/>
  <c r="B157" i="1"/>
  <c r="R172" i="1"/>
  <c r="V172" i="1" s="1"/>
  <c r="R51" i="1"/>
  <c r="V51" i="1" s="1"/>
  <c r="B51" i="1"/>
  <c r="R416" i="1"/>
  <c r="V416" i="1" s="1"/>
  <c r="B416" i="1"/>
  <c r="R65" i="1"/>
  <c r="V65" i="1" s="1"/>
  <c r="B65" i="1"/>
  <c r="R415" i="1"/>
  <c r="V415" i="1" s="1"/>
  <c r="R224" i="1"/>
  <c r="V224" i="1" s="1"/>
  <c r="R223" i="1"/>
  <c r="V223" i="1" s="1"/>
  <c r="B223" i="1"/>
  <c r="R180" i="1"/>
  <c r="V180" i="1" s="1"/>
  <c r="B180" i="1"/>
  <c r="R222" i="1"/>
  <c r="V222" i="1" s="1"/>
  <c r="R221" i="1"/>
  <c r="V221" i="1" s="1"/>
  <c r="R220" i="1"/>
  <c r="V220" i="1" s="1"/>
  <c r="B220" i="1"/>
  <c r="R171" i="1"/>
  <c r="V171" i="1" s="1"/>
  <c r="B171" i="1"/>
  <c r="R219" i="1"/>
  <c r="V219" i="1" s="1"/>
  <c r="R24" i="1"/>
  <c r="V24" i="1" s="1"/>
  <c r="B24" i="1"/>
  <c r="R218" i="1"/>
  <c r="V218" i="1" s="1"/>
  <c r="B218" i="1"/>
  <c r="R217" i="1"/>
  <c r="V217" i="1" s="1"/>
  <c r="B217" i="1"/>
  <c r="R170" i="1"/>
  <c r="V170" i="1" s="1"/>
  <c r="R216" i="1"/>
  <c r="V216" i="1" s="1"/>
  <c r="B216" i="1"/>
  <c r="R215" i="1"/>
  <c r="V215" i="1" s="1"/>
  <c r="B215" i="1"/>
  <c r="R214" i="1"/>
  <c r="V214" i="1" s="1"/>
  <c r="B214" i="1"/>
  <c r="R213" i="1"/>
  <c r="V213" i="1" s="1"/>
  <c r="R212" i="1"/>
  <c r="V212" i="1" s="1"/>
  <c r="R46" i="1"/>
  <c r="V46" i="1" s="1"/>
  <c r="B46" i="1"/>
  <c r="B414" i="1" l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4" i="1"/>
  <c r="B373" i="1"/>
  <c r="B372" i="1"/>
  <c r="B371" i="1"/>
  <c r="B370" i="1"/>
  <c r="B369" i="1"/>
  <c r="B204" i="1"/>
  <c r="B203" i="1"/>
  <c r="B202" i="1"/>
  <c r="B201" i="1"/>
  <c r="B200" i="1"/>
  <c r="B199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8" i="1"/>
  <c r="S1" i="4"/>
  <c r="AQ1" i="4"/>
  <c r="AR1" i="4"/>
  <c r="AS1" i="4"/>
  <c r="AT1" i="4"/>
  <c r="AP1" i="4"/>
  <c r="Z1" i="4"/>
  <c r="R407" i="1" l="1"/>
  <c r="V407" i="1" s="1"/>
  <c r="R394" i="1"/>
  <c r="V394" i="1" s="1"/>
  <c r="R393" i="1"/>
  <c r="V393" i="1" s="1"/>
  <c r="R114" i="1"/>
  <c r="V114" i="1" s="1"/>
  <c r="R110" i="1"/>
  <c r="V110" i="1" s="1"/>
  <c r="R106" i="1"/>
  <c r="V106" i="1" s="1"/>
  <c r="R104" i="1"/>
  <c r="V104" i="1" s="1"/>
  <c r="R100" i="1"/>
  <c r="V100" i="1" s="1"/>
  <c r="R98" i="1"/>
  <c r="V98" i="1" s="1"/>
  <c r="R94" i="1"/>
  <c r="V94" i="1" s="1"/>
  <c r="R92" i="1"/>
  <c r="V92" i="1" s="1"/>
  <c r="R88" i="1"/>
  <c r="V88" i="1" s="1"/>
  <c r="R405" i="1"/>
  <c r="V405" i="1" s="1"/>
  <c r="R404" i="1"/>
  <c r="V404" i="1" s="1"/>
  <c r="R403" i="1"/>
  <c r="V403" i="1" s="1"/>
  <c r="R402" i="1"/>
  <c r="V402" i="1" s="1"/>
  <c r="R413" i="1"/>
  <c r="V413" i="1" s="1"/>
  <c r="R412" i="1"/>
  <c r="V412" i="1" s="1"/>
  <c r="R411" i="1"/>
  <c r="V411" i="1" s="1"/>
  <c r="R410" i="1"/>
  <c r="V410" i="1" s="1"/>
  <c r="R409" i="1"/>
  <c r="V409" i="1" s="1"/>
  <c r="R401" i="1"/>
  <c r="V401" i="1" s="1"/>
  <c r="R75" i="1"/>
  <c r="V75" i="1" s="1"/>
  <c r="R391" i="1"/>
  <c r="V391" i="1" s="1"/>
  <c r="R390" i="1"/>
  <c r="V390" i="1" s="1"/>
  <c r="R389" i="1"/>
  <c r="V389" i="1" s="1"/>
  <c r="R388" i="1"/>
  <c r="V388" i="1" s="1"/>
  <c r="R387" i="1"/>
  <c r="V387" i="1" s="1"/>
  <c r="R386" i="1"/>
  <c r="V386" i="1" s="1"/>
  <c r="R385" i="1"/>
  <c r="V385" i="1" s="1"/>
  <c r="R83" i="1"/>
  <c r="V83" i="1" s="1"/>
  <c r="R380" i="1"/>
  <c r="V380" i="1" s="1"/>
  <c r="R370" i="1"/>
  <c r="V370" i="1" s="1"/>
  <c r="R204" i="1"/>
  <c r="V204" i="1" s="1"/>
  <c r="R202" i="1"/>
  <c r="V202" i="1" s="1"/>
  <c r="R151" i="1"/>
  <c r="V151" i="1" s="1"/>
  <c r="R149" i="1"/>
  <c r="V149" i="1" s="1"/>
  <c r="R141" i="1"/>
  <c r="V141" i="1" s="1"/>
  <c r="R135" i="1"/>
  <c r="V135" i="1" s="1"/>
  <c r="R133" i="1"/>
  <c r="V133" i="1" s="1"/>
  <c r="R131" i="1"/>
  <c r="V131" i="1" s="1"/>
  <c r="R125" i="1"/>
  <c r="V125" i="1" s="1"/>
  <c r="R119" i="1"/>
  <c r="V119" i="1" s="1"/>
  <c r="R117" i="1"/>
  <c r="V117" i="1" s="1"/>
  <c r="R116" i="1"/>
  <c r="V116" i="1" s="1"/>
  <c r="R113" i="1" l="1"/>
  <c r="V113" i="1" s="1"/>
  <c r="R115" i="1"/>
  <c r="V115" i="1" s="1"/>
  <c r="R111" i="1"/>
  <c r="V111" i="1" s="1"/>
  <c r="R109" i="1"/>
  <c r="V109" i="1" s="1"/>
  <c r="R103" i="1"/>
  <c r="V103" i="1" s="1"/>
  <c r="R105" i="1"/>
  <c r="V105" i="1" s="1"/>
  <c r="R107" i="1"/>
  <c r="V107" i="1" s="1"/>
  <c r="R97" i="1"/>
  <c r="V97" i="1" s="1"/>
  <c r="R99" i="1"/>
  <c r="V99" i="1" s="1"/>
  <c r="R101" i="1"/>
  <c r="V101" i="1" s="1"/>
  <c r="R91" i="1"/>
  <c r="V91" i="1" s="1"/>
  <c r="R93" i="1"/>
  <c r="V93" i="1" s="1"/>
  <c r="R95" i="1"/>
  <c r="V95" i="1" s="1"/>
  <c r="R86" i="1"/>
  <c r="V86" i="1" s="1"/>
  <c r="R76" i="1"/>
  <c r="V76" i="1" s="1"/>
  <c r="R398" i="1"/>
  <c r="V398" i="1" s="1"/>
  <c r="R85" i="1"/>
  <c r="V85" i="1" s="1"/>
  <c r="R89" i="1"/>
  <c r="V89" i="1" s="1"/>
  <c r="R87" i="1"/>
  <c r="V87" i="1" s="1"/>
  <c r="R399" i="1"/>
  <c r="V399" i="1" s="1"/>
  <c r="R395" i="1"/>
  <c r="V395" i="1" s="1"/>
  <c r="R396" i="1"/>
  <c r="V396" i="1" s="1"/>
  <c r="R400" i="1"/>
  <c r="V400" i="1" s="1"/>
  <c r="R397" i="1"/>
  <c r="V397" i="1" s="1"/>
  <c r="R127" i="1"/>
  <c r="V127" i="1" s="1"/>
  <c r="R126" i="1"/>
  <c r="V126" i="1" s="1"/>
  <c r="R80" i="1"/>
  <c r="V80" i="1" s="1"/>
  <c r="R81" i="1"/>
  <c r="V81" i="1" s="1"/>
  <c r="R382" i="1"/>
  <c r="V382" i="1" s="1"/>
  <c r="R79" i="1"/>
  <c r="V79" i="1" s="1"/>
  <c r="R146" i="1"/>
  <c r="V146" i="1" s="1"/>
  <c r="R147" i="1"/>
  <c r="V147" i="1" s="1"/>
  <c r="R143" i="1"/>
  <c r="V143" i="1" s="1"/>
  <c r="R130" i="1"/>
  <c r="V130" i="1" s="1"/>
  <c r="R142" i="1"/>
  <c r="V142" i="1" s="1"/>
  <c r="R201" i="1"/>
  <c r="V201" i="1" s="1"/>
  <c r="R381" i="1"/>
  <c r="V381" i="1" s="1"/>
  <c r="R78" i="1"/>
  <c r="V78" i="1" s="1"/>
  <c r="R77" i="1"/>
  <c r="V77" i="1" s="1"/>
  <c r="R118" i="1"/>
  <c r="V118" i="1" s="1"/>
  <c r="R134" i="1"/>
  <c r="V134" i="1" s="1"/>
  <c r="R150" i="1"/>
  <c r="V150" i="1" s="1"/>
  <c r="R369" i="1"/>
  <c r="V369" i="1" s="1"/>
  <c r="R82" i="1"/>
  <c r="V82" i="1" s="1"/>
  <c r="R122" i="1"/>
  <c r="V122" i="1" s="1"/>
  <c r="R123" i="1"/>
  <c r="V123" i="1" s="1"/>
  <c r="R138" i="1"/>
  <c r="V138" i="1" s="1"/>
  <c r="R139" i="1"/>
  <c r="V139" i="1" s="1"/>
  <c r="R373" i="1"/>
  <c r="V373" i="1" s="1"/>
  <c r="R374" i="1"/>
  <c r="V374" i="1" s="1"/>
  <c r="R120" i="1"/>
  <c r="V120" i="1" s="1"/>
  <c r="R121" i="1"/>
  <c r="V121" i="1" s="1"/>
  <c r="R128" i="1"/>
  <c r="V128" i="1" s="1"/>
  <c r="R129" i="1"/>
  <c r="V129" i="1" s="1"/>
  <c r="R136" i="1"/>
  <c r="V136" i="1" s="1"/>
  <c r="R137" i="1"/>
  <c r="V137" i="1" s="1"/>
  <c r="R144" i="1"/>
  <c r="V144" i="1" s="1"/>
  <c r="R145" i="1"/>
  <c r="V145" i="1" s="1"/>
  <c r="R152" i="1"/>
  <c r="V152" i="1" s="1"/>
  <c r="R153" i="1"/>
  <c r="V153" i="1" s="1"/>
  <c r="R199" i="1"/>
  <c r="V199" i="1" s="1"/>
  <c r="R200" i="1"/>
  <c r="V200" i="1" s="1"/>
  <c r="R371" i="1"/>
  <c r="V371" i="1" s="1"/>
  <c r="R372" i="1"/>
  <c r="V372" i="1" s="1"/>
  <c r="R124" i="1"/>
  <c r="V124" i="1" s="1"/>
  <c r="R132" i="1"/>
  <c r="V132" i="1" s="1"/>
  <c r="R140" i="1"/>
  <c r="V140" i="1" s="1"/>
  <c r="R148" i="1"/>
  <c r="V148" i="1" s="1"/>
  <c r="R203" i="1"/>
  <c r="V203" i="1" s="1"/>
  <c r="R379" i="1"/>
  <c r="V379" i="1" s="1"/>
  <c r="R384" i="1"/>
  <c r="V384" i="1" s="1"/>
  <c r="R406" i="1"/>
  <c r="V406" i="1" s="1"/>
  <c r="R408" i="1"/>
  <c r="V408" i="1" s="1"/>
  <c r="R414" i="1"/>
  <c r="V414" i="1" s="1"/>
  <c r="R392" i="1"/>
  <c r="V392" i="1" s="1"/>
  <c r="R112" i="1"/>
  <c r="V112" i="1" s="1"/>
  <c r="R102" i="1"/>
  <c r="V102" i="1" s="1"/>
  <c r="R383" i="1"/>
  <c r="V383" i="1" s="1"/>
  <c r="R108" i="1"/>
  <c r="V108" i="1" s="1"/>
  <c r="R96" i="1"/>
  <c r="V96" i="1" s="1"/>
  <c r="R90" i="1"/>
  <c r="V90" i="1" s="1"/>
  <c r="R84" i="1"/>
  <c r="V84" i="1" l="1"/>
  <c r="W1" i="4" l="1"/>
  <c r="AA1" i="4" l="1"/>
  <c r="AB1" i="4"/>
  <c r="AD1" i="4"/>
  <c r="AE1" i="4"/>
  <c r="AF1" i="4"/>
  <c r="AG1" i="4"/>
  <c r="AH1" i="4"/>
  <c r="AI1" i="4"/>
  <c r="AJ1" i="4"/>
  <c r="AK1" i="4"/>
  <c r="AL1" i="4"/>
  <c r="AM1" i="4"/>
  <c r="AN1" i="4"/>
  <c r="AO1" i="4"/>
  <c r="V1" i="4"/>
  <c r="Y1" i="4"/>
  <c r="R8" i="1" l="1"/>
  <c r="N9" i="3" l="1"/>
  <c r="M9" i="3"/>
  <c r="L1" i="4" l="1"/>
  <c r="K1" i="4"/>
  <c r="R1" i="4"/>
  <c r="Q1" i="4"/>
  <c r="J1" i="4" l="1"/>
  <c r="I1" i="4"/>
  <c r="H1" i="4"/>
  <c r="G1" i="4"/>
  <c r="D1" i="4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F1" i="4"/>
  <c r="J2" i="1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626" i="2"/>
  <c r="I31" i="2"/>
  <c r="B7" i="1" l="1"/>
  <c r="U1" i="4"/>
  <c r="P1" i="4" l="1"/>
  <c r="O1" i="4"/>
  <c r="M1" i="4"/>
  <c r="E1" i="4"/>
  <c r="C8" i="1" l="1"/>
  <c r="V8" i="1"/>
  <c r="C10" i="1" l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</calcChain>
</file>

<file path=xl/sharedStrings.xml><?xml version="1.0" encoding="utf-8"?>
<sst xmlns="http://schemas.openxmlformats.org/spreadsheetml/2006/main" count="24586" uniqueCount="1479">
  <si>
    <t>Mode Code</t>
  </si>
  <si>
    <t>Description</t>
  </si>
  <si>
    <t>Asset Type Code</t>
  </si>
  <si>
    <t>Category</t>
  </si>
  <si>
    <t>Sub-Category</t>
  </si>
  <si>
    <t>Element</t>
  </si>
  <si>
    <t>Sub-Element</t>
  </si>
  <si>
    <t>Quantity</t>
  </si>
  <si>
    <t>Units</t>
  </si>
  <si>
    <t>Date Built</t>
  </si>
  <si>
    <t>CostYr</t>
  </si>
  <si>
    <t>Unit Replacement Cost</t>
  </si>
  <si>
    <t>Current Dollars Total Cost</t>
  </si>
  <si>
    <t>Data Date</t>
  </si>
  <si>
    <t>Data Source</t>
  </si>
  <si>
    <t>HR</t>
  </si>
  <si>
    <t/>
  </si>
  <si>
    <t>Facilities</t>
  </si>
  <si>
    <t>Buildings</t>
  </si>
  <si>
    <t>Maintenance</t>
  </si>
  <si>
    <t>ModeCode</t>
  </si>
  <si>
    <t>Name</t>
  </si>
  <si>
    <t>Automated Guideway</t>
  </si>
  <si>
    <t>Mode</t>
  </si>
  <si>
    <t>Unit</t>
  </si>
  <si>
    <t>Asset Classification</t>
  </si>
  <si>
    <t>Data Information</t>
  </si>
  <si>
    <t>Year</t>
  </si>
  <si>
    <t>Source</t>
  </si>
  <si>
    <t>BRT</t>
  </si>
  <si>
    <t>Bus Rapid Transit</t>
  </si>
  <si>
    <t>CC</t>
  </si>
  <si>
    <t>Cable Car</t>
  </si>
  <si>
    <t>CR</t>
  </si>
  <si>
    <t>Commuter Rail</t>
  </si>
  <si>
    <t>DR</t>
  </si>
  <si>
    <t>Demand Response</t>
  </si>
  <si>
    <t>FB</t>
  </si>
  <si>
    <t>Ferry Boat</t>
  </si>
  <si>
    <t>Heavy Rail</t>
  </si>
  <si>
    <t>JT</t>
  </si>
  <si>
    <t>Jitney</t>
  </si>
  <si>
    <t>LR</t>
  </si>
  <si>
    <t>Light Rail</t>
  </si>
  <si>
    <t>MB</t>
  </si>
  <si>
    <t>Motor Bus</t>
  </si>
  <si>
    <t>MO</t>
  </si>
  <si>
    <t>Monorail</t>
  </si>
  <si>
    <t>OR</t>
  </si>
  <si>
    <t>Other</t>
  </si>
  <si>
    <t>SY</t>
  </si>
  <si>
    <t>Systemwide Assets</t>
  </si>
  <si>
    <t>TB</t>
  </si>
  <si>
    <t>Trolleybus</t>
  </si>
  <si>
    <t>TR</t>
  </si>
  <si>
    <t>Aerial Tramway</t>
  </si>
  <si>
    <t>VP</t>
  </si>
  <si>
    <t>Vanpool</t>
  </si>
  <si>
    <t>= rows.mode</t>
  </si>
  <si>
    <t>= rng.modecode</t>
  </si>
  <si>
    <t>= rng.modedesc</t>
  </si>
  <si>
    <t>Type</t>
  </si>
  <si>
    <t>Guideway Elements</t>
  </si>
  <si>
    <t>Guideway</t>
  </si>
  <si>
    <t>-</t>
  </si>
  <si>
    <t>At Grade Ballast</t>
  </si>
  <si>
    <t>At Grade-In-Street</t>
  </si>
  <si>
    <t>Ductbank</t>
  </si>
  <si>
    <t>Manhole</t>
  </si>
  <si>
    <t>Grade Crossing</t>
  </si>
  <si>
    <t>Elevated Structure</t>
  </si>
  <si>
    <t>Steel Viaducts</t>
  </si>
  <si>
    <t>Bridge</t>
  </si>
  <si>
    <t>Foot Walk</t>
  </si>
  <si>
    <t>Elevated Fill</t>
  </si>
  <si>
    <t>Underground</t>
  </si>
  <si>
    <t>Cut &amp; Cover</t>
  </si>
  <si>
    <t>Tube</t>
  </si>
  <si>
    <t>Retained Cut</t>
  </si>
  <si>
    <t>Trackwork</t>
  </si>
  <si>
    <t>Direct Fixation</t>
  </si>
  <si>
    <t>Tangent</t>
  </si>
  <si>
    <t>Curve</t>
  </si>
  <si>
    <t>Guarded</t>
  </si>
  <si>
    <t>Platform Tangent</t>
  </si>
  <si>
    <t>Platform Curved</t>
  </si>
  <si>
    <t>Platform Guarded</t>
  </si>
  <si>
    <t>Ballasted</t>
  </si>
  <si>
    <t>Embedded</t>
  </si>
  <si>
    <t>At-Grade Crossings</t>
  </si>
  <si>
    <t>Special</t>
  </si>
  <si>
    <t>Diamond Crossover</t>
  </si>
  <si>
    <t>Direct Fixation Diamond Crossover</t>
  </si>
  <si>
    <t>Ballasted Diamond Crossover</t>
  </si>
  <si>
    <t>Single Crossover</t>
  </si>
  <si>
    <t>Direct Fixation Single Crossover</t>
  </si>
  <si>
    <t>Ballasted Single Crossover</t>
  </si>
  <si>
    <t>Turnout</t>
  </si>
  <si>
    <t>Direct Fixation Turnout</t>
  </si>
  <si>
    <t>Ballasted Turnout</t>
  </si>
  <si>
    <t>Turntable</t>
  </si>
  <si>
    <t>Yard</t>
  </si>
  <si>
    <t>Ties</t>
  </si>
  <si>
    <t>Wood</t>
  </si>
  <si>
    <t>Concrete</t>
  </si>
  <si>
    <t>Special Structures</t>
  </si>
  <si>
    <t>Fencing</t>
  </si>
  <si>
    <t>Retaining Walls</t>
  </si>
  <si>
    <t>Bus Guideway</t>
  </si>
  <si>
    <t>At Grade</t>
  </si>
  <si>
    <t>Turnaround</t>
  </si>
  <si>
    <t>Subway</t>
  </si>
  <si>
    <t>Administration</t>
  </si>
  <si>
    <t>Police</t>
  </si>
  <si>
    <t>Bus</t>
  </si>
  <si>
    <t>Bus Stratum 1 &lt; 200 Vehicles</t>
  </si>
  <si>
    <t>Bus Stratum 1 200 to 300 Vehicles</t>
  </si>
  <si>
    <t>Bus Stratum 1 &gt; 300 Vehicles</t>
  </si>
  <si>
    <t>Bus Stratum 2 &lt; 200 Vehicles</t>
  </si>
  <si>
    <t>Bus Stratum 2 200 to 300 Vehicles</t>
  </si>
  <si>
    <t>Bus Stratum 3 &lt; 200 Vehicles</t>
  </si>
  <si>
    <t>Bus Stratum 3 200 to 300 Vehicles</t>
  </si>
  <si>
    <t>Bus Stratum 4 &lt; 200 Vehicles</t>
  </si>
  <si>
    <t>Bus Stratum 4 200 to 300 Vehicles</t>
  </si>
  <si>
    <t>Rail</t>
  </si>
  <si>
    <t>Utilities</t>
  </si>
  <si>
    <t>Electrical</t>
  </si>
  <si>
    <t>Fire Alarm</t>
  </si>
  <si>
    <t>Plumbing</t>
  </si>
  <si>
    <t>Drainage</t>
  </si>
  <si>
    <t>HVAC</t>
  </si>
  <si>
    <t>Roof</t>
  </si>
  <si>
    <t>Exterior</t>
  </si>
  <si>
    <t>Access and Parking</t>
  </si>
  <si>
    <t>Elevators and Conveying Systems</t>
  </si>
  <si>
    <t>Built-in Equipment and Specialties</t>
  </si>
  <si>
    <t>Generators</t>
  </si>
  <si>
    <t>Storage Yard</t>
  </si>
  <si>
    <t>Bus Turnaround Facility</t>
  </si>
  <si>
    <t>Equipment</t>
  </si>
  <si>
    <t>Software</t>
  </si>
  <si>
    <t>Furniture</t>
  </si>
  <si>
    <t>Pollution Treatment</t>
  </si>
  <si>
    <t>Bus Washer</t>
  </si>
  <si>
    <t>Train Washer</t>
  </si>
  <si>
    <t>Vehicle Paintbooth</t>
  </si>
  <si>
    <t>Fuel Island</t>
  </si>
  <si>
    <t>Dynamoneters</t>
  </si>
  <si>
    <t>Lifts - Portable</t>
  </si>
  <si>
    <t>Lifts - Fixed</t>
  </si>
  <si>
    <t>Wheel truing machines</t>
  </si>
  <si>
    <t>Brake Lathe</t>
  </si>
  <si>
    <t>Major Shops</t>
  </si>
  <si>
    <t>Central Control</t>
  </si>
  <si>
    <t>Systems</t>
  </si>
  <si>
    <t>Train Control</t>
  </si>
  <si>
    <t>Wayside Train Control</t>
  </si>
  <si>
    <t>Signals &amp; Train Stops</t>
  </si>
  <si>
    <t>Train Control Cable</t>
  </si>
  <si>
    <t>Signal Bridge</t>
  </si>
  <si>
    <t>Centralized Train Control</t>
  </si>
  <si>
    <t>Roadway Crossings</t>
  </si>
  <si>
    <t>Roadway Traffic Signals</t>
  </si>
  <si>
    <t>Interlockings</t>
  </si>
  <si>
    <t>Electrification</t>
  </si>
  <si>
    <t>Catenary</t>
  </si>
  <si>
    <t>Catenary Poles</t>
  </si>
  <si>
    <t>Substations</t>
  </si>
  <si>
    <t>AC Switchgear</t>
  </si>
  <si>
    <t>DC Switchgear</t>
  </si>
  <si>
    <t>Rectifier</t>
  </si>
  <si>
    <t>Building</t>
  </si>
  <si>
    <t>Battery</t>
  </si>
  <si>
    <t>Charger</t>
  </si>
  <si>
    <t>SCADA RTUs</t>
  </si>
  <si>
    <t>Transformer</t>
  </si>
  <si>
    <t>Generator</t>
  </si>
  <si>
    <t>High Tension Towers</t>
  </si>
  <si>
    <t>Building Electrical</t>
  </si>
  <si>
    <t>Access</t>
  </si>
  <si>
    <t>Breaker House</t>
  </si>
  <si>
    <t>Contact Rail</t>
  </si>
  <si>
    <t>Contact Rail, Chairs, Anchor and Incline</t>
  </si>
  <si>
    <t>Protection Boards</t>
  </si>
  <si>
    <t>3rd. RAIL DISCONNECT SWITCHES</t>
  </si>
  <si>
    <t>SHORT TIE EXTENSION BRACKETS</t>
  </si>
  <si>
    <t>REACTORS</t>
  </si>
  <si>
    <t>Heaters</t>
  </si>
  <si>
    <t>Power Cable</t>
  </si>
  <si>
    <t>Electrical Systems</t>
  </si>
  <si>
    <t>Electrical System</t>
  </si>
  <si>
    <t>SIGNAL LOAD</t>
  </si>
  <si>
    <t>C-Case</t>
  </si>
  <si>
    <t>Trolley Wire</t>
  </si>
  <si>
    <t>Overhead Catenary</t>
  </si>
  <si>
    <t>Decorative Streetlighting</t>
  </si>
  <si>
    <t>Feed Span (+ and -)</t>
  </si>
  <si>
    <t>Poles and Foundation</t>
  </si>
  <si>
    <t>Pulleys</t>
  </si>
  <si>
    <t>Pole Grounding</t>
  </si>
  <si>
    <t>Tangent Span</t>
  </si>
  <si>
    <t>Communications</t>
  </si>
  <si>
    <t>Cable</t>
  </si>
  <si>
    <t>Nodes</t>
  </si>
  <si>
    <t>MIS/IT/Network Systems</t>
  </si>
  <si>
    <t>Emergency Location System</t>
  </si>
  <si>
    <t>Lot</t>
  </si>
  <si>
    <t>PBX</t>
  </si>
  <si>
    <t>Phone System</t>
  </si>
  <si>
    <t>Radio</t>
  </si>
  <si>
    <t>Bus Radio</t>
  </si>
  <si>
    <t>Base Radio Stations</t>
  </si>
  <si>
    <t>Mobile Radios</t>
  </si>
  <si>
    <t>SCADA</t>
  </si>
  <si>
    <t>RTU</t>
  </si>
  <si>
    <t>Communications Huts</t>
  </si>
  <si>
    <t>Hut</t>
  </si>
  <si>
    <t>Room</t>
  </si>
  <si>
    <t>Central Revenue Collection</t>
  </si>
  <si>
    <t>Coin Counters</t>
  </si>
  <si>
    <t>Bill Counters</t>
  </si>
  <si>
    <t>Vault</t>
  </si>
  <si>
    <t>Revenue Collection</t>
  </si>
  <si>
    <t>Station</t>
  </si>
  <si>
    <t>In-Station</t>
  </si>
  <si>
    <t>Turnstiles</t>
  </si>
  <si>
    <t>System</t>
  </si>
  <si>
    <t>TVMs</t>
  </si>
  <si>
    <t>Encoding Machine</t>
  </si>
  <si>
    <t>Parking Meters</t>
  </si>
  <si>
    <t>Change Machines</t>
  </si>
  <si>
    <t>Fare Control System</t>
  </si>
  <si>
    <t>Passenger Counters</t>
  </si>
  <si>
    <t>On-Vehicle</t>
  </si>
  <si>
    <t>Fareboxes</t>
  </si>
  <si>
    <t>Lighting</t>
  </si>
  <si>
    <t>Pump Rooms</t>
  </si>
  <si>
    <t>Deep Wells</t>
  </si>
  <si>
    <t>Sump Pumps</t>
  </si>
  <si>
    <t>Sump Pump Discharge Pipes</t>
  </si>
  <si>
    <t>Fire Protection Plumbing</t>
  </si>
  <si>
    <t>Ventilation</t>
  </si>
  <si>
    <t>Fan Plants</t>
  </si>
  <si>
    <t>Compressed Air Pipes</t>
  </si>
  <si>
    <t>Air Conditioning/HVAC</t>
  </si>
  <si>
    <t>Emergency Exits</t>
  </si>
  <si>
    <t>Tunnel Handrail</t>
  </si>
  <si>
    <t>ITS</t>
  </si>
  <si>
    <t>APC</t>
  </si>
  <si>
    <t>AVL</t>
  </si>
  <si>
    <t>CAD</t>
  </si>
  <si>
    <t>GPS</t>
  </si>
  <si>
    <t>Stations</t>
  </si>
  <si>
    <t>At-Grade / Center Platform</t>
  </si>
  <si>
    <t>At-Grade / Side Platform</t>
  </si>
  <si>
    <t>Elevated / Center Platform</t>
  </si>
  <si>
    <t>Elevated / Side Platform</t>
  </si>
  <si>
    <t>Subway / Center Platform</t>
  </si>
  <si>
    <t>Subway / Side Platform</t>
  </si>
  <si>
    <t>Shelter</t>
  </si>
  <si>
    <t>Token Booth</t>
  </si>
  <si>
    <t>Canopy</t>
  </si>
  <si>
    <t>Elevators</t>
  </si>
  <si>
    <t>Escalators</t>
  </si>
  <si>
    <t>Parking</t>
  </si>
  <si>
    <t>Garage</t>
  </si>
  <si>
    <t>Park &amp; Ride</t>
  </si>
  <si>
    <t>Parking &amp; Equipment</t>
  </si>
  <si>
    <t>Pedestrian Walkway</t>
  </si>
  <si>
    <t>Elevated</t>
  </si>
  <si>
    <t>Platform</t>
  </si>
  <si>
    <t>Signage &amp; Graphics</t>
  </si>
  <si>
    <t>Electronic</t>
  </si>
  <si>
    <t>Static</t>
  </si>
  <si>
    <t>Ferry</t>
  </si>
  <si>
    <t>Dock</t>
  </si>
  <si>
    <t>Vehicles</t>
  </si>
  <si>
    <t>Revenue Vehicles</t>
  </si>
  <si>
    <t>Non-Revenue Vehicles</t>
  </si>
  <si>
    <t>Car</t>
  </si>
  <si>
    <t>Truck</t>
  </si>
  <si>
    <t>Locomotive, Switch</t>
  </si>
  <si>
    <t>Equipment/Parts</t>
  </si>
  <si>
    <t>= rows.classification</t>
  </si>
  <si>
    <t>= rng.ClassType</t>
  </si>
  <si>
    <t>= rng.ClassSubCat</t>
  </si>
  <si>
    <t>= rng.ClassCat</t>
  </si>
  <si>
    <t>= rng.ClassElement</t>
  </si>
  <si>
    <t>= rng.ClassSubElement</t>
  </si>
  <si>
    <t>Cost</t>
  </si>
  <si>
    <t>Cost ($)</t>
  </si>
  <si>
    <t>Built</t>
  </si>
  <si>
    <t>Soft</t>
  </si>
  <si>
    <t>Repl.</t>
  </si>
  <si>
    <t>Inf_Year</t>
  </si>
  <si>
    <t>GDP</t>
  </si>
  <si>
    <t>GDP_Structures</t>
  </si>
  <si>
    <t>CPI</t>
  </si>
  <si>
    <t>Means_Augmented</t>
  </si>
  <si>
    <t>User_Input</t>
  </si>
  <si>
    <t>= rows.CostIndex</t>
  </si>
  <si>
    <t>= rng.CostIndexYear</t>
  </si>
  <si>
    <t>= rng.CostIndexCPI</t>
  </si>
  <si>
    <t>Replacement Life</t>
  </si>
  <si>
    <t>= rng.ClassEDL</t>
  </si>
  <si>
    <t>Agency ID Code</t>
  </si>
  <si>
    <t>Transit System</t>
  </si>
  <si>
    <t>Rehabed</t>
  </si>
  <si>
    <t>Metroville Transportation Authority</t>
  </si>
  <si>
    <t>Base Year</t>
  </si>
  <si>
    <t>Acquisition</t>
  </si>
  <si>
    <t>Linear Feet</t>
  </si>
  <si>
    <t>Lump Sum</t>
  </si>
  <si>
    <t>Track Feet</t>
  </si>
  <si>
    <t>Each</t>
  </si>
  <si>
    <t>Linear Feet Guideway</t>
  </si>
  <si>
    <t>Space</t>
  </si>
  <si>
    <t>Track Feet Guideway</t>
  </si>
  <si>
    <t>Intersection</t>
  </si>
  <si>
    <t>Foot</t>
  </si>
  <si>
    <t>Per Station</t>
  </si>
  <si>
    <t>Total</t>
  </si>
  <si>
    <t>Revenue vehicle</t>
  </si>
  <si>
    <t>Fixture</t>
  </si>
  <si>
    <t>Feet</t>
  </si>
  <si>
    <t>Per vehicle</t>
  </si>
  <si>
    <t>Per System</t>
  </si>
  <si>
    <t>Sq Foot</t>
  </si>
  <si>
    <t>= rng.ClassUnit</t>
  </si>
  <si>
    <t>Record</t>
  </si>
  <si>
    <t>Range copied when records are added</t>
  </si>
  <si>
    <t>9999</t>
  </si>
  <si>
    <t>TERM-Lite Inventory Publisher</t>
  </si>
  <si>
    <t>for the Transit Economic Requirements Model</t>
  </si>
  <si>
    <t xml:space="preserve">Complete all white cells. Non-white cells are protected and cannot be selected. </t>
  </si>
  <si>
    <t>Removing unwanted Record/Data Rows</t>
  </si>
  <si>
    <t>Tip: Click "Delete Records with no Description" to remove excess or unused rows. Make sure all valid records have descriptions first.</t>
  </si>
  <si>
    <t>Add Data</t>
  </si>
  <si>
    <t>«</t>
  </si>
  <si>
    <t>Publish</t>
  </si>
  <si>
    <t>Tip: This will result in the data being copied to your clipboard, ready to paste into the TERM input form.</t>
  </si>
  <si>
    <t>10000 - Guideway Elements, Guideway</t>
  </si>
  <si>
    <t>[Select</t>
  </si>
  <si>
    <t>Choice List</t>
  </si>
  <si>
    <t>= rng.ClassChoice</t>
  </si>
  <si>
    <t>= rng.modeChoice</t>
  </si>
  <si>
    <r>
      <t>«</t>
    </r>
    <r>
      <rPr>
        <i/>
        <sz val="9"/>
        <color theme="5" tint="-0.249977111117893"/>
        <rFont val="Calibri"/>
        <family val="2"/>
        <scheme val="minor"/>
      </rPr>
      <t xml:space="preserve"> (mandatory)</t>
    </r>
  </si>
  <si>
    <r>
      <t xml:space="preserve">Review Costs </t>
    </r>
    <r>
      <rPr>
        <i/>
        <sz val="9"/>
        <color theme="1"/>
        <rFont val="Calibri"/>
        <family val="2"/>
        <scheme val="minor"/>
      </rPr>
      <t>(Optional)</t>
    </r>
  </si>
  <si>
    <t>Tip: If pasting from another workbook, use the "Paste Special as Values" option to avoid losing the data validation features.</t>
  </si>
  <si>
    <t>MB - Motor Bus</t>
  </si>
  <si>
    <t>= rng.CostIndexMeans</t>
  </si>
  <si>
    <t>No</t>
  </si>
  <si>
    <t>Asset Type</t>
  </si>
  <si>
    <t>Area</t>
  </si>
  <si>
    <t>Sub-Area</t>
  </si>
  <si>
    <t>Start</t>
  </si>
  <si>
    <t>End</t>
  </si>
  <si>
    <t>Latitude</t>
  </si>
  <si>
    <t>Longitude</t>
  </si>
  <si>
    <t>Address</t>
  </si>
  <si>
    <t>Line/Route</t>
  </si>
  <si>
    <t>TERM Data Publisher</t>
  </si>
  <si>
    <t>Make/Model</t>
  </si>
  <si>
    <t>Asset ID</t>
  </si>
  <si>
    <t>Additional Asset Information</t>
  </si>
  <si>
    <t>Existing</t>
  </si>
  <si>
    <t>Expan-</t>
  </si>
  <si>
    <t>sion?</t>
  </si>
  <si>
    <t>Tip: If more rows are needed, type in the number of cells (1 to 1,000) and click on "Add"</t>
  </si>
  <si>
    <t>LR - Light Rail</t>
  </si>
  <si>
    <t>VP - Vanpool</t>
  </si>
  <si>
    <t>Adjust the "Base Year" field above the "Cost" columns to see how costs are normalized</t>
  </si>
  <si>
    <t>Tip: This is for informational purposes only. You will again be asked to specify the Base Year once using the TERM model.</t>
  </si>
  <si>
    <t>Before publishing, remove all unused or undesired rows</t>
  </si>
  <si>
    <r>
      <t xml:space="preserve">Tip: To delete specific records or continuous ranges of records, select the rows in </t>
    </r>
    <r>
      <rPr>
        <i/>
        <u/>
        <sz val="9"/>
        <color theme="3"/>
        <rFont val="Calibri"/>
        <family val="2"/>
        <scheme val="minor"/>
      </rPr>
      <t>any</t>
    </r>
    <r>
      <rPr>
        <i/>
        <sz val="9"/>
        <color theme="3"/>
        <rFont val="Calibri"/>
        <family val="2"/>
        <scheme val="minor"/>
      </rPr>
      <t xml:space="preserve"> editable column and click "Delete Selected Records"</t>
    </r>
  </si>
  <si>
    <r>
      <rPr>
        <b/>
        <sz val="9"/>
        <color theme="1"/>
        <rFont val="Calibri"/>
        <family val="2"/>
        <scheme val="minor"/>
      </rPr>
      <t>Method #1</t>
    </r>
    <r>
      <rPr>
        <sz val="9"/>
        <color theme="1"/>
        <rFont val="Calibri"/>
        <family val="2"/>
        <scheme val="minor"/>
      </rPr>
      <t>: Click the "Publish Inventory" button in the top left corner of the screen</t>
    </r>
  </si>
  <si>
    <r>
      <rPr>
        <b/>
        <sz val="9"/>
        <color theme="1"/>
        <rFont val="Calibri"/>
        <family val="2"/>
        <scheme val="minor"/>
      </rPr>
      <t>Method #2</t>
    </r>
    <r>
      <rPr>
        <sz val="9"/>
        <color theme="1"/>
        <rFont val="Calibri"/>
        <family val="2"/>
        <scheme val="minor"/>
      </rPr>
      <t>: Save the Publisher file to a location of your choice. Use the 'Import' feature in TERM-Lite</t>
    </r>
  </si>
  <si>
    <t>Tip: When using the import option, TERM-Lite will prompt you to browse to the file you saved</t>
  </si>
  <si>
    <t>SY - Systemwide Assets</t>
  </si>
  <si>
    <t>DR - Demand Response</t>
  </si>
  <si>
    <t>21210 - Facilities, Buildings, Maintenance, Bus</t>
  </si>
  <si>
    <t>23301 - Facilities, Equipment, Maintenance, Bus</t>
  </si>
  <si>
    <t>Priority</t>
  </si>
  <si>
    <t>= list.priority</t>
  </si>
  <si>
    <t>Funded</t>
  </si>
  <si>
    <t>Deficient</t>
  </si>
  <si>
    <t>Normal</t>
  </si>
  <si>
    <t>Exclude</t>
  </si>
  <si>
    <t>Department/Owner</t>
  </si>
  <si>
    <t>Project #</t>
  </si>
  <si>
    <t>Project Cat.</t>
  </si>
  <si>
    <t>Project Description</t>
  </si>
  <si>
    <t>Additional Notes</t>
  </si>
  <si>
    <t xml:space="preserve"> </t>
  </si>
  <si>
    <t>CR - Commuter Rail</t>
  </si>
  <si>
    <t>21100 - Facilities, Buildings, Administration</t>
  </si>
  <si>
    <t>21230 - Facilities, Buildings, Maintenance, Utilities</t>
  </si>
  <si>
    <t>22000 - Facilities, Storage Yard</t>
  </si>
  <si>
    <t>23000 - Facilities, Equipment</t>
  </si>
  <si>
    <t>23200 - Facilities, Equipment, Furniture</t>
  </si>
  <si>
    <t>23300 - Facilities, Equipment, Maintenance</t>
  </si>
  <si>
    <t>33500 - Systems, Communications, Radio</t>
  </si>
  <si>
    <t>35110 - Systems, Revenue Collection, In-Station, System</t>
  </si>
  <si>
    <t>35120 - Systems, Revenue Collection, In-Station, Fare Control System</t>
  </si>
  <si>
    <t>LF</t>
  </si>
  <si>
    <t>AP-ES-OCS165-FD-TT-3.9-Y</t>
  </si>
  <si>
    <t>CRS2-GW-BT-TT-0.1-K</t>
  </si>
  <si>
    <t>MJE-GW-BT-ST-TO-8.1-K</t>
  </si>
  <si>
    <t>NS-ES-OCS2554-FD-WF-2.8-TP</t>
  </si>
  <si>
    <t>East</t>
  </si>
  <si>
    <t>Switch Machine</t>
  </si>
  <si>
    <t>EA</t>
  </si>
  <si>
    <t>APE-TC-INT-SM11-0.1-Z</t>
  </si>
  <si>
    <t>APW-ES-OCS011-LP-JA-0.2-Y</t>
  </si>
  <si>
    <t>AP-ES-OCS018-LP-TT-0.2-Y</t>
  </si>
  <si>
    <t>APE-TC-INT-RSJ2-0.3-Z</t>
  </si>
  <si>
    <t>APE-ES-OCS031-FD-CA-0.5-Y</t>
  </si>
  <si>
    <t>APW-ES-OCS028-FD-JA-0.5-Y</t>
  </si>
  <si>
    <t>AP-TC-TS-SHPE-1.0-Z</t>
  </si>
  <si>
    <t>APW-ES-OCS053-FD-CA-1.0-Y</t>
  </si>
  <si>
    <t>APW-GW-ET-TT-1.1-K</t>
  </si>
  <si>
    <t>APE-ES-OCS060-FD-JA-1.2-Y</t>
  </si>
  <si>
    <t>APW-GW-ET-CT-1.2-K</t>
  </si>
  <si>
    <t>APE-GW-ET-TT-1.5-K</t>
  </si>
  <si>
    <t>APE-ES-OCS087-FD-CA-2.0-Y</t>
  </si>
  <si>
    <t>APE-GW-ET-ST-HSR-2.4-K</t>
  </si>
  <si>
    <t>AP-ES-OCS103-FD-TT-2.5-Y</t>
  </si>
  <si>
    <t>APE-ES-OCS111-FD-CA-2.6-Y</t>
  </si>
  <si>
    <t>APE-ES-OCS107-FD-JA-2.6-Y</t>
  </si>
  <si>
    <t>APE-ES-OCS113-FD-CA-2.7-Y</t>
  </si>
  <si>
    <t>AP-ES-OCS120-FD-TT-2.8-Y</t>
  </si>
  <si>
    <t>APW-TC-INT-SHP-9.1-Z</t>
  </si>
  <si>
    <t>APW-GW-BT-CT-3.5-K</t>
  </si>
  <si>
    <t>APE-ES-OCS154-FD-JA-3.6-Y</t>
  </si>
  <si>
    <t>APW-ES-OCS155-FD-JA-3.6-Y</t>
  </si>
  <si>
    <t>AP-ES-OCS153-FD-TT-3.6-Y</t>
  </si>
  <si>
    <t>AP-ES-OCS155-FD-TT-3.6-Y</t>
  </si>
  <si>
    <t>APE-ES-OCS166-FD-CA-4.0-Y</t>
  </si>
  <si>
    <t>APW-ES-OCS168-FD-JA-4.1-Y</t>
  </si>
  <si>
    <t>AP-ES-OCS170-FD-TT-4.1-Y</t>
  </si>
  <si>
    <t>APW-ES-OCS187-FD-CA-4.5-Y</t>
  </si>
  <si>
    <t>APW-ES-OCS190-FD-CA-4.6-Y</t>
  </si>
  <si>
    <t>APE-ES-OCS191-FD-JA-4.6-Y</t>
  </si>
  <si>
    <t>AP-ES-OCS195-FD-TT-4.7-Y</t>
  </si>
  <si>
    <t>AP-ES-OCS199-FD-TT-4.8-Y</t>
  </si>
  <si>
    <t>APW-ES-OCS207-FD-JA-5.0-Y</t>
  </si>
  <si>
    <t>AP-ES-OCS207-FD-TT-5.0-Y</t>
  </si>
  <si>
    <t>AP-ES-OCS-XOA8-FD-MW-5.2-Y</t>
  </si>
  <si>
    <t>APW-ES-OCS225-FD-JA-5.4-Y</t>
  </si>
  <si>
    <t>APW-GW-BT-TT-5.4-K</t>
  </si>
  <si>
    <t>APE-TC-GC-GM-G2-5.5-Z</t>
  </si>
  <si>
    <t>APE-ES-OCS230-FD-CA-5.5-Y</t>
  </si>
  <si>
    <t>APE-ES-OCS247-FD-CA-5.8-Y</t>
  </si>
  <si>
    <t>CRN1-TC-INT-SHPI3-0.6-CL</t>
  </si>
  <si>
    <t>CRN2-GW-BT-TT-1.6-K</t>
  </si>
  <si>
    <t>CRN1-GW-BT-CT-2.8-K</t>
  </si>
  <si>
    <t>CRN1-GW-GD-CU-4.2-C</t>
  </si>
  <si>
    <t>CRN1-GW-GD-CU-9.8-C</t>
  </si>
  <si>
    <t>CRN1-GW-FE-11.9-K</t>
  </si>
  <si>
    <t>CRN1-GW-GD-CU-17.1-C</t>
  </si>
  <si>
    <t>CRN1-GW-BT-TT-19.1-K</t>
  </si>
  <si>
    <t>CRN1-GW-GD-CU-22.4-C</t>
  </si>
  <si>
    <t>CRN1-GW-GD-CU-24.5-C</t>
  </si>
  <si>
    <t>CRN1-GW-GD-CU-25.6-C</t>
  </si>
  <si>
    <t>CRN1-GW-GD-UD-25.7-C</t>
  </si>
  <si>
    <t>CRN1-GW-FE-26.7-K</t>
  </si>
  <si>
    <t>CRN1-GW-GD-CB-27.6-C</t>
  </si>
  <si>
    <t>CRN1-GW-GD-CB-30.9-C</t>
  </si>
  <si>
    <t>CRN1-GW-BT-TT-32.7-K</t>
  </si>
  <si>
    <t>CRN1-TC-INT-SHPR3-34.1-CL</t>
  </si>
  <si>
    <t>CRN1-GW-BT-CT-35.7-K</t>
  </si>
  <si>
    <t>CRS-TC-SH-SEH-0.7-S</t>
  </si>
  <si>
    <t>CRS1-GW-BT-GCP-0.7-K</t>
  </si>
  <si>
    <t>CRS-TC-INT-SHPS6-1.1-S</t>
  </si>
  <si>
    <t>CRS-TC-INT-SEH-1.1-S</t>
  </si>
  <si>
    <t>CRS1-GW-BT-ST-SM-T330-2.8-K</t>
  </si>
  <si>
    <t>CRS1-GW-BT-CT-10.1-K</t>
  </si>
  <si>
    <t>CRS1-GW-BT-TT-10.1-K</t>
  </si>
  <si>
    <t>CRS2-GW-BT-ST-TO-14.2-K</t>
  </si>
  <si>
    <t>CRS-TC-INT-SHPB6-16.7-S</t>
  </si>
  <si>
    <t>CRS1-GW-BT-CT-22.4-K</t>
  </si>
  <si>
    <t>CRS2-GW-BT-ST-TO-27.5-K</t>
  </si>
  <si>
    <t>CRS-TC-GC-GCI-28.2-S</t>
  </si>
  <si>
    <t>CRS1-GW-BT-CT-29.6-K</t>
  </si>
  <si>
    <t>CRS2-GW-BT-TT-30.1-K</t>
  </si>
  <si>
    <t>CRS2-GW-BT-CT-30.4-K</t>
  </si>
  <si>
    <t>CRS-TC-INT-SMA11-30.7-S</t>
  </si>
  <si>
    <t>CRS-TC-GC-GCEH-31.1-S</t>
  </si>
  <si>
    <t>CRS-TC-GC-FL-31.1-S</t>
  </si>
  <si>
    <t>CRS-TC-INT-SHPV1-36.8-S</t>
  </si>
  <si>
    <t>CRS2-GW-BT-ST-SM-T146-38.4-K</t>
  </si>
  <si>
    <t>CRS-TC-GC-GCIEG-40.3-S</t>
  </si>
  <si>
    <t>CRS-TC-GC-FLWG-41.7-S</t>
  </si>
  <si>
    <t>CRS-TC-GC-GMEG-41.7-S</t>
  </si>
  <si>
    <t>CRS-TC-INT-SHPU2-43.1-S</t>
  </si>
  <si>
    <t>CRS2-GW-BT-ST-TO-43.1-K</t>
  </si>
  <si>
    <t>CRS-TC-GC-GCI-43.5-S</t>
  </si>
  <si>
    <t>CRS2-GW-BT-CT-44.0-K</t>
  </si>
  <si>
    <t>IM-ES-TPSS-IM-1.5M-0.1-TP</t>
  </si>
  <si>
    <t>IMW-ES-OCS3132-LP-CA-0.7-TP</t>
  </si>
  <si>
    <t>IM-ES-OCS3182-LP-TT-1.5-TP</t>
  </si>
  <si>
    <t>IME-ES-OCS3189-LP-JAX-1.6-TP</t>
  </si>
  <si>
    <t>IMW-ES-OCS3190-LP-JAX-1.6-TP</t>
  </si>
  <si>
    <t>IMW-ES-OCS3198-LP-JA-1.7-TP</t>
  </si>
  <si>
    <t>IM-ES-OCS3208-LP-TT-1.8-TP</t>
  </si>
  <si>
    <t>IM-ES-OCS3215-LP-TT-1.9-TP</t>
  </si>
  <si>
    <t>IMW-ES-OCS3222-LP-CA-2.0-TP</t>
  </si>
  <si>
    <t>IME-ES-OCS3223-LP-CA-2.0-TP</t>
  </si>
  <si>
    <t>IMW-ES-OCS3231-LP-CA-2.1-TP</t>
  </si>
  <si>
    <t>IMW-ES-OCS3229-LP-JA-2.1-TP</t>
  </si>
  <si>
    <t>MJW-TC-INT-SHPSSI1-0.1-Z</t>
  </si>
  <si>
    <t>MJ-ES-OCS1004-FD-TT-0.1-Y</t>
  </si>
  <si>
    <t>MJ-ES-OCS1021-FD-TT-0.1-Y</t>
  </si>
  <si>
    <t>MJE-ES-OCS1039-FD-CA-0.2-Y</t>
  </si>
  <si>
    <t>MJE-ES-OCS1047-FD-CA-0.2-Y</t>
  </si>
  <si>
    <t>MJE-ES-OCS1055-FD-JA-0.3-Y</t>
  </si>
  <si>
    <t>MJE-ES-OCS1080-FD-CA-0.6-Y</t>
  </si>
  <si>
    <t>MJ-ES-OCS1108-FD-TT-1.1-Y</t>
  </si>
  <si>
    <t>MJE-ES-OCS1113-FD-CA-1.2-Y</t>
  </si>
  <si>
    <t>MJW-GW-BT-GT-1.2-K</t>
  </si>
  <si>
    <t>MJE-TC-INT-SM1A-1.4-Z</t>
  </si>
  <si>
    <t>MJW-ES-OCS1139-FD-CA-1.6-Y</t>
  </si>
  <si>
    <t>MJE-ES-OCS-WR29-2.0-Y</t>
  </si>
  <si>
    <t>MJ-ES-OCS1161-FD-TT-2.0-Y</t>
  </si>
  <si>
    <t>MJE-GW-BT-ST-GR-2.4-K</t>
  </si>
  <si>
    <t>MJE-ES-OCS1199-FD-CA-2.7-Y</t>
  </si>
  <si>
    <t>MJ-TC-GC-2.8-Z</t>
  </si>
  <si>
    <t>MJ-ES-OCS1210-FD-TT-3.0-Y</t>
  </si>
  <si>
    <t>MJE-GW-BT-ST-SM1A-3.5-K</t>
  </si>
  <si>
    <t>MJW-TC-GC-FL-G4-3.5-Z</t>
  </si>
  <si>
    <t>MJW-GW-BT-TT-3.5-K</t>
  </si>
  <si>
    <t>MJE-TC-CC142759-3.6-Z</t>
  </si>
  <si>
    <t>MJE-ES-OCS1273-FD-CA-4.9-Y</t>
  </si>
  <si>
    <t>MJE-TC-CC135394-5.0-Z</t>
  </si>
  <si>
    <t>MJW-ES-OCS1305-FD-CA-5.7-Y</t>
  </si>
  <si>
    <t>MJW-ES-OCS1306-FD-CA-5.7-Y</t>
  </si>
  <si>
    <t>MJ-TC-GC-6.1-Z</t>
  </si>
  <si>
    <t>MJE-ES-OCS-X0X2-FP-6.1-Y</t>
  </si>
  <si>
    <t>MJW-GW-BT-TT-6.2-K</t>
  </si>
  <si>
    <t>MJ-ES-OCS1340-FD-TT-6.3-Y</t>
  </si>
  <si>
    <t>MJW-TC-GC-FL-G1-6.9-Z</t>
  </si>
  <si>
    <t>MJ-ES-OCS1365-FD-TT-7.1-Y</t>
  </si>
  <si>
    <t>MJW-ES-OCS1364-FD-CA-7.2-Y</t>
  </si>
  <si>
    <t>MJE-ES-OCS1393-FD-CA-8.0-Y</t>
  </si>
  <si>
    <t>MJW-GW-BT-GCP-8.0-K</t>
  </si>
  <si>
    <t>MJ-ES-OCS1403-FD-TT-8.3-Y</t>
  </si>
  <si>
    <t>MJE-ES-OCS-WR7-8.7-Y</t>
  </si>
  <si>
    <t>MJE-ES-OCS1423-FD-CA-8.7-Y</t>
  </si>
  <si>
    <t>MJE-TC-CC115790-8.7-Z</t>
  </si>
  <si>
    <t>MJW-ES-OCS1425-FD-JA-8.9-Y</t>
  </si>
  <si>
    <t>MJW-ES-OCS1451-LP-CA-9.6-Y</t>
  </si>
  <si>
    <t>MJ-ES-OCS1509-LP-CA-10.6-Y</t>
  </si>
  <si>
    <t>NSE-ES-OCS3084-LP-CA-0.0-TP</t>
  </si>
  <si>
    <t>IME-ES-OCS3086-LP-CA-0.0-TP</t>
  </si>
  <si>
    <t>IM-ES-OCS3091-LP-TT-0.1-TP</t>
  </si>
  <si>
    <t>IMW-ES-OCS3094-LP-CA-0.2-TP</t>
  </si>
  <si>
    <t>IMW-ES-OCS3103-LP-CA-0.3-TP</t>
  </si>
  <si>
    <t>NS-ES-OCS3066-LP-TT-0.3-TP</t>
  </si>
  <si>
    <t>NSW-ES-OCS3028-LP-CA-0.8-TP</t>
  </si>
  <si>
    <t>NSW-ES-OCS3014-LP-JA-1.2-TP</t>
  </si>
  <si>
    <t>NSE-ES-OCS2623-LP-CA-1.7-TP</t>
  </si>
  <si>
    <t>NS-ES-TPSS-IM-1.5M-2.2-TP</t>
  </si>
  <si>
    <t>NSW-ES-OCS2589-FD-CA-2.3-TP</t>
  </si>
  <si>
    <t>NSW-ES-OCS2530A-FD-CA-3.3-TP</t>
  </si>
  <si>
    <t>NSW-TC-INT-SHPY4-3.4-Z</t>
  </si>
  <si>
    <t>NS-ES-OCS2517-FD-WF-3.4-TP</t>
  </si>
  <si>
    <t>NSW-ES-OCS2511-FD-JA-3.5-TP</t>
  </si>
  <si>
    <t>NS-ES-OCS2503-DGF-3.7-TP</t>
  </si>
  <si>
    <t>NSE-ES-OCS2500-FD-CA-3.8-TP</t>
  </si>
  <si>
    <t>NSW-ES-OCS2490-FD-CA-4.0-TP</t>
  </si>
  <si>
    <t>NS-ES-OCS2491-FD-WF-4.0-TP</t>
  </si>
  <si>
    <t>NS-ES-OCS2485-DGF-4.2-TP</t>
  </si>
  <si>
    <t>NSW-TC-GC-GM-G1-4.2-NSSL</t>
  </si>
  <si>
    <t>NSW-ES-OCS2463-FD-CA-4.6-TP</t>
  </si>
  <si>
    <t>NS-ES-OCS2459-FD-WF-4.7-TP</t>
  </si>
  <si>
    <t>NSW-ES-OCS2453-FD-CA-4.8-TP</t>
  </si>
  <si>
    <t>NSE-ES-OCS2426-FD-JA-5.4-TP</t>
  </si>
  <si>
    <t>NS-ES-OCS2415-FD-WF-5.5-TP</t>
  </si>
  <si>
    <t>NSE-GW-ET-ST-SM9402A-5.6-C</t>
  </si>
  <si>
    <t>NSE-ES-OCS2387-FD-CA-6.0-TP</t>
  </si>
  <si>
    <t>NSE-ES-OCS2380-FD-CA-6.1-TP</t>
  </si>
  <si>
    <t>NS-ES-OCS2360-FD-WF-6.4-TP</t>
  </si>
  <si>
    <t>NSW-ES-OCS2351-FD-CA-6.6-TP</t>
  </si>
  <si>
    <t>NS-ES-OCS2313A-FD-WF-7.4-TP</t>
  </si>
  <si>
    <t>NS-ES-OCS2306-FD-WF-7.6-TP</t>
  </si>
  <si>
    <t>NSW-ES-OCS2294-FD-JA-7.7-TP</t>
  </si>
  <si>
    <t>NSW-ES-OCS2300-FD-JA-7.7-TP</t>
  </si>
  <si>
    <t>NSW-ES-TPSS-IM-1.5M-IB-0.0-TP</t>
  </si>
  <si>
    <t>NS-ES-OCS2272-DGF-8.0-TP</t>
  </si>
  <si>
    <t>NS-ES-OCS2274-FD-WF-8.0-TP</t>
  </si>
  <si>
    <t>NSE-ES-OCS2259-FD-JA-8.3-TP</t>
  </si>
  <si>
    <t>NSE-ES-OCS2248-FD-JA-8.6-TP</t>
  </si>
  <si>
    <t>NSE-ES-OCS2228-FD-CA-9.1-TP</t>
  </si>
  <si>
    <t>NSE-ES-OCS2228-FD-JA-9.1-TP</t>
  </si>
  <si>
    <t>NSW-ES-OCS4003-FD-JA-9.1-TP</t>
  </si>
  <si>
    <t>NS-ES-OCS2224-DGF-9.2-TP</t>
  </si>
  <si>
    <t>NSE-ES-OCS2223-FD-CA-9.2-TP</t>
  </si>
  <si>
    <t>NS-ES-OCS2210A-DGF-9.4-TP</t>
  </si>
  <si>
    <t>NSE-ES-OCS2210-FD-CA-9.4-TP</t>
  </si>
  <si>
    <t>NS-ES-OCS2204-FD-WF-9.6-TP</t>
  </si>
  <si>
    <t>NSE-ES-OCS2194-FD-CA-9.9-TP</t>
  </si>
  <si>
    <t>NSE-ES-OCS2193-FD-JA-9.9-TP</t>
  </si>
  <si>
    <t>NSE-ES-OCS2191-FD-CA-10.0-TP</t>
  </si>
  <si>
    <t>NSW-ES-OCS2189-FD-JA-10.0-TP</t>
  </si>
  <si>
    <t>NSE-ES-OCS2175-FD-CA-10.2-TP</t>
  </si>
  <si>
    <t>NSE-ES-OCS-WR110-FD-MW-10.2-TP</t>
  </si>
  <si>
    <t>NSE-TC-INT-SHPSC8-10.9-NSSL</t>
  </si>
  <si>
    <t>NSW-ES-OCS2127-FD-JA-11.3-TP</t>
  </si>
  <si>
    <t>NSW-ES-OCS2069-FD-CA-12.4-TP</t>
  </si>
  <si>
    <t>NSE-ES-OCS2055-FD-CA-12.7-TP</t>
  </si>
  <si>
    <t>NSW-ES-OCS2049-FD-CA-12.9-TP</t>
  </si>
  <si>
    <t>NSW-ES-OCS2023-FD-JA-13.4-TP</t>
  </si>
  <si>
    <t>NSW-ES-OCS2011-FD-CA-13.6-TP</t>
  </si>
  <si>
    <t>UNW-ES-OCS4005-LP-JA-0.0-OC</t>
  </si>
  <si>
    <t>UN-ES-OCS4001-LP-PF-0.0-OC</t>
  </si>
  <si>
    <t>UN-ES-OCS4005-LP-PF-0.0-OC</t>
  </si>
  <si>
    <t>UNE-GW-ET-CT-PCR-0.0-K</t>
  </si>
  <si>
    <t>UN-ES-OCS4015-LP-PF-0.1-OC</t>
  </si>
  <si>
    <t>UN-ES-OCS4024-LP-PF-0.3-OC</t>
  </si>
  <si>
    <t>UNE-ES-OCS4036-LP-CA-0.6-OC</t>
  </si>
  <si>
    <t>UNW-GW-ET-CT-0.9-K</t>
  </si>
  <si>
    <t>UNE-ES-OCS4062-LP-JA-1.2-OC</t>
  </si>
  <si>
    <t>UNW-ES-OCS4103-LP-CA-2.0-OC</t>
  </si>
  <si>
    <t>UNE-GW-GD-TD-2.1-K</t>
  </si>
  <si>
    <t>UNE-TC-INT-SMR1A-2.2-SG</t>
  </si>
  <si>
    <t>UNW-GW-ET-TT-2.4-K</t>
  </si>
  <si>
    <t>UN-ES-OCS5009-LP-PF-2.5-TP</t>
  </si>
  <si>
    <t>UNW-GW-GD-IB-2.5-K</t>
  </si>
  <si>
    <t>UNW-ES-OCS5016-LP-CA-2.6-TP</t>
  </si>
  <si>
    <t>UNE-GW-ET-TT-2.6-K</t>
  </si>
  <si>
    <t>UNW-GW-ET-TT-2.6-K</t>
  </si>
  <si>
    <t>UNE-ES-OCS5036-LP-CA-3.1-TP</t>
  </si>
  <si>
    <t>UNW-TC-GC-FL-G1-3.3-SG</t>
  </si>
  <si>
    <t>UNW-ES-OCS5049-LP-JA-3.3-TP</t>
  </si>
  <si>
    <t>UN-ES-OCS5052-LP-PF-3.4-TP</t>
  </si>
  <si>
    <t>UN-ES-OCS5053-LP-PF-3.4-TP</t>
  </si>
  <si>
    <t>UNE-ES-TPSS-IM-1.5M-DCB-3.3-TP</t>
  </si>
  <si>
    <t>UNW-GW-GD-TD-3.9-K</t>
  </si>
  <si>
    <t>WVW-ES-OCS0338-FD-CA-0.1-Y</t>
  </si>
  <si>
    <t>WVW-ES-OCS0344-FD-CA-0.1-Y</t>
  </si>
  <si>
    <t>WVW-ES-OCS0323-FD-JA-0.3-Y</t>
  </si>
  <si>
    <t>WVW-ES-OCS0317-FD-JA-0.4-Y</t>
  </si>
  <si>
    <t>WV-ES-OCS0317-FD-TT-0.4-Y</t>
  </si>
  <si>
    <t>WV-ES-TPSS-SI-1.5M-0.9-Y</t>
  </si>
  <si>
    <t>WV-ES-OCS0277-FD-WF-1.0-Y</t>
  </si>
  <si>
    <t>WVE-ES-OCS0273-FD-CA-1.1-Y</t>
  </si>
  <si>
    <t>WV-GW-BT-ST-SXO-1.2-K</t>
  </si>
  <si>
    <t>WVW-GW-BT-ST-HSR-1.2-K</t>
  </si>
  <si>
    <t>WVE-ES-OCS0257-FD-CA-1.4-Y</t>
  </si>
  <si>
    <t>WVW-ES-OCS0245-FD-JA-1.5-Y</t>
  </si>
  <si>
    <t>WV-TC-CC18992-1.5-Z</t>
  </si>
  <si>
    <t>WV-ES-OCS0240-FD-WF-1.6-Y</t>
  </si>
  <si>
    <t>WVW-GW-BT-GCP-1.6-K</t>
  </si>
  <si>
    <t>WVE-ES-OCS0226-FD-CA-1.8-Y</t>
  </si>
  <si>
    <t>WVW-ES-OCS0198-FD-JA-2.1-Y</t>
  </si>
  <si>
    <t>WVE-ES-OCS0195-FD-JA-2.2-Y</t>
  </si>
  <si>
    <t>WVE-ES-OCS0181-FD-JA-2.4-Y</t>
  </si>
  <si>
    <t>WVE-GW-BT-ST-HSR-2.4-K</t>
  </si>
  <si>
    <t>WVE-ES-OCS0169-FD-JA-2.7-Y</t>
  </si>
  <si>
    <t>WVE-ES-OCS0152-FD-JA-2.9-Y</t>
  </si>
  <si>
    <t>WV-ES-TPSS-SI-1.5M-2.9-Y</t>
  </si>
  <si>
    <t>WVW-GW-BT-CT-3.1-K</t>
  </si>
  <si>
    <t>WV-ES-OCS0136-FD-WF-3.2-Y</t>
  </si>
  <si>
    <t>WV-TC-TS-SHP-3.4-Z</t>
  </si>
  <si>
    <t>WVE-GW-GD-UD-3.4-D</t>
  </si>
  <si>
    <t>WV-TC-TS-SHP-3.6-Z</t>
  </si>
  <si>
    <t>WVE-GW-ET-ST-HSR-3.6-K</t>
  </si>
  <si>
    <t>WVE-ES-OCS0100-FD-JA-3.8-Y</t>
  </si>
  <si>
    <t>WVW-ES-OCS0080-FD-JA-4.1-Y</t>
  </si>
  <si>
    <t>WVW-ES-OCS0076-FD-JA-4.2-Y</t>
  </si>
  <si>
    <t>WVE-ES-OCS0065-FD-CA-4.4-Y</t>
  </si>
  <si>
    <t>WVE-GW-BT-CT-4.6-K</t>
  </si>
  <si>
    <t>WVE-ES-YS-WR5EC-4.7-Y</t>
  </si>
  <si>
    <t>WV-ES-OCS0045-FD-WF-4.7-Y</t>
  </si>
  <si>
    <t>WVW-TC-INT-SHPW6-4.8-Z</t>
  </si>
  <si>
    <t>WV-ES-OCS0024-FD-WF-5.0-Y</t>
  </si>
  <si>
    <t>WVE-ES-OCS0009-FD-CA-5.1-Y</t>
  </si>
  <si>
    <t>11302 - Guideway Elements, Trackwork, Embedded, Curve</t>
  </si>
  <si>
    <t>11202 - Guideway Elements, Trackwork, Ballasted, Curve</t>
  </si>
  <si>
    <t>31500 - Systems, Train Control, Interlockings</t>
  </si>
  <si>
    <t>36200 - Systems, Utilities, Drainage</t>
  </si>
  <si>
    <t>11407 - Guideway Elements, Trackwork, Special, Turnout</t>
  </si>
  <si>
    <t>11303 - Guideway Elements, Trackwork, Embedded, At-Grade Crossings</t>
  </si>
  <si>
    <t>11400 - Guideway Elements, Trackwork, Special</t>
  </si>
  <si>
    <t>11201 - Guideway Elements, Trackwork, Ballasted, Tangent</t>
  </si>
  <si>
    <t>12100 - Guideway Elements, Special Structures, Fencing</t>
  </si>
  <si>
    <t>11301 - Guideway Elements, Trackwork, Embedded, Tangent</t>
  </si>
  <si>
    <t>11204 - Guideway Elements, Trackwork, Ballasted, Platform Tangent</t>
  </si>
  <si>
    <t>11203 - Guideway Elements, Trackwork, Ballasted, Guarded</t>
  </si>
  <si>
    <t>32204 - Systems, Electrification, Substations, AC Switchgear</t>
  </si>
  <si>
    <t>12200 - Guideway Elements, Special Structures, Retaining Walls</t>
  </si>
  <si>
    <t>11404 - Guideway Elements, Trackwork, Special, Single Crossover</t>
  </si>
  <si>
    <t>Expressway Commuter Rail</t>
  </si>
  <si>
    <t>Expressway Heavy Rail</t>
  </si>
  <si>
    <t>Expressway Light Rail</t>
  </si>
  <si>
    <t>Grade Crossing Commuter Rail</t>
  </si>
  <si>
    <t>Grade Crossing Heavy Rail</t>
  </si>
  <si>
    <t>Grade Crossing Light Rail</t>
  </si>
  <si>
    <t>Grade Crossing - Panelled</t>
  </si>
  <si>
    <t>Grade Crossing - Embedded</t>
  </si>
  <si>
    <t>Steel Viaducts Commuter Rail</t>
  </si>
  <si>
    <t>Steel Viaducts Heavy Rail</t>
  </si>
  <si>
    <t>Steel Viaducts Light Rail</t>
  </si>
  <si>
    <t>Bridge Commuter Rail</t>
  </si>
  <si>
    <t>Bridge Heavy Rail</t>
  </si>
  <si>
    <t>Bridge Light Rail</t>
  </si>
  <si>
    <t>Tunnel</t>
  </si>
  <si>
    <t>Tunnel Commuter Rail</t>
  </si>
  <si>
    <t>Tunnel Heavy Rail</t>
  </si>
  <si>
    <t>Tunnel Light Rail</t>
  </si>
  <si>
    <t>Cut &amp; Cover Commuter Rail</t>
  </si>
  <si>
    <t>Cut &amp; Cover Heavy Rail</t>
  </si>
  <si>
    <t>Cut &amp; Cover Light Rail</t>
  </si>
  <si>
    <t>Tube Commuter Rail</t>
  </si>
  <si>
    <t>Tube Heavy Rail</t>
  </si>
  <si>
    <t>Tube Light Rail</t>
  </si>
  <si>
    <t>Box Culvert</t>
  </si>
  <si>
    <t>Tangent - Concrete Tie</t>
  </si>
  <si>
    <t>Tangent - Wood Tie</t>
  </si>
  <si>
    <t>Curve - Concrete Tie</t>
  </si>
  <si>
    <t>Curve - Wood Tie</t>
  </si>
  <si>
    <t>Elevated Roadway</t>
  </si>
  <si>
    <t>Rail Commuter Rail</t>
  </si>
  <si>
    <t>Rail Heavy Rail</t>
  </si>
  <si>
    <t>Rail Light Rail</t>
  </si>
  <si>
    <t>Building Components</t>
  </si>
  <si>
    <t>Boiler</t>
  </si>
  <si>
    <t>Interior</t>
  </si>
  <si>
    <t>Bus Parking</t>
  </si>
  <si>
    <t>Computers/Hardware</t>
  </si>
  <si>
    <t>Fuel Tank</t>
  </si>
  <si>
    <t>Lifts - Fixed: In Floor</t>
  </si>
  <si>
    <t>Lifts - Fixed: Parallelogram</t>
  </si>
  <si>
    <t>Wheel Presses</t>
  </si>
  <si>
    <t>Turntables, Truck</t>
  </si>
  <si>
    <t>Air Compressor</t>
  </si>
  <si>
    <t>Cart</t>
  </si>
  <si>
    <t>Hoist</t>
  </si>
  <si>
    <t>Scrubber, Sprayer</t>
  </si>
  <si>
    <t>Misc Equip</t>
  </si>
  <si>
    <t>CNG Refueling Station</t>
  </si>
  <si>
    <t>Signals &amp; Train Stops Commuter Rail</t>
  </si>
  <si>
    <t>Signals &amp; Train Stops Heavy Rail</t>
  </si>
  <si>
    <t>Signals &amp; Train Stops Light Rail</t>
  </si>
  <si>
    <t>Automatic Transfer Panel</t>
  </si>
  <si>
    <t>Battery Equip</t>
  </si>
  <si>
    <t>Bonds</t>
  </si>
  <si>
    <t>Control Panel (local)</t>
  </si>
  <si>
    <t>Intrusion Detection Warning System</t>
  </si>
  <si>
    <t>Logical Controller</t>
  </si>
  <si>
    <t>Marker Coil</t>
  </si>
  <si>
    <t>Power Supplies</t>
  </si>
  <si>
    <t>Power Supplies-UPS</t>
  </si>
  <si>
    <t>Receiver</t>
  </si>
  <si>
    <t>Relays</t>
  </si>
  <si>
    <t>Relay Cabinet</t>
  </si>
  <si>
    <t>Relay House (Bungalow)</t>
  </si>
  <si>
    <t>Repeater Signal</t>
  </si>
  <si>
    <t>Signals</t>
  </si>
  <si>
    <t>STAP (Station Processor)</t>
  </si>
  <si>
    <t>TPSS Feeds</t>
  </si>
  <si>
    <t>Track Circuit</t>
  </si>
  <si>
    <t>Train Stop</t>
  </si>
  <si>
    <t>Programmed Station Stop System</t>
  </si>
  <si>
    <t>Onboard Train Control (cab signaling)</t>
  </si>
  <si>
    <t>Vehicle</t>
  </si>
  <si>
    <t>Onboard Compter Systems</t>
  </si>
  <si>
    <t>Commuunications</t>
  </si>
  <si>
    <t>Data Transmission Unit</t>
  </si>
  <si>
    <t>Train Wayside Comm</t>
  </si>
  <si>
    <t>Transmitter</t>
  </si>
  <si>
    <t>Control Room (central)</t>
  </si>
  <si>
    <t>Grade Crossing System</t>
  </si>
  <si>
    <t>Crossing Gate Arm</t>
  </si>
  <si>
    <t>Switch Machine - Manual Ballasted</t>
  </si>
  <si>
    <t>Switch Machine - Motorized Ballasted</t>
  </si>
  <si>
    <t>Switch Machine - Manual Embedded</t>
  </si>
  <si>
    <t>Switch Machine - Motorized Embedded</t>
  </si>
  <si>
    <t>Switch Heaters</t>
  </si>
  <si>
    <t>Contact Rail, Chairs, Anchor and Incline Commuter Rail</t>
  </si>
  <si>
    <t>Contact Rail, Chairs, Anchor and Incline Heavy Rail</t>
  </si>
  <si>
    <t>Contact Rail, Chairs, Anchor and Incline Light Rail</t>
  </si>
  <si>
    <t>Cable Transmission System (CTS)</t>
  </si>
  <si>
    <t>Fiber Optic Cable Transmission System (FOCS)</t>
  </si>
  <si>
    <t>Passenger Communications Systems</t>
  </si>
  <si>
    <t>Public Address (PA)</t>
  </si>
  <si>
    <t>Transit Passenger Information Systems (TPIS)</t>
  </si>
  <si>
    <t>Variable Message Signs (VMS)</t>
  </si>
  <si>
    <t>On-board vehicle</t>
  </si>
  <si>
    <t xml:space="preserve">Passenger Emergency (Blue Light) Phones </t>
  </si>
  <si>
    <t>Safety and Security</t>
  </si>
  <si>
    <t>Emergency Management Panel (EMP)</t>
  </si>
  <si>
    <t>Fire &amp; Emergency Management System (F&amp;EM)</t>
  </si>
  <si>
    <t>Fire Management Panel</t>
  </si>
  <si>
    <t>Gas Monitoring System</t>
  </si>
  <si>
    <t>Gas fire suppression system</t>
  </si>
  <si>
    <t>Intrusion Detection System (IDS)</t>
  </si>
  <si>
    <t>Seismic Monitoring System</t>
  </si>
  <si>
    <t>CCTV</t>
  </si>
  <si>
    <t>CCTV -- Fixed</t>
  </si>
  <si>
    <t>CCTV -- On-board vehicle</t>
  </si>
  <si>
    <t>Telephones</t>
  </si>
  <si>
    <t>Fax</t>
  </si>
  <si>
    <t>Radio Antenna</t>
  </si>
  <si>
    <t>Mobile Radios, Handpack</t>
  </si>
  <si>
    <t>Programmable Logic Controller (PLC)</t>
  </si>
  <si>
    <t>AIM</t>
  </si>
  <si>
    <t>ATC</t>
  </si>
  <si>
    <t>IDS</t>
  </si>
  <si>
    <t>TRACS</t>
  </si>
  <si>
    <t>Coin Counters - Commuter Rail</t>
  </si>
  <si>
    <t>Coin Counters - Heavy Rail</t>
  </si>
  <si>
    <t>Coin Counters - Light Rail</t>
  </si>
  <si>
    <t>System Commuter Rail</t>
  </si>
  <si>
    <t>System Heavy Rail</t>
  </si>
  <si>
    <t>System Light Rail</t>
  </si>
  <si>
    <t>Fare Control System Commuter Rail</t>
  </si>
  <si>
    <t>Fare Control System Heavy Rail</t>
  </si>
  <si>
    <t>Fare Control System Light Rail</t>
  </si>
  <si>
    <t>Passenger Counters Commuter Rail</t>
  </si>
  <si>
    <t>Passenger Counters Heavy Rail</t>
  </si>
  <si>
    <t>Passenger Counters Light Rail</t>
  </si>
  <si>
    <t>Complete Station</t>
  </si>
  <si>
    <t>Transfer Center</t>
  </si>
  <si>
    <t>Bus Stop Shelters</t>
  </si>
  <si>
    <t>At-Grade / Center Platform Commuter Rail</t>
  </si>
  <si>
    <t>At-Grade / Center Platform Heavy Rail</t>
  </si>
  <si>
    <t>At-Grade / Center Platform Light Rail</t>
  </si>
  <si>
    <t>At-Grade / Center Platform Bus</t>
  </si>
  <si>
    <t>At-Grade / Side Platform Commuter Rail</t>
  </si>
  <si>
    <t>At-Grade / Side Platform Heavy Rail</t>
  </si>
  <si>
    <t>At-Grade / Side Platform Light Rail</t>
  </si>
  <si>
    <t>At-Grade / Side Platform Bus</t>
  </si>
  <si>
    <t>Elevated / Center Platform Commuter Rail</t>
  </si>
  <si>
    <t>Elevated / Center Platform Heavy Rail</t>
  </si>
  <si>
    <t>Elevated / Center Platform Light Rail</t>
  </si>
  <si>
    <t>Elevated / Center Platform Bus</t>
  </si>
  <si>
    <t>Elevated / Side Platform Commuter Rail</t>
  </si>
  <si>
    <t>Elevated / Side Platform Heavy Rail</t>
  </si>
  <si>
    <t>Elevated / Side Platform Light Rail</t>
  </si>
  <si>
    <t>Elevated / Side Platform Bus</t>
  </si>
  <si>
    <t>Subway / Center Platform Commuter Rail</t>
  </si>
  <si>
    <t>Subway / Center Platform Heavy Rail</t>
  </si>
  <si>
    <t>Subway / Center Platform Light Rail</t>
  </si>
  <si>
    <t>Subway / Center Platform Bus</t>
  </si>
  <si>
    <t>Subway / Side Platform Commuter Rail</t>
  </si>
  <si>
    <t>Subway / Side Platform Heavy Rail</t>
  </si>
  <si>
    <t>Subway / Side Platform Light Rail</t>
  </si>
  <si>
    <t>Subway / Side Platform Bus</t>
  </si>
  <si>
    <t>Station Attendant Booth</t>
  </si>
  <si>
    <t>Emergency backup system: UPS</t>
  </si>
  <si>
    <t>Emergency backup system: Generator</t>
  </si>
  <si>
    <t>Misc. Parking</t>
  </si>
  <si>
    <t>Roadway Access</t>
  </si>
  <si>
    <t>At-Grade</t>
  </si>
  <si>
    <t>Center Platform</t>
  </si>
  <si>
    <t>Side Platform</t>
  </si>
  <si>
    <t>Asphalt</t>
  </si>
  <si>
    <t>Tile</t>
  </si>
  <si>
    <t>AGT</t>
  </si>
  <si>
    <t>Revenue Locomotive</t>
  </si>
  <si>
    <t>Passenger Car</t>
  </si>
  <si>
    <t>Self-Propelled Passenger Car</t>
  </si>
  <si>
    <t>Articulated Bus (60 ft)</t>
  </si>
  <si>
    <t>BRT Vehicle</t>
  </si>
  <si>
    <t>Bus (40 ft)</t>
  </si>
  <si>
    <t>Bus (35 ft)</t>
  </si>
  <si>
    <t>Bus (30 ft)</t>
  </si>
  <si>
    <t>Bus (&lt;30 ft)</t>
  </si>
  <si>
    <t>Double Decker Bus</t>
  </si>
  <si>
    <t>School Bus</t>
  </si>
  <si>
    <t>Motor Bus - Other</t>
  </si>
  <si>
    <t>Over-the-Road Coach</t>
  </si>
  <si>
    <t>Articulated Bus (60 ft) - Diesel</t>
  </si>
  <si>
    <t>BRT Vehicle - Diesel</t>
  </si>
  <si>
    <t>Bus (40 ft) - Diesel</t>
  </si>
  <si>
    <t>Bus (35 ft) - Diesel</t>
  </si>
  <si>
    <t>Bus (30 ft) - Diesel</t>
  </si>
  <si>
    <t>Bus (&lt;30 ft) - Diesel</t>
  </si>
  <si>
    <t>Articulated Bus (60 ft) - Hybrid</t>
  </si>
  <si>
    <t>BRT Vehicle - Hybrid</t>
  </si>
  <si>
    <t>Bus (40 ft) - Hybrid</t>
  </si>
  <si>
    <t>Bus (35 ft) - Hybrid</t>
  </si>
  <si>
    <t>Bus (30 ft) - Hybrid</t>
  </si>
  <si>
    <t>Bus (&lt;30 ft) - Hybrid</t>
  </si>
  <si>
    <t>Articulated Bus (60 ft) - CNG</t>
  </si>
  <si>
    <t>BRT Vehicle - CNG</t>
  </si>
  <si>
    <t>Bus (40 ft) - CNG</t>
  </si>
  <si>
    <t>Bus (35 ft) - CNG</t>
  </si>
  <si>
    <t>Bus (30 ft) - CNG</t>
  </si>
  <si>
    <t>Bus (&lt;30 ft) - CNG</t>
  </si>
  <si>
    <t>LRV</t>
  </si>
  <si>
    <t>Street Car</t>
  </si>
  <si>
    <t>Historic Street Car</t>
  </si>
  <si>
    <t>Automobile</t>
  </si>
  <si>
    <t>Vans, Cutaways and Autos</t>
  </si>
  <si>
    <t>Heavy-Duty Van</t>
  </si>
  <si>
    <t>Super Medium-Duty Van</t>
  </si>
  <si>
    <t>Medium-Duty Van</t>
  </si>
  <si>
    <t>Light-Duty Van</t>
  </si>
  <si>
    <t>Mini-Van</t>
  </si>
  <si>
    <t>Raised Roof Van</t>
  </si>
  <si>
    <t>SUV</t>
  </si>
  <si>
    <t>Replacement Cost (original)</t>
  </si>
  <si>
    <t>Paramaters</t>
  </si>
  <si>
    <t>21223 - Facilities, Buildings, Maintenance, Rail Light Rail</t>
  </si>
  <si>
    <t>23313 - Facilities, Equipment, Maintenance, Rail Light Rail</t>
  </si>
  <si>
    <t>23400 - Facilities, Equipment, Maintenance, Pollution Treatment</t>
  </si>
  <si>
    <t>31001 - Systems, Train Control, Commuter Rail</t>
  </si>
  <si>
    <t>31003 - Systems, Train Control, Light Rail</t>
  </si>
  <si>
    <t>31113 - Systems, Train Control, Wayside Train Control, Signals &amp; Train Stops Light Rail</t>
  </si>
  <si>
    <t>31401 - Systems, Train Control, Roadway Crossings, Commuter Rail</t>
  </si>
  <si>
    <t>32003 - Systems, Electrification, Light Rail</t>
  </si>
  <si>
    <t>32103 - Systems, Electrification, Catenary, Light Rail</t>
  </si>
  <si>
    <t>32203 - Systems, Electrification, Substations, Light Rail</t>
  </si>
  <si>
    <t>33600 - Systems, Communications, Radio, Bus Radio</t>
  </si>
  <si>
    <t>33700 - Systems, Communications, Radio, Base Radio Stations</t>
  </si>
  <si>
    <t>33800 - Systems, Communications, SCADA</t>
  </si>
  <si>
    <t>34000 - Systems, Revenue Collection, Central Revenue Collection</t>
  </si>
  <si>
    <t>35111 - Systems, Revenue Collection, In-Station, System Commuter Rail</t>
  </si>
  <si>
    <t>35113 - Systems, Revenue Collection, In-Station, System Light Rail</t>
  </si>
  <si>
    <t>35121 - Systems, Revenue Collection, In-Station, Fare Control System Commuter Rail</t>
  </si>
  <si>
    <t>35123 - Systems, Revenue Collection, In-Station, Fare Control System Light Rail</t>
  </si>
  <si>
    <t>41001 - Stations, Complete Station, Commuter Rail</t>
  </si>
  <si>
    <t>41603 - Stations, Access, Parking, Park &amp; Ride</t>
  </si>
  <si>
    <t>41004 - Stations, Complete Station, Bus</t>
  </si>
  <si>
    <t>41204 - Stations, Building, Bus, Bus</t>
  </si>
  <si>
    <t>51301 - Vehicles, Revenue Vehicles, Commuter Rail, Revenue Locomotive</t>
  </si>
  <si>
    <t>51302 - Vehicles, Revenue Vehicles, Commuter Rail, Passenger Car</t>
  </si>
  <si>
    <t>51904 - Vehicles, Revenue Vehicles, Bus, Bus (35 ft)</t>
  </si>
  <si>
    <t>51905 - Vehicles, Revenue Vehicles, Bus, Bus (30 ft)</t>
  </si>
  <si>
    <t>52001 - Vehicles, Revenue Vehicles, Light Rail, LRV</t>
  </si>
  <si>
    <t>Agency Condition Rating</t>
  </si>
  <si>
    <t>Agency_Asset_Parent_ID</t>
  </si>
  <si>
    <t>Branch/Garage</t>
  </si>
  <si>
    <t>Notes</t>
  </si>
  <si>
    <t>Agency SoftCost</t>
  </si>
  <si>
    <t>Priority Status</t>
  </si>
  <si>
    <t>Agency UsefulLife</t>
  </si>
  <si>
    <t>Delayed Replacement Age</t>
  </si>
  <si>
    <t>Existing Expansion</t>
  </si>
  <si>
    <t>Agency Asset Type</t>
  </si>
  <si>
    <t>Make Model</t>
  </si>
  <si>
    <t>Agency Asset ID</t>
  </si>
  <si>
    <t>Line/Division</t>
  </si>
  <si>
    <t>Segment/Route</t>
  </si>
  <si>
    <t>User Defined Field 1</t>
  </si>
  <si>
    <t>User Defined Field 2</t>
  </si>
  <si>
    <t>User Defined Field 3</t>
  </si>
  <si>
    <t>User Defined Field 4</t>
  </si>
  <si>
    <t>Dept Asset Owner</t>
  </si>
  <si>
    <t>Agency Project Number</t>
  </si>
  <si>
    <t>Agency Project Category</t>
  </si>
  <si>
    <t>Agency Project Desc</t>
  </si>
  <si>
    <t>Useful</t>
  </si>
  <si>
    <t>Life</t>
  </si>
  <si>
    <t>Delayed</t>
  </si>
  <si>
    <t>Replacement</t>
  </si>
  <si>
    <t>Age</t>
  </si>
  <si>
    <t>User Defined 1</t>
  </si>
  <si>
    <t>User Defined 2</t>
  </si>
  <si>
    <t>User Defined 3</t>
  </si>
  <si>
    <t>User Defined 4</t>
  </si>
  <si>
    <t>Agency Cond. Rating</t>
  </si>
  <si>
    <t>Parent ID</t>
  </si>
  <si>
    <t>21221 - Facilities, Buildings, Maintenance, Rail Commuter Rail</t>
  </si>
  <si>
    <t>23311 - Facilities, Equipment, Maintenance, Rail Commuter Rail</t>
  </si>
  <si>
    <t>10211 - Guideway Elements, Guideway, At Grade-In-Street, Grade Crossing Commuter Rail</t>
  </si>
  <si>
    <t>10331 - Guideway Elements, Guideway, Elevated Structure, Bridge Commuter Rail</t>
  </si>
  <si>
    <t>11205 - Guideway Elements, Trackwork, Ballasted, Platform Curved</t>
  </si>
  <si>
    <t>11403 - Guideway Elements, Trackwork, Special, Ballasted Diamond Crossover</t>
  </si>
  <si>
    <t>11406 - Guideway Elements, Trackwork, Special, Ballasted Single Crossover</t>
  </si>
  <si>
    <t>11401 - Guideway Elements, Trackwork, Special, Diamond Crossover</t>
  </si>
  <si>
    <t>41650 - Stations, Access, Roadway Access</t>
  </si>
  <si>
    <t>51906 - Vehicles, Revenue Vehicles, Bus, Bus (&lt;30 ft)</t>
  </si>
  <si>
    <t>52301 - Vehicles, Revenue Vehicles, Vans, Cutaways and Autos, Automobile</t>
  </si>
  <si>
    <t>52523 - Vehicles, Revenue Vehicles, Vans, Cutaways and Autos, Medium-Duty Van</t>
  </si>
  <si>
    <t>10210 - Guideway Elements, Guideway, At Grade-In-Street, Grade Crossing</t>
  </si>
  <si>
    <t>10330 - Guideway Elements, Guideway, Elevated Structure, Bridge</t>
  </si>
  <si>
    <t>10333 - Guideway Elements, Guideway, Elevated Structure, Bridge Light Rail</t>
  </si>
  <si>
    <t>11102 - Guideway Elements, Trackwork, Direct Fixation, Curve</t>
  </si>
  <si>
    <t>11103 - Guideway Elements, Trackwork, Direct Fixation, Guarded</t>
  </si>
  <si>
    <t>11101 - Guideway Elements, Trackwork, Direct Fixation, Tangent</t>
  </si>
  <si>
    <t>40000 - Stations</t>
  </si>
  <si>
    <t>41203 - Stations, Building, Light Rail</t>
  </si>
  <si>
    <t>32104 - Systems, Electrification, Catenary Poles, Light Rail</t>
  </si>
  <si>
    <t>32205 - Systems, Electrification, Substations, DC Switchgear</t>
  </si>
  <si>
    <t>34103 - Systems, Revenue Collection, Central Revenue Collection, Coin Counters - Light Rail</t>
  </si>
  <si>
    <t>31403 - Systems, Train Control, Roadway Crossings, Light Rail</t>
  </si>
  <si>
    <t>22300 - Facilities, Storage Yard, Bus, Bus Parking</t>
  </si>
  <si>
    <t>41006 - Stations, Complete Station, Bus Stop Shelters, Bus</t>
  </si>
  <si>
    <t>51903 - Vehicles, Revenue Vehicles, Bus, Bus (40 ft)</t>
  </si>
  <si>
    <t>21000 - Facilities, Buildings</t>
  </si>
  <si>
    <t>23100 - Facilities, Equipment, MIS/IT/Network Systems</t>
  </si>
  <si>
    <t>33400 - Systems, Communications, Phone System</t>
  </si>
  <si>
    <t>52524 - Vehicles, Revenue Vehicles, Vans, Cutaways and Autos, Light-Duty Van</t>
  </si>
  <si>
    <t>Ea</t>
  </si>
  <si>
    <t>North</t>
  </si>
  <si>
    <t>Central</t>
  </si>
  <si>
    <t>South</t>
  </si>
  <si>
    <t>West</t>
  </si>
  <si>
    <t>Brothford</t>
  </si>
  <si>
    <t>Archer's Line</t>
  </si>
  <si>
    <t>Wingston</t>
  </si>
  <si>
    <t>Systemwide</t>
  </si>
  <si>
    <t>North Line</t>
  </si>
  <si>
    <t>South Line</t>
  </si>
  <si>
    <t>Red Line</t>
  </si>
  <si>
    <t>Yellow Line</t>
  </si>
  <si>
    <t>Blue Line</t>
  </si>
  <si>
    <t>A-00978</t>
  </si>
  <si>
    <t>C-09874</t>
  </si>
  <si>
    <t>C-05198</t>
  </si>
  <si>
    <t>B-02890</t>
  </si>
  <si>
    <t>C-00585</t>
  </si>
  <si>
    <t>C-08771</t>
  </si>
  <si>
    <t>B-01758</t>
  </si>
  <si>
    <t>B-00170</t>
  </si>
  <si>
    <t>B-03928</t>
  </si>
  <si>
    <t>C-01411</t>
  </si>
  <si>
    <t>A-00216</t>
  </si>
  <si>
    <t>B-04731</t>
  </si>
  <si>
    <t>B-00386</t>
  </si>
  <si>
    <t>B-06009</t>
  </si>
  <si>
    <t>B-00954</t>
  </si>
  <si>
    <t>B-02396</t>
  </si>
  <si>
    <t>A-02887</t>
  </si>
  <si>
    <t>B-02194</t>
  </si>
  <si>
    <t>B-05446</t>
  </si>
  <si>
    <t>A-00559</t>
  </si>
  <si>
    <t>B-01253</t>
  </si>
  <si>
    <t>C-09061</t>
  </si>
  <si>
    <t>C-08734</t>
  </si>
  <si>
    <t>A-07864</t>
  </si>
  <si>
    <t>B-09077</t>
  </si>
  <si>
    <t>C-02992</t>
  </si>
  <si>
    <t>A-09167</t>
  </si>
  <si>
    <t>C-03006</t>
  </si>
  <si>
    <t>B-02211</t>
  </si>
  <si>
    <t>A-06288</t>
  </si>
  <si>
    <t>C-01910</t>
  </si>
  <si>
    <t>C-03759</t>
  </si>
  <si>
    <t>A-04645</t>
  </si>
  <si>
    <t>B-08260</t>
  </si>
  <si>
    <t>B-08969</t>
  </si>
  <si>
    <t>B-01876</t>
  </si>
  <si>
    <t>B-00405</t>
  </si>
  <si>
    <t>B-00002</t>
  </si>
  <si>
    <t>C-01337</t>
  </si>
  <si>
    <t>B-09620</t>
  </si>
  <si>
    <t>B-01838</t>
  </si>
  <si>
    <t>A-03338</t>
  </si>
  <si>
    <t>C-06989</t>
  </si>
  <si>
    <t>C-04974</t>
  </si>
  <si>
    <t>C-09633</t>
  </si>
  <si>
    <t>A-04064</t>
  </si>
  <si>
    <t>B-03083</t>
  </si>
  <si>
    <t>B-06040</t>
  </si>
  <si>
    <t>C-02088</t>
  </si>
  <si>
    <t>C-00386</t>
  </si>
  <si>
    <t>C-07278</t>
  </si>
  <si>
    <t>C-04044</t>
  </si>
  <si>
    <t>A-04137</t>
  </si>
  <si>
    <t>C-07411</t>
  </si>
  <si>
    <t>A-05703</t>
  </si>
  <si>
    <t>B-00014</t>
  </si>
  <si>
    <t>C-04430</t>
  </si>
  <si>
    <t>B-03181</t>
  </si>
  <si>
    <t>C-01058</t>
  </si>
  <si>
    <t>C-04386</t>
  </si>
  <si>
    <t>C-02916</t>
  </si>
  <si>
    <t>C-09012</t>
  </si>
  <si>
    <t>C-02540</t>
  </si>
  <si>
    <t>C-03868</t>
  </si>
  <si>
    <t>C-08479</t>
  </si>
  <si>
    <t>C-05761</t>
  </si>
  <si>
    <t>B-03524</t>
  </si>
  <si>
    <t>C-09538</t>
  </si>
  <si>
    <t>C-05937</t>
  </si>
  <si>
    <t>B-03836</t>
  </si>
  <si>
    <t>B-00163</t>
  </si>
  <si>
    <t>A-04836</t>
  </si>
  <si>
    <t>A-03440</t>
  </si>
  <si>
    <t>C-08687</t>
  </si>
  <si>
    <t>C-06156</t>
  </si>
  <si>
    <t>C-05418</t>
  </si>
  <si>
    <t>A-01515</t>
  </si>
  <si>
    <t>C-08820</t>
  </si>
  <si>
    <t>A-08016</t>
  </si>
  <si>
    <t>C-00235</t>
  </si>
  <si>
    <t>B-02307</t>
  </si>
  <si>
    <t>C-08816</t>
  </si>
  <si>
    <t>C-07357</t>
  </si>
  <si>
    <t>30-675-865</t>
  </si>
  <si>
    <t>06-599-166</t>
  </si>
  <si>
    <t>27-650-648</t>
  </si>
  <si>
    <t>48-450-217</t>
  </si>
  <si>
    <t>93-280-382</t>
  </si>
  <si>
    <t>90-187-567</t>
  </si>
  <si>
    <t>50-638-241</t>
  </si>
  <si>
    <t>02-717-323</t>
  </si>
  <si>
    <t>15-381-940</t>
  </si>
  <si>
    <t>33-329-903</t>
  </si>
  <si>
    <t>80-967-750</t>
  </si>
  <si>
    <t>88-518-568</t>
  </si>
  <si>
    <t>74-059-854</t>
  </si>
  <si>
    <t>25-681-400</t>
  </si>
  <si>
    <t>84-389-334</t>
  </si>
  <si>
    <t>31-801-257</t>
  </si>
  <si>
    <t>09-031-138</t>
  </si>
  <si>
    <t>41-115-876</t>
  </si>
  <si>
    <t>02-626-862</t>
  </si>
  <si>
    <t>79-670-024</t>
  </si>
  <si>
    <t>64-948-292</t>
  </si>
  <si>
    <t>66-297-441</t>
  </si>
  <si>
    <t>45-849-739</t>
  </si>
  <si>
    <t>26-134-619</t>
  </si>
  <si>
    <t>31-740-789</t>
  </si>
  <si>
    <t>03-382-032</t>
  </si>
  <si>
    <t>02-058-951</t>
  </si>
  <si>
    <t>75-048-891</t>
  </si>
  <si>
    <t>67-592-461</t>
  </si>
  <si>
    <t>92-490-806</t>
  </si>
  <si>
    <t>20-606-741</t>
  </si>
  <si>
    <t>07-593-302</t>
  </si>
  <si>
    <t>37-163-158</t>
  </si>
  <si>
    <t>90-661-470</t>
  </si>
  <si>
    <t>03-322-124</t>
  </si>
  <si>
    <t>63-550-806</t>
  </si>
  <si>
    <t>45-414-365</t>
  </si>
  <si>
    <t>32-653-690</t>
  </si>
  <si>
    <t>83-084-975</t>
  </si>
  <si>
    <t>11-417-976</t>
  </si>
  <si>
    <t>35-484-401</t>
  </si>
  <si>
    <t>72-014-031</t>
  </si>
  <si>
    <t>08-967-864</t>
  </si>
  <si>
    <t>53-155-713</t>
  </si>
  <si>
    <t>65-430-221</t>
  </si>
  <si>
    <t>39-890-800</t>
  </si>
  <si>
    <t>19-165-379</t>
  </si>
  <si>
    <t>45-997-334</t>
  </si>
  <si>
    <t>17-859-419</t>
  </si>
  <si>
    <t>67-922-640</t>
  </si>
  <si>
    <t>05-286-700</t>
  </si>
  <si>
    <t>61-265-967</t>
  </si>
  <si>
    <t>29-246-349</t>
  </si>
  <si>
    <t>65-210-221</t>
  </si>
  <si>
    <t>36-064-427</t>
  </si>
  <si>
    <t>79-012-477</t>
  </si>
  <si>
    <t>94-182-822</t>
  </si>
  <si>
    <t>87-877-488</t>
  </si>
  <si>
    <t>05-445-358</t>
  </si>
  <si>
    <t>00-089-686</t>
  </si>
  <si>
    <t>82-272-336</t>
  </si>
  <si>
    <t>41-096-100</t>
  </si>
  <si>
    <t>90-831-652</t>
  </si>
  <si>
    <t>16-966-628</t>
  </si>
  <si>
    <t>54-639-086</t>
  </si>
  <si>
    <t>64-714-723</t>
  </si>
  <si>
    <t>08-350-032</t>
  </si>
  <si>
    <t>30-891-649</t>
  </si>
  <si>
    <t>41-691-130</t>
  </si>
  <si>
    <t>08-405-591</t>
  </si>
  <si>
    <t>68-152-469</t>
  </si>
  <si>
    <t>64-109-027</t>
  </si>
  <si>
    <t>75-730-958</t>
  </si>
  <si>
    <t>04-665-628</t>
  </si>
  <si>
    <t>02-357-851</t>
  </si>
  <si>
    <t>05-151-446</t>
  </si>
  <si>
    <t>21-009-085</t>
  </si>
  <si>
    <t>55-798-009</t>
  </si>
  <si>
    <t>72-926-734</t>
  </si>
  <si>
    <t>38-847-630</t>
  </si>
  <si>
    <t>28-023-533</t>
  </si>
  <si>
    <t>02-980-896</t>
  </si>
  <si>
    <t>98-227-997</t>
  </si>
  <si>
    <t>90-247-100</t>
  </si>
  <si>
    <t>29-937-917</t>
  </si>
  <si>
    <t>81-805-486</t>
  </si>
  <si>
    <t>46-857-468</t>
  </si>
  <si>
    <t>54-622-238</t>
  </si>
  <si>
    <t>58-003-460</t>
  </si>
  <si>
    <t>78-698-603</t>
  </si>
  <si>
    <t>94-266-824</t>
  </si>
  <si>
    <t>99-485-460</t>
  </si>
  <si>
    <t>04-823-309</t>
  </si>
  <si>
    <t>07-819-296</t>
  </si>
  <si>
    <t>82-200-100</t>
  </si>
  <si>
    <t>56-894-972</t>
  </si>
  <si>
    <t>18-369-386</t>
  </si>
  <si>
    <t>79-744-131</t>
  </si>
  <si>
    <t>68-381-742</t>
  </si>
  <si>
    <t>90-350-745</t>
  </si>
  <si>
    <t>23-380-210</t>
  </si>
  <si>
    <t>94-993-839</t>
  </si>
  <si>
    <t>03-199-644</t>
  </si>
  <si>
    <t>11-829-632</t>
  </si>
  <si>
    <t>84-678-846</t>
  </si>
  <si>
    <t>51-822-253</t>
  </si>
  <si>
    <t>89-411-195</t>
  </si>
  <si>
    <t>21-741-684</t>
  </si>
  <si>
    <t>49-182-278</t>
  </si>
  <si>
    <t>50-565-309</t>
  </si>
  <si>
    <t>40-693-360</t>
  </si>
  <si>
    <t>10-146-402</t>
  </si>
  <si>
    <t>53-847-195</t>
  </si>
  <si>
    <t>17-051-279</t>
  </si>
  <si>
    <t>43-444-191</t>
  </si>
  <si>
    <t>69-632-217</t>
  </si>
  <si>
    <t>96-908-650</t>
  </si>
  <si>
    <t>10-033-115</t>
  </si>
  <si>
    <t>69-018-424</t>
  </si>
  <si>
    <t>32-712-614</t>
  </si>
  <si>
    <t>23-153-623</t>
  </si>
  <si>
    <t>83-997-204</t>
  </si>
  <si>
    <t>35-626-888</t>
  </si>
  <si>
    <t>40-069-837</t>
  </si>
  <si>
    <t>79-264-658</t>
  </si>
  <si>
    <t>51-323-630</t>
  </si>
  <si>
    <t>47-936-868</t>
  </si>
  <si>
    <t>07-357-137</t>
  </si>
  <si>
    <t>05-526-999</t>
  </si>
  <si>
    <t>45-887-091</t>
  </si>
  <si>
    <t>67-902-418</t>
  </si>
  <si>
    <t>00-681-738</t>
  </si>
  <si>
    <t>35-967-750</t>
  </si>
  <si>
    <t>44-617-774</t>
  </si>
  <si>
    <t>87-532-510</t>
  </si>
  <si>
    <t>06-601-947</t>
  </si>
  <si>
    <t>64-162-081</t>
  </si>
  <si>
    <t>01-131-582</t>
  </si>
  <si>
    <t>70-509-099</t>
  </si>
  <si>
    <t>44-717-926</t>
  </si>
  <si>
    <t>51-992-350</t>
  </si>
  <si>
    <t>69-390-842</t>
  </si>
  <si>
    <t>41-685-075</t>
  </si>
  <si>
    <t>04-453-751</t>
  </si>
  <si>
    <t>60-613-887</t>
  </si>
  <si>
    <t>95-022-597</t>
  </si>
  <si>
    <t>74-884-112</t>
  </si>
  <si>
    <t>78-701-200</t>
  </si>
  <si>
    <t>06-322-457</t>
  </si>
  <si>
    <t>77-721-610</t>
  </si>
  <si>
    <t>43-141-882</t>
  </si>
  <si>
    <t>09-990-775</t>
  </si>
  <si>
    <t>34-732-621</t>
  </si>
  <si>
    <t>27-534-601</t>
  </si>
  <si>
    <t>91-748-105</t>
  </si>
  <si>
    <t>43-078-155</t>
  </si>
  <si>
    <t>92-313-054</t>
  </si>
  <si>
    <t>69-608-611</t>
  </si>
  <si>
    <t>17-805-430</t>
  </si>
  <si>
    <t>06-606-900</t>
  </si>
  <si>
    <t>88-745-770</t>
  </si>
  <si>
    <t>65-317-334</t>
  </si>
  <si>
    <t>49-646-694</t>
  </si>
  <si>
    <t>05-011-821</t>
  </si>
  <si>
    <t>88-198-372</t>
  </si>
  <si>
    <t>25-201-967</t>
  </si>
  <si>
    <t>21-887-343</t>
  </si>
  <si>
    <t>99-587-927</t>
  </si>
  <si>
    <t>73-488-938</t>
  </si>
  <si>
    <t>69-480-212</t>
  </si>
  <si>
    <t>25-122-028</t>
  </si>
  <si>
    <t>76-828-650</t>
  </si>
  <si>
    <t>94-475-854</t>
  </si>
  <si>
    <t>15-491-678</t>
  </si>
  <si>
    <t>96-542-605</t>
  </si>
  <si>
    <t>43-932-560</t>
  </si>
  <si>
    <t>94-325-675</t>
  </si>
  <si>
    <t>47-541-755</t>
  </si>
  <si>
    <t>78-344-450</t>
  </si>
  <si>
    <t>23-790-909</t>
  </si>
  <si>
    <t>07-447-002</t>
  </si>
  <si>
    <t>73-778-281</t>
  </si>
  <si>
    <t>58-897-339</t>
  </si>
  <si>
    <t>32-370-808</t>
  </si>
  <si>
    <t>07-175-861</t>
  </si>
  <si>
    <t>26-622-153</t>
  </si>
  <si>
    <t>55-623-634</t>
  </si>
  <si>
    <t>19-955-401</t>
  </si>
  <si>
    <t>19-099-055</t>
  </si>
  <si>
    <t>55-712-240</t>
  </si>
  <si>
    <t>23-344-088</t>
  </si>
  <si>
    <t>51-322-410</t>
  </si>
  <si>
    <t>80-578-450</t>
  </si>
  <si>
    <t>21-163-552</t>
  </si>
  <si>
    <t>98-855-444</t>
  </si>
  <si>
    <t>62-370-612</t>
  </si>
  <si>
    <t>31-938-732</t>
  </si>
  <si>
    <t>78-944-186</t>
  </si>
  <si>
    <t>28-568-985</t>
  </si>
  <si>
    <t>99-200-501</t>
  </si>
  <si>
    <t>43-435-524</t>
  </si>
  <si>
    <t>16-861-607</t>
  </si>
  <si>
    <t>47-716-809</t>
  </si>
  <si>
    <t>03-804-127</t>
  </si>
  <si>
    <t>60-793-260</t>
  </si>
  <si>
    <t>37-449-862</t>
  </si>
  <si>
    <t>72-772-936</t>
  </si>
  <si>
    <t>36-601-896</t>
  </si>
  <si>
    <t>83-833-238</t>
  </si>
  <si>
    <t>93-742-921</t>
  </si>
  <si>
    <t>89-085-300</t>
  </si>
  <si>
    <t>67-477-238</t>
  </si>
  <si>
    <t>82-355-361</t>
  </si>
  <si>
    <t>67-418-393</t>
  </si>
  <si>
    <t>99-749-440</t>
  </si>
  <si>
    <t>97-606-504</t>
  </si>
  <si>
    <t>00-833-173</t>
  </si>
  <si>
    <t>74-238-326</t>
  </si>
  <si>
    <t>70-743-322</t>
  </si>
  <si>
    <t>73-935-852</t>
  </si>
  <si>
    <t>83-157-455</t>
  </si>
  <si>
    <t>81-398-841</t>
  </si>
  <si>
    <t>16-835-096</t>
  </si>
  <si>
    <t>36-419-424</t>
  </si>
  <si>
    <t>82-299-835</t>
  </si>
  <si>
    <t>46-503-968</t>
  </si>
  <si>
    <t>06-943-948</t>
  </si>
  <si>
    <t>44-179-882</t>
  </si>
  <si>
    <t>39-532-999</t>
  </si>
  <si>
    <t>74-006-156</t>
  </si>
  <si>
    <t>44-703-245</t>
  </si>
  <si>
    <t>26-829-323</t>
  </si>
  <si>
    <t>57-123-135</t>
  </si>
  <si>
    <t>32-035-007</t>
  </si>
  <si>
    <t>22-884-833</t>
  </si>
  <si>
    <t>88-064-156</t>
  </si>
  <si>
    <t>09-388-394</t>
  </si>
  <si>
    <t>85-529-714</t>
  </si>
  <si>
    <t>02-438-101</t>
  </si>
  <si>
    <t>71-217-213</t>
  </si>
  <si>
    <t>05-065-301</t>
  </si>
  <si>
    <t>52-685-020</t>
  </si>
  <si>
    <t>43-925-666</t>
  </si>
  <si>
    <t>58-628-939</t>
  </si>
  <si>
    <t>15-272-464</t>
  </si>
  <si>
    <t>16-048-990</t>
  </si>
  <si>
    <t>02-274-745</t>
  </si>
  <si>
    <t>42-121-086</t>
  </si>
  <si>
    <t>33-763-012</t>
  </si>
  <si>
    <t>34-890-827</t>
  </si>
  <si>
    <t>94-904-310</t>
  </si>
  <si>
    <t>34-021-381</t>
  </si>
  <si>
    <t>74-355-418</t>
  </si>
  <si>
    <t>71-994-649</t>
  </si>
  <si>
    <t>71-812-435</t>
  </si>
  <si>
    <t>27-821-330</t>
  </si>
  <si>
    <t>48-964-998</t>
  </si>
  <si>
    <t>11-484-882</t>
  </si>
  <si>
    <t>29-756-722</t>
  </si>
  <si>
    <t>31-260-145</t>
  </si>
  <si>
    <t>30-549-906</t>
  </si>
  <si>
    <t>11-446-116</t>
  </si>
  <si>
    <t>85-946-011</t>
  </si>
  <si>
    <t>78-320-098</t>
  </si>
  <si>
    <t>87-377-475</t>
  </si>
  <si>
    <t>58-329-827</t>
  </si>
  <si>
    <t>85-340-582</t>
  </si>
  <si>
    <t>37-357-558</t>
  </si>
  <si>
    <t>63-900-178</t>
  </si>
  <si>
    <t>91-703-440</t>
  </si>
  <si>
    <t>31-911-972</t>
  </si>
  <si>
    <t>73-373-845</t>
  </si>
  <si>
    <t>27-093-502</t>
  </si>
  <si>
    <t>58-691-045</t>
  </si>
  <si>
    <t>72-095-563</t>
  </si>
  <si>
    <t>78-186-981</t>
  </si>
  <si>
    <t>50-700-831</t>
  </si>
  <si>
    <t>18-901-282</t>
  </si>
  <si>
    <t>74-093-101</t>
  </si>
  <si>
    <t>98-193-849</t>
  </si>
  <si>
    <t>81-618-447</t>
  </si>
  <si>
    <t>24-102-861</t>
  </si>
  <si>
    <t>98-304-886</t>
  </si>
  <si>
    <t>50-119-591</t>
  </si>
  <si>
    <t>47-974-331</t>
  </si>
  <si>
    <t>32-798-399</t>
  </si>
  <si>
    <t>64-347-991</t>
  </si>
  <si>
    <t>66-955-491</t>
  </si>
  <si>
    <t>81-221-364</t>
  </si>
  <si>
    <t>85-645-719</t>
  </si>
  <si>
    <t>26-420-119</t>
  </si>
  <si>
    <t>52-785-185</t>
  </si>
  <si>
    <t>21-743-960</t>
  </si>
  <si>
    <t>44-632-859</t>
  </si>
  <si>
    <t>19-713-678</t>
  </si>
  <si>
    <t>72-135-772</t>
  </si>
  <si>
    <t>58-525-570</t>
  </si>
  <si>
    <t>53-595-987</t>
  </si>
  <si>
    <t>94-657-102</t>
  </si>
  <si>
    <t>36-474-365</t>
  </si>
  <si>
    <t>83-049-580</t>
  </si>
  <si>
    <t>77-977-532</t>
  </si>
  <si>
    <t>30-270-692</t>
  </si>
  <si>
    <t>92-965-827</t>
  </si>
  <si>
    <t>39-555-760</t>
  </si>
  <si>
    <t>53-221-089</t>
  </si>
  <si>
    <t>74-522-950</t>
  </si>
  <si>
    <t>55-105-543</t>
  </si>
  <si>
    <t>88-203-728</t>
  </si>
  <si>
    <t>30-914-390</t>
  </si>
  <si>
    <t>70-400-412</t>
  </si>
  <si>
    <t>16-282-833</t>
  </si>
  <si>
    <t>55-686-450</t>
  </si>
  <si>
    <t>04-273-488</t>
  </si>
  <si>
    <t>57-024-718</t>
  </si>
  <si>
    <t>77-583-424</t>
  </si>
  <si>
    <t>70-889-225</t>
  </si>
  <si>
    <t>61-683-088</t>
  </si>
  <si>
    <t>38-816-924</t>
  </si>
  <si>
    <t>06-460-535</t>
  </si>
  <si>
    <t>15-675-931</t>
  </si>
  <si>
    <t>25-909-928</t>
  </si>
  <si>
    <t>43-073-392</t>
  </si>
  <si>
    <t>98-675-885</t>
  </si>
  <si>
    <t>23-231-795</t>
  </si>
  <si>
    <t>35-047-180</t>
  </si>
  <si>
    <t>51-441-351</t>
  </si>
  <si>
    <t>91-943-895</t>
  </si>
  <si>
    <t>56-216-409</t>
  </si>
  <si>
    <t>87-784-811</t>
  </si>
  <si>
    <t>52-314-720</t>
  </si>
  <si>
    <t>62-124-440</t>
  </si>
  <si>
    <t>84-029-892</t>
  </si>
  <si>
    <t>61-609-150</t>
  </si>
  <si>
    <t>05-524-481</t>
  </si>
  <si>
    <t>73-870-434</t>
  </si>
  <si>
    <t>97-702-187</t>
  </si>
  <si>
    <t>16-654-341</t>
  </si>
  <si>
    <t>01-574-778</t>
  </si>
  <si>
    <t>19-621-929</t>
  </si>
  <si>
    <t>18-182-157</t>
  </si>
  <si>
    <t>17-981-678</t>
  </si>
  <si>
    <t>12-335-030</t>
  </si>
  <si>
    <t>05-078-399</t>
  </si>
  <si>
    <t>15-427-159</t>
  </si>
  <si>
    <t>86-872-518</t>
  </si>
  <si>
    <t>60-422-267</t>
  </si>
  <si>
    <t>14-672-202</t>
  </si>
  <si>
    <t>17-394-660</t>
  </si>
  <si>
    <t>32-325-270</t>
  </si>
  <si>
    <t>09-543-147</t>
  </si>
  <si>
    <t>08-489-429</t>
  </si>
  <si>
    <t>86-837-020</t>
  </si>
  <si>
    <t>45-173-821</t>
  </si>
  <si>
    <t>87-204-400</t>
  </si>
  <si>
    <t>36-207-860</t>
  </si>
  <si>
    <t>30-136-111</t>
  </si>
  <si>
    <t>35-080-335</t>
  </si>
  <si>
    <t>85-707-826</t>
  </si>
  <si>
    <t>79-567-001</t>
  </si>
  <si>
    <t>35-923-474</t>
  </si>
  <si>
    <t>33-688-145</t>
  </si>
  <si>
    <t>63-230-439</t>
  </si>
  <si>
    <t>58-689-485</t>
  </si>
  <si>
    <t>68-942-460</t>
  </si>
  <si>
    <t>26-767-669</t>
  </si>
  <si>
    <t>55-070-792</t>
  </si>
  <si>
    <t>43-981-556</t>
  </si>
  <si>
    <t>28-354-124</t>
  </si>
  <si>
    <t>07-497-905</t>
  </si>
  <si>
    <t>44-493-649</t>
  </si>
  <si>
    <t>28-051-845</t>
  </si>
  <si>
    <t>65-256-670</t>
  </si>
  <si>
    <t>30-133-234</t>
  </si>
  <si>
    <t>01-879-729</t>
  </si>
  <si>
    <t>90-493-666</t>
  </si>
  <si>
    <t>48-196-672</t>
  </si>
  <si>
    <t>08-330-608</t>
  </si>
  <si>
    <t>59-597-614</t>
  </si>
  <si>
    <t>25-500-137</t>
  </si>
  <si>
    <t>11-283-806</t>
  </si>
  <si>
    <t>77-561-180</t>
  </si>
  <si>
    <t>81-738-643</t>
  </si>
  <si>
    <t>88-675-990</t>
  </si>
  <si>
    <t>79-195-020</t>
  </si>
  <si>
    <t>36-352-688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</si>
</sst>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General\ &quot;Yrs&quot;"/>
    <numFmt numFmtId="165" formatCode="#,##0.##"/>
    <numFmt numFmtId="166" formatCode="#,##0\ &quot;record(s)&quot;"/>
    <numFmt numFmtId="167" formatCode="&quot;+&quot;#,##0\ &quot;record(s)&quot;"/>
    <numFmt numFmtId="168" formatCode="[Color9]&quot;û&quot;;&quot;&quot;;[Color10]&quot;ü&quot;"/>
    <numFmt numFmtId="169" formatCode="0.000"/>
  </numFmts>
  <fonts count="26" x14ac:knownFonts="1">
    <font>
      <sz val="11"/>
      <color theme="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C0000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rgb="FF0000FF"/>
      <name val="Calibri"/>
      <family val="2"/>
      <scheme val="minor"/>
    </font>
    <font>
      <sz val="9"/>
      <color rgb="FFC00000"/>
      <name val="Wingdings"/>
      <charset val="2"/>
    </font>
    <font>
      <i/>
      <sz val="9"/>
      <color theme="5" tint="-0.249977111117893"/>
      <name val="Calibri"/>
      <family val="2"/>
      <scheme val="minor"/>
    </font>
    <font>
      <i/>
      <sz val="9"/>
      <color rgb="FF0000FF"/>
      <name val="Wingdings"/>
      <charset val="2"/>
    </font>
    <font>
      <i/>
      <sz val="9"/>
      <name val="Calibri"/>
      <family val="2"/>
      <scheme val="minor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i/>
      <sz val="9"/>
      <color theme="3"/>
      <name val="Calibri"/>
      <family val="2"/>
      <scheme val="minor"/>
    </font>
    <font>
      <i/>
      <u/>
      <sz val="9"/>
      <color theme="3"/>
      <name val="Calibri"/>
      <family val="2"/>
      <scheme val="minor"/>
    </font>
    <font>
      <i/>
      <sz val="9"/>
      <color rgb="FF8F8FFF"/>
      <name val="Calibri"/>
      <family val="2"/>
      <scheme val="minor"/>
    </font>
    <font>
      <sz val="9"/>
      <color rgb="FF8F8FFF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rgb="FF0000FF"/>
      <name val="Calibri"/>
      <family val="2"/>
      <scheme val="minor"/>
    </font>
    <font>
      <i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dashDotDot">
        <color rgb="FFC00000"/>
      </left>
      <right/>
      <top/>
      <bottom/>
      <diagonal/>
    </border>
    <border>
      <left style="dashDotDot">
        <color rgb="FFC00000"/>
      </left>
      <right/>
      <top style="dashDotDot">
        <color rgb="FFC00000"/>
      </top>
      <bottom/>
      <diagonal/>
    </border>
    <border>
      <left/>
      <right/>
      <top style="dashDotDot">
        <color rgb="FFC00000"/>
      </top>
      <bottom/>
      <diagonal/>
    </border>
    <border>
      <left style="dashDotDot">
        <color rgb="FFC00000"/>
      </left>
      <right/>
      <top/>
      <bottom style="dashDotDot">
        <color rgb="FFC00000"/>
      </bottom>
      <diagonal/>
    </border>
    <border>
      <left/>
      <right/>
      <top/>
      <bottom style="dashDotDot">
        <color rgb="FFC00000"/>
      </bottom>
      <diagonal/>
    </border>
    <border>
      <left/>
      <right style="dashDotDot">
        <color rgb="FFC00000"/>
      </right>
      <top style="dashDotDot">
        <color rgb="FFC00000"/>
      </top>
      <bottom/>
      <diagonal/>
    </border>
    <border>
      <left/>
      <right style="dashDotDot">
        <color rgb="FFC00000"/>
      </right>
      <top/>
      <bottom/>
      <diagonal/>
    </border>
    <border>
      <left/>
      <right style="dashDotDot">
        <color rgb="FFC00000"/>
      </right>
      <top/>
      <bottom style="dashDotDot">
        <color rgb="FFC00000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7">
    <xf numFmtId="0" fontId="0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2" fillId="0" borderId="0"/>
    <xf numFmtId="0" fontId="24" fillId="5" borderId="16" applyNumberFormat="0" applyFill="0" applyBorder="0" applyAlignment="0" applyProtection="0"/>
    <xf numFmtId="0" fontId="25" fillId="6" borderId="16" applyNumberFormat="0" applyFill="0" applyBorder="0" applyAlignment="0" applyProtection="0"/>
  </cellStyleXfs>
  <cellXfs count="84">
    <xf numFmtId="0" fontId="0" fillId="0" borderId="0" xfId="0"/>
    <xf numFmtId="0" fontId="0" fillId="0" borderId="0" xfId="0" applyBorder="1" applyAlignment="1"/>
    <xf numFmtId="0" fontId="1" fillId="0" borderId="0" xfId="0" quotePrefix="1" applyFont="1" applyBorder="1" applyAlignment="1"/>
    <xf numFmtId="0" fontId="4" fillId="2" borderId="0" xfId="0" applyFont="1" applyFill="1" applyAlignment="1"/>
    <xf numFmtId="0" fontId="3" fillId="0" borderId="0" xfId="2" applyFont="1" applyFill="1" applyBorder="1" applyAlignment="1">
      <alignment horizontal="center"/>
    </xf>
    <xf numFmtId="0" fontId="0" fillId="0" borderId="0" xfId="0" applyFill="1" applyBorder="1"/>
    <xf numFmtId="0" fontId="3" fillId="0" borderId="2" xfId="2" applyFont="1" applyFill="1" applyBorder="1" applyAlignment="1">
      <alignment horizontal="right" wrapText="1"/>
    </xf>
    <xf numFmtId="0" fontId="3" fillId="0" borderId="1" xfId="2" applyFont="1" applyFill="1" applyBorder="1" applyAlignment="1">
      <alignment horizontal="right" wrapText="1"/>
    </xf>
    <xf numFmtId="0" fontId="3" fillId="0" borderId="4" xfId="2" applyFont="1" applyFill="1" applyBorder="1" applyAlignment="1">
      <alignment horizontal="right" wrapText="1"/>
    </xf>
    <xf numFmtId="0" fontId="1" fillId="0" borderId="0" xfId="0" quotePrefix="1" applyFont="1" applyFill="1" applyBorder="1"/>
    <xf numFmtId="0" fontId="3" fillId="0" borderId="13" xfId="2" applyFont="1" applyFill="1" applyBorder="1" applyAlignment="1">
      <alignment horizontal="right"/>
    </xf>
    <xf numFmtId="0" fontId="3" fillId="0" borderId="13" xfId="2" applyFont="1" applyFill="1" applyBorder="1" applyAlignment="1"/>
    <xf numFmtId="0" fontId="3" fillId="0" borderId="13" xfId="2" quotePrefix="1" applyFont="1" applyFill="1" applyBorder="1" applyAlignment="1"/>
    <xf numFmtId="0" fontId="0" fillId="0" borderId="0" xfId="0" applyAlignment="1"/>
    <xf numFmtId="0" fontId="3" fillId="0" borderId="13" xfId="3" applyFont="1" applyFill="1" applyBorder="1" applyAlignment="1"/>
    <xf numFmtId="9" fontId="3" fillId="0" borderId="13" xfId="1" applyFont="1" applyFill="1" applyBorder="1" applyAlignment="1"/>
    <xf numFmtId="9" fontId="0" fillId="0" borderId="0" xfId="1" applyFont="1" applyAlignment="1"/>
    <xf numFmtId="0" fontId="3" fillId="3" borderId="12" xfId="3" applyFont="1" applyFill="1" applyBorder="1" applyAlignment="1">
      <alignment horizontal="center"/>
    </xf>
    <xf numFmtId="0" fontId="7" fillId="4" borderId="0" xfId="0" applyFont="1" applyFill="1" applyAlignment="1" applyProtection="1">
      <protection locked="0"/>
    </xf>
    <xf numFmtId="0" fontId="7" fillId="4" borderId="0" xfId="0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/>
    <xf numFmtId="0" fontId="7" fillId="4" borderId="0" xfId="0" applyFont="1" applyFill="1" applyAlignment="1"/>
    <xf numFmtId="0" fontId="9" fillId="2" borderId="0" xfId="0" applyFont="1" applyFill="1" applyAlignment="1"/>
    <xf numFmtId="0" fontId="12" fillId="2" borderId="0" xfId="0" applyFont="1" applyFill="1" applyBorder="1" applyAlignment="1">
      <alignment horizontal="centerContinuous"/>
    </xf>
    <xf numFmtId="0" fontId="8" fillId="2" borderId="0" xfId="0" applyFont="1" applyFill="1" applyAlignment="1">
      <alignment horizontal="centerContinuous"/>
    </xf>
    <xf numFmtId="0" fontId="12" fillId="2" borderId="0" xfId="0" applyFont="1" applyFill="1" applyAlignment="1">
      <alignment horizontal="center"/>
    </xf>
    <xf numFmtId="0" fontId="8" fillId="2" borderId="10" xfId="0" applyFont="1" applyFill="1" applyBorder="1" applyAlignment="1">
      <alignment horizontal="centerContinuous"/>
    </xf>
    <xf numFmtId="0" fontId="11" fillId="0" borderId="9" xfId="0" applyFont="1" applyFill="1" applyBorder="1" applyAlignment="1" applyProtection="1">
      <alignment horizontal="center"/>
      <protection locked="0"/>
    </xf>
    <xf numFmtId="0" fontId="12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8" fillId="2" borderId="10" xfId="0" applyFont="1" applyFill="1" applyBorder="1" applyAlignment="1"/>
    <xf numFmtId="1" fontId="8" fillId="2" borderId="10" xfId="0" applyNumberFormat="1" applyFont="1" applyFill="1" applyBorder="1" applyAlignment="1">
      <alignment horizontal="center"/>
    </xf>
    <xf numFmtId="0" fontId="8" fillId="2" borderId="10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right"/>
    </xf>
    <xf numFmtId="0" fontId="8" fillId="2" borderId="10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8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8" fillId="2" borderId="0" xfId="0" applyFont="1" applyFill="1" applyBorder="1" applyAlignment="1"/>
    <xf numFmtId="0" fontId="8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Continuous"/>
    </xf>
    <xf numFmtId="0" fontId="8" fillId="2" borderId="0" xfId="0" applyFont="1" applyFill="1" applyBorder="1" applyAlignment="1">
      <alignment horizontal="left"/>
    </xf>
    <xf numFmtId="0" fontId="11" fillId="2" borderId="0" xfId="0" applyFont="1" applyFill="1" applyAlignment="1"/>
    <xf numFmtId="168" fontId="14" fillId="2" borderId="0" xfId="0" applyNumberFormat="1" applyFont="1" applyFill="1" applyAlignment="1">
      <alignment horizontal="center"/>
    </xf>
    <xf numFmtId="1" fontId="15" fillId="2" borderId="11" xfId="0" applyNumberFormat="1" applyFont="1" applyFill="1" applyBorder="1" applyAlignment="1">
      <alignment horizontal="center"/>
    </xf>
    <xf numFmtId="0" fontId="11" fillId="0" borderId="15" xfId="0" applyFont="1" applyFill="1" applyBorder="1" applyAlignment="1" applyProtection="1">
      <alignment horizontal="left"/>
      <protection locked="0"/>
    </xf>
    <xf numFmtId="0" fontId="11" fillId="0" borderId="15" xfId="0" applyFont="1" applyFill="1" applyBorder="1" applyAlignment="1" applyProtection="1">
      <protection locked="0"/>
    </xf>
    <xf numFmtId="0" fontId="11" fillId="0" borderId="9" xfId="0" applyFont="1" applyFill="1" applyBorder="1" applyAlignment="1" applyProtection="1">
      <alignment horizontal="left"/>
      <protection locked="0"/>
    </xf>
    <xf numFmtId="165" fontId="11" fillId="0" borderId="9" xfId="0" applyNumberFormat="1" applyFont="1" applyFill="1" applyBorder="1" applyAlignment="1" applyProtection="1">
      <protection locked="0"/>
    </xf>
    <xf numFmtId="0" fontId="11" fillId="0" borderId="9" xfId="0" applyFont="1" applyFill="1" applyBorder="1" applyAlignment="1" applyProtection="1">
      <protection locked="0"/>
    </xf>
    <xf numFmtId="9" fontId="11" fillId="0" borderId="9" xfId="1" applyFont="1" applyFill="1" applyBorder="1" applyAlignment="1" applyProtection="1">
      <protection locked="0"/>
    </xf>
    <xf numFmtId="164" fontId="11" fillId="0" borderId="0" xfId="0" applyNumberFormat="1" applyFont="1" applyFill="1" applyAlignment="1" applyProtection="1"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8" fillId="2" borderId="0" xfId="0" applyFont="1" applyFill="1" applyAlignment="1">
      <alignment horizontal="left"/>
    </xf>
    <xf numFmtId="0" fontId="18" fillId="2" borderId="0" xfId="0" applyFont="1" applyFill="1" applyAlignment="1"/>
    <xf numFmtId="169" fontId="3" fillId="0" borderId="3" xfId="2" applyNumberFormat="1" applyFont="1" applyFill="1" applyBorder="1" applyAlignment="1">
      <alignment horizontal="right" wrapText="1"/>
    </xf>
    <xf numFmtId="169" fontId="3" fillId="0" borderId="6" xfId="2" applyNumberFormat="1" applyFont="1" applyFill="1" applyBorder="1" applyAlignment="1">
      <alignment horizontal="right" wrapText="1"/>
    </xf>
    <xf numFmtId="169" fontId="3" fillId="0" borderId="0" xfId="2" applyNumberFormat="1" applyFont="1" applyFill="1" applyBorder="1" applyAlignment="1">
      <alignment horizontal="right" wrapText="1"/>
    </xf>
    <xf numFmtId="169" fontId="3" fillId="0" borderId="7" xfId="2" applyNumberFormat="1" applyFont="1" applyFill="1" applyBorder="1" applyAlignment="1">
      <alignment horizontal="right" wrapText="1"/>
    </xf>
    <xf numFmtId="169" fontId="3" fillId="0" borderId="5" xfId="2" applyNumberFormat="1" applyFont="1" applyFill="1" applyBorder="1" applyAlignment="1">
      <alignment horizontal="right" wrapText="1"/>
    </xf>
    <xf numFmtId="169" fontId="3" fillId="0" borderId="8" xfId="2" applyNumberFormat="1" applyFont="1" applyFill="1" applyBorder="1" applyAlignment="1">
      <alignment horizontal="right" wrapText="1"/>
    </xf>
    <xf numFmtId="49" fontId="11" fillId="0" borderId="15" xfId="0" applyNumberFormat="1" applyFont="1" applyFill="1" applyBorder="1" applyAlignment="1" applyProtection="1"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3" fillId="0" borderId="13" xfId="2" applyFont="1" applyFill="1" applyBorder="1" applyAlignment="1">
      <alignment horizontal="right"/>
    </xf>
    <xf numFmtId="0" fontId="3" fillId="0" borderId="13" xfId="2" applyFont="1" applyFill="1" applyBorder="1" applyAlignment="1"/>
    <xf numFmtId="0" fontId="11" fillId="0" borderId="15" xfId="0" applyNumberFormat="1" applyFont="1" applyFill="1" applyBorder="1" applyAlignment="1" applyProtection="1">
      <protection locked="0"/>
    </xf>
    <xf numFmtId="4" fontId="11" fillId="0" borderId="9" xfId="0" applyNumberFormat="1" applyFont="1" applyFill="1" applyBorder="1" applyAlignment="1" applyProtection="1">
      <protection locked="0"/>
    </xf>
    <xf numFmtId="4" fontId="8" fillId="2" borderId="0" xfId="0" applyNumberFormat="1" applyFont="1" applyFill="1" applyAlignment="1"/>
    <xf numFmtId="4" fontId="15" fillId="2" borderId="11" xfId="0" applyNumberFormat="1" applyFont="1" applyFill="1" applyBorder="1" applyAlignment="1"/>
    <xf numFmtId="0" fontId="0" fillId="0" borderId="18" xfId="0" applyBorder="1" applyAlignment="1"/>
    <xf numFmtId="0" fontId="0" fillId="0" borderId="18" xfId="0" applyFill="1" applyBorder="1" applyAlignment="1"/>
    <xf numFmtId="0" fontId="24" fillId="0" borderId="19" xfId="5" applyFill="1" applyBorder="1" applyAlignment="1">
      <alignment horizontal="left"/>
    </xf>
    <xf numFmtId="0" fontId="25" fillId="0" borderId="19" xfId="6" applyFill="1" applyBorder="1" applyAlignment="1">
      <alignment horizontal="left"/>
    </xf>
    <xf numFmtId="0" fontId="24" fillId="0" borderId="17" xfId="5" applyFill="1" applyBorder="1" applyAlignment="1">
      <alignment horizontal="left"/>
    </xf>
    <xf numFmtId="0" fontId="25" fillId="0" borderId="17" xfId="6" applyFill="1" applyBorder="1" applyAlignment="1">
      <alignment horizontal="left"/>
    </xf>
    <xf numFmtId="0" fontId="23" fillId="0" borderId="0" xfId="0" applyFont="1" applyBorder="1" applyAlignment="1"/>
    <xf numFmtId="166" fontId="10" fillId="2" borderId="0" xfId="0" applyNumberFormat="1" applyFont="1" applyFill="1" applyAlignment="1">
      <alignment horizontal="left"/>
    </xf>
    <xf numFmtId="164" fontId="20" fillId="2" borderId="0" xfId="0" applyNumberFormat="1" applyFont="1" applyFill="1" applyBorder="1" applyAlignment="1">
      <alignment horizontal="right"/>
    </xf>
    <xf numFmtId="0" fontId="21" fillId="2" borderId="0" xfId="0" applyFont="1" applyFill="1" applyBorder="1" applyAlignment="1"/>
    <xf numFmtId="167" fontId="11" fillId="0" borderId="14" xfId="0" applyNumberFormat="1" applyFont="1" applyFill="1" applyBorder="1" applyAlignment="1" applyProtection="1">
      <alignment horizontal="center"/>
      <protection locked="0"/>
    </xf>
    <xf numFmtId="167" fontId="11" fillId="0" borderId="0" xfId="0" applyNumberFormat="1" applyFont="1" applyFill="1" applyBorder="1" applyAlignment="1" applyProtection="1">
      <alignment horizontal="center"/>
      <protection locked="0"/>
    </xf>
  </cellXfs>
  <cellStyles count="7">
    <cellStyle name="Calculation" xfId="6" builtinId="22" customBuiltin="1"/>
    <cellStyle name="Input" xfId="5" builtinId="20" customBuiltin="1"/>
    <cellStyle name="Normal" xfId="0" builtinId="0"/>
    <cellStyle name="Normal 2" xfId="4"/>
    <cellStyle name="Normal_Publish" xfId="3"/>
    <cellStyle name="Normal_Sheet1" xfId="2"/>
    <cellStyle name="Percent" xfId="1" builtinId="5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0000FF"/>
      <color rgb="FF8F8FFF"/>
      <color rgb="FFABA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60960</xdr:rowOff>
        </xdr:from>
        <xdr:to>
          <xdr:col>1</xdr:col>
          <xdr:colOff>213360</xdr:colOff>
          <xdr:row>5</xdr:row>
          <xdr:rowOff>114300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vert="vert270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Publish Inventory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1432560</xdr:colOff>
          <xdr:row>1</xdr:row>
          <xdr:rowOff>228600</xdr:rowOff>
        </xdr:from>
        <xdr:to>
          <xdr:col>7</xdr:col>
          <xdr:colOff>1851660</xdr:colOff>
          <xdr:row>3</xdr:row>
          <xdr:rowOff>7620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Add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1287780</xdr:colOff>
          <xdr:row>1</xdr:row>
          <xdr:rowOff>30480</xdr:rowOff>
        </xdr:from>
        <xdr:to>
          <xdr:col>7</xdr:col>
          <xdr:colOff>1363980</xdr:colOff>
          <xdr:row>1</xdr:row>
          <xdr:rowOff>190500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0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Delete Records with no Description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1303020</xdr:colOff>
          <xdr:row>1</xdr:row>
          <xdr:rowOff>228600</xdr:rowOff>
        </xdr:from>
        <xdr:to>
          <xdr:col>7</xdr:col>
          <xdr:colOff>1371600</xdr:colOff>
          <xdr:row>3</xdr:row>
          <xdr:rowOff>0</xdr:rowOff>
        </xdr:to>
        <xdr:sp macro="" textlink="">
          <xdr:nvSpPr>
            <xdr:cNvPr id="1033" name="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0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Delete Selected Records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60960</xdr:colOff>
          <xdr:row>2</xdr:row>
          <xdr:rowOff>0</xdr:rowOff>
        </xdr:from>
        <xdr:to>
          <xdr:col>31</xdr:col>
          <xdr:colOff>464820</xdr:colOff>
          <xdr:row>3</xdr:row>
          <xdr:rowOff>30480</xdr:rowOff>
        </xdr:to>
        <xdr:sp macro="" textlink="">
          <xdr:nvSpPr>
            <xdr:cNvPr id="1038" name="Butto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0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Show/Hide Optional Fields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/>
  </sheetPr>
  <dimension ref="B2:D23"/>
  <sheetViews>
    <sheetView workbookViewId="0">
      <selection activeCell="E50" sqref="E50"/>
    </sheetView>
  </sheetViews>
  <sheetFormatPr defaultColWidth="9.109375" defaultRowHeight="12" x14ac:dyDescent="0.25"/>
  <cols>
    <col min="1" max="3" width="2.6640625" style="22" customWidth="1"/>
    <col min="4" max="16384" width="9.109375" style="22"/>
  </cols>
  <sheetData>
    <row r="2" spans="2:4" ht="18" x14ac:dyDescent="0.35">
      <c r="B2" s="3" t="s">
        <v>332</v>
      </c>
    </row>
    <row r="3" spans="2:4" x14ac:dyDescent="0.25">
      <c r="B3" s="22" t="s">
        <v>333</v>
      </c>
    </row>
    <row r="5" spans="2:4" x14ac:dyDescent="0.25">
      <c r="B5" s="24" t="s">
        <v>337</v>
      </c>
    </row>
    <row r="6" spans="2:4" x14ac:dyDescent="0.25">
      <c r="C6" s="22" t="s">
        <v>334</v>
      </c>
    </row>
    <row r="7" spans="2:4" x14ac:dyDescent="0.25">
      <c r="D7" s="57" t="s">
        <v>348</v>
      </c>
    </row>
    <row r="8" spans="2:4" x14ac:dyDescent="0.25">
      <c r="D8" s="57" t="s">
        <v>368</v>
      </c>
    </row>
    <row r="10" spans="2:4" x14ac:dyDescent="0.25">
      <c r="B10" s="24" t="s">
        <v>347</v>
      </c>
    </row>
    <row r="11" spans="2:4" x14ac:dyDescent="0.25">
      <c r="C11" s="22" t="s">
        <v>371</v>
      </c>
    </row>
    <row r="12" spans="2:4" x14ac:dyDescent="0.25">
      <c r="D12" s="57" t="s">
        <v>372</v>
      </c>
    </row>
    <row r="14" spans="2:4" x14ac:dyDescent="0.25">
      <c r="B14" s="24" t="s">
        <v>335</v>
      </c>
    </row>
    <row r="15" spans="2:4" x14ac:dyDescent="0.25">
      <c r="C15" s="22" t="s">
        <v>373</v>
      </c>
    </row>
    <row r="16" spans="2:4" x14ac:dyDescent="0.25">
      <c r="D16" s="57" t="s">
        <v>336</v>
      </c>
    </row>
    <row r="17" spans="2:4" x14ac:dyDescent="0.25">
      <c r="D17" s="57" t="s">
        <v>374</v>
      </c>
    </row>
    <row r="19" spans="2:4" x14ac:dyDescent="0.25">
      <c r="B19" s="24" t="s">
        <v>339</v>
      </c>
    </row>
    <row r="20" spans="2:4" x14ac:dyDescent="0.25">
      <c r="C20" s="22" t="s">
        <v>375</v>
      </c>
    </row>
    <row r="21" spans="2:4" x14ac:dyDescent="0.25">
      <c r="D21" s="57" t="s">
        <v>340</v>
      </c>
    </row>
    <row r="22" spans="2:4" x14ac:dyDescent="0.25">
      <c r="C22" s="22" t="s">
        <v>376</v>
      </c>
    </row>
    <row r="23" spans="2:4" x14ac:dyDescent="0.25">
      <c r="D23" s="57" t="s">
        <v>377</v>
      </c>
    </row>
  </sheetData>
  <sheetProtection selectLockedCells="1" selectUn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4"/>
  </sheetPr>
  <dimension ref="A1:BB431"/>
  <sheetViews>
    <sheetView tabSelected="1" zoomScaleNormal="100" workbookViewId="0">
      <pane ySplit="9" topLeftCell="A10" activePane="bottomLeft" state="frozen"/>
      <selection pane="bottomLeft"/>
    </sheetView>
  </sheetViews>
  <sheetFormatPr defaultColWidth="9.109375" defaultRowHeight="12" x14ac:dyDescent="0.25"/>
  <cols>
    <col min="1" max="1" width="1.6640625" style="22" customWidth="1"/>
    <col min="2" max="2" width="3.6640625" style="21" customWidth="1"/>
    <col min="3" max="3" width="6.6640625" style="20" customWidth="1"/>
    <col min="4" max="4" width="16.88671875" style="21" customWidth="1"/>
    <col min="5" max="5" width="1.6640625" style="22" customWidth="1"/>
    <col min="6" max="6" width="23.44140625" style="22" customWidth="1"/>
    <col min="7" max="7" width="1.6640625" style="22" customWidth="1"/>
    <col min="8" max="8" width="63.109375" style="22" bestFit="1" customWidth="1"/>
    <col min="9" max="9" width="1.6640625" style="22" customWidth="1"/>
    <col min="10" max="10" width="7.6640625" style="22" customWidth="1"/>
    <col min="11" max="11" width="5.109375" style="22" customWidth="1"/>
    <col min="12" max="12" width="1.6640625" style="22" customWidth="1"/>
    <col min="13" max="13" width="6.109375" style="22" bestFit="1" customWidth="1"/>
    <col min="14" max="14" width="5" style="22" bestFit="1" customWidth="1"/>
    <col min="15" max="15" width="1.6640625" style="22" customWidth="1"/>
    <col min="16" max="16" width="11.44140625" style="22" bestFit="1" customWidth="1"/>
    <col min="17" max="17" width="9.88671875" style="22" bestFit="1" customWidth="1"/>
    <col min="18" max="18" width="11.44140625" style="22" bestFit="1" customWidth="1"/>
    <col min="19" max="19" width="5" style="22" customWidth="1"/>
    <col min="20" max="20" width="1.6640625" style="22" customWidth="1"/>
    <col min="21" max="21" width="7.88671875" style="22" bestFit="1" customWidth="1"/>
    <col min="22" max="22" width="11.44140625" style="22" bestFit="1" customWidth="1"/>
    <col min="23" max="23" width="1.77734375" style="22" customWidth="1"/>
    <col min="24" max="24" width="6.6640625" style="22" customWidth="1"/>
    <col min="25" max="25" width="1.44140625" style="40" customWidth="1"/>
    <col min="26" max="26" width="8" style="22" bestFit="1" customWidth="1"/>
    <col min="27" max="27" width="7.33203125" style="22" customWidth="1"/>
    <col min="28" max="28" width="1.6640625" style="22" customWidth="1"/>
    <col min="29" max="29" width="19.88671875" style="22" customWidth="1"/>
    <col min="30" max="30" width="1.6640625" style="22" customWidth="1"/>
    <col min="31" max="31" width="13.6640625" style="22" customWidth="1"/>
    <col min="32" max="32" width="23.109375" style="22" customWidth="1"/>
    <col min="33" max="33" width="10.6640625" style="22" customWidth="1"/>
    <col min="34" max="34" width="16.44140625" style="22" customWidth="1"/>
    <col min="35" max="36" width="10.6640625" style="22" customWidth="1"/>
    <col min="37" max="37" width="8.5546875" style="22" bestFit="1" customWidth="1"/>
    <col min="38" max="38" width="9.33203125" style="22" customWidth="1"/>
    <col min="39" max="39" width="9.33203125" style="22" bestFit="1" customWidth="1"/>
    <col min="40" max="40" width="9.6640625" style="22" bestFit="1" customWidth="1"/>
    <col min="41" max="41" width="8.44140625" style="22" bestFit="1" customWidth="1"/>
    <col min="42" max="46" width="10.6640625" style="22" customWidth="1"/>
    <col min="47" max="47" width="16.5546875" style="22" bestFit="1" customWidth="1"/>
    <col min="48" max="51" width="12.6640625" style="22" customWidth="1"/>
    <col min="52" max="52" width="1.6640625" style="22" customWidth="1"/>
    <col min="53" max="53" width="5.44140625" style="22" customWidth="1"/>
    <col min="54" max="54" width="11.44140625" style="22" customWidth="1"/>
    <col min="55" max="55" width="23.88671875" style="22" bestFit="1" customWidth="1"/>
    <col min="56" max="56" width="22.33203125" style="22" bestFit="1" customWidth="1"/>
    <col min="57" max="57" width="71.33203125" style="22" bestFit="1" customWidth="1"/>
    <col min="58" max="58" width="15.88671875" style="22" bestFit="1" customWidth="1"/>
    <col min="59" max="59" width="9.109375" style="22"/>
    <col min="60" max="60" width="26" style="22" bestFit="1" customWidth="1"/>
    <col min="61" max="61" width="26.109375" style="22" bestFit="1" customWidth="1"/>
    <col min="62" max="62" width="8.44140625" style="22" bestFit="1" customWidth="1"/>
    <col min="63" max="63" width="16.5546875" style="22" bestFit="1" customWidth="1"/>
    <col min="64" max="16384" width="9.109375" style="22"/>
  </cols>
  <sheetData>
    <row r="1" spans="1:54" x14ac:dyDescent="0.25">
      <c r="A1" s="18"/>
      <c r="B1" s="19"/>
      <c r="Y1" s="22"/>
    </row>
    <row r="2" spans="1:54" ht="18" x14ac:dyDescent="0.35">
      <c r="A2" s="23"/>
      <c r="B2" s="19"/>
      <c r="C2" s="3" t="s">
        <v>332</v>
      </c>
      <c r="J2" s="79" t="str">
        <f>"Currently, there are "&amp;TEXT(ROWS(rows.input),"#,##0")&amp;" record"&amp;IF(ROWS(rows.input)=1,"","s")</f>
        <v>Currently, there are 422 records</v>
      </c>
      <c r="Y2" s="22"/>
    </row>
    <row r="3" spans="1:54" x14ac:dyDescent="0.25">
      <c r="A3" s="23"/>
      <c r="B3" s="19"/>
      <c r="C3" s="22" t="s">
        <v>333</v>
      </c>
      <c r="J3" s="82">
        <v>10</v>
      </c>
      <c r="K3" s="83"/>
      <c r="P3" s="25" t="s">
        <v>338</v>
      </c>
      <c r="Q3" s="26"/>
      <c r="R3" s="26"/>
      <c r="V3" s="21" t="s">
        <v>309</v>
      </c>
      <c r="Y3" s="22"/>
    </row>
    <row r="4" spans="1:54" x14ac:dyDescent="0.25">
      <c r="A4" s="23"/>
      <c r="B4" s="19"/>
      <c r="M4" s="27"/>
      <c r="N4" s="27" t="s">
        <v>338</v>
      </c>
      <c r="P4" s="28" t="s">
        <v>903</v>
      </c>
      <c r="Q4" s="28"/>
      <c r="R4" s="28"/>
      <c r="U4" s="27" t="s">
        <v>338</v>
      </c>
      <c r="V4" s="29">
        <v>2015</v>
      </c>
      <c r="Y4" s="22"/>
      <c r="AA4" s="22" t="s">
        <v>956</v>
      </c>
    </row>
    <row r="5" spans="1:54" x14ac:dyDescent="0.25">
      <c r="A5" s="23"/>
      <c r="B5" s="19"/>
      <c r="D5" s="30" t="s">
        <v>346</v>
      </c>
      <c r="F5" s="30" t="s">
        <v>338</v>
      </c>
      <c r="H5" s="30" t="s">
        <v>338</v>
      </c>
      <c r="J5" s="30" t="s">
        <v>338</v>
      </c>
      <c r="M5" s="21" t="s">
        <v>366</v>
      </c>
      <c r="N5" s="21" t="s">
        <v>27</v>
      </c>
      <c r="P5" s="31" t="s">
        <v>24</v>
      </c>
      <c r="Q5" s="31" t="s">
        <v>310</v>
      </c>
      <c r="R5" s="31" t="s">
        <v>293</v>
      </c>
      <c r="S5" s="31" t="s">
        <v>292</v>
      </c>
      <c r="U5" s="21" t="s">
        <v>289</v>
      </c>
      <c r="V5" s="22" t="s">
        <v>293</v>
      </c>
      <c r="X5" s="21" t="s">
        <v>954</v>
      </c>
      <c r="Y5" s="22"/>
      <c r="Z5" s="27" t="s">
        <v>338</v>
      </c>
      <c r="AA5" s="56" t="s">
        <v>957</v>
      </c>
      <c r="AC5" s="30"/>
      <c r="AE5" s="32" t="s">
        <v>364</v>
      </c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BA5" s="32" t="s">
        <v>26</v>
      </c>
      <c r="BB5" s="32"/>
    </row>
    <row r="6" spans="1:54" x14ac:dyDescent="0.25">
      <c r="A6" s="23"/>
      <c r="B6" s="19"/>
      <c r="C6" s="33" t="s">
        <v>329</v>
      </c>
      <c r="D6" s="34" t="s">
        <v>23</v>
      </c>
      <c r="E6" s="32"/>
      <c r="F6" s="32" t="s">
        <v>1</v>
      </c>
      <c r="G6" s="32"/>
      <c r="H6" s="32" t="s">
        <v>25</v>
      </c>
      <c r="J6" s="35" t="s">
        <v>7</v>
      </c>
      <c r="K6" s="32" t="s">
        <v>24</v>
      </c>
      <c r="L6" s="32"/>
      <c r="M6" s="36" t="s">
        <v>367</v>
      </c>
      <c r="N6" s="36" t="s">
        <v>291</v>
      </c>
      <c r="O6" s="32"/>
      <c r="P6" s="35" t="s">
        <v>290</v>
      </c>
      <c r="Q6" s="35" t="s">
        <v>290</v>
      </c>
      <c r="R6" s="35" t="s">
        <v>290</v>
      </c>
      <c r="S6" s="35" t="s">
        <v>289</v>
      </c>
      <c r="T6" s="32"/>
      <c r="U6" s="36" t="s">
        <v>27</v>
      </c>
      <c r="V6" s="32" t="s">
        <v>290</v>
      </c>
      <c r="W6" s="32"/>
      <c r="X6" s="36" t="s">
        <v>955</v>
      </c>
      <c r="Y6" s="43"/>
      <c r="Z6" s="36" t="s">
        <v>382</v>
      </c>
      <c r="AA6" s="34" t="s">
        <v>958</v>
      </c>
      <c r="AB6" s="32"/>
      <c r="AC6" s="32" t="s">
        <v>392</v>
      </c>
      <c r="AD6" s="32"/>
      <c r="AE6" s="32" t="s">
        <v>388</v>
      </c>
      <c r="AF6" s="32" t="s">
        <v>389</v>
      </c>
      <c r="AG6" s="32" t="s">
        <v>390</v>
      </c>
      <c r="AH6" s="32" t="s">
        <v>391</v>
      </c>
      <c r="AI6" s="32" t="s">
        <v>352</v>
      </c>
      <c r="AJ6" s="32" t="s">
        <v>362</v>
      </c>
      <c r="AK6" s="32" t="s">
        <v>363</v>
      </c>
      <c r="AL6" s="32" t="s">
        <v>964</v>
      </c>
      <c r="AM6" s="32" t="s">
        <v>353</v>
      </c>
      <c r="AN6" s="32" t="s">
        <v>354</v>
      </c>
      <c r="AO6" s="32" t="s">
        <v>360</v>
      </c>
      <c r="AP6" s="32" t="s">
        <v>355</v>
      </c>
      <c r="AQ6" s="32" t="s">
        <v>356</v>
      </c>
      <c r="AR6" s="32" t="s">
        <v>357</v>
      </c>
      <c r="AS6" s="32" t="s">
        <v>358</v>
      </c>
      <c r="AT6" s="32" t="s">
        <v>359</v>
      </c>
      <c r="AU6" s="32" t="s">
        <v>963</v>
      </c>
      <c r="AV6" s="32" t="s">
        <v>959</v>
      </c>
      <c r="AW6" s="32" t="s">
        <v>960</v>
      </c>
      <c r="AX6" s="32" t="s">
        <v>961</v>
      </c>
      <c r="AY6" s="32" t="s">
        <v>962</v>
      </c>
      <c r="AZ6" s="32"/>
      <c r="BA6" s="34" t="s">
        <v>27</v>
      </c>
      <c r="BB6" s="34" t="s">
        <v>28</v>
      </c>
    </row>
    <row r="7" spans="1:54" hidden="1" x14ac:dyDescent="0.25">
      <c r="B7" s="37">
        <f>SUM(rows.input B:B)</f>
        <v>0</v>
      </c>
      <c r="C7" s="38"/>
      <c r="D7" s="39" t="s">
        <v>330</v>
      </c>
      <c r="E7" s="40"/>
      <c r="F7" s="40"/>
      <c r="G7" s="40"/>
      <c r="H7" s="40"/>
      <c r="J7" s="41"/>
      <c r="K7" s="40"/>
      <c r="L7" s="40"/>
      <c r="M7" s="42"/>
      <c r="N7" s="42"/>
      <c r="O7" s="40"/>
      <c r="P7" s="41"/>
      <c r="Q7" s="41"/>
      <c r="R7" s="41"/>
      <c r="S7" s="41"/>
      <c r="T7" s="40"/>
      <c r="U7" s="42"/>
      <c r="V7" s="40"/>
      <c r="W7" s="40"/>
      <c r="X7" s="43"/>
      <c r="Y7" s="43"/>
      <c r="Z7" s="42"/>
      <c r="AA7" s="43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1"/>
      <c r="BB7" s="44"/>
    </row>
    <row r="8" spans="1:54" s="45" customFormat="1" hidden="1" x14ac:dyDescent="0.25">
      <c r="B8" s="46">
        <f>1-NOT(ISBLANK(D8))*NOT(ISBLANK(F8))*NOT(ISBLANK(H8))*NOT(ISBLANK(J8))*NOT(ISBLANK(N8))*NOT(ISBLANK(U8))*NOT(ISBLANK(M8))*NOT(AND(ISBLANK(P8),ISBLANK(Q8)))*NOT(ISBLANK(Z8))</f>
        <v>1</v>
      </c>
      <c r="C8" s="47">
        <f ca="1">OFFSET(C8,-1,0)+1</f>
        <v>1</v>
      </c>
      <c r="D8" s="48"/>
      <c r="E8" s="22"/>
      <c r="F8" s="49"/>
      <c r="G8" s="22" t="s">
        <v>393</v>
      </c>
      <c r="H8" s="50"/>
      <c r="I8" s="22" t="s">
        <v>393</v>
      </c>
      <c r="J8" s="51"/>
      <c r="K8" s="52"/>
      <c r="L8" s="22" t="s">
        <v>393</v>
      </c>
      <c r="M8" s="65" t="s">
        <v>351</v>
      </c>
      <c r="N8" s="29"/>
      <c r="O8" s="22"/>
      <c r="P8" s="69"/>
      <c r="Q8" s="69"/>
      <c r="R8" s="71">
        <f>IF(P8="",Q8,J8*P8)</f>
        <v>0</v>
      </c>
      <c r="S8" s="53"/>
      <c r="U8" s="29"/>
      <c r="V8" s="71" t="str">
        <f>IFERROR(R8*INDEX(rng.CostIndexMeans,MATCH(rng.ConstantYear,rng.CostIndexYear,0))/INDEX(rng.CostIndexMeans,MATCH(U8,rng.CostIndexYear,0))*(1+S8),"")</f>
        <v/>
      </c>
      <c r="X8" s="54"/>
      <c r="Y8" s="80" t="str">
        <f>IFERROR(TEXT(INDEX(rng.ClassEDL,MATCH(H8,rng.ClassChoice,0)),"0")&amp;" Yrs    ","")</f>
        <v/>
      </c>
      <c r="Z8" s="55" t="s">
        <v>386</v>
      </c>
      <c r="AA8" s="54"/>
      <c r="AB8" s="22"/>
      <c r="AC8" s="49"/>
      <c r="AD8" s="22" t="s">
        <v>393</v>
      </c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22" t="s">
        <v>393</v>
      </c>
      <c r="BA8" s="29"/>
      <c r="BB8" s="52" t="s">
        <v>361</v>
      </c>
    </row>
    <row r="9" spans="1:54" hidden="1" x14ac:dyDescent="0.25">
      <c r="C9" s="38"/>
      <c r="D9" s="56"/>
      <c r="P9" s="70"/>
      <c r="Q9" s="70"/>
      <c r="R9" s="70"/>
      <c r="V9" s="70"/>
      <c r="Y9" s="81"/>
    </row>
    <row r="10" spans="1:54" s="45" customFormat="1" x14ac:dyDescent="0.25">
      <c r="B10" s="46">
        <f t="shared" ref="B10:B73" si="0">1-NOT(ISBLANK(D10))*NOT(ISBLANK(F10))*NOT(ISBLANK(H10))*NOT(ISBLANK(J10))*NOT(ISBLANK(N10))*NOT(ISBLANK(U10))*NOT(ISBLANK(M10))*NOT(AND(ISBLANK(P10),ISBLANK(Q10)))*NOT(ISBLANK(Z10))</f>
        <v>0</v>
      </c>
      <c r="C10" s="47">
        <f t="shared" ref="C10:C73" ca="1" si="1">OFFSET(C10,-1,0)+1</f>
        <v>1</v>
      </c>
      <c r="D10" s="48" t="s">
        <v>394</v>
      </c>
      <c r="E10" s="22"/>
      <c r="F10" s="49" t="s">
        <v>722</v>
      </c>
      <c r="G10" s="22" t="s">
        <v>393</v>
      </c>
      <c r="H10" s="50" t="s">
        <v>965</v>
      </c>
      <c r="I10" s="22" t="s">
        <v>393</v>
      </c>
      <c r="J10" s="51">
        <v>1</v>
      </c>
      <c r="K10" s="52" t="s">
        <v>314</v>
      </c>
      <c r="L10" s="22" t="s">
        <v>393</v>
      </c>
      <c r="M10" s="65" t="s">
        <v>351</v>
      </c>
      <c r="N10" s="29">
        <v>1955</v>
      </c>
      <c r="O10" s="22"/>
      <c r="P10" s="69">
        <v>30000000</v>
      </c>
      <c r="Q10" s="69"/>
      <c r="R10" s="71">
        <f t="shared" ref="R10:R73" si="2">IF(P10="",Q10,J10*P10)</f>
        <v>30000000</v>
      </c>
      <c r="S10" s="53">
        <v>0.1</v>
      </c>
      <c r="U10" s="29">
        <v>2001</v>
      </c>
      <c r="V10" s="71">
        <f t="shared" ref="V10:V73" si="3">IFERROR(R10*INDEX(rng.CostIndexMeans,MATCH(rng.ConstantYear,rng.CostIndexYear,0))/INDEX(rng.CostIndexMeans,MATCH(U10,rng.CostIndexYear,0))*(1+S10),"")</f>
        <v>57911511.517217226</v>
      </c>
      <c r="X10" s="54">
        <v>60</v>
      </c>
      <c r="Y10" s="80" t="str">
        <f t="shared" ref="Y10:Y73" si="4">IFERROR(TEXT(INDEX(rng.ClassEDL,MATCH(H10,rng.ClassChoice,0)),"0")&amp;" Yrs    ","")</f>
        <v xml:space="preserve">50 Yrs    </v>
      </c>
      <c r="Z10" s="55" t="s">
        <v>386</v>
      </c>
      <c r="AA10" s="54"/>
      <c r="AB10" s="22"/>
      <c r="AC10" s="49"/>
      <c r="AD10" s="22" t="s">
        <v>393</v>
      </c>
      <c r="AE10" s="68"/>
      <c r="AF10" s="68" t="s">
        <v>530</v>
      </c>
      <c r="AG10" s="68"/>
      <c r="AH10" s="68"/>
      <c r="AI10" s="68"/>
      <c r="AJ10" s="68"/>
      <c r="AK10" s="68" t="s">
        <v>1093</v>
      </c>
      <c r="AL10" s="68"/>
      <c r="AM10" s="68" t="s">
        <v>1004</v>
      </c>
      <c r="AN10" s="68" t="s">
        <v>16</v>
      </c>
      <c r="AO10" s="68" t="s">
        <v>16</v>
      </c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22" t="s">
        <v>393</v>
      </c>
      <c r="BA10" s="29"/>
      <c r="BB10" s="52"/>
    </row>
    <row r="11" spans="1:54" s="45" customFormat="1" x14ac:dyDescent="0.25">
      <c r="B11" s="46">
        <f t="shared" si="0"/>
        <v>0</v>
      </c>
      <c r="C11" s="47">
        <f t="shared" ca="1" si="1"/>
        <v>2</v>
      </c>
      <c r="D11" s="48" t="s">
        <v>394</v>
      </c>
      <c r="E11" s="22"/>
      <c r="F11" s="49" t="s">
        <v>722</v>
      </c>
      <c r="G11" s="22" t="s">
        <v>393</v>
      </c>
      <c r="H11" s="50" t="s">
        <v>965</v>
      </c>
      <c r="I11" s="22" t="s">
        <v>393</v>
      </c>
      <c r="J11" s="51">
        <v>1</v>
      </c>
      <c r="K11" s="52" t="s">
        <v>314</v>
      </c>
      <c r="L11" s="22" t="s">
        <v>393</v>
      </c>
      <c r="M11" s="65" t="s">
        <v>351</v>
      </c>
      <c r="N11" s="29">
        <v>1955</v>
      </c>
      <c r="O11" s="22"/>
      <c r="P11" s="69">
        <v>30000000</v>
      </c>
      <c r="Q11" s="69"/>
      <c r="R11" s="71">
        <f t="shared" si="2"/>
        <v>30000000</v>
      </c>
      <c r="S11" s="53">
        <v>0.1</v>
      </c>
      <c r="U11" s="29">
        <v>2001</v>
      </c>
      <c r="V11" s="71">
        <f t="shared" si="3"/>
        <v>57911511.517217226</v>
      </c>
      <c r="X11" s="54">
        <v>60</v>
      </c>
      <c r="Y11" s="80" t="str">
        <f t="shared" si="4"/>
        <v xml:space="preserve">50 Yrs    </v>
      </c>
      <c r="Z11" s="55" t="s">
        <v>386</v>
      </c>
      <c r="AA11" s="54"/>
      <c r="AB11" s="22"/>
      <c r="AC11" s="49"/>
      <c r="AD11" s="22" t="s">
        <v>393</v>
      </c>
      <c r="AE11" s="68"/>
      <c r="AF11" s="68" t="s">
        <v>530</v>
      </c>
      <c r="AG11" s="68"/>
      <c r="AH11" s="68"/>
      <c r="AI11" s="68"/>
      <c r="AJ11" s="68"/>
      <c r="AK11" s="68" t="s">
        <v>1093</v>
      </c>
      <c r="AL11" s="68"/>
      <c r="AM11" s="68" t="s">
        <v>1004</v>
      </c>
      <c r="AN11" s="68" t="s">
        <v>16</v>
      </c>
      <c r="AO11" s="68" t="s">
        <v>16</v>
      </c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22" t="s">
        <v>393</v>
      </c>
      <c r="BA11" s="29"/>
      <c r="BB11" s="52"/>
    </row>
    <row r="12" spans="1:54" s="45" customFormat="1" x14ac:dyDescent="0.25">
      <c r="B12" s="46">
        <f t="shared" si="0"/>
        <v>0</v>
      </c>
      <c r="C12" s="47">
        <f t="shared" ca="1" si="1"/>
        <v>3</v>
      </c>
      <c r="D12" s="48" t="s">
        <v>394</v>
      </c>
      <c r="E12" s="22"/>
      <c r="F12" s="49" t="s">
        <v>722</v>
      </c>
      <c r="G12" s="22" t="s">
        <v>393</v>
      </c>
      <c r="H12" s="50" t="s">
        <v>966</v>
      </c>
      <c r="I12" s="22" t="s">
        <v>393</v>
      </c>
      <c r="J12" s="51">
        <v>1</v>
      </c>
      <c r="K12" s="52" t="s">
        <v>314</v>
      </c>
      <c r="L12" s="22" t="s">
        <v>393</v>
      </c>
      <c r="M12" s="65" t="s">
        <v>351</v>
      </c>
      <c r="N12" s="29">
        <v>2000</v>
      </c>
      <c r="O12" s="22"/>
      <c r="P12" s="69">
        <v>6254086.7659999998</v>
      </c>
      <c r="Q12" s="69"/>
      <c r="R12" s="71">
        <f t="shared" si="2"/>
        <v>6254086.7659999998</v>
      </c>
      <c r="S12" s="53">
        <v>0.1</v>
      </c>
      <c r="U12" s="29">
        <v>2000</v>
      </c>
      <c r="V12" s="71">
        <f t="shared" si="3"/>
        <v>12411564.452796819</v>
      </c>
      <c r="X12" s="54">
        <v>15</v>
      </c>
      <c r="Y12" s="80" t="str">
        <f t="shared" si="4"/>
        <v xml:space="preserve">10 Yrs    </v>
      </c>
      <c r="Z12" s="55" t="s">
        <v>386</v>
      </c>
      <c r="AA12" s="54"/>
      <c r="AB12" s="22"/>
      <c r="AC12" s="49"/>
      <c r="AD12" s="22" t="s">
        <v>393</v>
      </c>
      <c r="AE12" s="68"/>
      <c r="AF12" s="68" t="s">
        <v>655</v>
      </c>
      <c r="AG12" s="68"/>
      <c r="AH12" s="68"/>
      <c r="AI12" s="68"/>
      <c r="AJ12" s="68"/>
      <c r="AK12" s="68" t="s">
        <v>1094</v>
      </c>
      <c r="AL12" s="68"/>
      <c r="AM12" s="68" t="s">
        <v>999</v>
      </c>
      <c r="AN12" s="68" t="s">
        <v>16</v>
      </c>
      <c r="AO12" s="68" t="s">
        <v>16</v>
      </c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22" t="s">
        <v>393</v>
      </c>
      <c r="BA12" s="29"/>
      <c r="BB12" s="52"/>
    </row>
    <row r="13" spans="1:54" s="45" customFormat="1" x14ac:dyDescent="0.25">
      <c r="B13" s="46">
        <f t="shared" si="0"/>
        <v>0</v>
      </c>
      <c r="C13" s="47">
        <f t="shared" ca="1" si="1"/>
        <v>4</v>
      </c>
      <c r="D13" s="48" t="s">
        <v>394</v>
      </c>
      <c r="E13" s="22"/>
      <c r="F13" s="49" t="s">
        <v>722</v>
      </c>
      <c r="G13" s="22" t="s">
        <v>393</v>
      </c>
      <c r="H13" s="50" t="s">
        <v>966</v>
      </c>
      <c r="I13" s="22" t="s">
        <v>393</v>
      </c>
      <c r="J13" s="51">
        <v>5</v>
      </c>
      <c r="K13" s="52" t="s">
        <v>314</v>
      </c>
      <c r="L13" s="22" t="s">
        <v>393</v>
      </c>
      <c r="M13" s="65" t="s">
        <v>351</v>
      </c>
      <c r="N13" s="29">
        <v>1955</v>
      </c>
      <c r="O13" s="22"/>
      <c r="P13" s="69">
        <v>1006537.4689</v>
      </c>
      <c r="Q13" s="69"/>
      <c r="R13" s="71">
        <f t="shared" si="2"/>
        <v>5032687.3444999997</v>
      </c>
      <c r="S13" s="53">
        <v>0.1</v>
      </c>
      <c r="U13" s="29">
        <v>1955</v>
      </c>
      <c r="V13" s="71">
        <f t="shared" si="3"/>
        <v>61023525.225871764</v>
      </c>
      <c r="X13" s="54">
        <v>15</v>
      </c>
      <c r="Y13" s="80" t="str">
        <f t="shared" si="4"/>
        <v xml:space="preserve">10 Yrs    </v>
      </c>
      <c r="Z13" s="55" t="s">
        <v>386</v>
      </c>
      <c r="AA13" s="54"/>
      <c r="AB13" s="22"/>
      <c r="AC13" s="49"/>
      <c r="AD13" s="22" t="s">
        <v>393</v>
      </c>
      <c r="AE13" s="68"/>
      <c r="AF13" s="68" t="s">
        <v>477</v>
      </c>
      <c r="AG13" s="68"/>
      <c r="AH13" s="68"/>
      <c r="AI13" s="68"/>
      <c r="AJ13" s="68"/>
      <c r="AK13" s="68" t="s">
        <v>1095</v>
      </c>
      <c r="AL13" s="68"/>
      <c r="AM13" s="68" t="s">
        <v>997</v>
      </c>
      <c r="AN13" s="68" t="s">
        <v>16</v>
      </c>
      <c r="AO13" s="68" t="s">
        <v>16</v>
      </c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22" t="s">
        <v>393</v>
      </c>
      <c r="BA13" s="29"/>
      <c r="BB13" s="52"/>
    </row>
    <row r="14" spans="1:54" s="45" customFormat="1" x14ac:dyDescent="0.25">
      <c r="B14" s="46">
        <f t="shared" si="0"/>
        <v>0</v>
      </c>
      <c r="C14" s="47">
        <f t="shared" ca="1" si="1"/>
        <v>5</v>
      </c>
      <c r="D14" s="48" t="s">
        <v>394</v>
      </c>
      <c r="E14" s="22"/>
      <c r="F14" s="49" t="s">
        <v>695</v>
      </c>
      <c r="G14" s="22" t="s">
        <v>393</v>
      </c>
      <c r="H14" s="50" t="s">
        <v>967</v>
      </c>
      <c r="I14" s="22" t="s">
        <v>393</v>
      </c>
      <c r="J14" s="51">
        <v>41</v>
      </c>
      <c r="K14" s="52" t="s">
        <v>996</v>
      </c>
      <c r="L14" s="22" t="s">
        <v>393</v>
      </c>
      <c r="M14" s="65" t="s">
        <v>351</v>
      </c>
      <c r="N14" s="29">
        <v>2012</v>
      </c>
      <c r="O14" s="22"/>
      <c r="P14" s="69">
        <v>353722.0404</v>
      </c>
      <c r="Q14" s="69"/>
      <c r="R14" s="71">
        <f t="shared" si="2"/>
        <v>14502603.656400001</v>
      </c>
      <c r="S14" s="53">
        <v>0</v>
      </c>
      <c r="U14" s="29">
        <v>2013</v>
      </c>
      <c r="V14" s="71">
        <f t="shared" si="3"/>
        <v>15514455.567376906</v>
      </c>
      <c r="X14" s="54">
        <v>18</v>
      </c>
      <c r="Y14" s="80" t="str">
        <f t="shared" si="4"/>
        <v xml:space="preserve">20 Yrs    </v>
      </c>
      <c r="Z14" s="55" t="s">
        <v>386</v>
      </c>
      <c r="AA14" s="54"/>
      <c r="AB14" s="22"/>
      <c r="AC14" s="49"/>
      <c r="AD14" s="22" t="s">
        <v>393</v>
      </c>
      <c r="AE14" s="68"/>
      <c r="AF14" s="68" t="s">
        <v>655</v>
      </c>
      <c r="AG14" s="68"/>
      <c r="AH14" s="68"/>
      <c r="AI14" s="68"/>
      <c r="AJ14" s="68"/>
      <c r="AK14" s="68" t="s">
        <v>1096</v>
      </c>
      <c r="AL14" s="68"/>
      <c r="AM14" s="68" t="s">
        <v>1005</v>
      </c>
      <c r="AN14" s="68" t="s">
        <v>997</v>
      </c>
      <c r="AO14" s="68" t="s">
        <v>16</v>
      </c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22" t="s">
        <v>393</v>
      </c>
      <c r="BA14" s="29"/>
      <c r="BB14" s="52"/>
    </row>
    <row r="15" spans="1:54" s="45" customFormat="1" x14ac:dyDescent="0.25">
      <c r="B15" s="46">
        <f t="shared" si="0"/>
        <v>0</v>
      </c>
      <c r="C15" s="47">
        <f t="shared" ca="1" si="1"/>
        <v>6</v>
      </c>
      <c r="D15" s="48" t="s">
        <v>394</v>
      </c>
      <c r="E15" s="22"/>
      <c r="F15" s="49" t="s">
        <v>695</v>
      </c>
      <c r="G15" s="22" t="s">
        <v>393</v>
      </c>
      <c r="H15" s="50" t="s">
        <v>967</v>
      </c>
      <c r="I15" s="22" t="s">
        <v>393</v>
      </c>
      <c r="J15" s="51">
        <v>1750</v>
      </c>
      <c r="K15" s="52" t="s">
        <v>404</v>
      </c>
      <c r="L15" s="22" t="s">
        <v>393</v>
      </c>
      <c r="M15" s="65" t="s">
        <v>351</v>
      </c>
      <c r="N15" s="29">
        <v>2008</v>
      </c>
      <c r="O15" s="22"/>
      <c r="P15" s="69">
        <v>187.8432</v>
      </c>
      <c r="Q15" s="69"/>
      <c r="R15" s="71">
        <f t="shared" si="2"/>
        <v>328725.59999999998</v>
      </c>
      <c r="S15" s="53">
        <v>0</v>
      </c>
      <c r="U15" s="29">
        <v>2013</v>
      </c>
      <c r="V15" s="71">
        <f t="shared" si="3"/>
        <v>351660.90419968712</v>
      </c>
      <c r="X15" s="54">
        <v>18</v>
      </c>
      <c r="Y15" s="80" t="str">
        <f t="shared" si="4"/>
        <v xml:space="preserve">20 Yrs    </v>
      </c>
      <c r="Z15" s="55" t="s">
        <v>386</v>
      </c>
      <c r="AA15" s="54"/>
      <c r="AB15" s="22"/>
      <c r="AC15" s="49"/>
      <c r="AD15" s="22" t="s">
        <v>393</v>
      </c>
      <c r="AE15" s="68"/>
      <c r="AF15" s="68" t="s">
        <v>655</v>
      </c>
      <c r="AG15" s="68"/>
      <c r="AH15" s="68"/>
      <c r="AI15" s="68"/>
      <c r="AJ15" s="68"/>
      <c r="AK15" s="68" t="s">
        <v>1097</v>
      </c>
      <c r="AL15" s="68"/>
      <c r="AM15" s="68" t="s">
        <v>1006</v>
      </c>
      <c r="AN15" s="68" t="s">
        <v>997</v>
      </c>
      <c r="AO15" s="68" t="s">
        <v>16</v>
      </c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22" t="s">
        <v>393</v>
      </c>
      <c r="BA15" s="29"/>
      <c r="BB15" s="52"/>
    </row>
    <row r="16" spans="1:54" s="45" customFormat="1" x14ac:dyDescent="0.25">
      <c r="B16" s="46">
        <f t="shared" si="0"/>
        <v>0</v>
      </c>
      <c r="C16" s="47">
        <f t="shared" ca="1" si="1"/>
        <v>7</v>
      </c>
      <c r="D16" s="48" t="s">
        <v>394</v>
      </c>
      <c r="E16" s="22"/>
      <c r="F16" s="49" t="s">
        <v>695</v>
      </c>
      <c r="G16" s="22" t="s">
        <v>393</v>
      </c>
      <c r="H16" s="50" t="s">
        <v>967</v>
      </c>
      <c r="I16" s="22" t="s">
        <v>393</v>
      </c>
      <c r="J16" s="51">
        <v>4</v>
      </c>
      <c r="K16" s="52" t="s">
        <v>996</v>
      </c>
      <c r="L16" s="22" t="s">
        <v>393</v>
      </c>
      <c r="M16" s="65" t="s">
        <v>351</v>
      </c>
      <c r="N16" s="29">
        <v>2008</v>
      </c>
      <c r="O16" s="22"/>
      <c r="P16" s="69">
        <v>188.53380000000001</v>
      </c>
      <c r="Q16" s="69"/>
      <c r="R16" s="71">
        <f t="shared" si="2"/>
        <v>754.13520000000005</v>
      </c>
      <c r="S16" s="53">
        <v>0</v>
      </c>
      <c r="U16" s="29">
        <v>2013</v>
      </c>
      <c r="V16" s="71">
        <f t="shared" si="3"/>
        <v>806.75148610516476</v>
      </c>
      <c r="X16" s="54">
        <v>18</v>
      </c>
      <c r="Y16" s="80" t="str">
        <f t="shared" si="4"/>
        <v xml:space="preserve">20 Yrs    </v>
      </c>
      <c r="Z16" s="55" t="s">
        <v>386</v>
      </c>
      <c r="AA16" s="54"/>
      <c r="AB16" s="22"/>
      <c r="AC16" s="49"/>
      <c r="AD16" s="22" t="s">
        <v>393</v>
      </c>
      <c r="AE16" s="68"/>
      <c r="AF16" s="68" t="s">
        <v>468</v>
      </c>
      <c r="AG16" s="68"/>
      <c r="AH16" s="68"/>
      <c r="AI16" s="68"/>
      <c r="AJ16" s="68"/>
      <c r="AK16" s="68" t="s">
        <v>1098</v>
      </c>
      <c r="AL16" s="68"/>
      <c r="AM16" s="68" t="s">
        <v>1005</v>
      </c>
      <c r="AN16" s="68" t="s">
        <v>998</v>
      </c>
      <c r="AO16" s="68" t="s">
        <v>16</v>
      </c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22" t="s">
        <v>393</v>
      </c>
      <c r="BA16" s="29"/>
      <c r="BB16" s="52"/>
    </row>
    <row r="17" spans="2:54" s="45" customFormat="1" x14ac:dyDescent="0.25">
      <c r="B17" s="46">
        <f t="shared" si="0"/>
        <v>0</v>
      </c>
      <c r="C17" s="47">
        <f t="shared" ca="1" si="1"/>
        <v>8</v>
      </c>
      <c r="D17" s="48" t="s">
        <v>394</v>
      </c>
      <c r="E17" s="22"/>
      <c r="F17" s="49" t="s">
        <v>695</v>
      </c>
      <c r="G17" s="22" t="s">
        <v>393</v>
      </c>
      <c r="H17" s="50" t="s">
        <v>967</v>
      </c>
      <c r="I17" s="22" t="s">
        <v>393</v>
      </c>
      <c r="J17" s="51">
        <v>1</v>
      </c>
      <c r="K17" s="52" t="s">
        <v>404</v>
      </c>
      <c r="L17" s="22" t="s">
        <v>393</v>
      </c>
      <c r="M17" s="65" t="s">
        <v>351</v>
      </c>
      <c r="N17" s="29">
        <v>2011</v>
      </c>
      <c r="O17" s="22"/>
      <c r="P17" s="69">
        <v>493088.52429999999</v>
      </c>
      <c r="Q17" s="69"/>
      <c r="R17" s="71">
        <f t="shared" si="2"/>
        <v>493088.52429999999</v>
      </c>
      <c r="S17" s="53">
        <v>0</v>
      </c>
      <c r="U17" s="29">
        <v>2013</v>
      </c>
      <c r="V17" s="71">
        <f t="shared" si="3"/>
        <v>527491.48927198676</v>
      </c>
      <c r="X17" s="54">
        <v>18</v>
      </c>
      <c r="Y17" s="80" t="str">
        <f t="shared" si="4"/>
        <v xml:space="preserve">20 Yrs    </v>
      </c>
      <c r="Z17" s="55" t="s">
        <v>386</v>
      </c>
      <c r="AA17" s="54"/>
      <c r="AB17" s="22"/>
      <c r="AC17" s="49"/>
      <c r="AD17" s="22" t="s">
        <v>393</v>
      </c>
      <c r="AE17" s="68"/>
      <c r="AF17" s="68" t="s">
        <v>484</v>
      </c>
      <c r="AG17" s="68"/>
      <c r="AH17" s="68"/>
      <c r="AI17" s="68"/>
      <c r="AJ17" s="68"/>
      <c r="AK17" s="68" t="s">
        <v>1099</v>
      </c>
      <c r="AL17" s="68"/>
      <c r="AM17" s="68" t="s">
        <v>1005</v>
      </c>
      <c r="AN17" s="68" t="s">
        <v>16</v>
      </c>
      <c r="AO17" s="68" t="s">
        <v>16</v>
      </c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22" t="s">
        <v>393</v>
      </c>
      <c r="BA17" s="29"/>
      <c r="BB17" s="52"/>
    </row>
    <row r="18" spans="2:54" s="45" customFormat="1" x14ac:dyDescent="0.25">
      <c r="B18" s="46">
        <f t="shared" si="0"/>
        <v>0</v>
      </c>
      <c r="C18" s="47">
        <f t="shared" ca="1" si="1"/>
        <v>9</v>
      </c>
      <c r="D18" s="48" t="s">
        <v>394</v>
      </c>
      <c r="E18" s="22"/>
      <c r="F18" s="49" t="s">
        <v>695</v>
      </c>
      <c r="G18" s="22" t="s">
        <v>393</v>
      </c>
      <c r="H18" s="50" t="s">
        <v>967</v>
      </c>
      <c r="I18" s="22" t="s">
        <v>393</v>
      </c>
      <c r="J18" s="51">
        <v>72</v>
      </c>
      <c r="K18" s="52" t="s">
        <v>404</v>
      </c>
      <c r="L18" s="22" t="s">
        <v>393</v>
      </c>
      <c r="M18" s="65" t="s">
        <v>351</v>
      </c>
      <c r="N18" s="29">
        <v>1999</v>
      </c>
      <c r="O18" s="22"/>
      <c r="P18" s="69">
        <v>187.9967</v>
      </c>
      <c r="Q18" s="69"/>
      <c r="R18" s="71">
        <f t="shared" si="2"/>
        <v>13535.7624</v>
      </c>
      <c r="S18" s="53">
        <v>0</v>
      </c>
      <c r="U18" s="29">
        <v>2013</v>
      </c>
      <c r="V18" s="71">
        <f t="shared" si="3"/>
        <v>14480.157446259516</v>
      </c>
      <c r="X18" s="54">
        <v>18</v>
      </c>
      <c r="Y18" s="80" t="str">
        <f t="shared" si="4"/>
        <v xml:space="preserve">20 Yrs    </v>
      </c>
      <c r="Z18" s="55" t="s">
        <v>386</v>
      </c>
      <c r="AA18" s="54"/>
      <c r="AB18" s="22"/>
      <c r="AC18" s="49"/>
      <c r="AD18" s="22" t="s">
        <v>393</v>
      </c>
      <c r="AE18" s="68"/>
      <c r="AF18" s="68" t="s">
        <v>468</v>
      </c>
      <c r="AG18" s="68"/>
      <c r="AH18" s="68"/>
      <c r="AI18" s="68"/>
      <c r="AJ18" s="68"/>
      <c r="AK18" s="68" t="s">
        <v>1100</v>
      </c>
      <c r="AL18" s="68"/>
      <c r="AM18" s="68" t="s">
        <v>1006</v>
      </c>
      <c r="AN18" s="68" t="s">
        <v>16</v>
      </c>
      <c r="AO18" s="68" t="s">
        <v>16</v>
      </c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22" t="s">
        <v>393</v>
      </c>
      <c r="BA18" s="29"/>
      <c r="BB18" s="52"/>
    </row>
    <row r="19" spans="2:54" s="45" customFormat="1" x14ac:dyDescent="0.25">
      <c r="B19" s="46">
        <f t="shared" si="0"/>
        <v>0</v>
      </c>
      <c r="C19" s="47">
        <f t="shared" ca="1" si="1"/>
        <v>10</v>
      </c>
      <c r="D19" s="48" t="s">
        <v>394</v>
      </c>
      <c r="E19" s="22"/>
      <c r="F19" s="49" t="s">
        <v>703</v>
      </c>
      <c r="G19" s="22" t="s">
        <v>393</v>
      </c>
      <c r="H19" s="50" t="s">
        <v>968</v>
      </c>
      <c r="I19" s="22" t="s">
        <v>393</v>
      </c>
      <c r="J19" s="51">
        <v>500</v>
      </c>
      <c r="K19" s="52" t="s">
        <v>404</v>
      </c>
      <c r="L19" s="22" t="s">
        <v>393</v>
      </c>
      <c r="M19" s="65" t="s">
        <v>351</v>
      </c>
      <c r="N19" s="29">
        <v>2008</v>
      </c>
      <c r="O19" s="22"/>
      <c r="P19" s="69">
        <v>34992.4084</v>
      </c>
      <c r="Q19" s="69"/>
      <c r="R19" s="71">
        <f t="shared" si="2"/>
        <v>17496204.199999999</v>
      </c>
      <c r="S19" s="53">
        <v>0</v>
      </c>
      <c r="U19" s="29">
        <v>2013</v>
      </c>
      <c r="V19" s="71">
        <f t="shared" si="3"/>
        <v>18716920.705397949</v>
      </c>
      <c r="X19" s="54"/>
      <c r="Y19" s="80" t="str">
        <f t="shared" si="4"/>
        <v xml:space="preserve">80 Yrs    </v>
      </c>
      <c r="Z19" s="55" t="s">
        <v>386</v>
      </c>
      <c r="AA19" s="54"/>
      <c r="AB19" s="22"/>
      <c r="AC19" s="49"/>
      <c r="AD19" s="22" t="s">
        <v>393</v>
      </c>
      <c r="AE19" s="68"/>
      <c r="AF19" s="68" t="s">
        <v>460</v>
      </c>
      <c r="AG19" s="68"/>
      <c r="AH19" s="68"/>
      <c r="AI19" s="68"/>
      <c r="AJ19" s="68"/>
      <c r="AK19" s="68" t="s">
        <v>1101</v>
      </c>
      <c r="AL19" s="68"/>
      <c r="AM19" s="68" t="s">
        <v>1006</v>
      </c>
      <c r="AN19" s="68" t="s">
        <v>998</v>
      </c>
      <c r="AO19" s="68" t="s">
        <v>16</v>
      </c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22" t="s">
        <v>393</v>
      </c>
      <c r="BA19" s="29"/>
      <c r="BB19" s="52"/>
    </row>
    <row r="20" spans="2:54" s="45" customFormat="1" x14ac:dyDescent="0.25">
      <c r="B20" s="46">
        <f t="shared" si="0"/>
        <v>0</v>
      </c>
      <c r="C20" s="47">
        <f t="shared" ca="1" si="1"/>
        <v>11</v>
      </c>
      <c r="D20" s="48" t="s">
        <v>394</v>
      </c>
      <c r="E20" s="22"/>
      <c r="F20" s="49" t="s">
        <v>703</v>
      </c>
      <c r="G20" s="22" t="s">
        <v>393</v>
      </c>
      <c r="H20" s="50" t="s">
        <v>968</v>
      </c>
      <c r="I20" s="22" t="s">
        <v>393</v>
      </c>
      <c r="J20" s="51">
        <v>700</v>
      </c>
      <c r="K20" s="52" t="s">
        <v>404</v>
      </c>
      <c r="L20" s="22" t="s">
        <v>393</v>
      </c>
      <c r="M20" s="65" t="s">
        <v>351</v>
      </c>
      <c r="N20" s="29">
        <v>2008</v>
      </c>
      <c r="O20" s="22"/>
      <c r="P20" s="69">
        <v>34992.4084</v>
      </c>
      <c r="Q20" s="69"/>
      <c r="R20" s="71">
        <f t="shared" si="2"/>
        <v>24494685.879999999</v>
      </c>
      <c r="S20" s="53">
        <v>0</v>
      </c>
      <c r="U20" s="29">
        <v>2013</v>
      </c>
      <c r="V20" s="71">
        <f t="shared" si="3"/>
        <v>26203688.987557124</v>
      </c>
      <c r="X20" s="54"/>
      <c r="Y20" s="80" t="str">
        <f t="shared" si="4"/>
        <v xml:space="preserve">80 Yrs    </v>
      </c>
      <c r="Z20" s="55" t="s">
        <v>386</v>
      </c>
      <c r="AA20" s="54"/>
      <c r="AB20" s="22"/>
      <c r="AC20" s="49"/>
      <c r="AD20" s="22" t="s">
        <v>393</v>
      </c>
      <c r="AE20" s="68"/>
      <c r="AF20" s="68" t="s">
        <v>406</v>
      </c>
      <c r="AG20" s="68"/>
      <c r="AH20" s="68"/>
      <c r="AI20" s="68"/>
      <c r="AJ20" s="68"/>
      <c r="AK20" s="68" t="s">
        <v>1101</v>
      </c>
      <c r="AL20" s="68"/>
      <c r="AM20" s="68" t="s">
        <v>1005</v>
      </c>
      <c r="AN20" s="68" t="s">
        <v>999</v>
      </c>
      <c r="AO20" s="68" t="s">
        <v>16</v>
      </c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22" t="s">
        <v>393</v>
      </c>
      <c r="BA20" s="29"/>
      <c r="BB20" s="52"/>
    </row>
    <row r="21" spans="2:54" s="45" customFormat="1" x14ac:dyDescent="0.25">
      <c r="B21" s="46">
        <f t="shared" si="0"/>
        <v>0</v>
      </c>
      <c r="C21" s="47">
        <f t="shared" ca="1" si="1"/>
        <v>12</v>
      </c>
      <c r="D21" s="48" t="s">
        <v>394</v>
      </c>
      <c r="E21" s="22"/>
      <c r="F21" s="49" t="s">
        <v>703</v>
      </c>
      <c r="G21" s="22" t="s">
        <v>393</v>
      </c>
      <c r="H21" s="50" t="s">
        <v>968</v>
      </c>
      <c r="I21" s="22" t="s">
        <v>393</v>
      </c>
      <c r="J21" s="51">
        <v>850</v>
      </c>
      <c r="K21" s="52" t="s">
        <v>404</v>
      </c>
      <c r="L21" s="22" t="s">
        <v>393</v>
      </c>
      <c r="M21" s="65" t="s">
        <v>351</v>
      </c>
      <c r="N21" s="29">
        <v>2008</v>
      </c>
      <c r="O21" s="22"/>
      <c r="P21" s="69">
        <v>34992.4084</v>
      </c>
      <c r="Q21" s="69"/>
      <c r="R21" s="71">
        <f t="shared" si="2"/>
        <v>29743547.140000001</v>
      </c>
      <c r="S21" s="53">
        <v>0</v>
      </c>
      <c r="U21" s="29">
        <v>2013</v>
      </c>
      <c r="V21" s="71">
        <f t="shared" si="3"/>
        <v>31818765.199176513</v>
      </c>
      <c r="X21" s="54"/>
      <c r="Y21" s="80" t="str">
        <f t="shared" si="4"/>
        <v xml:space="preserve">80 Yrs    </v>
      </c>
      <c r="Z21" s="55" t="s">
        <v>386</v>
      </c>
      <c r="AA21" s="54"/>
      <c r="AB21" s="22"/>
      <c r="AC21" s="49"/>
      <c r="AD21" s="22" t="s">
        <v>393</v>
      </c>
      <c r="AE21" s="68"/>
      <c r="AF21" s="68" t="s">
        <v>655</v>
      </c>
      <c r="AG21" s="68"/>
      <c r="AH21" s="68"/>
      <c r="AI21" s="68"/>
      <c r="AJ21" s="68"/>
      <c r="AK21" s="68" t="s">
        <v>1101</v>
      </c>
      <c r="AL21" s="68"/>
      <c r="AM21" s="68" t="s">
        <v>1006</v>
      </c>
      <c r="AN21" s="68" t="s">
        <v>999</v>
      </c>
      <c r="AO21" s="68" t="s">
        <v>16</v>
      </c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22" t="s">
        <v>393</v>
      </c>
      <c r="BA21" s="29"/>
      <c r="BB21" s="52"/>
    </row>
    <row r="22" spans="2:54" s="45" customFormat="1" x14ac:dyDescent="0.25">
      <c r="B22" s="46">
        <f t="shared" si="0"/>
        <v>0</v>
      </c>
      <c r="C22" s="47">
        <f t="shared" ca="1" si="1"/>
        <v>13</v>
      </c>
      <c r="D22" s="48" t="s">
        <v>394</v>
      </c>
      <c r="E22" s="22"/>
      <c r="F22" s="49" t="s">
        <v>106</v>
      </c>
      <c r="G22" s="22" t="s">
        <v>393</v>
      </c>
      <c r="H22" s="50" t="s">
        <v>685</v>
      </c>
      <c r="I22" s="22" t="s">
        <v>393</v>
      </c>
      <c r="J22" s="51">
        <v>132165</v>
      </c>
      <c r="K22" s="52" t="s">
        <v>404</v>
      </c>
      <c r="L22" s="22" t="s">
        <v>393</v>
      </c>
      <c r="M22" s="65" t="s">
        <v>351</v>
      </c>
      <c r="N22" s="29">
        <v>2008</v>
      </c>
      <c r="O22" s="22"/>
      <c r="P22" s="69">
        <v>109.73099999999999</v>
      </c>
      <c r="Q22" s="69"/>
      <c r="R22" s="71">
        <f t="shared" si="2"/>
        <v>14502597.614999998</v>
      </c>
      <c r="S22" s="53">
        <v>0</v>
      </c>
      <c r="U22" s="29">
        <v>2013</v>
      </c>
      <c r="V22" s="71">
        <f t="shared" si="3"/>
        <v>15514449.104466233</v>
      </c>
      <c r="X22" s="54">
        <v>25</v>
      </c>
      <c r="Y22" s="80" t="str">
        <f t="shared" si="4"/>
        <v xml:space="preserve">40 Yrs    </v>
      </c>
      <c r="Z22" s="55" t="s">
        <v>386</v>
      </c>
      <c r="AA22" s="54"/>
      <c r="AB22" s="22"/>
      <c r="AC22" s="49"/>
      <c r="AD22" s="22" t="s">
        <v>393</v>
      </c>
      <c r="AE22" s="68"/>
      <c r="AF22" s="68" t="s">
        <v>454</v>
      </c>
      <c r="AG22" s="68"/>
      <c r="AH22" s="68"/>
      <c r="AI22" s="68"/>
      <c r="AJ22" s="68"/>
      <c r="AK22" s="68" t="s">
        <v>1102</v>
      </c>
      <c r="AL22" s="68"/>
      <c r="AM22" s="68" t="s">
        <v>1005</v>
      </c>
      <c r="AN22" s="68" t="s">
        <v>997</v>
      </c>
      <c r="AO22" s="68" t="s">
        <v>16</v>
      </c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22" t="s">
        <v>393</v>
      </c>
      <c r="BA22" s="29"/>
      <c r="BB22" s="52"/>
    </row>
    <row r="23" spans="2:54" s="45" customFormat="1" x14ac:dyDescent="0.25">
      <c r="B23" s="46">
        <f t="shared" si="0"/>
        <v>0</v>
      </c>
      <c r="C23" s="47">
        <f t="shared" ca="1" si="1"/>
        <v>14</v>
      </c>
      <c r="D23" s="48" t="s">
        <v>394</v>
      </c>
      <c r="E23" s="22"/>
      <c r="F23" s="49" t="s">
        <v>107</v>
      </c>
      <c r="G23" s="22" t="s">
        <v>393</v>
      </c>
      <c r="H23" s="50" t="s">
        <v>690</v>
      </c>
      <c r="I23" s="22" t="s">
        <v>393</v>
      </c>
      <c r="J23" s="51">
        <v>4799.22</v>
      </c>
      <c r="K23" s="52" t="s">
        <v>404</v>
      </c>
      <c r="L23" s="22" t="s">
        <v>393</v>
      </c>
      <c r="M23" s="65" t="s">
        <v>351</v>
      </c>
      <c r="N23" s="29">
        <v>2008</v>
      </c>
      <c r="O23" s="22"/>
      <c r="P23" s="69">
        <v>34.247799999999998</v>
      </c>
      <c r="Q23" s="69"/>
      <c r="R23" s="71">
        <f t="shared" si="2"/>
        <v>164362.726716</v>
      </c>
      <c r="S23" s="53">
        <v>0</v>
      </c>
      <c r="U23" s="29">
        <v>2013</v>
      </c>
      <c r="V23" s="71">
        <f t="shared" si="3"/>
        <v>175830.37370279236</v>
      </c>
      <c r="X23" s="54"/>
      <c r="Y23" s="80" t="str">
        <f t="shared" si="4"/>
        <v xml:space="preserve">40 Yrs    </v>
      </c>
      <c r="Z23" s="55" t="s">
        <v>386</v>
      </c>
      <c r="AA23" s="54"/>
      <c r="AB23" s="22"/>
      <c r="AC23" s="49"/>
      <c r="AD23" s="22" t="s">
        <v>393</v>
      </c>
      <c r="AE23" s="68"/>
      <c r="AF23" s="68" t="s">
        <v>538</v>
      </c>
      <c r="AG23" s="68"/>
      <c r="AH23" s="68"/>
      <c r="AI23" s="68"/>
      <c r="AJ23" s="68"/>
      <c r="AK23" s="68" t="s">
        <v>1103</v>
      </c>
      <c r="AL23" s="68"/>
      <c r="AM23" s="68" t="s">
        <v>1006</v>
      </c>
      <c r="AN23" s="68" t="s">
        <v>997</v>
      </c>
      <c r="AO23" s="68" t="s">
        <v>16</v>
      </c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22" t="s">
        <v>393</v>
      </c>
      <c r="BA23" s="29"/>
      <c r="BB23" s="52"/>
    </row>
    <row r="24" spans="2:54" s="45" customFormat="1" x14ac:dyDescent="0.25">
      <c r="B24" s="46">
        <f t="shared" si="0"/>
        <v>0</v>
      </c>
      <c r="C24" s="47">
        <f t="shared" ca="1" si="1"/>
        <v>15</v>
      </c>
      <c r="D24" s="48" t="s">
        <v>394</v>
      </c>
      <c r="E24" s="22"/>
      <c r="F24" s="49" t="s">
        <v>82</v>
      </c>
      <c r="G24" s="22" t="s">
        <v>393</v>
      </c>
      <c r="H24" s="50" t="s">
        <v>678</v>
      </c>
      <c r="I24" s="22" t="s">
        <v>393</v>
      </c>
      <c r="J24" s="51">
        <v>67930.2</v>
      </c>
      <c r="K24" s="52" t="s">
        <v>404</v>
      </c>
      <c r="L24" s="22" t="s">
        <v>393</v>
      </c>
      <c r="M24" s="65" t="s">
        <v>351</v>
      </c>
      <c r="N24" s="29">
        <v>2012</v>
      </c>
      <c r="O24" s="22"/>
      <c r="P24" s="69">
        <v>469.68400000000003</v>
      </c>
      <c r="Q24" s="69"/>
      <c r="R24" s="71">
        <f t="shared" si="2"/>
        <v>31905728.0568</v>
      </c>
      <c r="S24" s="53">
        <v>0</v>
      </c>
      <c r="U24" s="29">
        <v>2013</v>
      </c>
      <c r="V24" s="71">
        <f t="shared" si="3"/>
        <v>34131802.261836663</v>
      </c>
      <c r="X24" s="54">
        <v>20</v>
      </c>
      <c r="Y24" s="80" t="str">
        <f t="shared" si="4"/>
        <v xml:space="preserve">35 Yrs    </v>
      </c>
      <c r="Z24" s="55" t="s">
        <v>386</v>
      </c>
      <c r="AA24" s="54"/>
      <c r="AB24" s="22"/>
      <c r="AC24" s="49"/>
      <c r="AD24" s="22" t="s">
        <v>393</v>
      </c>
      <c r="AE24" s="68"/>
      <c r="AF24" s="68" t="s">
        <v>455</v>
      </c>
      <c r="AG24" s="68"/>
      <c r="AH24" s="68"/>
      <c r="AI24" s="68"/>
      <c r="AJ24" s="68"/>
      <c r="AK24" s="68" t="s">
        <v>1104</v>
      </c>
      <c r="AL24" s="68"/>
      <c r="AM24" s="68" t="s">
        <v>1005</v>
      </c>
      <c r="AN24" s="68" t="s">
        <v>998</v>
      </c>
      <c r="AO24" s="68" t="s">
        <v>1010</v>
      </c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22" t="s">
        <v>393</v>
      </c>
      <c r="BA24" s="29"/>
      <c r="BB24" s="52"/>
    </row>
    <row r="25" spans="2:54" s="45" customFormat="1" x14ac:dyDescent="0.25">
      <c r="B25" s="46">
        <f t="shared" si="0"/>
        <v>0</v>
      </c>
      <c r="C25" s="47">
        <f t="shared" ca="1" si="1"/>
        <v>16</v>
      </c>
      <c r="D25" s="48" t="s">
        <v>394</v>
      </c>
      <c r="E25" s="22"/>
      <c r="F25" s="49" t="s">
        <v>82</v>
      </c>
      <c r="G25" s="22" t="s">
        <v>393</v>
      </c>
      <c r="H25" s="50" t="s">
        <v>678</v>
      </c>
      <c r="I25" s="22" t="s">
        <v>393</v>
      </c>
      <c r="J25" s="51">
        <v>90490.43</v>
      </c>
      <c r="K25" s="52" t="s">
        <v>404</v>
      </c>
      <c r="L25" s="22" t="s">
        <v>393</v>
      </c>
      <c r="M25" s="65" t="s">
        <v>351</v>
      </c>
      <c r="N25" s="29">
        <v>2008</v>
      </c>
      <c r="O25" s="22"/>
      <c r="P25" s="69">
        <v>309.84899999999999</v>
      </c>
      <c r="Q25" s="69"/>
      <c r="R25" s="71">
        <f t="shared" si="2"/>
        <v>28038369.245069996</v>
      </c>
      <c r="S25" s="53">
        <v>0</v>
      </c>
      <c r="U25" s="29">
        <v>2013</v>
      </c>
      <c r="V25" s="71">
        <f t="shared" si="3"/>
        <v>29994616.42478108</v>
      </c>
      <c r="X25" s="54">
        <v>20</v>
      </c>
      <c r="Y25" s="80" t="str">
        <f t="shared" si="4"/>
        <v xml:space="preserve">35 Yrs    </v>
      </c>
      <c r="Z25" s="55" t="s">
        <v>386</v>
      </c>
      <c r="AA25" s="54"/>
      <c r="AB25" s="22"/>
      <c r="AC25" s="49"/>
      <c r="AD25" s="22" t="s">
        <v>393</v>
      </c>
      <c r="AE25" s="68"/>
      <c r="AF25" s="68" t="s">
        <v>655</v>
      </c>
      <c r="AG25" s="68"/>
      <c r="AH25" s="68"/>
      <c r="AI25" s="68"/>
      <c r="AJ25" s="68"/>
      <c r="AK25" s="68" t="s">
        <v>1105</v>
      </c>
      <c r="AL25" s="68"/>
      <c r="AM25" s="68" t="s">
        <v>1006</v>
      </c>
      <c r="AN25" s="68" t="s">
        <v>998</v>
      </c>
      <c r="AO25" s="68" t="s">
        <v>1011</v>
      </c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22" t="s">
        <v>393</v>
      </c>
      <c r="BA25" s="29"/>
      <c r="BB25" s="52"/>
    </row>
    <row r="26" spans="2:54" s="45" customFormat="1" x14ac:dyDescent="0.25">
      <c r="B26" s="46">
        <f t="shared" si="0"/>
        <v>0</v>
      </c>
      <c r="C26" s="47">
        <f t="shared" ca="1" si="1"/>
        <v>17</v>
      </c>
      <c r="D26" s="48" t="s">
        <v>394</v>
      </c>
      <c r="E26" s="22"/>
      <c r="F26" s="49" t="s">
        <v>82</v>
      </c>
      <c r="G26" s="22" t="s">
        <v>393</v>
      </c>
      <c r="H26" s="50" t="s">
        <v>678</v>
      </c>
      <c r="I26" s="22" t="s">
        <v>393</v>
      </c>
      <c r="J26" s="51">
        <v>128.08000000000001</v>
      </c>
      <c r="K26" s="52" t="s">
        <v>404</v>
      </c>
      <c r="L26" s="22" t="s">
        <v>393</v>
      </c>
      <c r="M26" s="65" t="s">
        <v>351</v>
      </c>
      <c r="N26" s="29">
        <v>1900</v>
      </c>
      <c r="O26" s="22"/>
      <c r="P26" s="69">
        <v>468.02069999999998</v>
      </c>
      <c r="Q26" s="69"/>
      <c r="R26" s="71">
        <f t="shared" si="2"/>
        <v>59944.091256</v>
      </c>
      <c r="S26" s="53">
        <v>0</v>
      </c>
      <c r="U26" s="29">
        <v>2013</v>
      </c>
      <c r="V26" s="71">
        <f t="shared" si="3"/>
        <v>64126.412218925201</v>
      </c>
      <c r="X26" s="54">
        <v>20</v>
      </c>
      <c r="Y26" s="80" t="str">
        <f t="shared" si="4"/>
        <v xml:space="preserve">35 Yrs    </v>
      </c>
      <c r="Z26" s="55" t="s">
        <v>386</v>
      </c>
      <c r="AA26" s="54"/>
      <c r="AB26" s="22"/>
      <c r="AC26" s="49"/>
      <c r="AD26" s="22" t="s">
        <v>393</v>
      </c>
      <c r="AE26" s="68"/>
      <c r="AF26" s="68" t="s">
        <v>476</v>
      </c>
      <c r="AG26" s="68"/>
      <c r="AH26" s="68"/>
      <c r="AI26" s="68"/>
      <c r="AJ26" s="68"/>
      <c r="AK26" s="68" t="s">
        <v>1106</v>
      </c>
      <c r="AL26" s="68"/>
      <c r="AM26" s="68" t="s">
        <v>1005</v>
      </c>
      <c r="AN26" s="68" t="s">
        <v>999</v>
      </c>
      <c r="AO26" s="68" t="s">
        <v>1012</v>
      </c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22" t="s">
        <v>393</v>
      </c>
      <c r="BA26" s="29"/>
      <c r="BB26" s="52"/>
    </row>
    <row r="27" spans="2:54" s="45" customFormat="1" x14ac:dyDescent="0.25">
      <c r="B27" s="46">
        <f t="shared" si="0"/>
        <v>0</v>
      </c>
      <c r="C27" s="47">
        <f t="shared" ca="1" si="1"/>
        <v>18</v>
      </c>
      <c r="D27" s="48" t="s">
        <v>394</v>
      </c>
      <c r="E27" s="22"/>
      <c r="F27" s="49" t="s">
        <v>82</v>
      </c>
      <c r="G27" s="22" t="s">
        <v>393</v>
      </c>
      <c r="H27" s="50" t="s">
        <v>678</v>
      </c>
      <c r="I27" s="22" t="s">
        <v>393</v>
      </c>
      <c r="J27" s="51">
        <v>1</v>
      </c>
      <c r="K27" s="52" t="s">
        <v>996</v>
      </c>
      <c r="L27" s="22" t="s">
        <v>393</v>
      </c>
      <c r="M27" s="65" t="s">
        <v>351</v>
      </c>
      <c r="N27" s="29">
        <v>2008</v>
      </c>
      <c r="O27" s="22"/>
      <c r="P27" s="69">
        <v>45441.491499999996</v>
      </c>
      <c r="Q27" s="69"/>
      <c r="R27" s="71">
        <f t="shared" si="2"/>
        <v>45441.491499999996</v>
      </c>
      <c r="S27" s="53">
        <v>0</v>
      </c>
      <c r="U27" s="29">
        <v>2013</v>
      </c>
      <c r="V27" s="71">
        <f t="shared" si="3"/>
        <v>48611.960824080619</v>
      </c>
      <c r="X27" s="54">
        <v>20</v>
      </c>
      <c r="Y27" s="80" t="str">
        <f t="shared" si="4"/>
        <v xml:space="preserve">35 Yrs    </v>
      </c>
      <c r="Z27" s="55" t="s">
        <v>386</v>
      </c>
      <c r="AA27" s="54"/>
      <c r="AB27" s="22"/>
      <c r="AC27" s="49"/>
      <c r="AD27" s="22" t="s">
        <v>393</v>
      </c>
      <c r="AE27" s="68"/>
      <c r="AF27" s="68" t="s">
        <v>497</v>
      </c>
      <c r="AG27" s="68"/>
      <c r="AH27" s="68"/>
      <c r="AI27" s="68"/>
      <c r="AJ27" s="68"/>
      <c r="AK27" s="68" t="s">
        <v>1107</v>
      </c>
      <c r="AL27" s="68"/>
      <c r="AM27" s="68" t="s">
        <v>1006</v>
      </c>
      <c r="AN27" s="68" t="s">
        <v>999</v>
      </c>
      <c r="AO27" s="68" t="s">
        <v>1013</v>
      </c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22" t="s">
        <v>393</v>
      </c>
      <c r="BA27" s="29"/>
      <c r="BB27" s="52"/>
    </row>
    <row r="28" spans="2:54" s="45" customFormat="1" x14ac:dyDescent="0.25">
      <c r="B28" s="46">
        <f t="shared" si="0"/>
        <v>0</v>
      </c>
      <c r="C28" s="47">
        <f t="shared" ca="1" si="1"/>
        <v>19</v>
      </c>
      <c r="D28" s="48" t="s">
        <v>394</v>
      </c>
      <c r="E28" s="22"/>
      <c r="F28" s="49" t="s">
        <v>85</v>
      </c>
      <c r="G28" s="22" t="s">
        <v>393</v>
      </c>
      <c r="H28" s="50" t="s">
        <v>969</v>
      </c>
      <c r="I28" s="22" t="s">
        <v>393</v>
      </c>
      <c r="J28" s="51">
        <v>1695.45</v>
      </c>
      <c r="K28" s="52" t="s">
        <v>404</v>
      </c>
      <c r="L28" s="22" t="s">
        <v>393</v>
      </c>
      <c r="M28" s="65" t="s">
        <v>351</v>
      </c>
      <c r="N28" s="29">
        <v>2008</v>
      </c>
      <c r="O28" s="22"/>
      <c r="P28" s="69">
        <v>467.60980000000001</v>
      </c>
      <c r="Q28" s="69"/>
      <c r="R28" s="71">
        <f t="shared" si="2"/>
        <v>792809.03541000001</v>
      </c>
      <c r="S28" s="53">
        <v>0</v>
      </c>
      <c r="U28" s="29">
        <v>2013</v>
      </c>
      <c r="V28" s="71">
        <f t="shared" si="3"/>
        <v>848123.60902212164</v>
      </c>
      <c r="X28" s="54"/>
      <c r="Y28" s="80" t="str">
        <f t="shared" si="4"/>
        <v xml:space="preserve">10 Yrs    </v>
      </c>
      <c r="Z28" s="55" t="s">
        <v>386</v>
      </c>
      <c r="AA28" s="54"/>
      <c r="AB28" s="22"/>
      <c r="AC28" s="49"/>
      <c r="AD28" s="22" t="s">
        <v>393</v>
      </c>
      <c r="AE28" s="68"/>
      <c r="AF28" s="68" t="s">
        <v>480</v>
      </c>
      <c r="AG28" s="68"/>
      <c r="AH28" s="68"/>
      <c r="AI28" s="68"/>
      <c r="AJ28" s="68"/>
      <c r="AK28" s="68" t="s">
        <v>1108</v>
      </c>
      <c r="AL28" s="68"/>
      <c r="AM28" s="68" t="s">
        <v>1005</v>
      </c>
      <c r="AN28" s="68" t="s">
        <v>997</v>
      </c>
      <c r="AO28" s="68" t="s">
        <v>1014</v>
      </c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22" t="s">
        <v>393</v>
      </c>
      <c r="BA28" s="29"/>
      <c r="BB28" s="52"/>
    </row>
    <row r="29" spans="2:54" s="45" customFormat="1" x14ac:dyDescent="0.25">
      <c r="B29" s="46">
        <f t="shared" si="0"/>
        <v>0</v>
      </c>
      <c r="C29" s="47">
        <f t="shared" ca="1" si="1"/>
        <v>20</v>
      </c>
      <c r="D29" s="48" t="s">
        <v>394</v>
      </c>
      <c r="E29" s="22"/>
      <c r="F29" s="49" t="s">
        <v>84</v>
      </c>
      <c r="G29" s="22" t="s">
        <v>393</v>
      </c>
      <c r="H29" s="50" t="s">
        <v>687</v>
      </c>
      <c r="I29" s="22" t="s">
        <v>393</v>
      </c>
      <c r="J29" s="51">
        <v>5395.99</v>
      </c>
      <c r="K29" s="52" t="s">
        <v>404</v>
      </c>
      <c r="L29" s="22" t="s">
        <v>393</v>
      </c>
      <c r="M29" s="65" t="s">
        <v>351</v>
      </c>
      <c r="N29" s="29">
        <v>2008</v>
      </c>
      <c r="O29" s="22"/>
      <c r="P29" s="69">
        <v>232.9308</v>
      </c>
      <c r="Q29" s="69"/>
      <c r="R29" s="71">
        <f t="shared" si="2"/>
        <v>1256892.267492</v>
      </c>
      <c r="S29" s="53">
        <v>0</v>
      </c>
      <c r="U29" s="29">
        <v>2013</v>
      </c>
      <c r="V29" s="71">
        <f t="shared" si="3"/>
        <v>1344586.0963302883</v>
      </c>
      <c r="X29" s="54">
        <v>10</v>
      </c>
      <c r="Y29" s="80" t="str">
        <f t="shared" si="4"/>
        <v xml:space="preserve">15 Yrs    </v>
      </c>
      <c r="Z29" s="55" t="s">
        <v>386</v>
      </c>
      <c r="AA29" s="54"/>
      <c r="AB29" s="22"/>
      <c r="AC29" s="49"/>
      <c r="AD29" s="22" t="s">
        <v>393</v>
      </c>
      <c r="AE29" s="68"/>
      <c r="AF29" s="68" t="s">
        <v>671</v>
      </c>
      <c r="AG29" s="68"/>
      <c r="AH29" s="68"/>
      <c r="AI29" s="68"/>
      <c r="AJ29" s="68"/>
      <c r="AK29" s="68" t="s">
        <v>1109</v>
      </c>
      <c r="AL29" s="68"/>
      <c r="AM29" s="68" t="s">
        <v>1006</v>
      </c>
      <c r="AN29" s="68" t="s">
        <v>997</v>
      </c>
      <c r="AO29" s="68" t="s">
        <v>1015</v>
      </c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22" t="s">
        <v>393</v>
      </c>
      <c r="BA29" s="29"/>
      <c r="BB29" s="52"/>
    </row>
    <row r="30" spans="2:54" s="45" customFormat="1" x14ac:dyDescent="0.25">
      <c r="B30" s="46">
        <f t="shared" si="0"/>
        <v>0</v>
      </c>
      <c r="C30" s="47">
        <f t="shared" ca="1" si="1"/>
        <v>21</v>
      </c>
      <c r="D30" s="48" t="s">
        <v>394</v>
      </c>
      <c r="E30" s="22"/>
      <c r="F30" s="49" t="s">
        <v>81</v>
      </c>
      <c r="G30" s="22" t="s">
        <v>393</v>
      </c>
      <c r="H30" s="50" t="s">
        <v>684</v>
      </c>
      <c r="I30" s="22" t="s">
        <v>393</v>
      </c>
      <c r="J30" s="51">
        <v>162262.20000000001</v>
      </c>
      <c r="K30" s="52" t="s">
        <v>404</v>
      </c>
      <c r="L30" s="22" t="s">
        <v>393</v>
      </c>
      <c r="M30" s="65" t="s">
        <v>351</v>
      </c>
      <c r="N30" s="29">
        <v>2008</v>
      </c>
      <c r="O30" s="22"/>
      <c r="P30" s="69">
        <v>190.6722</v>
      </c>
      <c r="Q30" s="69"/>
      <c r="R30" s="71">
        <f t="shared" si="2"/>
        <v>30938890.650840003</v>
      </c>
      <c r="S30" s="53">
        <v>0</v>
      </c>
      <c r="U30" s="29">
        <v>2013</v>
      </c>
      <c r="V30" s="71">
        <f t="shared" si="3"/>
        <v>33097508.259805877</v>
      </c>
      <c r="X30" s="54">
        <v>40</v>
      </c>
      <c r="Y30" s="80" t="str">
        <f t="shared" si="4"/>
        <v xml:space="preserve">70 Yrs    </v>
      </c>
      <c r="Z30" s="55" t="s">
        <v>386</v>
      </c>
      <c r="AA30" s="54"/>
      <c r="AB30" s="22"/>
      <c r="AC30" s="49"/>
      <c r="AD30" s="22" t="s">
        <v>393</v>
      </c>
      <c r="AE30" s="68"/>
      <c r="AF30" s="68" t="s">
        <v>661</v>
      </c>
      <c r="AG30" s="68"/>
      <c r="AH30" s="68"/>
      <c r="AI30" s="68"/>
      <c r="AJ30" s="68"/>
      <c r="AK30" s="68" t="s">
        <v>1110</v>
      </c>
      <c r="AL30" s="68"/>
      <c r="AM30" s="68" t="s">
        <v>1005</v>
      </c>
      <c r="AN30" s="68" t="s">
        <v>998</v>
      </c>
      <c r="AO30" s="68" t="s">
        <v>1016</v>
      </c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22" t="s">
        <v>393</v>
      </c>
      <c r="BA30" s="29"/>
      <c r="BB30" s="52"/>
    </row>
    <row r="31" spans="2:54" s="45" customFormat="1" x14ac:dyDescent="0.25">
      <c r="B31" s="46">
        <f t="shared" si="0"/>
        <v>0</v>
      </c>
      <c r="C31" s="47">
        <f t="shared" ca="1" si="1"/>
        <v>22</v>
      </c>
      <c r="D31" s="48" t="s">
        <v>394</v>
      </c>
      <c r="E31" s="22"/>
      <c r="F31" s="49" t="s">
        <v>81</v>
      </c>
      <c r="G31" s="22" t="s">
        <v>393</v>
      </c>
      <c r="H31" s="50" t="s">
        <v>684</v>
      </c>
      <c r="I31" s="22" t="s">
        <v>393</v>
      </c>
      <c r="J31" s="51">
        <v>202413.6</v>
      </c>
      <c r="K31" s="52" t="s">
        <v>404</v>
      </c>
      <c r="L31" s="22" t="s">
        <v>393</v>
      </c>
      <c r="M31" s="65" t="s">
        <v>351</v>
      </c>
      <c r="N31" s="29">
        <v>2012</v>
      </c>
      <c r="O31" s="22"/>
      <c r="P31" s="69">
        <v>119.4139</v>
      </c>
      <c r="Q31" s="69"/>
      <c r="R31" s="71">
        <f t="shared" si="2"/>
        <v>24170997.389040001</v>
      </c>
      <c r="S31" s="53">
        <v>0</v>
      </c>
      <c r="U31" s="29">
        <v>2013</v>
      </c>
      <c r="V31" s="71">
        <f t="shared" si="3"/>
        <v>25857416.633319959</v>
      </c>
      <c r="X31" s="54">
        <v>40</v>
      </c>
      <c r="Y31" s="80" t="str">
        <f t="shared" si="4"/>
        <v xml:space="preserve">70 Yrs    </v>
      </c>
      <c r="Z31" s="55" t="s">
        <v>386</v>
      </c>
      <c r="AA31" s="54"/>
      <c r="AB31" s="22"/>
      <c r="AC31" s="49"/>
      <c r="AD31" s="22" t="s">
        <v>393</v>
      </c>
      <c r="AE31" s="68"/>
      <c r="AF31" s="68" t="s">
        <v>485</v>
      </c>
      <c r="AG31" s="68"/>
      <c r="AH31" s="68"/>
      <c r="AI31" s="68"/>
      <c r="AJ31" s="68"/>
      <c r="AK31" s="68" t="s">
        <v>1111</v>
      </c>
      <c r="AL31" s="68"/>
      <c r="AM31" s="68" t="s">
        <v>1006</v>
      </c>
      <c r="AN31" s="68" t="s">
        <v>998</v>
      </c>
      <c r="AO31" s="68" t="s">
        <v>1017</v>
      </c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22" t="s">
        <v>393</v>
      </c>
      <c r="BA31" s="29"/>
      <c r="BB31" s="52"/>
    </row>
    <row r="32" spans="2:54" s="45" customFormat="1" x14ac:dyDescent="0.25">
      <c r="B32" s="46">
        <f t="shared" si="0"/>
        <v>0</v>
      </c>
      <c r="C32" s="47">
        <f t="shared" ca="1" si="1"/>
        <v>23</v>
      </c>
      <c r="D32" s="48" t="s">
        <v>394</v>
      </c>
      <c r="E32" s="22"/>
      <c r="F32" s="49" t="s">
        <v>81</v>
      </c>
      <c r="G32" s="22" t="s">
        <v>393</v>
      </c>
      <c r="H32" s="50" t="s">
        <v>684</v>
      </c>
      <c r="I32" s="22" t="s">
        <v>393</v>
      </c>
      <c r="J32" s="51">
        <v>6</v>
      </c>
      <c r="K32" s="52" t="s">
        <v>996</v>
      </c>
      <c r="L32" s="22" t="s">
        <v>393</v>
      </c>
      <c r="M32" s="65" t="s">
        <v>351</v>
      </c>
      <c r="N32" s="29">
        <v>2008</v>
      </c>
      <c r="O32" s="22"/>
      <c r="P32" s="69">
        <v>49953.412600000003</v>
      </c>
      <c r="Q32" s="69"/>
      <c r="R32" s="71">
        <f t="shared" si="2"/>
        <v>299720.47560000001</v>
      </c>
      <c r="S32" s="53">
        <v>0</v>
      </c>
      <c r="U32" s="29">
        <v>2013</v>
      </c>
      <c r="V32" s="71">
        <f t="shared" si="3"/>
        <v>320632.08176258946</v>
      </c>
      <c r="X32" s="54">
        <v>40</v>
      </c>
      <c r="Y32" s="80" t="str">
        <f t="shared" si="4"/>
        <v xml:space="preserve">70 Yrs    </v>
      </c>
      <c r="Z32" s="55" t="s">
        <v>386</v>
      </c>
      <c r="AA32" s="54"/>
      <c r="AB32" s="22"/>
      <c r="AC32" s="49"/>
      <c r="AD32" s="22" t="s">
        <v>393</v>
      </c>
      <c r="AE32" s="68"/>
      <c r="AF32" s="68" t="s">
        <v>655</v>
      </c>
      <c r="AG32" s="68"/>
      <c r="AH32" s="68"/>
      <c r="AI32" s="68"/>
      <c r="AJ32" s="68"/>
      <c r="AK32" s="68" t="s">
        <v>1112</v>
      </c>
      <c r="AL32" s="68"/>
      <c r="AM32" s="68" t="s">
        <v>1005</v>
      </c>
      <c r="AN32" s="68" t="s">
        <v>999</v>
      </c>
      <c r="AO32" s="68" t="s">
        <v>1018</v>
      </c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22" t="s">
        <v>393</v>
      </c>
      <c r="BA32" s="29"/>
      <c r="BB32" s="52"/>
    </row>
    <row r="33" spans="2:54" s="45" customFormat="1" x14ac:dyDescent="0.25">
      <c r="B33" s="46">
        <f t="shared" si="0"/>
        <v>0</v>
      </c>
      <c r="C33" s="47">
        <f t="shared" ca="1" si="1"/>
        <v>24</v>
      </c>
      <c r="D33" s="48" t="s">
        <v>394</v>
      </c>
      <c r="E33" s="22"/>
      <c r="F33" s="49" t="s">
        <v>89</v>
      </c>
      <c r="G33" s="22" t="s">
        <v>393</v>
      </c>
      <c r="H33" s="50" t="s">
        <v>682</v>
      </c>
      <c r="I33" s="22" t="s">
        <v>393</v>
      </c>
      <c r="J33" s="51">
        <v>2343.39</v>
      </c>
      <c r="K33" s="52" t="s">
        <v>404</v>
      </c>
      <c r="L33" s="22" t="s">
        <v>393</v>
      </c>
      <c r="M33" s="65" t="s">
        <v>351</v>
      </c>
      <c r="N33" s="29">
        <v>2008</v>
      </c>
      <c r="O33" s="22"/>
      <c r="P33" s="69">
        <v>292.93310000000002</v>
      </c>
      <c r="Q33" s="69"/>
      <c r="R33" s="71">
        <f t="shared" si="2"/>
        <v>686456.49720900005</v>
      </c>
      <c r="S33" s="53">
        <v>0</v>
      </c>
      <c r="U33" s="29">
        <v>2013</v>
      </c>
      <c r="V33" s="71">
        <f t="shared" si="3"/>
        <v>734350.81570241856</v>
      </c>
      <c r="X33" s="54">
        <v>20</v>
      </c>
      <c r="Y33" s="80" t="str">
        <f t="shared" si="4"/>
        <v xml:space="preserve">10 Yrs    </v>
      </c>
      <c r="Z33" s="55" t="s">
        <v>386</v>
      </c>
      <c r="AA33" s="54"/>
      <c r="AB33" s="22"/>
      <c r="AC33" s="49"/>
      <c r="AD33" s="22" t="s">
        <v>393</v>
      </c>
      <c r="AE33" s="68"/>
      <c r="AF33" s="68" t="s">
        <v>655</v>
      </c>
      <c r="AG33" s="68"/>
      <c r="AH33" s="68"/>
      <c r="AI33" s="68"/>
      <c r="AJ33" s="68"/>
      <c r="AK33" s="68" t="s">
        <v>1113</v>
      </c>
      <c r="AL33" s="68"/>
      <c r="AM33" s="68" t="s">
        <v>1006</v>
      </c>
      <c r="AN33" s="68" t="s">
        <v>999</v>
      </c>
      <c r="AO33" s="68" t="s">
        <v>1019</v>
      </c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22" t="s">
        <v>393</v>
      </c>
      <c r="BA33" s="29"/>
      <c r="BB33" s="52"/>
    </row>
    <row r="34" spans="2:54" s="45" customFormat="1" x14ac:dyDescent="0.25">
      <c r="B34" s="46">
        <f t="shared" si="0"/>
        <v>0</v>
      </c>
      <c r="C34" s="47">
        <f t="shared" ca="1" si="1"/>
        <v>25</v>
      </c>
      <c r="D34" s="48" t="s">
        <v>394</v>
      </c>
      <c r="E34" s="22"/>
      <c r="F34" s="49" t="s">
        <v>90</v>
      </c>
      <c r="G34" s="22" t="s">
        <v>393</v>
      </c>
      <c r="H34" s="50" t="s">
        <v>683</v>
      </c>
      <c r="I34" s="22" t="s">
        <v>393</v>
      </c>
      <c r="J34" s="51">
        <v>2903</v>
      </c>
      <c r="K34" s="52" t="s">
        <v>404</v>
      </c>
      <c r="L34" s="22" t="s">
        <v>393</v>
      </c>
      <c r="M34" s="65" t="s">
        <v>351</v>
      </c>
      <c r="N34" s="29">
        <v>2008</v>
      </c>
      <c r="O34" s="22"/>
      <c r="P34" s="69">
        <v>466.2681</v>
      </c>
      <c r="Q34" s="69"/>
      <c r="R34" s="71">
        <f t="shared" si="2"/>
        <v>1353576.2943</v>
      </c>
      <c r="S34" s="53">
        <v>0</v>
      </c>
      <c r="U34" s="29">
        <v>2013</v>
      </c>
      <c r="V34" s="71">
        <f t="shared" si="3"/>
        <v>1448015.8027144822</v>
      </c>
      <c r="X34" s="54">
        <v>20</v>
      </c>
      <c r="Y34" s="80" t="str">
        <f t="shared" si="4"/>
        <v xml:space="preserve">30 Yrs    </v>
      </c>
      <c r="Z34" s="55" t="s">
        <v>386</v>
      </c>
      <c r="AA34" s="54"/>
      <c r="AB34" s="22"/>
      <c r="AC34" s="49"/>
      <c r="AD34" s="22" t="s">
        <v>393</v>
      </c>
      <c r="AE34" s="68"/>
      <c r="AF34" s="68" t="s">
        <v>483</v>
      </c>
      <c r="AG34" s="68"/>
      <c r="AH34" s="68"/>
      <c r="AI34" s="68"/>
      <c r="AJ34" s="68"/>
      <c r="AK34" s="68" t="s">
        <v>1114</v>
      </c>
      <c r="AL34" s="68"/>
      <c r="AM34" s="68" t="s">
        <v>1005</v>
      </c>
      <c r="AN34" s="68" t="s">
        <v>997</v>
      </c>
      <c r="AO34" s="68" t="s">
        <v>1020</v>
      </c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22" t="s">
        <v>393</v>
      </c>
      <c r="BA34" s="29"/>
      <c r="BB34" s="52"/>
    </row>
    <row r="35" spans="2:54" s="45" customFormat="1" x14ac:dyDescent="0.25">
      <c r="B35" s="46">
        <f t="shared" si="0"/>
        <v>0</v>
      </c>
      <c r="C35" s="47">
        <f t="shared" ca="1" si="1"/>
        <v>26</v>
      </c>
      <c r="D35" s="48" t="s">
        <v>394</v>
      </c>
      <c r="E35" s="22"/>
      <c r="F35" s="49" t="s">
        <v>90</v>
      </c>
      <c r="G35" s="22" t="s">
        <v>393</v>
      </c>
      <c r="H35" s="50" t="s">
        <v>683</v>
      </c>
      <c r="I35" s="22" t="s">
        <v>393</v>
      </c>
      <c r="J35" s="51">
        <v>34</v>
      </c>
      <c r="K35" s="52" t="s">
        <v>996</v>
      </c>
      <c r="L35" s="22" t="s">
        <v>393</v>
      </c>
      <c r="M35" s="65" t="s">
        <v>351</v>
      </c>
      <c r="N35" s="29">
        <v>2008</v>
      </c>
      <c r="O35" s="22"/>
      <c r="P35" s="69">
        <v>12796.415000000001</v>
      </c>
      <c r="Q35" s="69"/>
      <c r="R35" s="71">
        <f t="shared" si="2"/>
        <v>435078.11000000004</v>
      </c>
      <c r="S35" s="53">
        <v>0</v>
      </c>
      <c r="U35" s="29">
        <v>2013</v>
      </c>
      <c r="V35" s="71">
        <f t="shared" si="3"/>
        <v>465433.66735079634</v>
      </c>
      <c r="X35" s="54">
        <v>20</v>
      </c>
      <c r="Y35" s="80" t="str">
        <f t="shared" si="4"/>
        <v xml:space="preserve">30 Yrs    </v>
      </c>
      <c r="Z35" s="55" t="s">
        <v>386</v>
      </c>
      <c r="AA35" s="54"/>
      <c r="AB35" s="22"/>
      <c r="AC35" s="49"/>
      <c r="AD35" s="22" t="s">
        <v>393</v>
      </c>
      <c r="AE35" s="68"/>
      <c r="AF35" s="68" t="s">
        <v>470</v>
      </c>
      <c r="AG35" s="68"/>
      <c r="AH35" s="68"/>
      <c r="AI35" s="68"/>
      <c r="AJ35" s="68"/>
      <c r="AK35" s="68" t="s">
        <v>1115</v>
      </c>
      <c r="AL35" s="68"/>
      <c r="AM35" s="68" t="s">
        <v>1006</v>
      </c>
      <c r="AN35" s="68" t="s">
        <v>997</v>
      </c>
      <c r="AO35" s="68" t="s">
        <v>1021</v>
      </c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22" t="s">
        <v>393</v>
      </c>
      <c r="BA35" s="29"/>
      <c r="BB35" s="52"/>
    </row>
    <row r="36" spans="2:54" s="45" customFormat="1" x14ac:dyDescent="0.25">
      <c r="B36" s="46">
        <f t="shared" si="0"/>
        <v>0</v>
      </c>
      <c r="C36" s="47">
        <f t="shared" ca="1" si="1"/>
        <v>27</v>
      </c>
      <c r="D36" s="48" t="s">
        <v>394</v>
      </c>
      <c r="E36" s="22"/>
      <c r="F36" s="49" t="s">
        <v>90</v>
      </c>
      <c r="G36" s="22" t="s">
        <v>393</v>
      </c>
      <c r="H36" s="50" t="s">
        <v>683</v>
      </c>
      <c r="I36" s="22" t="s">
        <v>393</v>
      </c>
      <c r="J36" s="51">
        <v>1</v>
      </c>
      <c r="K36" s="52" t="s">
        <v>996</v>
      </c>
      <c r="L36" s="22" t="s">
        <v>393</v>
      </c>
      <c r="M36" s="65" t="s">
        <v>351</v>
      </c>
      <c r="N36" s="29">
        <v>1900</v>
      </c>
      <c r="O36" s="22"/>
      <c r="P36" s="69">
        <v>116.02079999999999</v>
      </c>
      <c r="Q36" s="69"/>
      <c r="R36" s="71">
        <f t="shared" si="2"/>
        <v>116.02079999999999</v>
      </c>
      <c r="S36" s="53">
        <v>0</v>
      </c>
      <c r="U36" s="29">
        <v>2013</v>
      </c>
      <c r="V36" s="71">
        <f t="shared" si="3"/>
        <v>124.1156132469484</v>
      </c>
      <c r="X36" s="54">
        <v>20</v>
      </c>
      <c r="Y36" s="80" t="str">
        <f t="shared" si="4"/>
        <v xml:space="preserve">30 Yrs    </v>
      </c>
      <c r="Z36" s="55" t="s">
        <v>386</v>
      </c>
      <c r="AA36" s="54"/>
      <c r="AB36" s="22"/>
      <c r="AC36" s="49"/>
      <c r="AD36" s="22" t="s">
        <v>393</v>
      </c>
      <c r="AE36" s="68"/>
      <c r="AF36" s="68" t="s">
        <v>655</v>
      </c>
      <c r="AG36" s="68"/>
      <c r="AH36" s="68"/>
      <c r="AI36" s="68"/>
      <c r="AJ36" s="68"/>
      <c r="AK36" s="68" t="s">
        <v>1116</v>
      </c>
      <c r="AL36" s="68"/>
      <c r="AM36" s="68" t="s">
        <v>1005</v>
      </c>
      <c r="AN36" s="68" t="s">
        <v>998</v>
      </c>
      <c r="AO36" s="68" t="s">
        <v>1022</v>
      </c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22" t="s">
        <v>393</v>
      </c>
      <c r="BA36" s="29"/>
      <c r="BB36" s="52"/>
    </row>
    <row r="37" spans="2:54" s="45" customFormat="1" x14ac:dyDescent="0.25">
      <c r="B37" s="46">
        <f t="shared" si="0"/>
        <v>0</v>
      </c>
      <c r="C37" s="47">
        <f t="shared" ca="1" si="1"/>
        <v>28</v>
      </c>
      <c r="D37" s="48" t="s">
        <v>394</v>
      </c>
      <c r="E37" s="22"/>
      <c r="F37" s="49" t="s">
        <v>93</v>
      </c>
      <c r="G37" s="22" t="s">
        <v>393</v>
      </c>
      <c r="H37" s="50" t="s">
        <v>970</v>
      </c>
      <c r="I37" s="22" t="s">
        <v>393</v>
      </c>
      <c r="J37" s="51">
        <v>1</v>
      </c>
      <c r="K37" s="52" t="s">
        <v>996</v>
      </c>
      <c r="L37" s="22" t="s">
        <v>393</v>
      </c>
      <c r="M37" s="65" t="s">
        <v>351</v>
      </c>
      <c r="N37" s="29">
        <v>2008</v>
      </c>
      <c r="O37" s="22"/>
      <c r="P37" s="69">
        <v>25137.846300000001</v>
      </c>
      <c r="Q37" s="69"/>
      <c r="R37" s="71">
        <f t="shared" si="2"/>
        <v>25137.846300000001</v>
      </c>
      <c r="S37" s="53">
        <v>0</v>
      </c>
      <c r="U37" s="29">
        <v>2013</v>
      </c>
      <c r="V37" s="71">
        <f t="shared" si="3"/>
        <v>26891.722943058769</v>
      </c>
      <c r="X37" s="54">
        <v>32</v>
      </c>
      <c r="Y37" s="80" t="str">
        <f t="shared" si="4"/>
        <v xml:space="preserve">30 Yrs    </v>
      </c>
      <c r="Z37" s="55" t="s">
        <v>386</v>
      </c>
      <c r="AA37" s="54"/>
      <c r="AB37" s="22"/>
      <c r="AC37" s="49"/>
      <c r="AD37" s="22" t="s">
        <v>393</v>
      </c>
      <c r="AE37" s="68"/>
      <c r="AF37" s="68" t="s">
        <v>655</v>
      </c>
      <c r="AG37" s="68"/>
      <c r="AH37" s="68"/>
      <c r="AI37" s="68"/>
      <c r="AJ37" s="68"/>
      <c r="AK37" s="68" t="s">
        <v>1117</v>
      </c>
      <c r="AL37" s="68"/>
      <c r="AM37" s="68" t="s">
        <v>1005</v>
      </c>
      <c r="AN37" s="68" t="s">
        <v>997</v>
      </c>
      <c r="AO37" s="68" t="s">
        <v>1023</v>
      </c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22" t="s">
        <v>393</v>
      </c>
      <c r="BA37" s="29"/>
      <c r="BB37" s="52"/>
    </row>
    <row r="38" spans="2:54" s="45" customFormat="1" x14ac:dyDescent="0.25">
      <c r="B38" s="46">
        <f t="shared" si="0"/>
        <v>0</v>
      </c>
      <c r="C38" s="47">
        <f t="shared" ca="1" si="1"/>
        <v>29</v>
      </c>
      <c r="D38" s="48" t="s">
        <v>394</v>
      </c>
      <c r="E38" s="22"/>
      <c r="F38" s="49" t="s">
        <v>96</v>
      </c>
      <c r="G38" s="22" t="s">
        <v>393</v>
      </c>
      <c r="H38" s="50" t="s">
        <v>971</v>
      </c>
      <c r="I38" s="22" t="s">
        <v>393</v>
      </c>
      <c r="J38" s="51">
        <v>1</v>
      </c>
      <c r="K38" s="52" t="s">
        <v>996</v>
      </c>
      <c r="L38" s="22" t="s">
        <v>393</v>
      </c>
      <c r="M38" s="65" t="s">
        <v>351</v>
      </c>
      <c r="N38" s="29">
        <v>2008</v>
      </c>
      <c r="O38" s="22"/>
      <c r="P38" s="69">
        <v>87015.621899999998</v>
      </c>
      <c r="Q38" s="69"/>
      <c r="R38" s="71">
        <f t="shared" si="2"/>
        <v>87015.621899999998</v>
      </c>
      <c r="S38" s="53">
        <v>0</v>
      </c>
      <c r="U38" s="29">
        <v>2013</v>
      </c>
      <c r="V38" s="71">
        <f t="shared" si="3"/>
        <v>93086.733363182226</v>
      </c>
      <c r="X38" s="54">
        <v>32</v>
      </c>
      <c r="Y38" s="80" t="str">
        <f t="shared" si="4"/>
        <v xml:space="preserve">30 Yrs    </v>
      </c>
      <c r="Z38" s="55" t="s">
        <v>386</v>
      </c>
      <c r="AA38" s="54"/>
      <c r="AB38" s="22"/>
      <c r="AC38" s="49"/>
      <c r="AD38" s="22" t="s">
        <v>393</v>
      </c>
      <c r="AE38" s="68"/>
      <c r="AF38" s="68" t="s">
        <v>655</v>
      </c>
      <c r="AG38" s="68"/>
      <c r="AH38" s="68"/>
      <c r="AI38" s="68"/>
      <c r="AJ38" s="68"/>
      <c r="AK38" s="68" t="s">
        <v>1118</v>
      </c>
      <c r="AL38" s="68"/>
      <c r="AM38" s="68" t="s">
        <v>1006</v>
      </c>
      <c r="AN38" s="68" t="s">
        <v>997</v>
      </c>
      <c r="AO38" s="68" t="s">
        <v>1024</v>
      </c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22" t="s">
        <v>393</v>
      </c>
      <c r="BA38" s="29"/>
      <c r="BB38" s="52"/>
    </row>
    <row r="39" spans="2:54" s="45" customFormat="1" x14ac:dyDescent="0.25">
      <c r="B39" s="46">
        <f t="shared" si="0"/>
        <v>0</v>
      </c>
      <c r="C39" s="47">
        <f t="shared" ca="1" si="1"/>
        <v>30</v>
      </c>
      <c r="D39" s="48" t="s">
        <v>394</v>
      </c>
      <c r="E39" s="22"/>
      <c r="F39" s="49" t="s">
        <v>91</v>
      </c>
      <c r="G39" s="22" t="s">
        <v>393</v>
      </c>
      <c r="H39" s="50" t="s">
        <v>972</v>
      </c>
      <c r="I39" s="22" t="s">
        <v>393</v>
      </c>
      <c r="J39" s="51">
        <v>1</v>
      </c>
      <c r="K39" s="52" t="s">
        <v>996</v>
      </c>
      <c r="L39" s="22" t="s">
        <v>393</v>
      </c>
      <c r="M39" s="65" t="s">
        <v>351</v>
      </c>
      <c r="N39" s="29">
        <v>2008</v>
      </c>
      <c r="O39" s="22"/>
      <c r="P39" s="69">
        <v>37706.769500000002</v>
      </c>
      <c r="Q39" s="69"/>
      <c r="R39" s="71">
        <f t="shared" si="2"/>
        <v>37706.769500000002</v>
      </c>
      <c r="S39" s="53">
        <v>0</v>
      </c>
      <c r="U39" s="29">
        <v>2013</v>
      </c>
      <c r="V39" s="71">
        <f t="shared" si="3"/>
        <v>40337.584468076675</v>
      </c>
      <c r="X39" s="54">
        <v>32</v>
      </c>
      <c r="Y39" s="80" t="str">
        <f t="shared" si="4"/>
        <v xml:space="preserve">15 Yrs    </v>
      </c>
      <c r="Z39" s="55" t="s">
        <v>386</v>
      </c>
      <c r="AA39" s="54"/>
      <c r="AB39" s="22"/>
      <c r="AC39" s="49"/>
      <c r="AD39" s="22" t="s">
        <v>393</v>
      </c>
      <c r="AE39" s="68"/>
      <c r="AF39" s="68" t="s">
        <v>420</v>
      </c>
      <c r="AG39" s="68"/>
      <c r="AH39" s="68"/>
      <c r="AI39" s="68"/>
      <c r="AJ39" s="68"/>
      <c r="AK39" s="68" t="s">
        <v>1119</v>
      </c>
      <c r="AL39" s="68"/>
      <c r="AM39" s="68" t="s">
        <v>1005</v>
      </c>
      <c r="AN39" s="68" t="s">
        <v>998</v>
      </c>
      <c r="AO39" s="68" t="s">
        <v>1025</v>
      </c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22" t="s">
        <v>393</v>
      </c>
      <c r="BA39" s="29"/>
      <c r="BB39" s="52"/>
    </row>
    <row r="40" spans="2:54" s="45" customFormat="1" x14ac:dyDescent="0.25">
      <c r="B40" s="46">
        <f t="shared" si="0"/>
        <v>0</v>
      </c>
      <c r="C40" s="47">
        <f t="shared" ca="1" si="1"/>
        <v>31</v>
      </c>
      <c r="D40" s="48" t="s">
        <v>394</v>
      </c>
      <c r="E40" s="22"/>
      <c r="F40" s="49" t="s">
        <v>94</v>
      </c>
      <c r="G40" s="22" t="s">
        <v>393</v>
      </c>
      <c r="H40" s="50" t="s">
        <v>691</v>
      </c>
      <c r="I40" s="22" t="s">
        <v>393</v>
      </c>
      <c r="J40" s="51">
        <v>3</v>
      </c>
      <c r="K40" s="52" t="s">
        <v>411</v>
      </c>
      <c r="L40" s="22" t="s">
        <v>393</v>
      </c>
      <c r="M40" s="65" t="s">
        <v>351</v>
      </c>
      <c r="N40" s="29">
        <v>2012</v>
      </c>
      <c r="O40" s="22"/>
      <c r="P40" s="69">
        <v>87015.621899999998</v>
      </c>
      <c r="Q40" s="69"/>
      <c r="R40" s="71">
        <f t="shared" si="2"/>
        <v>261046.86569999999</v>
      </c>
      <c r="S40" s="53">
        <v>0</v>
      </c>
      <c r="U40" s="29">
        <v>2013</v>
      </c>
      <c r="V40" s="71">
        <f t="shared" si="3"/>
        <v>279260.20008954668</v>
      </c>
      <c r="X40" s="54">
        <v>32</v>
      </c>
      <c r="Y40" s="80" t="str">
        <f t="shared" si="4"/>
        <v xml:space="preserve">15 Yrs    </v>
      </c>
      <c r="Z40" s="55" t="s">
        <v>386</v>
      </c>
      <c r="AA40" s="54"/>
      <c r="AB40" s="22"/>
      <c r="AC40" s="49"/>
      <c r="AD40" s="22" t="s">
        <v>393</v>
      </c>
      <c r="AE40" s="68"/>
      <c r="AF40" s="68" t="s">
        <v>423</v>
      </c>
      <c r="AG40" s="68"/>
      <c r="AH40" s="68"/>
      <c r="AI40" s="68"/>
      <c r="AJ40" s="68"/>
      <c r="AK40" s="68" t="s">
        <v>1120</v>
      </c>
      <c r="AL40" s="68"/>
      <c r="AM40" s="68" t="s">
        <v>1006</v>
      </c>
      <c r="AN40" s="68" t="s">
        <v>998</v>
      </c>
      <c r="AO40" s="68" t="s">
        <v>1026</v>
      </c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22" t="s">
        <v>393</v>
      </c>
      <c r="BA40" s="29"/>
      <c r="BB40" s="52"/>
    </row>
    <row r="41" spans="2:54" s="45" customFormat="1" x14ac:dyDescent="0.25">
      <c r="B41" s="46">
        <f t="shared" si="0"/>
        <v>0</v>
      </c>
      <c r="C41" s="47">
        <f t="shared" ca="1" si="1"/>
        <v>32</v>
      </c>
      <c r="D41" s="48" t="s">
        <v>394</v>
      </c>
      <c r="E41" s="22"/>
      <c r="F41" s="49" t="s">
        <v>94</v>
      </c>
      <c r="G41" s="22" t="s">
        <v>393</v>
      </c>
      <c r="H41" s="50" t="s">
        <v>691</v>
      </c>
      <c r="I41" s="22" t="s">
        <v>393</v>
      </c>
      <c r="J41" s="51">
        <v>2</v>
      </c>
      <c r="K41" s="52" t="s">
        <v>996</v>
      </c>
      <c r="L41" s="22" t="s">
        <v>393</v>
      </c>
      <c r="M41" s="65" t="s">
        <v>351</v>
      </c>
      <c r="N41" s="29">
        <v>2008</v>
      </c>
      <c r="O41" s="22"/>
      <c r="P41" s="69">
        <v>24654.426200000002</v>
      </c>
      <c r="Q41" s="69"/>
      <c r="R41" s="71">
        <f t="shared" si="2"/>
        <v>49308.852400000003</v>
      </c>
      <c r="S41" s="53">
        <v>0</v>
      </c>
      <c r="U41" s="29">
        <v>2013</v>
      </c>
      <c r="V41" s="71">
        <f t="shared" si="3"/>
        <v>52749.148895105573</v>
      </c>
      <c r="X41" s="54">
        <v>32</v>
      </c>
      <c r="Y41" s="80" t="str">
        <f t="shared" si="4"/>
        <v xml:space="preserve">15 Yrs    </v>
      </c>
      <c r="Z41" s="55" t="s">
        <v>386</v>
      </c>
      <c r="AA41" s="54"/>
      <c r="AB41" s="22"/>
      <c r="AC41" s="49"/>
      <c r="AD41" s="22" t="s">
        <v>393</v>
      </c>
      <c r="AE41" s="68"/>
      <c r="AF41" s="68" t="s">
        <v>630</v>
      </c>
      <c r="AG41" s="68"/>
      <c r="AH41" s="68"/>
      <c r="AI41" s="68"/>
      <c r="AJ41" s="68"/>
      <c r="AK41" s="68" t="s">
        <v>1121</v>
      </c>
      <c r="AL41" s="68"/>
      <c r="AM41" s="68" t="s">
        <v>1005</v>
      </c>
      <c r="AN41" s="68" t="s">
        <v>999</v>
      </c>
      <c r="AO41" s="68" t="s">
        <v>1022</v>
      </c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22" t="s">
        <v>393</v>
      </c>
      <c r="BA41" s="29"/>
      <c r="BB41" s="52"/>
    </row>
    <row r="42" spans="2:54" s="45" customFormat="1" x14ac:dyDescent="0.25">
      <c r="B42" s="46">
        <f t="shared" si="0"/>
        <v>0</v>
      </c>
      <c r="C42" s="47">
        <f t="shared" ca="1" si="1"/>
        <v>33</v>
      </c>
      <c r="D42" s="48" t="s">
        <v>394</v>
      </c>
      <c r="E42" s="22"/>
      <c r="F42" s="49" t="s">
        <v>97</v>
      </c>
      <c r="G42" s="22" t="s">
        <v>393</v>
      </c>
      <c r="H42" s="50" t="s">
        <v>681</v>
      </c>
      <c r="I42" s="22" t="s">
        <v>393</v>
      </c>
      <c r="J42" s="51">
        <v>65</v>
      </c>
      <c r="K42" s="52" t="s">
        <v>996</v>
      </c>
      <c r="L42" s="22" t="s">
        <v>393</v>
      </c>
      <c r="M42" s="65" t="s">
        <v>351</v>
      </c>
      <c r="N42" s="29">
        <v>2012</v>
      </c>
      <c r="O42" s="22"/>
      <c r="P42" s="69">
        <v>35698.716699999997</v>
      </c>
      <c r="Q42" s="69"/>
      <c r="R42" s="71">
        <f t="shared" si="2"/>
        <v>2320416.5855</v>
      </c>
      <c r="S42" s="53">
        <v>0</v>
      </c>
      <c r="U42" s="29">
        <v>2013</v>
      </c>
      <c r="V42" s="71">
        <f t="shared" si="3"/>
        <v>2482312.891289515</v>
      </c>
      <c r="X42" s="54">
        <v>42</v>
      </c>
      <c r="Y42" s="80" t="str">
        <f t="shared" si="4"/>
        <v xml:space="preserve">15 Yrs    </v>
      </c>
      <c r="Z42" s="55" t="s">
        <v>386</v>
      </c>
      <c r="AA42" s="54"/>
      <c r="AB42" s="22"/>
      <c r="AC42" s="49"/>
      <c r="AD42" s="22" t="s">
        <v>393</v>
      </c>
      <c r="AE42" s="68"/>
      <c r="AF42" s="68" t="s">
        <v>629</v>
      </c>
      <c r="AG42" s="68"/>
      <c r="AH42" s="68"/>
      <c r="AI42" s="68"/>
      <c r="AJ42" s="68"/>
      <c r="AK42" s="68" t="s">
        <v>1122</v>
      </c>
      <c r="AL42" s="68"/>
      <c r="AM42" s="68" t="s">
        <v>1006</v>
      </c>
      <c r="AN42" s="68" t="s">
        <v>999</v>
      </c>
      <c r="AO42" s="68" t="s">
        <v>1027</v>
      </c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22" t="s">
        <v>393</v>
      </c>
      <c r="BA42" s="29"/>
      <c r="BB42" s="52"/>
    </row>
    <row r="43" spans="2:54" s="45" customFormat="1" x14ac:dyDescent="0.25">
      <c r="B43" s="46">
        <f t="shared" si="0"/>
        <v>0</v>
      </c>
      <c r="C43" s="47">
        <f t="shared" ca="1" si="1"/>
        <v>34</v>
      </c>
      <c r="D43" s="48" t="s">
        <v>394</v>
      </c>
      <c r="E43" s="22"/>
      <c r="F43" s="49" t="s">
        <v>97</v>
      </c>
      <c r="G43" s="22" t="s">
        <v>393</v>
      </c>
      <c r="H43" s="50" t="s">
        <v>681</v>
      </c>
      <c r="I43" s="22" t="s">
        <v>393</v>
      </c>
      <c r="J43" s="51">
        <v>1</v>
      </c>
      <c r="K43" s="52" t="s">
        <v>996</v>
      </c>
      <c r="L43" s="22" t="s">
        <v>393</v>
      </c>
      <c r="M43" s="65" t="s">
        <v>351</v>
      </c>
      <c r="N43" s="29">
        <v>2008</v>
      </c>
      <c r="O43" s="22"/>
      <c r="P43" s="69">
        <v>25137.846300000001</v>
      </c>
      <c r="Q43" s="69"/>
      <c r="R43" s="71">
        <f t="shared" si="2"/>
        <v>25137.846300000001</v>
      </c>
      <c r="S43" s="53">
        <v>0</v>
      </c>
      <c r="U43" s="29">
        <v>2013</v>
      </c>
      <c r="V43" s="71">
        <f t="shared" si="3"/>
        <v>26891.722943058769</v>
      </c>
      <c r="X43" s="54">
        <v>32</v>
      </c>
      <c r="Y43" s="80" t="str">
        <f t="shared" si="4"/>
        <v xml:space="preserve">15 Yrs    </v>
      </c>
      <c r="Z43" s="55" t="s">
        <v>386</v>
      </c>
      <c r="AA43" s="54"/>
      <c r="AB43" s="22"/>
      <c r="AC43" s="49"/>
      <c r="AD43" s="22" t="s">
        <v>393</v>
      </c>
      <c r="AE43" s="68"/>
      <c r="AF43" s="68" t="s">
        <v>449</v>
      </c>
      <c r="AG43" s="68"/>
      <c r="AH43" s="68"/>
      <c r="AI43" s="68"/>
      <c r="AJ43" s="68"/>
      <c r="AK43" s="68" t="s">
        <v>1123</v>
      </c>
      <c r="AL43" s="68"/>
      <c r="AM43" s="68" t="s">
        <v>1005</v>
      </c>
      <c r="AN43" s="68" t="s">
        <v>997</v>
      </c>
      <c r="AO43" s="68" t="s">
        <v>1028</v>
      </c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22" t="s">
        <v>393</v>
      </c>
      <c r="BA43" s="29"/>
      <c r="BB43" s="52"/>
    </row>
    <row r="44" spans="2:54" s="45" customFormat="1" x14ac:dyDescent="0.25">
      <c r="B44" s="46">
        <f t="shared" si="0"/>
        <v>0</v>
      </c>
      <c r="C44" s="47">
        <f t="shared" ca="1" si="1"/>
        <v>35</v>
      </c>
      <c r="D44" s="48" t="s">
        <v>394</v>
      </c>
      <c r="E44" s="22"/>
      <c r="F44" s="49" t="s">
        <v>266</v>
      </c>
      <c r="G44" s="22" t="s">
        <v>393</v>
      </c>
      <c r="H44" s="50" t="s">
        <v>924</v>
      </c>
      <c r="I44" s="22" t="s">
        <v>393</v>
      </c>
      <c r="J44" s="51">
        <v>1853500</v>
      </c>
      <c r="K44" s="52" t="s">
        <v>314</v>
      </c>
      <c r="L44" s="22" t="s">
        <v>393</v>
      </c>
      <c r="M44" s="65" t="s">
        <v>351</v>
      </c>
      <c r="N44" s="29">
        <v>2008</v>
      </c>
      <c r="O44" s="22"/>
      <c r="P44" s="69">
        <v>23.236499999999999</v>
      </c>
      <c r="Q44" s="69"/>
      <c r="R44" s="71">
        <f t="shared" si="2"/>
        <v>43068852.75</v>
      </c>
      <c r="S44" s="53">
        <v>0.1</v>
      </c>
      <c r="U44" s="29">
        <v>2008</v>
      </c>
      <c r="V44" s="71">
        <f t="shared" si="3"/>
        <v>59989183.995922044</v>
      </c>
      <c r="X44" s="54"/>
      <c r="Y44" s="80" t="str">
        <f t="shared" si="4"/>
        <v xml:space="preserve">20 Yrs    </v>
      </c>
      <c r="Z44" s="55" t="s">
        <v>386</v>
      </c>
      <c r="AA44" s="54"/>
      <c r="AB44" s="22"/>
      <c r="AC44" s="49"/>
      <c r="AD44" s="22" t="s">
        <v>393</v>
      </c>
      <c r="AE44" s="68"/>
      <c r="AF44" s="68" t="s">
        <v>655</v>
      </c>
      <c r="AG44" s="68"/>
      <c r="AH44" s="68"/>
      <c r="AI44" s="68"/>
      <c r="AJ44" s="68"/>
      <c r="AK44" s="68" t="s">
        <v>1124</v>
      </c>
      <c r="AL44" s="68"/>
      <c r="AM44" s="68" t="s">
        <v>1006</v>
      </c>
      <c r="AN44" s="68" t="s">
        <v>16</v>
      </c>
      <c r="AO44" s="68" t="s">
        <v>16</v>
      </c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22" t="s">
        <v>393</v>
      </c>
      <c r="BA44" s="29"/>
      <c r="BB44" s="52"/>
    </row>
    <row r="45" spans="2:54" s="45" customFormat="1" x14ac:dyDescent="0.25">
      <c r="B45" s="46">
        <f t="shared" si="0"/>
        <v>0</v>
      </c>
      <c r="C45" s="47">
        <f t="shared" ca="1" si="1"/>
        <v>36</v>
      </c>
      <c r="D45" s="48" t="s">
        <v>394</v>
      </c>
      <c r="E45" s="22"/>
      <c r="F45" s="49" t="s">
        <v>266</v>
      </c>
      <c r="G45" s="22" t="s">
        <v>393</v>
      </c>
      <c r="H45" s="50" t="s">
        <v>924</v>
      </c>
      <c r="I45" s="22" t="s">
        <v>393</v>
      </c>
      <c r="J45" s="51">
        <v>1853500</v>
      </c>
      <c r="K45" s="52" t="s">
        <v>314</v>
      </c>
      <c r="L45" s="22" t="s">
        <v>393</v>
      </c>
      <c r="M45" s="65" t="s">
        <v>351</v>
      </c>
      <c r="N45" s="29">
        <v>2008</v>
      </c>
      <c r="O45" s="22"/>
      <c r="P45" s="69">
        <v>23.236499999999999</v>
      </c>
      <c r="Q45" s="69"/>
      <c r="R45" s="71">
        <f t="shared" si="2"/>
        <v>43068852.75</v>
      </c>
      <c r="S45" s="53">
        <v>0.1</v>
      </c>
      <c r="U45" s="29">
        <v>2008</v>
      </c>
      <c r="V45" s="71">
        <f t="shared" si="3"/>
        <v>59989183.995922044</v>
      </c>
      <c r="X45" s="54"/>
      <c r="Y45" s="80" t="str">
        <f t="shared" si="4"/>
        <v xml:space="preserve">20 Yrs    </v>
      </c>
      <c r="Z45" s="55" t="s">
        <v>386</v>
      </c>
      <c r="AA45" s="54"/>
      <c r="AB45" s="22"/>
      <c r="AC45" s="49"/>
      <c r="AD45" s="22" t="s">
        <v>393</v>
      </c>
      <c r="AE45" s="68"/>
      <c r="AF45" s="68" t="s">
        <v>625</v>
      </c>
      <c r="AG45" s="68"/>
      <c r="AH45" s="68"/>
      <c r="AI45" s="68"/>
      <c r="AJ45" s="68"/>
      <c r="AK45" s="68" t="s">
        <v>1124</v>
      </c>
      <c r="AL45" s="68"/>
      <c r="AM45" s="68" t="s">
        <v>1005</v>
      </c>
      <c r="AN45" s="68" t="s">
        <v>16</v>
      </c>
      <c r="AO45" s="68" t="s">
        <v>16</v>
      </c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22" t="s">
        <v>393</v>
      </c>
      <c r="BA45" s="29"/>
      <c r="BB45" s="52"/>
    </row>
    <row r="46" spans="2:54" s="45" customFormat="1" x14ac:dyDescent="0.25">
      <c r="B46" s="46">
        <f t="shared" si="0"/>
        <v>0</v>
      </c>
      <c r="C46" s="47">
        <f t="shared" ca="1" si="1"/>
        <v>37</v>
      </c>
      <c r="D46" s="48" t="s">
        <v>394</v>
      </c>
      <c r="E46" s="22"/>
      <c r="F46" s="49" t="s">
        <v>853</v>
      </c>
      <c r="G46" s="22" t="s">
        <v>393</v>
      </c>
      <c r="H46" s="50" t="s">
        <v>973</v>
      </c>
      <c r="I46" s="22" t="s">
        <v>393</v>
      </c>
      <c r="J46" s="51">
        <v>1</v>
      </c>
      <c r="K46" s="52" t="s">
        <v>314</v>
      </c>
      <c r="L46" s="22" t="s">
        <v>393</v>
      </c>
      <c r="M46" s="65" t="s">
        <v>351</v>
      </c>
      <c r="N46" s="29">
        <v>2008</v>
      </c>
      <c r="O46" s="22"/>
      <c r="P46" s="69">
        <v>1113850.4606000001</v>
      </c>
      <c r="Q46" s="69"/>
      <c r="R46" s="71">
        <f t="shared" si="2"/>
        <v>1113850.4606000001</v>
      </c>
      <c r="S46" s="53">
        <v>0.1</v>
      </c>
      <c r="U46" s="29">
        <v>2008</v>
      </c>
      <c r="V46" s="71">
        <f t="shared" si="3"/>
        <v>1551445.5565542297</v>
      </c>
      <c r="X46" s="54"/>
      <c r="Y46" s="80" t="str">
        <f t="shared" si="4"/>
        <v xml:space="preserve">20 Yrs    </v>
      </c>
      <c r="Z46" s="55" t="s">
        <v>386</v>
      </c>
      <c r="AA46" s="54"/>
      <c r="AB46" s="22"/>
      <c r="AC46" s="49"/>
      <c r="AD46" s="22" t="s">
        <v>393</v>
      </c>
      <c r="AE46" s="68"/>
      <c r="AF46" s="68" t="s">
        <v>620</v>
      </c>
      <c r="AG46" s="68"/>
      <c r="AH46" s="68"/>
      <c r="AI46" s="68"/>
      <c r="AJ46" s="68"/>
      <c r="AK46" s="68" t="s">
        <v>1125</v>
      </c>
      <c r="AL46" s="68"/>
      <c r="AM46" s="68" t="s">
        <v>1006</v>
      </c>
      <c r="AN46" s="68" t="s">
        <v>16</v>
      </c>
      <c r="AO46" s="68" t="s">
        <v>16</v>
      </c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22" t="s">
        <v>393</v>
      </c>
      <c r="BA46" s="29"/>
      <c r="BB46" s="52"/>
    </row>
    <row r="47" spans="2:54" s="45" customFormat="1" x14ac:dyDescent="0.25">
      <c r="B47" s="46">
        <f t="shared" si="0"/>
        <v>0</v>
      </c>
      <c r="C47" s="47">
        <f t="shared" ca="1" si="1"/>
        <v>38</v>
      </c>
      <c r="D47" s="48" t="s">
        <v>394</v>
      </c>
      <c r="E47" s="22"/>
      <c r="F47" s="49" t="s">
        <v>34</v>
      </c>
      <c r="G47" s="22" t="s">
        <v>393</v>
      </c>
      <c r="H47" s="50" t="s">
        <v>923</v>
      </c>
      <c r="I47" s="22" t="s">
        <v>393</v>
      </c>
      <c r="J47" s="51">
        <v>7</v>
      </c>
      <c r="K47" s="52" t="s">
        <v>314</v>
      </c>
      <c r="L47" s="22" t="s">
        <v>393</v>
      </c>
      <c r="M47" s="65" t="s">
        <v>351</v>
      </c>
      <c r="N47" s="29">
        <v>2008</v>
      </c>
      <c r="O47" s="22"/>
      <c r="P47" s="69">
        <v>2598984.4081999999</v>
      </c>
      <c r="Q47" s="69"/>
      <c r="R47" s="71">
        <f t="shared" si="2"/>
        <v>18192890.8574</v>
      </c>
      <c r="S47" s="53">
        <v>0.1</v>
      </c>
      <c r="U47" s="29">
        <v>2008</v>
      </c>
      <c r="V47" s="71">
        <f t="shared" si="3"/>
        <v>25340277.425019097</v>
      </c>
      <c r="X47" s="54">
        <v>60</v>
      </c>
      <c r="Y47" s="80" t="str">
        <f t="shared" si="4"/>
        <v xml:space="preserve">40 Yrs    </v>
      </c>
      <c r="Z47" s="55" t="s">
        <v>386</v>
      </c>
      <c r="AA47" s="54"/>
      <c r="AB47" s="22"/>
      <c r="AC47" s="49"/>
      <c r="AD47" s="22" t="s">
        <v>393</v>
      </c>
      <c r="AE47" s="68"/>
      <c r="AF47" s="68" t="s">
        <v>422</v>
      </c>
      <c r="AG47" s="68"/>
      <c r="AH47" s="68"/>
      <c r="AI47" s="68"/>
      <c r="AJ47" s="68"/>
      <c r="AK47" s="68" t="s">
        <v>1126</v>
      </c>
      <c r="AL47" s="68"/>
      <c r="AM47" s="68" t="s">
        <v>1005</v>
      </c>
      <c r="AN47" s="68" t="s">
        <v>997</v>
      </c>
      <c r="AO47" s="68" t="s">
        <v>16</v>
      </c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22" t="s">
        <v>393</v>
      </c>
      <c r="BA47" s="29"/>
      <c r="BB47" s="52"/>
    </row>
    <row r="48" spans="2:54" s="45" customFormat="1" x14ac:dyDescent="0.25">
      <c r="B48" s="46">
        <f t="shared" si="0"/>
        <v>0</v>
      </c>
      <c r="C48" s="47">
        <f t="shared" ca="1" si="1"/>
        <v>39</v>
      </c>
      <c r="D48" s="48" t="s">
        <v>394</v>
      </c>
      <c r="E48" s="22"/>
      <c r="F48" s="49" t="s">
        <v>34</v>
      </c>
      <c r="G48" s="22" t="s">
        <v>393</v>
      </c>
      <c r="H48" s="50" t="s">
        <v>923</v>
      </c>
      <c r="I48" s="22" t="s">
        <v>393</v>
      </c>
      <c r="J48" s="51">
        <v>7</v>
      </c>
      <c r="K48" s="52" t="s">
        <v>314</v>
      </c>
      <c r="L48" s="22" t="s">
        <v>393</v>
      </c>
      <c r="M48" s="65" t="s">
        <v>351</v>
      </c>
      <c r="N48" s="29">
        <v>2008</v>
      </c>
      <c r="O48" s="22"/>
      <c r="P48" s="69">
        <v>2598984.4081999999</v>
      </c>
      <c r="Q48" s="69"/>
      <c r="R48" s="71">
        <f t="shared" si="2"/>
        <v>18192890.8574</v>
      </c>
      <c r="S48" s="53">
        <v>0.1</v>
      </c>
      <c r="U48" s="29">
        <v>2008</v>
      </c>
      <c r="V48" s="71">
        <f t="shared" si="3"/>
        <v>25340277.425019097</v>
      </c>
      <c r="X48" s="54">
        <v>60</v>
      </c>
      <c r="Y48" s="80" t="str">
        <f t="shared" si="4"/>
        <v xml:space="preserve">40 Yrs    </v>
      </c>
      <c r="Z48" s="55" t="s">
        <v>386</v>
      </c>
      <c r="AA48" s="54"/>
      <c r="AB48" s="22"/>
      <c r="AC48" s="49"/>
      <c r="AD48" s="22" t="s">
        <v>393</v>
      </c>
      <c r="AE48" s="68"/>
      <c r="AF48" s="68" t="s">
        <v>655</v>
      </c>
      <c r="AG48" s="68"/>
      <c r="AH48" s="68"/>
      <c r="AI48" s="68"/>
      <c r="AJ48" s="68"/>
      <c r="AK48" s="68" t="s">
        <v>1126</v>
      </c>
      <c r="AL48" s="68"/>
      <c r="AM48" s="68" t="s">
        <v>1006</v>
      </c>
      <c r="AN48" s="68" t="s">
        <v>997</v>
      </c>
      <c r="AO48" s="68" t="s">
        <v>16</v>
      </c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22" t="s">
        <v>393</v>
      </c>
      <c r="BA48" s="29"/>
      <c r="BB48" s="52"/>
    </row>
    <row r="49" spans="2:54" s="45" customFormat="1" x14ac:dyDescent="0.25">
      <c r="B49" s="46">
        <f t="shared" si="0"/>
        <v>0</v>
      </c>
      <c r="C49" s="47">
        <f t="shared" ca="1" si="1"/>
        <v>40</v>
      </c>
      <c r="D49" s="48" t="s">
        <v>394</v>
      </c>
      <c r="E49" s="22"/>
      <c r="F49" s="49" t="s">
        <v>34</v>
      </c>
      <c r="G49" s="22" t="s">
        <v>393</v>
      </c>
      <c r="H49" s="50" t="s">
        <v>923</v>
      </c>
      <c r="I49" s="22" t="s">
        <v>393</v>
      </c>
      <c r="J49" s="51">
        <v>4</v>
      </c>
      <c r="K49" s="52" t="s">
        <v>314</v>
      </c>
      <c r="L49" s="22" t="s">
        <v>393</v>
      </c>
      <c r="M49" s="65" t="s">
        <v>351</v>
      </c>
      <c r="N49" s="29">
        <v>2008</v>
      </c>
      <c r="O49" s="22"/>
      <c r="P49" s="69">
        <v>2598984.4081999999</v>
      </c>
      <c r="Q49" s="69"/>
      <c r="R49" s="71">
        <f t="shared" si="2"/>
        <v>10395937.6328</v>
      </c>
      <c r="S49" s="53">
        <v>0.1</v>
      </c>
      <c r="U49" s="29">
        <v>2008</v>
      </c>
      <c r="V49" s="71">
        <f t="shared" si="3"/>
        <v>14480158.52858234</v>
      </c>
      <c r="X49" s="54">
        <v>60</v>
      </c>
      <c r="Y49" s="80" t="str">
        <f t="shared" si="4"/>
        <v xml:space="preserve">40 Yrs    </v>
      </c>
      <c r="Z49" s="55" t="s">
        <v>386</v>
      </c>
      <c r="AA49" s="54"/>
      <c r="AB49" s="22"/>
      <c r="AC49" s="49"/>
      <c r="AD49" s="22" t="s">
        <v>393</v>
      </c>
      <c r="AE49" s="68"/>
      <c r="AF49" s="68" t="s">
        <v>655</v>
      </c>
      <c r="AG49" s="68"/>
      <c r="AH49" s="68"/>
      <c r="AI49" s="68"/>
      <c r="AJ49" s="68"/>
      <c r="AK49" s="68" t="s">
        <v>1126</v>
      </c>
      <c r="AL49" s="68"/>
      <c r="AM49" s="68" t="s">
        <v>1005</v>
      </c>
      <c r="AN49" s="68" t="s">
        <v>998</v>
      </c>
      <c r="AO49" s="68" t="s">
        <v>16</v>
      </c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22" t="s">
        <v>393</v>
      </c>
      <c r="BA49" s="29"/>
      <c r="BB49" s="52"/>
    </row>
    <row r="50" spans="2:54" s="45" customFormat="1" x14ac:dyDescent="0.25">
      <c r="B50" s="46">
        <f t="shared" si="0"/>
        <v>0</v>
      </c>
      <c r="C50" s="47">
        <f t="shared" ca="1" si="1"/>
        <v>41</v>
      </c>
      <c r="D50" s="48" t="s">
        <v>394</v>
      </c>
      <c r="E50" s="22"/>
      <c r="F50" s="49" t="s">
        <v>34</v>
      </c>
      <c r="G50" s="22" t="s">
        <v>393</v>
      </c>
      <c r="H50" s="50" t="s">
        <v>923</v>
      </c>
      <c r="I50" s="22" t="s">
        <v>393</v>
      </c>
      <c r="J50" s="51">
        <v>4</v>
      </c>
      <c r="K50" s="52" t="s">
        <v>314</v>
      </c>
      <c r="L50" s="22" t="s">
        <v>393</v>
      </c>
      <c r="M50" s="65" t="s">
        <v>351</v>
      </c>
      <c r="N50" s="29">
        <v>2008</v>
      </c>
      <c r="O50" s="22"/>
      <c r="P50" s="69">
        <v>2598984.4081999999</v>
      </c>
      <c r="Q50" s="69"/>
      <c r="R50" s="71">
        <f t="shared" si="2"/>
        <v>10395937.6328</v>
      </c>
      <c r="S50" s="53">
        <v>0.1</v>
      </c>
      <c r="U50" s="29">
        <v>2008</v>
      </c>
      <c r="V50" s="71">
        <f t="shared" si="3"/>
        <v>14480158.52858234</v>
      </c>
      <c r="X50" s="54">
        <v>60</v>
      </c>
      <c r="Y50" s="80" t="str">
        <f t="shared" si="4"/>
        <v xml:space="preserve">40 Yrs    </v>
      </c>
      <c r="Z50" s="55" t="s">
        <v>386</v>
      </c>
      <c r="AA50" s="54"/>
      <c r="AB50" s="22"/>
      <c r="AC50" s="49"/>
      <c r="AD50" s="22" t="s">
        <v>393</v>
      </c>
      <c r="AE50" s="68"/>
      <c r="AF50" s="68" t="s">
        <v>432</v>
      </c>
      <c r="AG50" s="68"/>
      <c r="AH50" s="68"/>
      <c r="AI50" s="68"/>
      <c r="AJ50" s="68"/>
      <c r="AK50" s="68" t="s">
        <v>1126</v>
      </c>
      <c r="AL50" s="68"/>
      <c r="AM50" s="68" t="s">
        <v>1006</v>
      </c>
      <c r="AN50" s="68" t="s">
        <v>998</v>
      </c>
      <c r="AO50" s="68" t="s">
        <v>16</v>
      </c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22" t="s">
        <v>393</v>
      </c>
      <c r="BA50" s="29"/>
      <c r="BB50" s="52"/>
    </row>
    <row r="51" spans="2:54" s="45" customFormat="1" x14ac:dyDescent="0.25">
      <c r="B51" s="46">
        <f t="shared" si="0"/>
        <v>0</v>
      </c>
      <c r="C51" s="47">
        <f t="shared" ca="1" si="1"/>
        <v>42</v>
      </c>
      <c r="D51" s="48" t="s">
        <v>394</v>
      </c>
      <c r="E51" s="22"/>
      <c r="F51" s="49" t="s">
        <v>34</v>
      </c>
      <c r="G51" s="22" t="s">
        <v>393</v>
      </c>
      <c r="H51" s="50" t="s">
        <v>923</v>
      </c>
      <c r="I51" s="22" t="s">
        <v>393</v>
      </c>
      <c r="J51" s="51">
        <v>9</v>
      </c>
      <c r="K51" s="52" t="s">
        <v>314</v>
      </c>
      <c r="L51" s="22" t="s">
        <v>393</v>
      </c>
      <c r="M51" s="65" t="s">
        <v>351</v>
      </c>
      <c r="N51" s="29">
        <v>2008</v>
      </c>
      <c r="O51" s="22"/>
      <c r="P51" s="69">
        <v>2598984.4081999999</v>
      </c>
      <c r="Q51" s="69"/>
      <c r="R51" s="71">
        <f t="shared" si="2"/>
        <v>23390859.673799999</v>
      </c>
      <c r="S51" s="53">
        <v>0.1</v>
      </c>
      <c r="U51" s="29">
        <v>2008</v>
      </c>
      <c r="V51" s="71">
        <f t="shared" si="3"/>
        <v>32580356.689310268</v>
      </c>
      <c r="X51" s="54">
        <v>60</v>
      </c>
      <c r="Y51" s="80" t="str">
        <f t="shared" si="4"/>
        <v xml:space="preserve">40 Yrs    </v>
      </c>
      <c r="Z51" s="55" t="s">
        <v>386</v>
      </c>
      <c r="AA51" s="54"/>
      <c r="AB51" s="22"/>
      <c r="AC51" s="49"/>
      <c r="AD51" s="22" t="s">
        <v>393</v>
      </c>
      <c r="AE51" s="68"/>
      <c r="AF51" s="68" t="s">
        <v>655</v>
      </c>
      <c r="AG51" s="68"/>
      <c r="AH51" s="68"/>
      <c r="AI51" s="68"/>
      <c r="AJ51" s="68"/>
      <c r="AK51" s="68" t="s">
        <v>1126</v>
      </c>
      <c r="AL51" s="68"/>
      <c r="AM51" s="68" t="s">
        <v>1005</v>
      </c>
      <c r="AN51" s="68" t="s">
        <v>999</v>
      </c>
      <c r="AO51" s="68" t="s">
        <v>16</v>
      </c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22" t="s">
        <v>393</v>
      </c>
      <c r="BA51" s="29"/>
      <c r="BB51" s="52"/>
    </row>
    <row r="52" spans="2:54" s="45" customFormat="1" x14ac:dyDescent="0.25">
      <c r="B52" s="46">
        <f t="shared" si="0"/>
        <v>0</v>
      </c>
      <c r="C52" s="47">
        <f t="shared" ca="1" si="1"/>
        <v>43</v>
      </c>
      <c r="D52" s="48" t="s">
        <v>394</v>
      </c>
      <c r="E52" s="22"/>
      <c r="F52" s="49" t="s">
        <v>34</v>
      </c>
      <c r="G52" s="22" t="s">
        <v>393</v>
      </c>
      <c r="H52" s="50" t="s">
        <v>923</v>
      </c>
      <c r="I52" s="22" t="s">
        <v>393</v>
      </c>
      <c r="J52" s="51">
        <v>9</v>
      </c>
      <c r="K52" s="52" t="s">
        <v>314</v>
      </c>
      <c r="L52" s="22" t="s">
        <v>393</v>
      </c>
      <c r="M52" s="65" t="s">
        <v>351</v>
      </c>
      <c r="N52" s="29">
        <v>2008</v>
      </c>
      <c r="O52" s="22"/>
      <c r="P52" s="69">
        <v>2598984.4081999999</v>
      </c>
      <c r="Q52" s="69"/>
      <c r="R52" s="71">
        <f t="shared" si="2"/>
        <v>23390859.673799999</v>
      </c>
      <c r="S52" s="53">
        <v>0.1</v>
      </c>
      <c r="U52" s="29">
        <v>2008</v>
      </c>
      <c r="V52" s="71">
        <f t="shared" si="3"/>
        <v>32580356.689310268</v>
      </c>
      <c r="X52" s="54">
        <v>60</v>
      </c>
      <c r="Y52" s="80" t="str">
        <f t="shared" si="4"/>
        <v xml:space="preserve">40 Yrs    </v>
      </c>
      <c r="Z52" s="55" t="s">
        <v>386</v>
      </c>
      <c r="AA52" s="54"/>
      <c r="AB52" s="22"/>
      <c r="AC52" s="49"/>
      <c r="AD52" s="22" t="s">
        <v>393</v>
      </c>
      <c r="AE52" s="68"/>
      <c r="AF52" s="68" t="s">
        <v>472</v>
      </c>
      <c r="AG52" s="68"/>
      <c r="AH52" s="68"/>
      <c r="AI52" s="68"/>
      <c r="AJ52" s="68"/>
      <c r="AK52" s="68" t="s">
        <v>1126</v>
      </c>
      <c r="AL52" s="68"/>
      <c r="AM52" s="68" t="s">
        <v>1006</v>
      </c>
      <c r="AN52" s="68" t="s">
        <v>999</v>
      </c>
      <c r="AO52" s="68" t="s">
        <v>16</v>
      </c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22" t="s">
        <v>393</v>
      </c>
      <c r="BA52" s="29"/>
      <c r="BB52" s="52"/>
    </row>
    <row r="53" spans="2:54" s="45" customFormat="1" x14ac:dyDescent="0.25">
      <c r="B53" s="46">
        <f t="shared" si="0"/>
        <v>0</v>
      </c>
      <c r="C53" s="47">
        <f t="shared" ca="1" si="1"/>
        <v>44</v>
      </c>
      <c r="D53" s="48" t="s">
        <v>394</v>
      </c>
      <c r="E53" s="22"/>
      <c r="F53" s="49" t="s">
        <v>816</v>
      </c>
      <c r="G53" s="22" t="s">
        <v>393</v>
      </c>
      <c r="H53" s="50" t="s">
        <v>921</v>
      </c>
      <c r="I53" s="22" t="s">
        <v>393</v>
      </c>
      <c r="J53" s="51">
        <v>37</v>
      </c>
      <c r="K53" s="52" t="s">
        <v>314</v>
      </c>
      <c r="L53" s="22" t="s">
        <v>393</v>
      </c>
      <c r="M53" s="65" t="s">
        <v>351</v>
      </c>
      <c r="N53" s="29">
        <v>2009</v>
      </c>
      <c r="O53" s="22"/>
      <c r="P53" s="69">
        <v>3943.9625999999998</v>
      </c>
      <c r="Q53" s="69"/>
      <c r="R53" s="71">
        <f t="shared" si="2"/>
        <v>145926.61619999999</v>
      </c>
      <c r="S53" s="53">
        <v>0.1</v>
      </c>
      <c r="U53" s="29">
        <v>2009</v>
      </c>
      <c r="V53" s="71">
        <f t="shared" si="3"/>
        <v>196516.4373814876</v>
      </c>
      <c r="X53" s="54"/>
      <c r="Y53" s="80" t="str">
        <f t="shared" si="4"/>
        <v xml:space="preserve">20 Yrs    </v>
      </c>
      <c r="Z53" s="55" t="s">
        <v>386</v>
      </c>
      <c r="AA53" s="54"/>
      <c r="AB53" s="22"/>
      <c r="AC53" s="49"/>
      <c r="AD53" s="22" t="s">
        <v>393</v>
      </c>
      <c r="AE53" s="68"/>
      <c r="AF53" s="68" t="s">
        <v>652</v>
      </c>
      <c r="AG53" s="68"/>
      <c r="AH53" s="68"/>
      <c r="AI53" s="68"/>
      <c r="AJ53" s="68"/>
      <c r="AK53" s="68" t="s">
        <v>1127</v>
      </c>
      <c r="AL53" s="68"/>
      <c r="AM53" s="68" t="s">
        <v>1007</v>
      </c>
      <c r="AN53" s="68" t="s">
        <v>1000</v>
      </c>
      <c r="AO53" s="68" t="s">
        <v>16</v>
      </c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22" t="s">
        <v>393</v>
      </c>
      <c r="BA53" s="29"/>
      <c r="BB53" s="52"/>
    </row>
    <row r="54" spans="2:54" s="45" customFormat="1" x14ac:dyDescent="0.25">
      <c r="B54" s="46">
        <f t="shared" si="0"/>
        <v>0</v>
      </c>
      <c r="C54" s="47">
        <f t="shared" ca="1" si="1"/>
        <v>45</v>
      </c>
      <c r="D54" s="48" t="s">
        <v>394</v>
      </c>
      <c r="E54" s="22"/>
      <c r="F54" s="49" t="s">
        <v>813</v>
      </c>
      <c r="G54" s="22" t="s">
        <v>393</v>
      </c>
      <c r="H54" s="50" t="s">
        <v>919</v>
      </c>
      <c r="I54" s="22" t="s">
        <v>393</v>
      </c>
      <c r="J54" s="51">
        <v>17</v>
      </c>
      <c r="K54" s="52" t="s">
        <v>314</v>
      </c>
      <c r="L54" s="22" t="s">
        <v>393</v>
      </c>
      <c r="M54" s="65" t="s">
        <v>351</v>
      </c>
      <c r="N54" s="29">
        <v>2008</v>
      </c>
      <c r="O54" s="22"/>
      <c r="P54" s="69">
        <v>56784.533300000003</v>
      </c>
      <c r="Q54" s="69"/>
      <c r="R54" s="71">
        <f t="shared" si="2"/>
        <v>965337.06610000005</v>
      </c>
      <c r="S54" s="53">
        <v>0.1</v>
      </c>
      <c r="U54" s="29">
        <v>2008</v>
      </c>
      <c r="V54" s="71">
        <f t="shared" si="3"/>
        <v>1344586.1493572397</v>
      </c>
      <c r="X54" s="54"/>
      <c r="Y54" s="80" t="str">
        <f t="shared" si="4"/>
        <v xml:space="preserve">20 Yrs    </v>
      </c>
      <c r="Z54" s="55" t="s">
        <v>386</v>
      </c>
      <c r="AA54" s="54"/>
      <c r="AB54" s="22"/>
      <c r="AC54" s="49"/>
      <c r="AD54" s="22" t="s">
        <v>393</v>
      </c>
      <c r="AE54" s="68"/>
      <c r="AF54" s="68" t="s">
        <v>544</v>
      </c>
      <c r="AG54" s="68"/>
      <c r="AH54" s="68"/>
      <c r="AI54" s="68"/>
      <c r="AJ54" s="68"/>
      <c r="AK54" s="68" t="s">
        <v>1128</v>
      </c>
      <c r="AL54" s="68"/>
      <c r="AM54" s="68" t="s">
        <v>1008</v>
      </c>
      <c r="AN54" s="68" t="s">
        <v>998</v>
      </c>
      <c r="AO54" s="68" t="s">
        <v>16</v>
      </c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22" t="s">
        <v>393</v>
      </c>
      <c r="BA54" s="29"/>
      <c r="BB54" s="52"/>
    </row>
    <row r="55" spans="2:54" s="45" customFormat="1" x14ac:dyDescent="0.25">
      <c r="B55" s="46">
        <f t="shared" si="0"/>
        <v>0</v>
      </c>
      <c r="C55" s="47">
        <f t="shared" ca="1" si="1"/>
        <v>46</v>
      </c>
      <c r="D55" s="48" t="s">
        <v>394</v>
      </c>
      <c r="E55" s="22"/>
      <c r="F55" s="49" t="s">
        <v>34</v>
      </c>
      <c r="G55" s="22" t="s">
        <v>393</v>
      </c>
      <c r="H55" s="50" t="s">
        <v>908</v>
      </c>
      <c r="I55" s="22" t="s">
        <v>393</v>
      </c>
      <c r="J55" s="51">
        <v>83</v>
      </c>
      <c r="K55" s="52" t="s">
        <v>996</v>
      </c>
      <c r="L55" s="22" t="s">
        <v>393</v>
      </c>
      <c r="M55" s="65" t="s">
        <v>351</v>
      </c>
      <c r="N55" s="29">
        <v>2012</v>
      </c>
      <c r="O55" s="22"/>
      <c r="P55" s="69">
        <v>198027.51980000001</v>
      </c>
      <c r="Q55" s="69"/>
      <c r="R55" s="71">
        <f t="shared" si="2"/>
        <v>16436284.1434</v>
      </c>
      <c r="S55" s="53">
        <v>0</v>
      </c>
      <c r="U55" s="29">
        <v>2013</v>
      </c>
      <c r="V55" s="71">
        <f t="shared" si="3"/>
        <v>17583049.642470878</v>
      </c>
      <c r="X55" s="54"/>
      <c r="Y55" s="80" t="str">
        <f t="shared" si="4"/>
        <v xml:space="preserve">40 Yrs    </v>
      </c>
      <c r="Z55" s="55" t="s">
        <v>386</v>
      </c>
      <c r="AA55" s="54"/>
      <c r="AB55" s="22"/>
      <c r="AC55" s="49"/>
      <c r="AD55" s="22" t="s">
        <v>393</v>
      </c>
      <c r="AE55" s="68"/>
      <c r="AF55" s="68" t="s">
        <v>647</v>
      </c>
      <c r="AG55" s="68"/>
      <c r="AH55" s="68"/>
      <c r="AI55" s="68"/>
      <c r="AJ55" s="68"/>
      <c r="AK55" s="68" t="s">
        <v>1129</v>
      </c>
      <c r="AL55" s="68"/>
      <c r="AM55" s="68" t="s">
        <v>1005</v>
      </c>
      <c r="AN55" s="68" t="s">
        <v>997</v>
      </c>
      <c r="AO55" s="68" t="s">
        <v>16</v>
      </c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22" t="s">
        <v>393</v>
      </c>
      <c r="BA55" s="29"/>
      <c r="BB55" s="52"/>
    </row>
    <row r="56" spans="2:54" s="45" customFormat="1" x14ac:dyDescent="0.25">
      <c r="B56" s="46">
        <f t="shared" si="0"/>
        <v>0</v>
      </c>
      <c r="C56" s="47">
        <f t="shared" ca="1" si="1"/>
        <v>47</v>
      </c>
      <c r="D56" s="48" t="s">
        <v>394</v>
      </c>
      <c r="E56" s="22"/>
      <c r="F56" s="49" t="s">
        <v>34</v>
      </c>
      <c r="G56" s="22" t="s">
        <v>393</v>
      </c>
      <c r="H56" s="50" t="s">
        <v>908</v>
      </c>
      <c r="I56" s="22" t="s">
        <v>393</v>
      </c>
      <c r="J56" s="51">
        <v>20</v>
      </c>
      <c r="K56" s="52" t="s">
        <v>996</v>
      </c>
      <c r="L56" s="22" t="s">
        <v>393</v>
      </c>
      <c r="M56" s="65" t="s">
        <v>351</v>
      </c>
      <c r="N56" s="29">
        <v>2008</v>
      </c>
      <c r="O56" s="22"/>
      <c r="P56" s="69">
        <v>117110.2267</v>
      </c>
      <c r="Q56" s="69"/>
      <c r="R56" s="71">
        <f t="shared" si="2"/>
        <v>2342204.534</v>
      </c>
      <c r="S56" s="53">
        <v>0</v>
      </c>
      <c r="U56" s="29">
        <v>2013</v>
      </c>
      <c r="V56" s="71">
        <f t="shared" si="3"/>
        <v>2505620.9928494976</v>
      </c>
      <c r="X56" s="54"/>
      <c r="Y56" s="80" t="str">
        <f t="shared" si="4"/>
        <v xml:space="preserve">40 Yrs    </v>
      </c>
      <c r="Z56" s="55" t="s">
        <v>386</v>
      </c>
      <c r="AA56" s="54"/>
      <c r="AB56" s="22"/>
      <c r="AC56" s="49"/>
      <c r="AD56" s="22" t="s">
        <v>393</v>
      </c>
      <c r="AE56" s="68"/>
      <c r="AF56" s="68" t="s">
        <v>616</v>
      </c>
      <c r="AG56" s="68"/>
      <c r="AH56" s="68"/>
      <c r="AI56" s="68"/>
      <c r="AJ56" s="68"/>
      <c r="AK56" s="68" t="s">
        <v>1130</v>
      </c>
      <c r="AL56" s="68"/>
      <c r="AM56" s="68" t="s">
        <v>1006</v>
      </c>
      <c r="AN56" s="68" t="s">
        <v>997</v>
      </c>
      <c r="AO56" s="68" t="s">
        <v>16</v>
      </c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22" t="s">
        <v>393</v>
      </c>
      <c r="BA56" s="29"/>
      <c r="BB56" s="52"/>
    </row>
    <row r="57" spans="2:54" s="45" customFormat="1" x14ac:dyDescent="0.25">
      <c r="B57" s="46">
        <f t="shared" si="0"/>
        <v>0</v>
      </c>
      <c r="C57" s="47">
        <f t="shared" ca="1" si="1"/>
        <v>48</v>
      </c>
      <c r="D57" s="48" t="s">
        <v>394</v>
      </c>
      <c r="E57" s="22"/>
      <c r="F57" s="49" t="s">
        <v>34</v>
      </c>
      <c r="G57" s="22" t="s">
        <v>393</v>
      </c>
      <c r="H57" s="50" t="s">
        <v>908</v>
      </c>
      <c r="I57" s="22" t="s">
        <v>393</v>
      </c>
      <c r="J57" s="51">
        <v>22</v>
      </c>
      <c r="K57" s="52" t="s">
        <v>996</v>
      </c>
      <c r="L57" s="22" t="s">
        <v>393</v>
      </c>
      <c r="M57" s="65" t="s">
        <v>351</v>
      </c>
      <c r="N57" s="29">
        <v>2008</v>
      </c>
      <c r="O57" s="22"/>
      <c r="P57" s="69">
        <v>117110.2267</v>
      </c>
      <c r="Q57" s="69"/>
      <c r="R57" s="71">
        <f t="shared" si="2"/>
        <v>2576424.9874</v>
      </c>
      <c r="S57" s="53">
        <v>0</v>
      </c>
      <c r="U57" s="29">
        <v>2013</v>
      </c>
      <c r="V57" s="71">
        <f t="shared" si="3"/>
        <v>2756183.0921344478</v>
      </c>
      <c r="X57" s="54"/>
      <c r="Y57" s="80" t="str">
        <f t="shared" si="4"/>
        <v xml:space="preserve">40 Yrs    </v>
      </c>
      <c r="Z57" s="55" t="s">
        <v>386</v>
      </c>
      <c r="AA57" s="54"/>
      <c r="AB57" s="22"/>
      <c r="AC57" s="49"/>
      <c r="AD57" s="22" t="s">
        <v>393</v>
      </c>
      <c r="AE57" s="68"/>
      <c r="AF57" s="68" t="s">
        <v>528</v>
      </c>
      <c r="AG57" s="68"/>
      <c r="AH57" s="68"/>
      <c r="AI57" s="68"/>
      <c r="AJ57" s="68"/>
      <c r="AK57" s="68" t="s">
        <v>1130</v>
      </c>
      <c r="AL57" s="68"/>
      <c r="AM57" s="68" t="s">
        <v>1005</v>
      </c>
      <c r="AN57" s="68" t="s">
        <v>998</v>
      </c>
      <c r="AO57" s="68" t="s">
        <v>16</v>
      </c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22" t="s">
        <v>393</v>
      </c>
      <c r="BA57" s="29"/>
      <c r="BB57" s="52"/>
    </row>
    <row r="58" spans="2:54" s="45" customFormat="1" x14ac:dyDescent="0.25">
      <c r="B58" s="46">
        <f t="shared" si="0"/>
        <v>0</v>
      </c>
      <c r="C58" s="47">
        <f t="shared" ca="1" si="1"/>
        <v>49</v>
      </c>
      <c r="D58" s="48" t="s">
        <v>394</v>
      </c>
      <c r="E58" s="22"/>
      <c r="F58" s="49" t="s">
        <v>34</v>
      </c>
      <c r="G58" s="22" t="s">
        <v>393</v>
      </c>
      <c r="H58" s="50" t="s">
        <v>908</v>
      </c>
      <c r="I58" s="22" t="s">
        <v>393</v>
      </c>
      <c r="J58" s="51">
        <v>18</v>
      </c>
      <c r="K58" s="52" t="s">
        <v>996</v>
      </c>
      <c r="L58" s="22" t="s">
        <v>393</v>
      </c>
      <c r="M58" s="65" t="s">
        <v>351</v>
      </c>
      <c r="N58" s="29">
        <v>2008</v>
      </c>
      <c r="O58" s="22"/>
      <c r="P58" s="69">
        <v>117110.2267</v>
      </c>
      <c r="Q58" s="69"/>
      <c r="R58" s="71">
        <f t="shared" si="2"/>
        <v>2107984.0806</v>
      </c>
      <c r="S58" s="53">
        <v>0</v>
      </c>
      <c r="U58" s="29">
        <v>2013</v>
      </c>
      <c r="V58" s="71">
        <f t="shared" si="3"/>
        <v>2255058.8935645479</v>
      </c>
      <c r="X58" s="54"/>
      <c r="Y58" s="80" t="str">
        <f t="shared" si="4"/>
        <v xml:space="preserve">40 Yrs    </v>
      </c>
      <c r="Z58" s="55" t="s">
        <v>386</v>
      </c>
      <c r="AA58" s="54"/>
      <c r="AB58" s="22"/>
      <c r="AC58" s="49"/>
      <c r="AD58" s="22" t="s">
        <v>393</v>
      </c>
      <c r="AE58" s="68"/>
      <c r="AF58" s="68" t="s">
        <v>578</v>
      </c>
      <c r="AG58" s="68"/>
      <c r="AH58" s="68"/>
      <c r="AI58" s="68"/>
      <c r="AJ58" s="68"/>
      <c r="AK58" s="68" t="s">
        <v>1130</v>
      </c>
      <c r="AL58" s="68"/>
      <c r="AM58" s="68" t="s">
        <v>1006</v>
      </c>
      <c r="AN58" s="68" t="s">
        <v>998</v>
      </c>
      <c r="AO58" s="68" t="s">
        <v>16</v>
      </c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22" t="s">
        <v>393</v>
      </c>
      <c r="BA58" s="29"/>
      <c r="BB58" s="52"/>
    </row>
    <row r="59" spans="2:54" s="45" customFormat="1" x14ac:dyDescent="0.25">
      <c r="B59" s="46">
        <f t="shared" si="0"/>
        <v>0</v>
      </c>
      <c r="C59" s="47">
        <f t="shared" ca="1" si="1"/>
        <v>50</v>
      </c>
      <c r="D59" s="48" t="s">
        <v>394</v>
      </c>
      <c r="E59" s="22"/>
      <c r="F59" s="49" t="s">
        <v>34</v>
      </c>
      <c r="G59" s="22" t="s">
        <v>393</v>
      </c>
      <c r="H59" s="50" t="s">
        <v>908</v>
      </c>
      <c r="I59" s="22" t="s">
        <v>393</v>
      </c>
      <c r="J59" s="51">
        <v>21</v>
      </c>
      <c r="K59" s="52" t="s">
        <v>996</v>
      </c>
      <c r="L59" s="22" t="s">
        <v>393</v>
      </c>
      <c r="M59" s="65" t="s">
        <v>351</v>
      </c>
      <c r="N59" s="29">
        <v>2008</v>
      </c>
      <c r="O59" s="22"/>
      <c r="P59" s="69">
        <v>117110.2267</v>
      </c>
      <c r="Q59" s="69"/>
      <c r="R59" s="71">
        <f t="shared" si="2"/>
        <v>2459314.7607</v>
      </c>
      <c r="S59" s="53">
        <v>0</v>
      </c>
      <c r="U59" s="29">
        <v>2013</v>
      </c>
      <c r="V59" s="71">
        <f t="shared" si="3"/>
        <v>2630902.0424919729</v>
      </c>
      <c r="X59" s="54"/>
      <c r="Y59" s="80" t="str">
        <f t="shared" si="4"/>
        <v xml:space="preserve">40 Yrs    </v>
      </c>
      <c r="Z59" s="55" t="s">
        <v>386</v>
      </c>
      <c r="AA59" s="54"/>
      <c r="AB59" s="22"/>
      <c r="AC59" s="49"/>
      <c r="AD59" s="22" t="s">
        <v>393</v>
      </c>
      <c r="AE59" s="68"/>
      <c r="AF59" s="68" t="s">
        <v>524</v>
      </c>
      <c r="AG59" s="68"/>
      <c r="AH59" s="68"/>
      <c r="AI59" s="68"/>
      <c r="AJ59" s="68"/>
      <c r="AK59" s="68" t="s">
        <v>1130</v>
      </c>
      <c r="AL59" s="68"/>
      <c r="AM59" s="68" t="s">
        <v>1005</v>
      </c>
      <c r="AN59" s="68" t="s">
        <v>999</v>
      </c>
      <c r="AO59" s="68" t="s">
        <v>16</v>
      </c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22" t="s">
        <v>393</v>
      </c>
      <c r="BA59" s="29"/>
      <c r="BB59" s="52"/>
    </row>
    <row r="60" spans="2:54" s="45" customFormat="1" x14ac:dyDescent="0.25">
      <c r="B60" s="46">
        <f t="shared" si="0"/>
        <v>0</v>
      </c>
      <c r="C60" s="47">
        <f t="shared" ca="1" si="1"/>
        <v>51</v>
      </c>
      <c r="D60" s="48" t="s">
        <v>394</v>
      </c>
      <c r="E60" s="22"/>
      <c r="F60" s="49" t="s">
        <v>34</v>
      </c>
      <c r="G60" s="22" t="s">
        <v>393</v>
      </c>
      <c r="H60" s="50" t="s">
        <v>908</v>
      </c>
      <c r="I60" s="22" t="s">
        <v>393</v>
      </c>
      <c r="J60" s="51">
        <v>20</v>
      </c>
      <c r="K60" s="52" t="s">
        <v>996</v>
      </c>
      <c r="L60" s="22" t="s">
        <v>393</v>
      </c>
      <c r="M60" s="65" t="s">
        <v>351</v>
      </c>
      <c r="N60" s="29">
        <v>2008</v>
      </c>
      <c r="O60" s="22"/>
      <c r="P60" s="69">
        <v>117110.2267</v>
      </c>
      <c r="Q60" s="69"/>
      <c r="R60" s="71">
        <f t="shared" si="2"/>
        <v>2342204.534</v>
      </c>
      <c r="S60" s="53">
        <v>0</v>
      </c>
      <c r="U60" s="29">
        <v>2013</v>
      </c>
      <c r="V60" s="71">
        <f t="shared" si="3"/>
        <v>2505620.9928494976</v>
      </c>
      <c r="X60" s="54"/>
      <c r="Y60" s="80" t="str">
        <f t="shared" si="4"/>
        <v xml:space="preserve">40 Yrs    </v>
      </c>
      <c r="Z60" s="55" t="s">
        <v>386</v>
      </c>
      <c r="AA60" s="54"/>
      <c r="AB60" s="22"/>
      <c r="AC60" s="49"/>
      <c r="AD60" s="22" t="s">
        <v>393</v>
      </c>
      <c r="AE60" s="68"/>
      <c r="AF60" s="68" t="s">
        <v>425</v>
      </c>
      <c r="AG60" s="68"/>
      <c r="AH60" s="68"/>
      <c r="AI60" s="68"/>
      <c r="AJ60" s="68"/>
      <c r="AK60" s="68" t="s">
        <v>1130</v>
      </c>
      <c r="AL60" s="68"/>
      <c r="AM60" s="68" t="s">
        <v>1006</v>
      </c>
      <c r="AN60" s="68" t="s">
        <v>999</v>
      </c>
      <c r="AO60" s="68" t="s">
        <v>16</v>
      </c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22" t="s">
        <v>393</v>
      </c>
      <c r="BA60" s="29"/>
      <c r="BB60" s="52"/>
    </row>
    <row r="61" spans="2:54" s="45" customFormat="1" x14ac:dyDescent="0.25">
      <c r="B61" s="46">
        <f t="shared" si="0"/>
        <v>0</v>
      </c>
      <c r="C61" s="47">
        <f t="shared" ca="1" si="1"/>
        <v>52</v>
      </c>
      <c r="D61" s="48" t="s">
        <v>394</v>
      </c>
      <c r="E61" s="22"/>
      <c r="F61" s="49" t="s">
        <v>163</v>
      </c>
      <c r="G61" s="22" t="s">
        <v>393</v>
      </c>
      <c r="H61" s="50" t="s">
        <v>679</v>
      </c>
      <c r="I61" s="22" t="s">
        <v>393</v>
      </c>
      <c r="J61" s="51">
        <v>120</v>
      </c>
      <c r="K61" s="52" t="s">
        <v>996</v>
      </c>
      <c r="L61" s="22" t="s">
        <v>393</v>
      </c>
      <c r="M61" s="65" t="s">
        <v>351</v>
      </c>
      <c r="N61" s="29">
        <v>2008</v>
      </c>
      <c r="O61" s="22"/>
      <c r="P61" s="69">
        <v>362565.09139999998</v>
      </c>
      <c r="Q61" s="69"/>
      <c r="R61" s="71">
        <f t="shared" si="2"/>
        <v>43507810.967999995</v>
      </c>
      <c r="S61" s="53">
        <v>0</v>
      </c>
      <c r="U61" s="29">
        <v>2013</v>
      </c>
      <c r="V61" s="71">
        <f t="shared" si="3"/>
        <v>46543366.700846985</v>
      </c>
      <c r="X61" s="54"/>
      <c r="Y61" s="80" t="str">
        <f t="shared" si="4"/>
        <v xml:space="preserve">40 Yrs    </v>
      </c>
      <c r="Z61" s="55" t="s">
        <v>386</v>
      </c>
      <c r="AA61" s="54"/>
      <c r="AB61" s="22"/>
      <c r="AC61" s="49"/>
      <c r="AD61" s="22" t="s">
        <v>393</v>
      </c>
      <c r="AE61" s="68"/>
      <c r="AF61" s="68" t="s">
        <v>519</v>
      </c>
      <c r="AG61" s="68"/>
      <c r="AH61" s="68"/>
      <c r="AI61" s="68"/>
      <c r="AJ61" s="68"/>
      <c r="AK61" s="68" t="s">
        <v>1131</v>
      </c>
      <c r="AL61" s="68"/>
      <c r="AM61" s="68" t="s">
        <v>1005</v>
      </c>
      <c r="AN61" s="68" t="s">
        <v>997</v>
      </c>
      <c r="AO61" s="68" t="s">
        <v>16</v>
      </c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22" t="s">
        <v>393</v>
      </c>
      <c r="BA61" s="29"/>
      <c r="BB61" s="52"/>
    </row>
    <row r="62" spans="2:54" s="45" customFormat="1" x14ac:dyDescent="0.25">
      <c r="B62" s="46">
        <f t="shared" si="0"/>
        <v>0</v>
      </c>
      <c r="C62" s="47">
        <f t="shared" ca="1" si="1"/>
        <v>53</v>
      </c>
      <c r="D62" s="48" t="s">
        <v>394</v>
      </c>
      <c r="E62" s="22"/>
      <c r="F62" s="49" t="s">
        <v>163</v>
      </c>
      <c r="G62" s="22" t="s">
        <v>393</v>
      </c>
      <c r="H62" s="50" t="s">
        <v>679</v>
      </c>
      <c r="I62" s="22" t="s">
        <v>393</v>
      </c>
      <c r="J62" s="51">
        <v>88</v>
      </c>
      <c r="K62" s="52" t="s">
        <v>996</v>
      </c>
      <c r="L62" s="22" t="s">
        <v>393</v>
      </c>
      <c r="M62" s="65" t="s">
        <v>351</v>
      </c>
      <c r="N62" s="29">
        <v>2012</v>
      </c>
      <c r="O62" s="22"/>
      <c r="P62" s="69">
        <v>362565.09139999998</v>
      </c>
      <c r="Q62" s="69"/>
      <c r="R62" s="71">
        <f t="shared" si="2"/>
        <v>31905728.043199997</v>
      </c>
      <c r="S62" s="53">
        <v>0</v>
      </c>
      <c r="U62" s="29">
        <v>2013</v>
      </c>
      <c r="V62" s="71">
        <f t="shared" si="3"/>
        <v>34131802.247287787</v>
      </c>
      <c r="X62" s="54"/>
      <c r="Y62" s="80" t="str">
        <f t="shared" si="4"/>
        <v xml:space="preserve">40 Yrs    </v>
      </c>
      <c r="Z62" s="55" t="s">
        <v>386</v>
      </c>
      <c r="AA62" s="54"/>
      <c r="AB62" s="22"/>
      <c r="AC62" s="49"/>
      <c r="AD62" s="22" t="s">
        <v>393</v>
      </c>
      <c r="AE62" s="68"/>
      <c r="AF62" s="68" t="s">
        <v>657</v>
      </c>
      <c r="AG62" s="68"/>
      <c r="AH62" s="68"/>
      <c r="AI62" s="68"/>
      <c r="AJ62" s="68"/>
      <c r="AK62" s="68" t="s">
        <v>1132</v>
      </c>
      <c r="AL62" s="68"/>
      <c r="AM62" s="68" t="s">
        <v>1006</v>
      </c>
      <c r="AN62" s="68" t="s">
        <v>997</v>
      </c>
      <c r="AO62" s="68" t="s">
        <v>16</v>
      </c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22" t="s">
        <v>393</v>
      </c>
      <c r="BA62" s="29"/>
      <c r="BB62" s="52"/>
    </row>
    <row r="63" spans="2:54" s="45" customFormat="1" x14ac:dyDescent="0.25">
      <c r="B63" s="46">
        <f t="shared" si="0"/>
        <v>0</v>
      </c>
      <c r="C63" s="47">
        <f t="shared" ca="1" si="1"/>
        <v>54</v>
      </c>
      <c r="D63" s="48" t="s">
        <v>394</v>
      </c>
      <c r="E63" s="22"/>
      <c r="F63" s="49" t="s">
        <v>34</v>
      </c>
      <c r="G63" s="22" t="s">
        <v>393</v>
      </c>
      <c r="H63" s="50" t="s">
        <v>911</v>
      </c>
      <c r="I63" s="22" t="s">
        <v>393</v>
      </c>
      <c r="J63" s="51">
        <v>183</v>
      </c>
      <c r="K63" s="52" t="s">
        <v>996</v>
      </c>
      <c r="L63" s="22" t="s">
        <v>393</v>
      </c>
      <c r="M63" s="65" t="s">
        <v>351</v>
      </c>
      <c r="N63" s="29">
        <v>2012</v>
      </c>
      <c r="O63" s="22"/>
      <c r="P63" s="69">
        <v>153215.12059999999</v>
      </c>
      <c r="Q63" s="69"/>
      <c r="R63" s="71">
        <f t="shared" si="2"/>
        <v>28038367.069800001</v>
      </c>
      <c r="S63" s="53">
        <v>0</v>
      </c>
      <c r="U63" s="29">
        <v>2013</v>
      </c>
      <c r="V63" s="71">
        <f t="shared" si="3"/>
        <v>29994614.097741704</v>
      </c>
      <c r="X63" s="54">
        <v>40</v>
      </c>
      <c r="Y63" s="80" t="str">
        <f t="shared" si="4"/>
        <v xml:space="preserve">25 Yrs    </v>
      </c>
      <c r="Z63" s="55" t="s">
        <v>386</v>
      </c>
      <c r="AA63" s="54"/>
      <c r="AB63" s="22"/>
      <c r="AC63" s="49"/>
      <c r="AD63" s="22" t="s">
        <v>393</v>
      </c>
      <c r="AE63" s="68"/>
      <c r="AF63" s="68" t="s">
        <v>666</v>
      </c>
      <c r="AG63" s="68"/>
      <c r="AH63" s="68"/>
      <c r="AI63" s="68"/>
      <c r="AJ63" s="68"/>
      <c r="AK63" s="68" t="s">
        <v>1133</v>
      </c>
      <c r="AL63" s="68"/>
      <c r="AM63" s="68" t="s">
        <v>1005</v>
      </c>
      <c r="AN63" s="68" t="s">
        <v>997</v>
      </c>
      <c r="AO63" s="68" t="s">
        <v>16</v>
      </c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22" t="s">
        <v>393</v>
      </c>
      <c r="BA63" s="29"/>
      <c r="BB63" s="52"/>
    </row>
    <row r="64" spans="2:54" s="45" customFormat="1" x14ac:dyDescent="0.25">
      <c r="B64" s="46">
        <f t="shared" si="0"/>
        <v>0</v>
      </c>
      <c r="C64" s="47">
        <f t="shared" ca="1" si="1"/>
        <v>55</v>
      </c>
      <c r="D64" s="48" t="s">
        <v>394</v>
      </c>
      <c r="E64" s="22"/>
      <c r="F64" s="49" t="s">
        <v>34</v>
      </c>
      <c r="G64" s="22" t="s">
        <v>393</v>
      </c>
      <c r="H64" s="50" t="s">
        <v>911</v>
      </c>
      <c r="I64" s="22" t="s">
        <v>393</v>
      </c>
      <c r="J64" s="51">
        <v>131</v>
      </c>
      <c r="K64" s="52" t="s">
        <v>996</v>
      </c>
      <c r="L64" s="22" t="s">
        <v>393</v>
      </c>
      <c r="M64" s="65" t="s">
        <v>351</v>
      </c>
      <c r="N64" s="29">
        <v>2008</v>
      </c>
      <c r="O64" s="22"/>
      <c r="P64" s="69">
        <v>103326.43829999999</v>
      </c>
      <c r="Q64" s="69"/>
      <c r="R64" s="71">
        <f t="shared" si="2"/>
        <v>13535763.417299999</v>
      </c>
      <c r="S64" s="53">
        <v>0</v>
      </c>
      <c r="U64" s="29">
        <v>2013</v>
      </c>
      <c r="V64" s="71">
        <f t="shared" si="3"/>
        <v>14480158.534536904</v>
      </c>
      <c r="X64" s="54">
        <v>40</v>
      </c>
      <c r="Y64" s="80" t="str">
        <f t="shared" si="4"/>
        <v xml:space="preserve">25 Yrs    </v>
      </c>
      <c r="Z64" s="55" t="s">
        <v>386</v>
      </c>
      <c r="AA64" s="54"/>
      <c r="AB64" s="22"/>
      <c r="AC64" s="49"/>
      <c r="AD64" s="22" t="s">
        <v>393</v>
      </c>
      <c r="AE64" s="68"/>
      <c r="AF64" s="68" t="s">
        <v>646</v>
      </c>
      <c r="AG64" s="68"/>
      <c r="AH64" s="68"/>
      <c r="AI64" s="68"/>
      <c r="AJ64" s="68"/>
      <c r="AK64" s="68" t="s">
        <v>1134</v>
      </c>
      <c r="AL64" s="68"/>
      <c r="AM64" s="68" t="s">
        <v>1006</v>
      </c>
      <c r="AN64" s="68" t="s">
        <v>997</v>
      </c>
      <c r="AO64" s="68" t="s">
        <v>16</v>
      </c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22" t="s">
        <v>393</v>
      </c>
      <c r="BA64" s="29"/>
      <c r="BB64" s="52"/>
    </row>
    <row r="65" spans="2:54" s="45" customFormat="1" x14ac:dyDescent="0.25">
      <c r="B65" s="46">
        <f t="shared" si="0"/>
        <v>0</v>
      </c>
      <c r="C65" s="47">
        <f t="shared" ca="1" si="1"/>
        <v>56</v>
      </c>
      <c r="D65" s="48" t="s">
        <v>394</v>
      </c>
      <c r="E65" s="22"/>
      <c r="F65" s="49" t="s">
        <v>129</v>
      </c>
      <c r="G65" s="22" t="s">
        <v>393</v>
      </c>
      <c r="H65" s="50" t="s">
        <v>680</v>
      </c>
      <c r="I65" s="22" t="s">
        <v>393</v>
      </c>
      <c r="J65" s="51">
        <v>761</v>
      </c>
      <c r="K65" s="52" t="s">
        <v>996</v>
      </c>
      <c r="L65" s="22" t="s">
        <v>393</v>
      </c>
      <c r="M65" s="65" t="s">
        <v>351</v>
      </c>
      <c r="N65" s="29">
        <v>2008</v>
      </c>
      <c r="O65" s="22"/>
      <c r="P65" s="69">
        <v>43196.541799999999</v>
      </c>
      <c r="Q65" s="69"/>
      <c r="R65" s="71">
        <f t="shared" si="2"/>
        <v>32872568.309799999</v>
      </c>
      <c r="S65" s="53">
        <v>0</v>
      </c>
      <c r="U65" s="29">
        <v>2013</v>
      </c>
      <c r="V65" s="71">
        <f t="shared" si="3"/>
        <v>35166099.309546471</v>
      </c>
      <c r="X65" s="54">
        <v>45</v>
      </c>
      <c r="Y65" s="80" t="str">
        <f t="shared" si="4"/>
        <v xml:space="preserve">50 Yrs    </v>
      </c>
      <c r="Z65" s="55" t="s">
        <v>386</v>
      </c>
      <c r="AA65" s="54"/>
      <c r="AB65" s="22"/>
      <c r="AC65" s="49"/>
      <c r="AD65" s="22" t="s">
        <v>393</v>
      </c>
      <c r="AE65" s="68"/>
      <c r="AF65" s="68" t="s">
        <v>478</v>
      </c>
      <c r="AG65" s="68"/>
      <c r="AH65" s="68"/>
      <c r="AI65" s="68"/>
      <c r="AJ65" s="68"/>
      <c r="AK65" s="68" t="s">
        <v>1135</v>
      </c>
      <c r="AL65" s="68"/>
      <c r="AM65" s="68" t="s">
        <v>1005</v>
      </c>
      <c r="AN65" s="68" t="s">
        <v>997</v>
      </c>
      <c r="AO65" s="68" t="s">
        <v>16</v>
      </c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22" t="s">
        <v>393</v>
      </c>
      <c r="BA65" s="29"/>
      <c r="BB65" s="52"/>
    </row>
    <row r="66" spans="2:54" s="45" customFormat="1" x14ac:dyDescent="0.25">
      <c r="B66" s="46">
        <f t="shared" si="0"/>
        <v>0</v>
      </c>
      <c r="C66" s="47">
        <f t="shared" ca="1" si="1"/>
        <v>57</v>
      </c>
      <c r="D66" s="48" t="s">
        <v>394</v>
      </c>
      <c r="E66" s="22"/>
      <c r="F66" s="49" t="s">
        <v>129</v>
      </c>
      <c r="G66" s="22" t="s">
        <v>393</v>
      </c>
      <c r="H66" s="50" t="s">
        <v>680</v>
      </c>
      <c r="I66" s="22" t="s">
        <v>393</v>
      </c>
      <c r="J66" s="51">
        <v>56573.65</v>
      </c>
      <c r="K66" s="52" t="s">
        <v>404</v>
      </c>
      <c r="L66" s="22" t="s">
        <v>393</v>
      </c>
      <c r="M66" s="65" t="s">
        <v>351</v>
      </c>
      <c r="N66" s="29">
        <v>2008</v>
      </c>
      <c r="O66" s="22"/>
      <c r="P66" s="69">
        <v>70.068799999999996</v>
      </c>
      <c r="Q66" s="69"/>
      <c r="R66" s="71">
        <f t="shared" si="2"/>
        <v>3964047.76712</v>
      </c>
      <c r="S66" s="53">
        <v>0</v>
      </c>
      <c r="U66" s="29">
        <v>2013</v>
      </c>
      <c r="V66" s="71">
        <f t="shared" si="3"/>
        <v>4240620.8158907313</v>
      </c>
      <c r="X66" s="54">
        <v>45</v>
      </c>
      <c r="Y66" s="80" t="str">
        <f t="shared" si="4"/>
        <v xml:space="preserve">50 Yrs    </v>
      </c>
      <c r="Z66" s="55" t="s">
        <v>386</v>
      </c>
      <c r="AA66" s="54"/>
      <c r="AB66" s="22"/>
      <c r="AC66" s="49"/>
      <c r="AD66" s="22" t="s">
        <v>393</v>
      </c>
      <c r="AE66" s="68"/>
      <c r="AF66" s="68" t="s">
        <v>407</v>
      </c>
      <c r="AG66" s="68"/>
      <c r="AH66" s="68"/>
      <c r="AI66" s="68"/>
      <c r="AJ66" s="68"/>
      <c r="AK66" s="68" t="s">
        <v>1136</v>
      </c>
      <c r="AL66" s="68"/>
      <c r="AM66" s="68" t="s">
        <v>1006</v>
      </c>
      <c r="AN66" s="68" t="s">
        <v>997</v>
      </c>
      <c r="AO66" s="68" t="s">
        <v>16</v>
      </c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22" t="s">
        <v>393</v>
      </c>
      <c r="BA66" s="29"/>
      <c r="BB66" s="52"/>
    </row>
    <row r="67" spans="2:54" s="45" customFormat="1" x14ac:dyDescent="0.25">
      <c r="B67" s="46">
        <f t="shared" si="0"/>
        <v>0</v>
      </c>
      <c r="C67" s="47">
        <f t="shared" ca="1" si="1"/>
        <v>58</v>
      </c>
      <c r="D67" s="48" t="s">
        <v>394</v>
      </c>
      <c r="E67" s="22"/>
      <c r="F67" s="49" t="s">
        <v>861</v>
      </c>
      <c r="G67" s="22" t="s">
        <v>393</v>
      </c>
      <c r="H67" s="50" t="s">
        <v>928</v>
      </c>
      <c r="I67" s="22" t="s">
        <v>393</v>
      </c>
      <c r="J67" s="51">
        <v>21</v>
      </c>
      <c r="K67" s="52" t="s">
        <v>411</v>
      </c>
      <c r="L67" s="22" t="s">
        <v>393</v>
      </c>
      <c r="M67" s="65" t="s">
        <v>351</v>
      </c>
      <c r="N67" s="29">
        <v>2008</v>
      </c>
      <c r="O67" s="22"/>
      <c r="P67" s="69">
        <v>2369142.2496000002</v>
      </c>
      <c r="Q67" s="69"/>
      <c r="R67" s="71">
        <f t="shared" si="2"/>
        <v>49751987.241600007</v>
      </c>
      <c r="S67" s="53">
        <v>0.1</v>
      </c>
      <c r="U67" s="29">
        <v>2008</v>
      </c>
      <c r="V67" s="71">
        <f t="shared" si="3"/>
        <v>69297901.528131813</v>
      </c>
      <c r="X67" s="54">
        <v>40</v>
      </c>
      <c r="Y67" s="80" t="str">
        <f t="shared" si="4"/>
        <v xml:space="preserve">35 Yrs    </v>
      </c>
      <c r="Z67" s="55" t="s">
        <v>386</v>
      </c>
      <c r="AA67" s="54"/>
      <c r="AB67" s="22"/>
      <c r="AC67" s="49"/>
      <c r="AD67" s="22" t="s">
        <v>393</v>
      </c>
      <c r="AE67" s="68"/>
      <c r="AF67" s="68" t="s">
        <v>490</v>
      </c>
      <c r="AG67" s="68"/>
      <c r="AH67" s="68"/>
      <c r="AI67" s="68"/>
      <c r="AJ67" s="68"/>
      <c r="AK67" s="68" t="s">
        <v>1137</v>
      </c>
      <c r="AL67" s="68"/>
      <c r="AM67" s="68" t="s">
        <v>1005</v>
      </c>
      <c r="AN67" s="68" t="s">
        <v>16</v>
      </c>
      <c r="AO67" s="68" t="s">
        <v>16</v>
      </c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22" t="s">
        <v>393</v>
      </c>
      <c r="BA67" s="29"/>
      <c r="BB67" s="52"/>
    </row>
    <row r="68" spans="2:54" s="45" customFormat="1" x14ac:dyDescent="0.25">
      <c r="B68" s="46">
        <f t="shared" si="0"/>
        <v>0</v>
      </c>
      <c r="C68" s="47">
        <f t="shared" ca="1" si="1"/>
        <v>59</v>
      </c>
      <c r="D68" s="48" t="s">
        <v>394</v>
      </c>
      <c r="E68" s="22"/>
      <c r="F68" s="49" t="s">
        <v>861</v>
      </c>
      <c r="G68" s="22" t="s">
        <v>393</v>
      </c>
      <c r="H68" s="50" t="s">
        <v>928</v>
      </c>
      <c r="I68" s="22" t="s">
        <v>393</v>
      </c>
      <c r="J68" s="51">
        <v>15</v>
      </c>
      <c r="K68" s="52" t="s">
        <v>411</v>
      </c>
      <c r="L68" s="22" t="s">
        <v>393</v>
      </c>
      <c r="M68" s="65" t="s">
        <v>351</v>
      </c>
      <c r="N68" s="29">
        <v>2008</v>
      </c>
      <c r="O68" s="22"/>
      <c r="P68" s="69">
        <v>2178196.4564</v>
      </c>
      <c r="Q68" s="69"/>
      <c r="R68" s="71">
        <f t="shared" si="2"/>
        <v>32672946.846000001</v>
      </c>
      <c r="S68" s="53">
        <v>0.1</v>
      </c>
      <c r="U68" s="29">
        <v>2008</v>
      </c>
      <c r="V68" s="71">
        <f t="shared" si="3"/>
        <v>45509069.661338374</v>
      </c>
      <c r="X68" s="54">
        <v>40</v>
      </c>
      <c r="Y68" s="80" t="str">
        <f t="shared" si="4"/>
        <v xml:space="preserve">35 Yrs    </v>
      </c>
      <c r="Z68" s="55" t="s">
        <v>386</v>
      </c>
      <c r="AA68" s="54"/>
      <c r="AB68" s="22"/>
      <c r="AC68" s="49"/>
      <c r="AD68" s="22" t="s">
        <v>393</v>
      </c>
      <c r="AE68" s="68"/>
      <c r="AF68" s="68" t="s">
        <v>475</v>
      </c>
      <c r="AG68" s="68"/>
      <c r="AH68" s="68"/>
      <c r="AI68" s="68"/>
      <c r="AJ68" s="68"/>
      <c r="AK68" s="68" t="s">
        <v>1138</v>
      </c>
      <c r="AL68" s="68"/>
      <c r="AM68" s="68" t="s">
        <v>1006</v>
      </c>
      <c r="AN68" s="68" t="s">
        <v>16</v>
      </c>
      <c r="AO68" s="68" t="s">
        <v>16</v>
      </c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22" t="s">
        <v>393</v>
      </c>
      <c r="BA68" s="29"/>
      <c r="BB68" s="52"/>
    </row>
    <row r="69" spans="2:54" s="45" customFormat="1" x14ac:dyDescent="0.25">
      <c r="B69" s="46">
        <f t="shared" si="0"/>
        <v>0</v>
      </c>
      <c r="C69" s="47">
        <f t="shared" ca="1" si="1"/>
        <v>60</v>
      </c>
      <c r="D69" s="48" t="s">
        <v>394</v>
      </c>
      <c r="E69" s="22"/>
      <c r="F69" s="49" t="s">
        <v>861</v>
      </c>
      <c r="G69" s="22" t="s">
        <v>393</v>
      </c>
      <c r="H69" s="50" t="s">
        <v>928</v>
      </c>
      <c r="I69" s="22" t="s">
        <v>393</v>
      </c>
      <c r="J69" s="51">
        <v>25</v>
      </c>
      <c r="K69" s="52" t="s">
        <v>411</v>
      </c>
      <c r="L69" s="22" t="s">
        <v>393</v>
      </c>
      <c r="M69" s="65" t="s">
        <v>351</v>
      </c>
      <c r="N69" s="29">
        <v>2010</v>
      </c>
      <c r="O69" s="22"/>
      <c r="P69" s="69">
        <v>282797.90600000002</v>
      </c>
      <c r="Q69" s="69"/>
      <c r="R69" s="71">
        <f t="shared" si="2"/>
        <v>7069947.6500000004</v>
      </c>
      <c r="S69" s="53">
        <v>0.1</v>
      </c>
      <c r="U69" s="29">
        <v>2010</v>
      </c>
      <c r="V69" s="71">
        <f t="shared" si="3"/>
        <v>9205243.6349571086</v>
      </c>
      <c r="X69" s="54">
        <v>40</v>
      </c>
      <c r="Y69" s="80" t="str">
        <f t="shared" si="4"/>
        <v xml:space="preserve">35 Yrs    </v>
      </c>
      <c r="Z69" s="55" t="s">
        <v>386</v>
      </c>
      <c r="AA69" s="54"/>
      <c r="AB69" s="22"/>
      <c r="AC69" s="49"/>
      <c r="AD69" s="22" t="s">
        <v>393</v>
      </c>
      <c r="AE69" s="68"/>
      <c r="AF69" s="68" t="s">
        <v>655</v>
      </c>
      <c r="AG69" s="68"/>
      <c r="AH69" s="68"/>
      <c r="AI69" s="68"/>
      <c r="AJ69" s="68"/>
      <c r="AK69" s="68" t="s">
        <v>1139</v>
      </c>
      <c r="AL69" s="68"/>
      <c r="AM69" s="68" t="s">
        <v>1005</v>
      </c>
      <c r="AN69" s="68" t="s">
        <v>16</v>
      </c>
      <c r="AO69" s="68" t="s">
        <v>16</v>
      </c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22" t="s">
        <v>393</v>
      </c>
      <c r="BA69" s="29"/>
      <c r="BB69" s="52"/>
    </row>
    <row r="70" spans="2:54" s="45" customFormat="1" x14ac:dyDescent="0.25">
      <c r="B70" s="46">
        <f t="shared" si="0"/>
        <v>0</v>
      </c>
      <c r="C70" s="47">
        <f t="shared" ca="1" si="1"/>
        <v>61</v>
      </c>
      <c r="D70" s="48" t="s">
        <v>394</v>
      </c>
      <c r="E70" s="22"/>
      <c r="F70" s="49" t="s">
        <v>861</v>
      </c>
      <c r="G70" s="22" t="s">
        <v>393</v>
      </c>
      <c r="H70" s="50" t="s">
        <v>928</v>
      </c>
      <c r="I70" s="22" t="s">
        <v>393</v>
      </c>
      <c r="J70" s="51">
        <v>1</v>
      </c>
      <c r="K70" s="52" t="s">
        <v>411</v>
      </c>
      <c r="L70" s="22" t="s">
        <v>393</v>
      </c>
      <c r="M70" s="65" t="s">
        <v>351</v>
      </c>
      <c r="N70" s="29">
        <v>2012</v>
      </c>
      <c r="O70" s="22"/>
      <c r="P70" s="69">
        <v>2634380.1601</v>
      </c>
      <c r="Q70" s="69"/>
      <c r="R70" s="71">
        <f t="shared" si="2"/>
        <v>2634380.1601</v>
      </c>
      <c r="S70" s="53">
        <v>0.1</v>
      </c>
      <c r="U70" s="29">
        <v>2012</v>
      </c>
      <c r="V70" s="71">
        <f t="shared" si="3"/>
        <v>3206320.8170375065</v>
      </c>
      <c r="X70" s="54">
        <v>40</v>
      </c>
      <c r="Y70" s="80" t="str">
        <f t="shared" si="4"/>
        <v xml:space="preserve">35 Yrs    </v>
      </c>
      <c r="Z70" s="55" t="s">
        <v>386</v>
      </c>
      <c r="AA70" s="54"/>
      <c r="AB70" s="22"/>
      <c r="AC70" s="49"/>
      <c r="AD70" s="22" t="s">
        <v>393</v>
      </c>
      <c r="AE70" s="68"/>
      <c r="AF70" s="68" t="s">
        <v>495</v>
      </c>
      <c r="AG70" s="68"/>
      <c r="AH70" s="68"/>
      <c r="AI70" s="68"/>
      <c r="AJ70" s="68"/>
      <c r="AK70" s="68" t="s">
        <v>1140</v>
      </c>
      <c r="AL70" s="68"/>
      <c r="AM70" s="68" t="s">
        <v>1006</v>
      </c>
      <c r="AN70" s="68" t="s">
        <v>16</v>
      </c>
      <c r="AO70" s="68" t="s">
        <v>16</v>
      </c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22" t="s">
        <v>393</v>
      </c>
      <c r="BA70" s="29"/>
      <c r="BB70" s="52"/>
    </row>
    <row r="71" spans="2:54" s="45" customFormat="1" x14ac:dyDescent="0.25">
      <c r="B71" s="46">
        <f t="shared" si="0"/>
        <v>0</v>
      </c>
      <c r="C71" s="47">
        <f t="shared" ca="1" si="1"/>
        <v>62</v>
      </c>
      <c r="D71" s="48" t="s">
        <v>394</v>
      </c>
      <c r="E71" s="22"/>
      <c r="F71" s="49" t="s">
        <v>861</v>
      </c>
      <c r="G71" s="22" t="s">
        <v>393</v>
      </c>
      <c r="H71" s="50" t="s">
        <v>928</v>
      </c>
      <c r="I71" s="22" t="s">
        <v>393</v>
      </c>
      <c r="J71" s="51">
        <v>1</v>
      </c>
      <c r="K71" s="52" t="s">
        <v>411</v>
      </c>
      <c r="L71" s="22" t="s">
        <v>393</v>
      </c>
      <c r="M71" s="65" t="s">
        <v>351</v>
      </c>
      <c r="N71" s="29">
        <v>2012</v>
      </c>
      <c r="O71" s="22"/>
      <c r="P71" s="69">
        <v>2209480.1342000002</v>
      </c>
      <c r="Q71" s="69"/>
      <c r="R71" s="71">
        <f t="shared" si="2"/>
        <v>2209480.1342000002</v>
      </c>
      <c r="S71" s="53">
        <v>0.1</v>
      </c>
      <c r="U71" s="29">
        <v>2012</v>
      </c>
      <c r="V71" s="71">
        <f t="shared" si="3"/>
        <v>2689172.2980662617</v>
      </c>
      <c r="X71" s="54">
        <v>40</v>
      </c>
      <c r="Y71" s="80" t="str">
        <f t="shared" si="4"/>
        <v xml:space="preserve">35 Yrs    </v>
      </c>
      <c r="Z71" s="55" t="s">
        <v>386</v>
      </c>
      <c r="AA71" s="54"/>
      <c r="AB71" s="22"/>
      <c r="AC71" s="49"/>
      <c r="AD71" s="22" t="s">
        <v>393</v>
      </c>
      <c r="AE71" s="68"/>
      <c r="AF71" s="68" t="s">
        <v>481</v>
      </c>
      <c r="AG71" s="68"/>
      <c r="AH71" s="68"/>
      <c r="AI71" s="68"/>
      <c r="AJ71" s="68"/>
      <c r="AK71" s="68" t="s">
        <v>1141</v>
      </c>
      <c r="AL71" s="68"/>
      <c r="AM71" s="68" t="s">
        <v>1005</v>
      </c>
      <c r="AN71" s="68" t="s">
        <v>16</v>
      </c>
      <c r="AO71" s="68" t="s">
        <v>16</v>
      </c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22" t="s">
        <v>393</v>
      </c>
      <c r="BA71" s="29"/>
      <c r="BB71" s="52"/>
    </row>
    <row r="72" spans="2:54" s="45" customFormat="1" x14ac:dyDescent="0.25">
      <c r="B72" s="46">
        <f t="shared" si="0"/>
        <v>0</v>
      </c>
      <c r="C72" s="47">
        <f t="shared" ca="1" si="1"/>
        <v>63</v>
      </c>
      <c r="D72" s="48" t="s">
        <v>394</v>
      </c>
      <c r="E72" s="22"/>
      <c r="F72" s="49" t="s">
        <v>860</v>
      </c>
      <c r="G72" s="22" t="s">
        <v>393</v>
      </c>
      <c r="H72" s="50" t="s">
        <v>927</v>
      </c>
      <c r="I72" s="22" t="s">
        <v>393</v>
      </c>
      <c r="J72" s="51">
        <v>17</v>
      </c>
      <c r="K72" s="52" t="s">
        <v>411</v>
      </c>
      <c r="L72" s="22" t="s">
        <v>393</v>
      </c>
      <c r="M72" s="65" t="s">
        <v>351</v>
      </c>
      <c r="N72" s="29">
        <v>2008</v>
      </c>
      <c r="O72" s="22"/>
      <c r="P72" s="69">
        <v>2620824.6132999999</v>
      </c>
      <c r="Q72" s="69"/>
      <c r="R72" s="71">
        <f t="shared" si="2"/>
        <v>44554018.426100001</v>
      </c>
      <c r="S72" s="53">
        <v>0.1</v>
      </c>
      <c r="U72" s="29">
        <v>2008</v>
      </c>
      <c r="V72" s="71">
        <f t="shared" si="3"/>
        <v>62057822.265094206</v>
      </c>
      <c r="X72" s="54">
        <v>40</v>
      </c>
      <c r="Y72" s="80" t="str">
        <f t="shared" si="4"/>
        <v xml:space="preserve">35 Yrs    </v>
      </c>
      <c r="Z72" s="55" t="s">
        <v>386</v>
      </c>
      <c r="AA72" s="54"/>
      <c r="AB72" s="22"/>
      <c r="AC72" s="49"/>
      <c r="AD72" s="22" t="s">
        <v>393</v>
      </c>
      <c r="AE72" s="68"/>
      <c r="AF72" s="68" t="s">
        <v>465</v>
      </c>
      <c r="AG72" s="68"/>
      <c r="AH72" s="68"/>
      <c r="AI72" s="68"/>
      <c r="AJ72" s="68"/>
      <c r="AK72" s="68" t="s">
        <v>1142</v>
      </c>
      <c r="AL72" s="68"/>
      <c r="AM72" s="68" t="s">
        <v>1006</v>
      </c>
      <c r="AN72" s="68" t="s">
        <v>16</v>
      </c>
      <c r="AO72" s="68" t="s">
        <v>16</v>
      </c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22" t="s">
        <v>393</v>
      </c>
      <c r="BA72" s="29"/>
      <c r="BB72" s="52"/>
    </row>
    <row r="73" spans="2:54" s="45" customFormat="1" x14ac:dyDescent="0.25">
      <c r="B73" s="46">
        <f t="shared" si="0"/>
        <v>0</v>
      </c>
      <c r="C73" s="47">
        <f t="shared" ca="1" si="1"/>
        <v>64</v>
      </c>
      <c r="D73" s="48" t="s">
        <v>394</v>
      </c>
      <c r="E73" s="22"/>
      <c r="F73" s="49" t="s">
        <v>860</v>
      </c>
      <c r="G73" s="22" t="s">
        <v>393</v>
      </c>
      <c r="H73" s="50" t="s">
        <v>927</v>
      </c>
      <c r="I73" s="22" t="s">
        <v>393</v>
      </c>
      <c r="J73" s="51">
        <v>1</v>
      </c>
      <c r="K73" s="52" t="s">
        <v>411</v>
      </c>
      <c r="L73" s="22" t="s">
        <v>393</v>
      </c>
      <c r="M73" s="65" t="s">
        <v>351</v>
      </c>
      <c r="N73" s="29">
        <v>2012</v>
      </c>
      <c r="O73" s="22"/>
      <c r="P73" s="69">
        <v>2804340.1704000002</v>
      </c>
      <c r="Q73" s="69"/>
      <c r="R73" s="71">
        <f t="shared" si="2"/>
        <v>2804340.1704000002</v>
      </c>
      <c r="S73" s="53">
        <v>0.1</v>
      </c>
      <c r="U73" s="29">
        <v>2012</v>
      </c>
      <c r="V73" s="71">
        <f t="shared" si="3"/>
        <v>3413180.2245529783</v>
      </c>
      <c r="X73" s="54">
        <v>40</v>
      </c>
      <c r="Y73" s="80" t="str">
        <f t="shared" si="4"/>
        <v xml:space="preserve">35 Yrs    </v>
      </c>
      <c r="Z73" s="55" t="s">
        <v>386</v>
      </c>
      <c r="AA73" s="54"/>
      <c r="AB73" s="22"/>
      <c r="AC73" s="49"/>
      <c r="AD73" s="22" t="s">
        <v>393</v>
      </c>
      <c r="AE73" s="68"/>
      <c r="AF73" s="68" t="s">
        <v>458</v>
      </c>
      <c r="AG73" s="68"/>
      <c r="AH73" s="68"/>
      <c r="AI73" s="68"/>
      <c r="AJ73" s="68"/>
      <c r="AK73" s="68" t="s">
        <v>1143</v>
      </c>
      <c r="AL73" s="68"/>
      <c r="AM73" s="68" t="s">
        <v>1006</v>
      </c>
      <c r="AN73" s="68" t="s">
        <v>16</v>
      </c>
      <c r="AO73" s="68" t="s">
        <v>16</v>
      </c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22" t="s">
        <v>393</v>
      </c>
      <c r="BA73" s="29"/>
      <c r="BB73" s="52"/>
    </row>
    <row r="74" spans="2:54" s="45" customFormat="1" x14ac:dyDescent="0.25">
      <c r="B74" s="46">
        <f t="shared" ref="B74:B137" si="5">1-NOT(ISBLANK(D74))*NOT(ISBLANK(F74))*NOT(ISBLANK(H74))*NOT(ISBLANK(J74))*NOT(ISBLANK(N74))*NOT(ISBLANK(U74))*NOT(ISBLANK(M74))*NOT(AND(ISBLANK(P74),ISBLANK(Q74)))*NOT(ISBLANK(Z74))</f>
        <v>0</v>
      </c>
      <c r="C74" s="47">
        <f t="shared" ref="C74:C137" ca="1" si="6">OFFSET(C74,-1,0)+1</f>
        <v>65</v>
      </c>
      <c r="D74" s="48" t="s">
        <v>379</v>
      </c>
      <c r="E74" s="22"/>
      <c r="F74" s="49" t="s">
        <v>868</v>
      </c>
      <c r="G74" s="22" t="s">
        <v>393</v>
      </c>
      <c r="H74" s="50" t="s">
        <v>974</v>
      </c>
      <c r="I74" s="22" t="s">
        <v>393</v>
      </c>
      <c r="J74" s="51">
        <v>1</v>
      </c>
      <c r="K74" s="52" t="s">
        <v>314</v>
      </c>
      <c r="L74" s="22" t="s">
        <v>393</v>
      </c>
      <c r="M74" s="65" t="s">
        <v>351</v>
      </c>
      <c r="N74" s="29">
        <v>1998</v>
      </c>
      <c r="O74" s="22"/>
      <c r="P74" s="69">
        <v>89108.036900000006</v>
      </c>
      <c r="Q74" s="69"/>
      <c r="R74" s="71">
        <f t="shared" ref="R74:R137" si="7">IF(P74="",Q74,J74*P74)</f>
        <v>89108.036900000006</v>
      </c>
      <c r="S74" s="53">
        <v>0.1</v>
      </c>
      <c r="U74" s="29">
        <v>2008</v>
      </c>
      <c r="V74" s="71">
        <f t="shared" ref="V74:V137" si="8">IFERROR(R74*INDEX(rng.CostIndexMeans,MATCH(rng.ConstantYear,rng.CostIndexYear,0))/INDEX(rng.CostIndexMeans,MATCH(U74,rng.CostIndexYear,0))*(1+S74),"")</f>
        <v>124115.64459676748</v>
      </c>
      <c r="X74" s="54">
        <v>6</v>
      </c>
      <c r="Y74" s="80" t="str">
        <f t="shared" ref="Y74:Y137" si="9">IFERROR(TEXT(INDEX(rng.ClassEDL,MATCH(H74,rng.ClassChoice,0)),"0")&amp;" Yrs    ","")</f>
        <v xml:space="preserve">7 Yrs    </v>
      </c>
      <c r="Z74" s="55" t="s">
        <v>386</v>
      </c>
      <c r="AA74" s="54"/>
      <c r="AB74" s="22"/>
      <c r="AC74" s="49"/>
      <c r="AD74" s="22" t="s">
        <v>393</v>
      </c>
      <c r="AE74" s="68"/>
      <c r="AF74" s="68" t="s">
        <v>655</v>
      </c>
      <c r="AG74" s="68"/>
      <c r="AH74" s="68"/>
      <c r="AI74" s="68"/>
      <c r="AJ74" s="68"/>
      <c r="AK74" s="68" t="s">
        <v>1144</v>
      </c>
      <c r="AL74" s="68"/>
      <c r="AM74" s="68" t="s">
        <v>1000</v>
      </c>
      <c r="AN74" s="68" t="s">
        <v>1001</v>
      </c>
      <c r="AO74" s="68" t="s">
        <v>16</v>
      </c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22" t="s">
        <v>393</v>
      </c>
      <c r="BA74" s="29"/>
      <c r="BB74" s="52"/>
    </row>
    <row r="75" spans="2:54" s="45" customFormat="1" x14ac:dyDescent="0.25">
      <c r="B75" s="46">
        <f t="shared" si="5"/>
        <v>0</v>
      </c>
      <c r="C75" s="47">
        <f t="shared" ca="1" si="6"/>
        <v>66</v>
      </c>
      <c r="D75" s="48" t="s">
        <v>379</v>
      </c>
      <c r="E75" s="22"/>
      <c r="F75" s="49" t="s">
        <v>894</v>
      </c>
      <c r="G75" s="22" t="s">
        <v>393</v>
      </c>
      <c r="H75" s="50" t="s">
        <v>975</v>
      </c>
      <c r="I75" s="22" t="s">
        <v>393</v>
      </c>
      <c r="J75" s="51">
        <v>56</v>
      </c>
      <c r="K75" s="52" t="s">
        <v>314</v>
      </c>
      <c r="L75" s="22" t="s">
        <v>393</v>
      </c>
      <c r="M75" s="65" t="s">
        <v>351</v>
      </c>
      <c r="N75" s="29">
        <v>2007</v>
      </c>
      <c r="O75" s="22"/>
      <c r="P75" s="69">
        <v>90882.547300000006</v>
      </c>
      <c r="Q75" s="69"/>
      <c r="R75" s="71">
        <f t="shared" si="7"/>
        <v>5089422.6488000005</v>
      </c>
      <c r="S75" s="53">
        <v>0.1</v>
      </c>
      <c r="U75" s="29">
        <v>2004</v>
      </c>
      <c r="V75" s="71">
        <f t="shared" si="8"/>
        <v>8998384.2281676419</v>
      </c>
      <c r="X75" s="54">
        <v>5</v>
      </c>
      <c r="Y75" s="80" t="str">
        <f t="shared" si="9"/>
        <v xml:space="preserve">6 Yrs    </v>
      </c>
      <c r="Z75" s="55" t="s">
        <v>386</v>
      </c>
      <c r="AA75" s="54"/>
      <c r="AB75" s="22"/>
      <c r="AC75" s="49"/>
      <c r="AD75" s="22" t="s">
        <v>393</v>
      </c>
      <c r="AE75" s="68"/>
      <c r="AF75" s="68"/>
      <c r="AG75" s="68"/>
      <c r="AH75" s="68"/>
      <c r="AI75" s="68"/>
      <c r="AJ75" s="68"/>
      <c r="AK75" s="68" t="s">
        <v>1145</v>
      </c>
      <c r="AL75" s="68"/>
      <c r="AM75" s="68" t="s">
        <v>999</v>
      </c>
      <c r="AN75" s="68" t="s">
        <v>1002</v>
      </c>
      <c r="AO75" s="68" t="s">
        <v>16</v>
      </c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22" t="s">
        <v>393</v>
      </c>
      <c r="BA75" s="29"/>
      <c r="BB75" s="52"/>
    </row>
    <row r="76" spans="2:54" s="45" customFormat="1" x14ac:dyDescent="0.25">
      <c r="B76" s="46">
        <f t="shared" si="5"/>
        <v>0</v>
      </c>
      <c r="C76" s="47">
        <f t="shared" ca="1" si="6"/>
        <v>67</v>
      </c>
      <c r="D76" s="48" t="s">
        <v>379</v>
      </c>
      <c r="E76" s="22"/>
      <c r="F76" s="49" t="s">
        <v>898</v>
      </c>
      <c r="G76" s="22" t="s">
        <v>393</v>
      </c>
      <c r="H76" s="50" t="s">
        <v>976</v>
      </c>
      <c r="I76" s="22" t="s">
        <v>393</v>
      </c>
      <c r="J76" s="51">
        <v>46</v>
      </c>
      <c r="K76" s="52" t="s">
        <v>314</v>
      </c>
      <c r="L76" s="22" t="s">
        <v>393</v>
      </c>
      <c r="M76" s="65" t="s">
        <v>351</v>
      </c>
      <c r="N76" s="29">
        <v>2008</v>
      </c>
      <c r="O76" s="22"/>
      <c r="P76" s="69">
        <v>89799.042000000001</v>
      </c>
      <c r="Q76" s="69"/>
      <c r="R76" s="71">
        <f t="shared" si="7"/>
        <v>4130755.932</v>
      </c>
      <c r="S76" s="53">
        <v>0.1</v>
      </c>
      <c r="U76" s="29">
        <v>2010</v>
      </c>
      <c r="V76" s="71">
        <f t="shared" si="8"/>
        <v>5378344.5978704412</v>
      </c>
      <c r="X76" s="54">
        <v>5</v>
      </c>
      <c r="Y76" s="80" t="str">
        <f t="shared" si="9"/>
        <v xml:space="preserve">6 Yrs    </v>
      </c>
      <c r="Z76" s="55" t="s">
        <v>386</v>
      </c>
      <c r="AA76" s="54"/>
      <c r="AB76" s="22"/>
      <c r="AC76" s="49"/>
      <c r="AD76" s="22" t="s">
        <v>393</v>
      </c>
      <c r="AE76" s="68"/>
      <c r="AF76" s="68"/>
      <c r="AG76" s="68"/>
      <c r="AH76" s="68"/>
      <c r="AI76" s="68"/>
      <c r="AJ76" s="68"/>
      <c r="AK76" s="68" t="s">
        <v>1146</v>
      </c>
      <c r="AL76" s="68"/>
      <c r="AM76" s="68" t="s">
        <v>997</v>
      </c>
      <c r="AN76" s="68" t="s">
        <v>1003</v>
      </c>
      <c r="AO76" s="68" t="s">
        <v>16</v>
      </c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22" t="s">
        <v>393</v>
      </c>
      <c r="BA76" s="29"/>
      <c r="BB76" s="52"/>
    </row>
    <row r="77" spans="2:54" s="45" customFormat="1" x14ac:dyDescent="0.25">
      <c r="B77" s="46">
        <f t="shared" si="5"/>
        <v>0</v>
      </c>
      <c r="C77" s="47">
        <f t="shared" ca="1" si="6"/>
        <v>68</v>
      </c>
      <c r="D77" s="48" t="s">
        <v>379</v>
      </c>
      <c r="E77" s="22"/>
      <c r="F77" s="49" t="s">
        <v>898</v>
      </c>
      <c r="G77" s="22" t="s">
        <v>393</v>
      </c>
      <c r="H77" s="50" t="s">
        <v>976</v>
      </c>
      <c r="I77" s="22" t="s">
        <v>393</v>
      </c>
      <c r="J77" s="51">
        <v>32</v>
      </c>
      <c r="K77" s="52" t="s">
        <v>314</v>
      </c>
      <c r="L77" s="22" t="s">
        <v>393</v>
      </c>
      <c r="M77" s="65" t="s">
        <v>351</v>
      </c>
      <c r="N77" s="29">
        <v>2007</v>
      </c>
      <c r="O77" s="22"/>
      <c r="P77" s="69">
        <v>89367.315799999997</v>
      </c>
      <c r="Q77" s="69"/>
      <c r="R77" s="71">
        <f t="shared" si="7"/>
        <v>2859754.1055999999</v>
      </c>
      <c r="S77" s="53">
        <v>0.1</v>
      </c>
      <c r="U77" s="29">
        <v>2010</v>
      </c>
      <c r="V77" s="71">
        <f t="shared" si="8"/>
        <v>3723469.3354648612</v>
      </c>
      <c r="X77" s="54">
        <v>5</v>
      </c>
      <c r="Y77" s="80" t="str">
        <f t="shared" si="9"/>
        <v xml:space="preserve">6 Yrs    </v>
      </c>
      <c r="Z77" s="55" t="s">
        <v>386</v>
      </c>
      <c r="AA77" s="54"/>
      <c r="AB77" s="22"/>
      <c r="AC77" s="49"/>
      <c r="AD77" s="22" t="s">
        <v>393</v>
      </c>
      <c r="AE77" s="68"/>
      <c r="AF77" s="68"/>
      <c r="AG77" s="68"/>
      <c r="AH77" s="68"/>
      <c r="AI77" s="68"/>
      <c r="AJ77" s="68"/>
      <c r="AK77" s="68" t="s">
        <v>1147</v>
      </c>
      <c r="AL77" s="68"/>
      <c r="AM77" s="68" t="s">
        <v>997</v>
      </c>
      <c r="AN77" s="68" t="s">
        <v>1003</v>
      </c>
      <c r="AO77" s="68" t="s">
        <v>16</v>
      </c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22" t="s">
        <v>393</v>
      </c>
      <c r="BA77" s="29"/>
      <c r="BB77" s="52"/>
    </row>
    <row r="78" spans="2:54" s="45" customFormat="1" x14ac:dyDescent="0.25">
      <c r="B78" s="46">
        <f t="shared" si="5"/>
        <v>0</v>
      </c>
      <c r="C78" s="47">
        <f t="shared" ca="1" si="6"/>
        <v>69</v>
      </c>
      <c r="D78" s="48" t="s">
        <v>379</v>
      </c>
      <c r="E78" s="22"/>
      <c r="F78" s="49" t="s">
        <v>898</v>
      </c>
      <c r="G78" s="22" t="s">
        <v>393</v>
      </c>
      <c r="H78" s="50" t="s">
        <v>976</v>
      </c>
      <c r="I78" s="22" t="s">
        <v>393</v>
      </c>
      <c r="J78" s="51">
        <v>30</v>
      </c>
      <c r="K78" s="52" t="s">
        <v>314</v>
      </c>
      <c r="L78" s="22" t="s">
        <v>393</v>
      </c>
      <c r="M78" s="65" t="s">
        <v>351</v>
      </c>
      <c r="N78" s="29">
        <v>2009</v>
      </c>
      <c r="O78" s="22"/>
      <c r="P78" s="69">
        <v>90029.295899999997</v>
      </c>
      <c r="Q78" s="69"/>
      <c r="R78" s="71">
        <f t="shared" si="7"/>
        <v>2700878.8769999999</v>
      </c>
      <c r="S78" s="53">
        <v>0.1</v>
      </c>
      <c r="U78" s="29">
        <v>2010</v>
      </c>
      <c r="V78" s="71">
        <f t="shared" si="8"/>
        <v>3516609.9272735566</v>
      </c>
      <c r="X78" s="54">
        <v>5</v>
      </c>
      <c r="Y78" s="80" t="str">
        <f t="shared" si="9"/>
        <v xml:space="preserve">6 Yrs    </v>
      </c>
      <c r="Z78" s="55" t="s">
        <v>386</v>
      </c>
      <c r="AA78" s="54"/>
      <c r="AB78" s="22"/>
      <c r="AC78" s="49"/>
      <c r="AD78" s="22" t="s">
        <v>393</v>
      </c>
      <c r="AE78" s="68"/>
      <c r="AF78" s="68"/>
      <c r="AG78" s="68"/>
      <c r="AH78" s="68"/>
      <c r="AI78" s="68"/>
      <c r="AJ78" s="68"/>
      <c r="AK78" s="68" t="s">
        <v>1148</v>
      </c>
      <c r="AL78" s="68"/>
      <c r="AM78" s="68" t="s">
        <v>997</v>
      </c>
      <c r="AN78" s="68" t="s">
        <v>1003</v>
      </c>
      <c r="AO78" s="68" t="s">
        <v>16</v>
      </c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22" t="s">
        <v>393</v>
      </c>
      <c r="BA78" s="29"/>
      <c r="BB78" s="52"/>
    </row>
    <row r="79" spans="2:54" s="45" customFormat="1" x14ac:dyDescent="0.25">
      <c r="B79" s="46">
        <f t="shared" si="5"/>
        <v>0</v>
      </c>
      <c r="C79" s="47">
        <f t="shared" ca="1" si="6"/>
        <v>70</v>
      </c>
      <c r="D79" s="48" t="s">
        <v>379</v>
      </c>
      <c r="E79" s="22"/>
      <c r="F79" s="49" t="s">
        <v>898</v>
      </c>
      <c r="G79" s="22" t="s">
        <v>393</v>
      </c>
      <c r="H79" s="50" t="s">
        <v>976</v>
      </c>
      <c r="I79" s="22" t="s">
        <v>393</v>
      </c>
      <c r="J79" s="51">
        <v>21</v>
      </c>
      <c r="K79" s="52" t="s">
        <v>314</v>
      </c>
      <c r="L79" s="22" t="s">
        <v>393</v>
      </c>
      <c r="M79" s="65" t="s">
        <v>351</v>
      </c>
      <c r="N79" s="29">
        <v>2003</v>
      </c>
      <c r="O79" s="22"/>
      <c r="P79" s="69">
        <v>90785.844599999997</v>
      </c>
      <c r="Q79" s="69"/>
      <c r="R79" s="71">
        <f t="shared" si="7"/>
        <v>1906502.7365999999</v>
      </c>
      <c r="S79" s="53">
        <v>0.1</v>
      </c>
      <c r="U79" s="29">
        <v>2010</v>
      </c>
      <c r="V79" s="71">
        <f t="shared" si="8"/>
        <v>2482312.8897022959</v>
      </c>
      <c r="X79" s="54">
        <v>5</v>
      </c>
      <c r="Y79" s="80" t="str">
        <f t="shared" si="9"/>
        <v xml:space="preserve">6 Yrs    </v>
      </c>
      <c r="Z79" s="55" t="s">
        <v>386</v>
      </c>
      <c r="AA79" s="54"/>
      <c r="AB79" s="22"/>
      <c r="AC79" s="49"/>
      <c r="AD79" s="22" t="s">
        <v>393</v>
      </c>
      <c r="AE79" s="68"/>
      <c r="AF79" s="68"/>
      <c r="AG79" s="68"/>
      <c r="AH79" s="68"/>
      <c r="AI79" s="68"/>
      <c r="AJ79" s="68"/>
      <c r="AK79" s="68" t="s">
        <v>1149</v>
      </c>
      <c r="AL79" s="68"/>
      <c r="AM79" s="68" t="s">
        <v>1000</v>
      </c>
      <c r="AN79" s="68" t="s">
        <v>1001</v>
      </c>
      <c r="AO79" s="68" t="s">
        <v>16</v>
      </c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22" t="s">
        <v>393</v>
      </c>
      <c r="BA79" s="29"/>
      <c r="BB79" s="52"/>
    </row>
    <row r="80" spans="2:54" s="45" customFormat="1" x14ac:dyDescent="0.25">
      <c r="B80" s="46">
        <f t="shared" si="5"/>
        <v>0</v>
      </c>
      <c r="C80" s="47">
        <f t="shared" ca="1" si="6"/>
        <v>71</v>
      </c>
      <c r="D80" s="48" t="s">
        <v>379</v>
      </c>
      <c r="E80" s="22"/>
      <c r="F80" s="49" t="s">
        <v>898</v>
      </c>
      <c r="G80" s="22" t="s">
        <v>393</v>
      </c>
      <c r="H80" s="50" t="s">
        <v>976</v>
      </c>
      <c r="I80" s="22" t="s">
        <v>393</v>
      </c>
      <c r="J80" s="51">
        <v>20</v>
      </c>
      <c r="K80" s="52" t="s">
        <v>314</v>
      </c>
      <c r="L80" s="22" t="s">
        <v>393</v>
      </c>
      <c r="M80" s="65" t="s">
        <v>351</v>
      </c>
      <c r="N80" s="29">
        <v>2002</v>
      </c>
      <c r="O80" s="22"/>
      <c r="P80" s="69">
        <v>87381.375499999995</v>
      </c>
      <c r="Q80" s="69"/>
      <c r="R80" s="71">
        <f t="shared" si="7"/>
        <v>1747627.5099999998</v>
      </c>
      <c r="S80" s="53">
        <v>0.1</v>
      </c>
      <c r="U80" s="29">
        <v>2010</v>
      </c>
      <c r="V80" s="71">
        <f t="shared" si="8"/>
        <v>2275453.4841150399</v>
      </c>
      <c r="X80" s="54">
        <v>5</v>
      </c>
      <c r="Y80" s="80" t="str">
        <f t="shared" si="9"/>
        <v xml:space="preserve">6 Yrs    </v>
      </c>
      <c r="Z80" s="55" t="s">
        <v>386</v>
      </c>
      <c r="AA80" s="54"/>
      <c r="AB80" s="22"/>
      <c r="AC80" s="49"/>
      <c r="AD80" s="22" t="s">
        <v>393</v>
      </c>
      <c r="AE80" s="68"/>
      <c r="AF80" s="68"/>
      <c r="AG80" s="68"/>
      <c r="AH80" s="68"/>
      <c r="AI80" s="68"/>
      <c r="AJ80" s="68"/>
      <c r="AK80" s="68" t="s">
        <v>1150</v>
      </c>
      <c r="AL80" s="68"/>
      <c r="AM80" s="68" t="s">
        <v>1000</v>
      </c>
      <c r="AN80" s="68" t="s">
        <v>1001</v>
      </c>
      <c r="AO80" s="68" t="s">
        <v>16</v>
      </c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22" t="s">
        <v>393</v>
      </c>
      <c r="BA80" s="29"/>
      <c r="BB80" s="52"/>
    </row>
    <row r="81" spans="2:54" s="45" customFormat="1" x14ac:dyDescent="0.25">
      <c r="B81" s="46">
        <f t="shared" si="5"/>
        <v>0</v>
      </c>
      <c r="C81" s="47">
        <f t="shared" ca="1" si="6"/>
        <v>72</v>
      </c>
      <c r="D81" s="48" t="s">
        <v>379</v>
      </c>
      <c r="E81" s="22"/>
      <c r="F81" s="49" t="s">
        <v>898</v>
      </c>
      <c r="G81" s="22" t="s">
        <v>393</v>
      </c>
      <c r="H81" s="50" t="s">
        <v>976</v>
      </c>
      <c r="I81" s="22" t="s">
        <v>393</v>
      </c>
      <c r="J81" s="51">
        <v>13</v>
      </c>
      <c r="K81" s="52" t="s">
        <v>314</v>
      </c>
      <c r="L81" s="22" t="s">
        <v>393</v>
      </c>
      <c r="M81" s="65" t="s">
        <v>351</v>
      </c>
      <c r="N81" s="29">
        <v>2004</v>
      </c>
      <c r="O81" s="22"/>
      <c r="P81" s="69">
        <v>91658.785399999993</v>
      </c>
      <c r="Q81" s="69"/>
      <c r="R81" s="71">
        <f t="shared" si="7"/>
        <v>1191564.2101999999</v>
      </c>
      <c r="S81" s="53">
        <v>0.1</v>
      </c>
      <c r="U81" s="29">
        <v>2010</v>
      </c>
      <c r="V81" s="71">
        <f t="shared" si="8"/>
        <v>1551445.5558360806</v>
      </c>
      <c r="X81" s="54">
        <v>5</v>
      </c>
      <c r="Y81" s="80" t="str">
        <f t="shared" si="9"/>
        <v xml:space="preserve">6 Yrs    </v>
      </c>
      <c r="Z81" s="55" t="s">
        <v>386</v>
      </c>
      <c r="AA81" s="54"/>
      <c r="AB81" s="22"/>
      <c r="AC81" s="49"/>
      <c r="AD81" s="22" t="s">
        <v>393</v>
      </c>
      <c r="AE81" s="68"/>
      <c r="AF81" s="68"/>
      <c r="AG81" s="68"/>
      <c r="AH81" s="68"/>
      <c r="AI81" s="68"/>
      <c r="AJ81" s="68"/>
      <c r="AK81" s="68" t="s">
        <v>1151</v>
      </c>
      <c r="AL81" s="68"/>
      <c r="AM81" s="68" t="s">
        <v>997</v>
      </c>
      <c r="AN81" s="68" t="s">
        <v>1003</v>
      </c>
      <c r="AO81" s="68" t="s">
        <v>16</v>
      </c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22" t="s">
        <v>393</v>
      </c>
      <c r="BA81" s="29"/>
      <c r="BB81" s="52"/>
    </row>
    <row r="82" spans="2:54" s="45" customFormat="1" x14ac:dyDescent="0.25">
      <c r="B82" s="46">
        <f t="shared" si="5"/>
        <v>0</v>
      </c>
      <c r="C82" s="47">
        <f t="shared" ca="1" si="6"/>
        <v>73</v>
      </c>
      <c r="D82" s="48" t="s">
        <v>379</v>
      </c>
      <c r="E82" s="22"/>
      <c r="F82" s="49" t="s">
        <v>898</v>
      </c>
      <c r="G82" s="22" t="s">
        <v>393</v>
      </c>
      <c r="H82" s="50" t="s">
        <v>976</v>
      </c>
      <c r="I82" s="22" t="s">
        <v>393</v>
      </c>
      <c r="J82" s="51">
        <v>4</v>
      </c>
      <c r="K82" s="52" t="s">
        <v>314</v>
      </c>
      <c r="L82" s="22" t="s">
        <v>393</v>
      </c>
      <c r="M82" s="65" t="s">
        <v>351</v>
      </c>
      <c r="N82" s="29">
        <v>2005</v>
      </c>
      <c r="O82" s="22"/>
      <c r="P82" s="69">
        <v>89367.315799999997</v>
      </c>
      <c r="Q82" s="69"/>
      <c r="R82" s="71">
        <f t="shared" si="7"/>
        <v>357469.26319999999</v>
      </c>
      <c r="S82" s="53">
        <v>0.1</v>
      </c>
      <c r="U82" s="29">
        <v>2010</v>
      </c>
      <c r="V82" s="71">
        <f t="shared" si="8"/>
        <v>465433.66693310766</v>
      </c>
      <c r="X82" s="54">
        <v>5</v>
      </c>
      <c r="Y82" s="80" t="str">
        <f t="shared" si="9"/>
        <v xml:space="preserve">6 Yrs    </v>
      </c>
      <c r="Z82" s="55" t="s">
        <v>386</v>
      </c>
      <c r="AA82" s="54"/>
      <c r="AB82" s="22"/>
      <c r="AC82" s="49"/>
      <c r="AD82" s="22" t="s">
        <v>393</v>
      </c>
      <c r="AE82" s="68"/>
      <c r="AF82" s="68"/>
      <c r="AG82" s="68"/>
      <c r="AH82" s="68"/>
      <c r="AI82" s="68"/>
      <c r="AJ82" s="68"/>
      <c r="AK82" s="68" t="s">
        <v>1152</v>
      </c>
      <c r="AL82" s="68"/>
      <c r="AM82" s="68" t="s">
        <v>997</v>
      </c>
      <c r="AN82" s="68" t="s">
        <v>1003</v>
      </c>
      <c r="AO82" s="68" t="s">
        <v>16</v>
      </c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22" t="s">
        <v>393</v>
      </c>
      <c r="BA82" s="29"/>
      <c r="BB82" s="52"/>
    </row>
    <row r="83" spans="2:54" s="45" customFormat="1" x14ac:dyDescent="0.25">
      <c r="B83" s="46">
        <f t="shared" si="5"/>
        <v>0</v>
      </c>
      <c r="C83" s="47">
        <f t="shared" ca="1" si="6"/>
        <v>74</v>
      </c>
      <c r="D83" s="48" t="s">
        <v>379</v>
      </c>
      <c r="E83" s="22"/>
      <c r="F83" s="49" t="s">
        <v>898</v>
      </c>
      <c r="G83" s="22" t="s">
        <v>393</v>
      </c>
      <c r="H83" s="50" t="s">
        <v>976</v>
      </c>
      <c r="I83" s="22" t="s">
        <v>393</v>
      </c>
      <c r="J83" s="51">
        <v>2</v>
      </c>
      <c r="K83" s="52" t="s">
        <v>314</v>
      </c>
      <c r="L83" s="22" t="s">
        <v>393</v>
      </c>
      <c r="M83" s="65" t="s">
        <v>351</v>
      </c>
      <c r="N83" s="29">
        <v>2000</v>
      </c>
      <c r="O83" s="22"/>
      <c r="P83" s="69">
        <v>87381.375499999995</v>
      </c>
      <c r="Q83" s="69"/>
      <c r="R83" s="71">
        <f t="shared" si="7"/>
        <v>174762.75099999999</v>
      </c>
      <c r="S83" s="53">
        <v>0.1</v>
      </c>
      <c r="U83" s="29">
        <v>2010</v>
      </c>
      <c r="V83" s="71">
        <f t="shared" si="8"/>
        <v>227545.348411504</v>
      </c>
      <c r="X83" s="54">
        <v>5</v>
      </c>
      <c r="Y83" s="80" t="str">
        <f t="shared" si="9"/>
        <v xml:space="preserve">6 Yrs    </v>
      </c>
      <c r="Z83" s="55" t="s">
        <v>386</v>
      </c>
      <c r="AA83" s="54"/>
      <c r="AB83" s="22"/>
      <c r="AC83" s="49"/>
      <c r="AD83" s="22" t="s">
        <v>393</v>
      </c>
      <c r="AE83" s="68"/>
      <c r="AF83" s="68"/>
      <c r="AG83" s="68"/>
      <c r="AH83" s="68"/>
      <c r="AI83" s="68"/>
      <c r="AJ83" s="68"/>
      <c r="AK83" s="68" t="s">
        <v>1153</v>
      </c>
      <c r="AL83" s="68"/>
      <c r="AM83" s="68" t="s">
        <v>1000</v>
      </c>
      <c r="AN83" s="68" t="s">
        <v>1001</v>
      </c>
      <c r="AO83" s="68" t="s">
        <v>16</v>
      </c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22" t="s">
        <v>393</v>
      </c>
      <c r="BA83" s="29"/>
      <c r="BB83" s="52"/>
    </row>
    <row r="84" spans="2:54" s="45" customFormat="1" x14ac:dyDescent="0.25">
      <c r="B84" s="46">
        <f t="shared" si="5"/>
        <v>0</v>
      </c>
      <c r="C84" s="47">
        <f t="shared" ca="1" si="6"/>
        <v>75</v>
      </c>
      <c r="D84" s="48" t="s">
        <v>379</v>
      </c>
      <c r="E84" s="22"/>
      <c r="F84" s="49" t="s">
        <v>898</v>
      </c>
      <c r="G84" s="22" t="s">
        <v>393</v>
      </c>
      <c r="H84" s="50" t="s">
        <v>976</v>
      </c>
      <c r="I84" s="22" t="s">
        <v>393</v>
      </c>
      <c r="J84" s="51">
        <v>1</v>
      </c>
      <c r="K84" s="52" t="s">
        <v>314</v>
      </c>
      <c r="L84" s="22" t="s">
        <v>393</v>
      </c>
      <c r="M84" s="65" t="s">
        <v>351</v>
      </c>
      <c r="N84" s="29">
        <v>1995</v>
      </c>
      <c r="O84" s="22"/>
      <c r="P84" s="69">
        <v>95325.136899999998</v>
      </c>
      <c r="Q84" s="69"/>
      <c r="R84" s="71">
        <f t="shared" si="7"/>
        <v>95325.136899999998</v>
      </c>
      <c r="S84" s="53">
        <v>0.1</v>
      </c>
      <c r="U84" s="29">
        <v>2010</v>
      </c>
      <c r="V84" s="71">
        <f t="shared" si="8"/>
        <v>124115.64457625651</v>
      </c>
      <c r="X84" s="54">
        <v>5</v>
      </c>
      <c r="Y84" s="80" t="str">
        <f t="shared" si="9"/>
        <v xml:space="preserve">6 Yrs    </v>
      </c>
      <c r="Z84" s="55" t="s">
        <v>386</v>
      </c>
      <c r="AA84" s="54"/>
      <c r="AB84" s="22"/>
      <c r="AC84" s="49"/>
      <c r="AD84" s="22" t="s">
        <v>393</v>
      </c>
      <c r="AE84" s="68"/>
      <c r="AF84" s="68"/>
      <c r="AG84" s="68"/>
      <c r="AH84" s="68"/>
      <c r="AI84" s="68"/>
      <c r="AJ84" s="68"/>
      <c r="AK84" s="68" t="s">
        <v>1154</v>
      </c>
      <c r="AL84" s="68"/>
      <c r="AM84" s="68" t="s">
        <v>999</v>
      </c>
      <c r="AN84" s="68" t="s">
        <v>1002</v>
      </c>
      <c r="AO84" s="68" t="s">
        <v>16</v>
      </c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22" t="s">
        <v>393</v>
      </c>
      <c r="BA84" s="29"/>
      <c r="BB84" s="52"/>
    </row>
    <row r="85" spans="2:54" s="45" customFormat="1" x14ac:dyDescent="0.25">
      <c r="B85" s="46">
        <f t="shared" si="5"/>
        <v>0</v>
      </c>
      <c r="C85" s="47">
        <f t="shared" ca="1" si="6"/>
        <v>76</v>
      </c>
      <c r="D85" s="48" t="s">
        <v>379</v>
      </c>
      <c r="E85" s="22"/>
      <c r="F85" s="49" t="s">
        <v>898</v>
      </c>
      <c r="G85" s="22" t="s">
        <v>393</v>
      </c>
      <c r="H85" s="50" t="s">
        <v>976</v>
      </c>
      <c r="I85" s="22" t="s">
        <v>393</v>
      </c>
      <c r="J85" s="51">
        <v>1</v>
      </c>
      <c r="K85" s="52" t="s">
        <v>314</v>
      </c>
      <c r="L85" s="22" t="s">
        <v>393</v>
      </c>
      <c r="M85" s="65" t="s">
        <v>351</v>
      </c>
      <c r="N85" s="29">
        <v>1997</v>
      </c>
      <c r="O85" s="22"/>
      <c r="P85" s="69">
        <v>95325.136899999998</v>
      </c>
      <c r="Q85" s="69"/>
      <c r="R85" s="71">
        <f t="shared" si="7"/>
        <v>95325.136899999998</v>
      </c>
      <c r="S85" s="53">
        <v>0.1</v>
      </c>
      <c r="U85" s="29">
        <v>2010</v>
      </c>
      <c r="V85" s="71">
        <f t="shared" si="8"/>
        <v>124115.64457625651</v>
      </c>
      <c r="X85" s="54">
        <v>5</v>
      </c>
      <c r="Y85" s="80" t="str">
        <f t="shared" si="9"/>
        <v xml:space="preserve">6 Yrs    </v>
      </c>
      <c r="Z85" s="55" t="s">
        <v>386</v>
      </c>
      <c r="AA85" s="54"/>
      <c r="AB85" s="22"/>
      <c r="AC85" s="49"/>
      <c r="AD85" s="22" t="s">
        <v>393</v>
      </c>
      <c r="AE85" s="68"/>
      <c r="AF85" s="68"/>
      <c r="AG85" s="68"/>
      <c r="AH85" s="68"/>
      <c r="AI85" s="68"/>
      <c r="AJ85" s="68"/>
      <c r="AK85" s="68" t="s">
        <v>1155</v>
      </c>
      <c r="AL85" s="68"/>
      <c r="AM85" s="68" t="s">
        <v>999</v>
      </c>
      <c r="AN85" s="68" t="s">
        <v>1002</v>
      </c>
      <c r="AO85" s="68" t="s">
        <v>16</v>
      </c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22" t="s">
        <v>393</v>
      </c>
      <c r="BA85" s="29"/>
      <c r="BB85" s="52"/>
    </row>
    <row r="86" spans="2:54" s="45" customFormat="1" x14ac:dyDescent="0.25">
      <c r="B86" s="46">
        <f t="shared" si="5"/>
        <v>0</v>
      </c>
      <c r="C86" s="47">
        <f t="shared" ca="1" si="6"/>
        <v>77</v>
      </c>
      <c r="D86" s="48" t="s">
        <v>369</v>
      </c>
      <c r="E86" s="22"/>
      <c r="F86" s="49" t="s">
        <v>724</v>
      </c>
      <c r="G86" s="22" t="s">
        <v>393</v>
      </c>
      <c r="H86" s="50" t="s">
        <v>905</v>
      </c>
      <c r="I86" s="22" t="s">
        <v>393</v>
      </c>
      <c r="J86" s="51">
        <v>2</v>
      </c>
      <c r="K86" s="52" t="s">
        <v>314</v>
      </c>
      <c r="L86" s="22" t="s">
        <v>393</v>
      </c>
      <c r="M86" s="65" t="s">
        <v>351</v>
      </c>
      <c r="N86" s="29">
        <v>1998</v>
      </c>
      <c r="O86" s="22"/>
      <c r="P86" s="69">
        <v>10247980.6106</v>
      </c>
      <c r="Q86" s="69"/>
      <c r="R86" s="71">
        <f t="shared" si="7"/>
        <v>20495961.2212</v>
      </c>
      <c r="S86" s="53">
        <v>0.1</v>
      </c>
      <c r="U86" s="29">
        <v>1998</v>
      </c>
      <c r="V86" s="71">
        <f t="shared" si="8"/>
        <v>42406178.546998084</v>
      </c>
      <c r="X86" s="54">
        <v>60</v>
      </c>
      <c r="Y86" s="80" t="str">
        <f t="shared" si="9"/>
        <v xml:space="preserve">50 Yrs    </v>
      </c>
      <c r="Z86" s="55" t="s">
        <v>386</v>
      </c>
      <c r="AA86" s="54"/>
      <c r="AB86" s="22"/>
      <c r="AC86" s="49"/>
      <c r="AD86" s="22" t="s">
        <v>393</v>
      </c>
      <c r="AE86" s="68"/>
      <c r="AF86" s="68"/>
      <c r="AG86" s="68"/>
      <c r="AH86" s="68"/>
      <c r="AI86" s="68"/>
      <c r="AJ86" s="68"/>
      <c r="AK86" s="68" t="s">
        <v>1156</v>
      </c>
      <c r="AL86" s="68"/>
      <c r="AM86" s="68" t="s">
        <v>1007</v>
      </c>
      <c r="AN86" s="68" t="s">
        <v>16</v>
      </c>
      <c r="AO86" s="68" t="s">
        <v>16</v>
      </c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22" t="s">
        <v>393</v>
      </c>
      <c r="BA86" s="29"/>
      <c r="BB86" s="52"/>
    </row>
    <row r="87" spans="2:54" s="45" customFormat="1" x14ac:dyDescent="0.25">
      <c r="B87" s="46">
        <f t="shared" si="5"/>
        <v>0</v>
      </c>
      <c r="C87" s="47">
        <f t="shared" ca="1" si="6"/>
        <v>78</v>
      </c>
      <c r="D87" s="48" t="s">
        <v>369</v>
      </c>
      <c r="E87" s="22"/>
      <c r="F87" s="49" t="s">
        <v>724</v>
      </c>
      <c r="G87" s="22" t="s">
        <v>393</v>
      </c>
      <c r="H87" s="50" t="s">
        <v>905</v>
      </c>
      <c r="I87" s="22" t="s">
        <v>393</v>
      </c>
      <c r="J87" s="51">
        <v>1</v>
      </c>
      <c r="K87" s="52" t="s">
        <v>314</v>
      </c>
      <c r="L87" s="22" t="s">
        <v>393</v>
      </c>
      <c r="M87" s="65" t="s">
        <v>351</v>
      </c>
      <c r="N87" s="29">
        <v>2003</v>
      </c>
      <c r="O87" s="22"/>
      <c r="P87" s="69">
        <v>5703663.3134000003</v>
      </c>
      <c r="Q87" s="69"/>
      <c r="R87" s="71">
        <f t="shared" si="7"/>
        <v>5703663.3134000003</v>
      </c>
      <c r="S87" s="53">
        <v>0.1</v>
      </c>
      <c r="U87" s="29">
        <v>2003</v>
      </c>
      <c r="V87" s="71">
        <f t="shared" si="8"/>
        <v>10342970.377366768</v>
      </c>
      <c r="X87" s="54">
        <v>60</v>
      </c>
      <c r="Y87" s="80" t="str">
        <f t="shared" si="9"/>
        <v xml:space="preserve">50 Yrs    </v>
      </c>
      <c r="Z87" s="55" t="s">
        <v>386</v>
      </c>
      <c r="AA87" s="54"/>
      <c r="AB87" s="22"/>
      <c r="AC87" s="49"/>
      <c r="AD87" s="22" t="s">
        <v>393</v>
      </c>
      <c r="AE87" s="68"/>
      <c r="AF87" s="68"/>
      <c r="AG87" s="68"/>
      <c r="AH87" s="68"/>
      <c r="AI87" s="68"/>
      <c r="AJ87" s="68"/>
      <c r="AK87" s="68" t="s">
        <v>1157</v>
      </c>
      <c r="AL87" s="68"/>
      <c r="AM87" s="68" t="s">
        <v>1008</v>
      </c>
      <c r="AN87" s="68" t="s">
        <v>16</v>
      </c>
      <c r="AO87" s="68" t="s">
        <v>16</v>
      </c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22" t="s">
        <v>393</v>
      </c>
      <c r="BA87" s="29"/>
      <c r="BB87" s="52"/>
    </row>
    <row r="88" spans="2:54" s="45" customFormat="1" x14ac:dyDescent="0.25">
      <c r="B88" s="46">
        <f t="shared" si="5"/>
        <v>0</v>
      </c>
      <c r="C88" s="47">
        <f t="shared" ca="1" si="6"/>
        <v>79</v>
      </c>
      <c r="D88" s="48" t="s">
        <v>369</v>
      </c>
      <c r="E88" s="22"/>
      <c r="F88" s="49" t="s">
        <v>724</v>
      </c>
      <c r="G88" s="22" t="s">
        <v>393</v>
      </c>
      <c r="H88" s="50" t="s">
        <v>905</v>
      </c>
      <c r="I88" s="22" t="s">
        <v>393</v>
      </c>
      <c r="J88" s="51">
        <v>1</v>
      </c>
      <c r="K88" s="52" t="s">
        <v>314</v>
      </c>
      <c r="L88" s="22" t="s">
        <v>393</v>
      </c>
      <c r="M88" s="65" t="s">
        <v>351</v>
      </c>
      <c r="N88" s="29">
        <v>2007</v>
      </c>
      <c r="O88" s="22"/>
      <c r="P88" s="69">
        <v>1076915.4508</v>
      </c>
      <c r="Q88" s="69"/>
      <c r="R88" s="71">
        <f t="shared" si="7"/>
        <v>1076915.4508</v>
      </c>
      <c r="S88" s="53">
        <v>0.1</v>
      </c>
      <c r="U88" s="29">
        <v>2007</v>
      </c>
      <c r="V88" s="71">
        <f t="shared" si="8"/>
        <v>1551445.5566312079</v>
      </c>
      <c r="X88" s="54">
        <v>60</v>
      </c>
      <c r="Y88" s="80" t="str">
        <f t="shared" si="9"/>
        <v xml:space="preserve">50 Yrs    </v>
      </c>
      <c r="Z88" s="55" t="s">
        <v>386</v>
      </c>
      <c r="AA88" s="54"/>
      <c r="AB88" s="22"/>
      <c r="AC88" s="49"/>
      <c r="AD88" s="22" t="s">
        <v>393</v>
      </c>
      <c r="AE88" s="68"/>
      <c r="AF88" s="68"/>
      <c r="AG88" s="68"/>
      <c r="AH88" s="68"/>
      <c r="AI88" s="68"/>
      <c r="AJ88" s="68"/>
      <c r="AK88" s="68" t="s">
        <v>1158</v>
      </c>
      <c r="AL88" s="68"/>
      <c r="AM88" s="68" t="s">
        <v>1009</v>
      </c>
      <c r="AN88" s="68" t="s">
        <v>16</v>
      </c>
      <c r="AO88" s="68" t="s">
        <v>16</v>
      </c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22" t="s">
        <v>393</v>
      </c>
      <c r="BA88" s="29"/>
      <c r="BB88" s="52"/>
    </row>
    <row r="89" spans="2:54" s="45" customFormat="1" x14ac:dyDescent="0.25">
      <c r="B89" s="46">
        <f t="shared" si="5"/>
        <v>0</v>
      </c>
      <c r="C89" s="47">
        <f t="shared" ca="1" si="6"/>
        <v>80</v>
      </c>
      <c r="D89" s="48" t="s">
        <v>369</v>
      </c>
      <c r="E89" s="22"/>
      <c r="F89" s="49" t="s">
        <v>724</v>
      </c>
      <c r="G89" s="22" t="s">
        <v>393</v>
      </c>
      <c r="H89" s="50" t="s">
        <v>906</v>
      </c>
      <c r="I89" s="22" t="s">
        <v>393</v>
      </c>
      <c r="J89" s="51">
        <v>3</v>
      </c>
      <c r="K89" s="52" t="s">
        <v>314</v>
      </c>
      <c r="L89" s="22" t="s">
        <v>393</v>
      </c>
      <c r="M89" s="65" t="s">
        <v>351</v>
      </c>
      <c r="N89" s="29">
        <v>1998</v>
      </c>
      <c r="O89" s="22"/>
      <c r="P89" s="69">
        <v>1083119.9018999999</v>
      </c>
      <c r="Q89" s="69"/>
      <c r="R89" s="71">
        <f t="shared" si="7"/>
        <v>3249359.7056999998</v>
      </c>
      <c r="S89" s="53">
        <v>0.1</v>
      </c>
      <c r="U89" s="29">
        <v>1998</v>
      </c>
      <c r="V89" s="71">
        <f t="shared" si="8"/>
        <v>6722930.7450488927</v>
      </c>
      <c r="X89" s="54">
        <v>15</v>
      </c>
      <c r="Y89" s="80" t="str">
        <f t="shared" si="9"/>
        <v xml:space="preserve">10 Yrs    </v>
      </c>
      <c r="Z89" s="55" t="s">
        <v>386</v>
      </c>
      <c r="AA89" s="54"/>
      <c r="AB89" s="22"/>
      <c r="AC89" s="49"/>
      <c r="AD89" s="22" t="s">
        <v>393</v>
      </c>
      <c r="AE89" s="68"/>
      <c r="AF89" s="68"/>
      <c r="AG89" s="68"/>
      <c r="AH89" s="68"/>
      <c r="AI89" s="68"/>
      <c r="AJ89" s="68"/>
      <c r="AK89" s="68" t="s">
        <v>1159</v>
      </c>
      <c r="AL89" s="68"/>
      <c r="AM89" s="68" t="s">
        <v>1004</v>
      </c>
      <c r="AN89" s="68" t="s">
        <v>16</v>
      </c>
      <c r="AO89" s="68" t="s">
        <v>16</v>
      </c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22" t="s">
        <v>393</v>
      </c>
      <c r="BA89" s="29"/>
      <c r="BB89" s="52"/>
    </row>
    <row r="90" spans="2:54" s="45" customFormat="1" x14ac:dyDescent="0.25">
      <c r="B90" s="46">
        <f t="shared" si="5"/>
        <v>0</v>
      </c>
      <c r="C90" s="47">
        <f t="shared" ca="1" si="6"/>
        <v>81</v>
      </c>
      <c r="D90" s="48" t="s">
        <v>369</v>
      </c>
      <c r="E90" s="22"/>
      <c r="F90" s="49" t="s">
        <v>69</v>
      </c>
      <c r="G90" s="22" t="s">
        <v>393</v>
      </c>
      <c r="H90" s="50" t="s">
        <v>977</v>
      </c>
      <c r="I90" s="22" t="s">
        <v>393</v>
      </c>
      <c r="J90" s="51">
        <v>27</v>
      </c>
      <c r="K90" s="52" t="s">
        <v>404</v>
      </c>
      <c r="L90" s="22" t="s">
        <v>393</v>
      </c>
      <c r="M90" s="65" t="s">
        <v>351</v>
      </c>
      <c r="N90" s="29">
        <v>1999</v>
      </c>
      <c r="O90" s="22"/>
      <c r="P90" s="69">
        <v>501324.57079999999</v>
      </c>
      <c r="Q90" s="69"/>
      <c r="R90" s="71">
        <f t="shared" si="7"/>
        <v>13535763.411599999</v>
      </c>
      <c r="S90" s="53">
        <v>0</v>
      </c>
      <c r="U90" s="29">
        <v>2013</v>
      </c>
      <c r="V90" s="71">
        <f t="shared" si="8"/>
        <v>14480158.528439214</v>
      </c>
      <c r="X90" s="54">
        <v>18</v>
      </c>
      <c r="Y90" s="80" t="str">
        <f t="shared" si="9"/>
        <v xml:space="preserve">20 Yrs    </v>
      </c>
      <c r="Z90" s="55" t="s">
        <v>386</v>
      </c>
      <c r="AA90" s="54"/>
      <c r="AB90" s="22"/>
      <c r="AC90" s="49"/>
      <c r="AD90" s="22" t="s">
        <v>393</v>
      </c>
      <c r="AE90" s="68"/>
      <c r="AF90" s="68"/>
      <c r="AG90" s="68"/>
      <c r="AH90" s="68"/>
      <c r="AI90" s="68"/>
      <c r="AJ90" s="68"/>
      <c r="AK90" s="68" t="s">
        <v>1160</v>
      </c>
      <c r="AL90" s="68"/>
      <c r="AM90" s="68" t="s">
        <v>1008</v>
      </c>
      <c r="AN90" s="68" t="s">
        <v>999</v>
      </c>
      <c r="AO90" s="68" t="s">
        <v>16</v>
      </c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22" t="s">
        <v>393</v>
      </c>
      <c r="BA90" s="29"/>
      <c r="BB90" s="52"/>
    </row>
    <row r="91" spans="2:54" s="45" customFormat="1" x14ac:dyDescent="0.25">
      <c r="B91" s="46">
        <f t="shared" si="5"/>
        <v>0</v>
      </c>
      <c r="C91" s="47">
        <f t="shared" ca="1" si="6"/>
        <v>82</v>
      </c>
      <c r="D91" s="48" t="s">
        <v>369</v>
      </c>
      <c r="E91" s="22"/>
      <c r="F91" s="49" t="s">
        <v>72</v>
      </c>
      <c r="G91" s="22" t="s">
        <v>393</v>
      </c>
      <c r="H91" s="50" t="s">
        <v>978</v>
      </c>
      <c r="I91" s="22" t="s">
        <v>393</v>
      </c>
      <c r="J91" s="51">
        <v>905.2</v>
      </c>
      <c r="K91" s="52" t="s">
        <v>404</v>
      </c>
      <c r="L91" s="22" t="s">
        <v>393</v>
      </c>
      <c r="M91" s="65" t="s">
        <v>351</v>
      </c>
      <c r="N91" s="29">
        <v>1999</v>
      </c>
      <c r="O91" s="22"/>
      <c r="P91" s="69">
        <v>39519.541599999997</v>
      </c>
      <c r="Q91" s="69"/>
      <c r="R91" s="71">
        <f t="shared" si="7"/>
        <v>35773089.056319997</v>
      </c>
      <c r="S91" s="53">
        <v>0</v>
      </c>
      <c r="U91" s="29">
        <v>2013</v>
      </c>
      <c r="V91" s="71">
        <f t="shared" si="8"/>
        <v>38268990.439325146</v>
      </c>
      <c r="X91" s="54"/>
      <c r="Y91" s="80" t="str">
        <f t="shared" si="9"/>
        <v xml:space="preserve">80 Yrs    </v>
      </c>
      <c r="Z91" s="55" t="s">
        <v>386</v>
      </c>
      <c r="AA91" s="54"/>
      <c r="AB91" s="22"/>
      <c r="AC91" s="49"/>
      <c r="AD91" s="22" t="s">
        <v>393</v>
      </c>
      <c r="AE91" s="68"/>
      <c r="AF91" s="68"/>
      <c r="AG91" s="68"/>
      <c r="AH91" s="68"/>
      <c r="AI91" s="68"/>
      <c r="AJ91" s="68"/>
      <c r="AK91" s="68" t="s">
        <v>1161</v>
      </c>
      <c r="AL91" s="68"/>
      <c r="AM91" s="68" t="s">
        <v>1009</v>
      </c>
      <c r="AN91" s="68" t="s">
        <v>1000</v>
      </c>
      <c r="AO91" s="68" t="s">
        <v>16</v>
      </c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22" t="s">
        <v>393</v>
      </c>
      <c r="BA91" s="29"/>
      <c r="BB91" s="52"/>
    </row>
    <row r="92" spans="2:54" s="45" customFormat="1" x14ac:dyDescent="0.25">
      <c r="B92" s="46">
        <f t="shared" si="5"/>
        <v>0</v>
      </c>
      <c r="C92" s="47">
        <f t="shared" ca="1" si="6"/>
        <v>83</v>
      </c>
      <c r="D92" s="48" t="s">
        <v>369</v>
      </c>
      <c r="E92" s="22"/>
      <c r="F92" s="49" t="s">
        <v>72</v>
      </c>
      <c r="G92" s="22" t="s">
        <v>393</v>
      </c>
      <c r="H92" s="50" t="s">
        <v>978</v>
      </c>
      <c r="I92" s="22" t="s">
        <v>393</v>
      </c>
      <c r="J92" s="51">
        <v>3</v>
      </c>
      <c r="K92" s="52" t="s">
        <v>996</v>
      </c>
      <c r="L92" s="22" t="s">
        <v>393</v>
      </c>
      <c r="M92" s="65" t="s">
        <v>351</v>
      </c>
      <c r="N92" s="29">
        <v>1999</v>
      </c>
      <c r="O92" s="22"/>
      <c r="P92" s="69">
        <v>248155.66250000001</v>
      </c>
      <c r="Q92" s="69"/>
      <c r="R92" s="71">
        <f t="shared" si="7"/>
        <v>744466.98750000005</v>
      </c>
      <c r="S92" s="53">
        <v>0</v>
      </c>
      <c r="U92" s="29">
        <v>2013</v>
      </c>
      <c r="V92" s="71">
        <f t="shared" si="8"/>
        <v>796408.71891652851</v>
      </c>
      <c r="X92" s="54"/>
      <c r="Y92" s="80" t="str">
        <f t="shared" si="9"/>
        <v xml:space="preserve">80 Yrs    </v>
      </c>
      <c r="Z92" s="55" t="s">
        <v>386</v>
      </c>
      <c r="AA92" s="54"/>
      <c r="AB92" s="22"/>
      <c r="AC92" s="49"/>
      <c r="AD92" s="22" t="s">
        <v>393</v>
      </c>
      <c r="AE92" s="68"/>
      <c r="AF92" s="68"/>
      <c r="AG92" s="68"/>
      <c r="AH92" s="68"/>
      <c r="AI92" s="68"/>
      <c r="AJ92" s="68"/>
      <c r="AK92" s="68" t="s">
        <v>1162</v>
      </c>
      <c r="AL92" s="68"/>
      <c r="AM92" s="68" t="s">
        <v>1009</v>
      </c>
      <c r="AN92" s="68" t="s">
        <v>409</v>
      </c>
      <c r="AO92" s="68" t="s">
        <v>16</v>
      </c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22" t="s">
        <v>393</v>
      </c>
      <c r="BA92" s="29"/>
      <c r="BB92" s="52"/>
    </row>
    <row r="93" spans="2:54" s="45" customFormat="1" x14ac:dyDescent="0.25">
      <c r="B93" s="46">
        <f t="shared" si="5"/>
        <v>0</v>
      </c>
      <c r="C93" s="47">
        <f t="shared" ca="1" si="6"/>
        <v>84</v>
      </c>
      <c r="D93" s="48" t="s">
        <v>369</v>
      </c>
      <c r="E93" s="22"/>
      <c r="F93" s="49" t="s">
        <v>705</v>
      </c>
      <c r="G93" s="22" t="s">
        <v>393</v>
      </c>
      <c r="H93" s="50" t="s">
        <v>979</v>
      </c>
      <c r="I93" s="22" t="s">
        <v>393</v>
      </c>
      <c r="J93" s="51">
        <v>600</v>
      </c>
      <c r="K93" s="52" t="s">
        <v>404</v>
      </c>
      <c r="L93" s="22" t="s">
        <v>393</v>
      </c>
      <c r="M93" s="65" t="s">
        <v>351</v>
      </c>
      <c r="N93" s="29">
        <v>2011</v>
      </c>
      <c r="O93" s="22"/>
      <c r="P93" s="69">
        <v>39928.873699999996</v>
      </c>
      <c r="Q93" s="69"/>
      <c r="R93" s="71">
        <f t="shared" si="7"/>
        <v>23957324.219999999</v>
      </c>
      <c r="S93" s="53">
        <v>0</v>
      </c>
      <c r="U93" s="29">
        <v>2013</v>
      </c>
      <c r="V93" s="71">
        <f t="shared" si="8"/>
        <v>25628835.409868486</v>
      </c>
      <c r="X93" s="54"/>
      <c r="Y93" s="80" t="str">
        <f t="shared" si="9"/>
        <v xml:space="preserve">80 Yrs    </v>
      </c>
      <c r="Z93" s="55" t="s">
        <v>386</v>
      </c>
      <c r="AA93" s="54"/>
      <c r="AB93" s="22"/>
      <c r="AC93" s="49"/>
      <c r="AD93" s="22" t="s">
        <v>393</v>
      </c>
      <c r="AE93" s="68"/>
      <c r="AF93" s="68"/>
      <c r="AG93" s="68"/>
      <c r="AH93" s="68"/>
      <c r="AI93" s="68"/>
      <c r="AJ93" s="68"/>
      <c r="AK93" s="68" t="s">
        <v>1163</v>
      </c>
      <c r="AL93" s="68"/>
      <c r="AM93" s="68" t="s">
        <v>1009</v>
      </c>
      <c r="AN93" s="68" t="s">
        <v>1000</v>
      </c>
      <c r="AO93" s="68" t="s">
        <v>16</v>
      </c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22" t="s">
        <v>393</v>
      </c>
      <c r="BA93" s="29"/>
      <c r="BB93" s="52"/>
    </row>
    <row r="94" spans="2:54" s="45" customFormat="1" x14ac:dyDescent="0.25">
      <c r="B94" s="46">
        <f t="shared" si="5"/>
        <v>0</v>
      </c>
      <c r="C94" s="47">
        <f t="shared" ca="1" si="6"/>
        <v>85</v>
      </c>
      <c r="D94" s="48" t="s">
        <v>369</v>
      </c>
      <c r="E94" s="22"/>
      <c r="F94" s="49" t="s">
        <v>705</v>
      </c>
      <c r="G94" s="22" t="s">
        <v>393</v>
      </c>
      <c r="H94" s="50" t="s">
        <v>979</v>
      </c>
      <c r="I94" s="22" t="s">
        <v>393</v>
      </c>
      <c r="J94" s="51">
        <v>900</v>
      </c>
      <c r="K94" s="52" t="s">
        <v>404</v>
      </c>
      <c r="L94" s="22" t="s">
        <v>393</v>
      </c>
      <c r="M94" s="65" t="s">
        <v>351</v>
      </c>
      <c r="N94" s="29">
        <v>2011</v>
      </c>
      <c r="O94" s="22"/>
      <c r="P94" s="69">
        <v>39928.873699999996</v>
      </c>
      <c r="Q94" s="69"/>
      <c r="R94" s="71">
        <f t="shared" si="7"/>
        <v>35935986.329999998</v>
      </c>
      <c r="S94" s="53">
        <v>0</v>
      </c>
      <c r="U94" s="29">
        <v>2013</v>
      </c>
      <c r="V94" s="71">
        <f t="shared" si="8"/>
        <v>38443253.114802733</v>
      </c>
      <c r="X94" s="54"/>
      <c r="Y94" s="80" t="str">
        <f t="shared" si="9"/>
        <v xml:space="preserve">80 Yrs    </v>
      </c>
      <c r="Z94" s="55" t="s">
        <v>386</v>
      </c>
      <c r="AA94" s="54"/>
      <c r="AB94" s="22"/>
      <c r="AC94" s="49"/>
      <c r="AD94" s="22" t="s">
        <v>393</v>
      </c>
      <c r="AE94" s="68"/>
      <c r="AF94" s="68"/>
      <c r="AG94" s="68"/>
      <c r="AH94" s="68"/>
      <c r="AI94" s="68"/>
      <c r="AJ94" s="68"/>
      <c r="AK94" s="68" t="s">
        <v>1163</v>
      </c>
      <c r="AL94" s="68"/>
      <c r="AM94" s="68" t="s">
        <v>1008</v>
      </c>
      <c r="AN94" s="68" t="s">
        <v>998</v>
      </c>
      <c r="AO94" s="68" t="s">
        <v>16</v>
      </c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22" t="s">
        <v>393</v>
      </c>
      <c r="BA94" s="29"/>
      <c r="BB94" s="52"/>
    </row>
    <row r="95" spans="2:54" s="45" customFormat="1" x14ac:dyDescent="0.25">
      <c r="B95" s="46">
        <f t="shared" si="5"/>
        <v>0</v>
      </c>
      <c r="C95" s="47">
        <f t="shared" ca="1" si="6"/>
        <v>86</v>
      </c>
      <c r="D95" s="48" t="s">
        <v>369</v>
      </c>
      <c r="E95" s="22"/>
      <c r="F95" s="49" t="s">
        <v>705</v>
      </c>
      <c r="G95" s="22" t="s">
        <v>393</v>
      </c>
      <c r="H95" s="50" t="s">
        <v>979</v>
      </c>
      <c r="I95" s="22" t="s">
        <v>393</v>
      </c>
      <c r="J95" s="51">
        <v>796.75</v>
      </c>
      <c r="K95" s="52" t="s">
        <v>404</v>
      </c>
      <c r="L95" s="22" t="s">
        <v>393</v>
      </c>
      <c r="M95" s="65" t="s">
        <v>351</v>
      </c>
      <c r="N95" s="29">
        <v>2013</v>
      </c>
      <c r="O95" s="22"/>
      <c r="P95" s="69">
        <v>12013.4527</v>
      </c>
      <c r="Q95" s="69"/>
      <c r="R95" s="71">
        <f t="shared" si="7"/>
        <v>9571718.4387250002</v>
      </c>
      <c r="S95" s="53">
        <v>0</v>
      </c>
      <c r="U95" s="29">
        <v>2013</v>
      </c>
      <c r="V95" s="71">
        <f t="shared" si="8"/>
        <v>10239540.701748969</v>
      </c>
      <c r="X95" s="54"/>
      <c r="Y95" s="80" t="str">
        <f t="shared" si="9"/>
        <v xml:space="preserve">80 Yrs    </v>
      </c>
      <c r="Z95" s="55" t="s">
        <v>386</v>
      </c>
      <c r="AA95" s="54"/>
      <c r="AB95" s="22"/>
      <c r="AC95" s="49"/>
      <c r="AD95" s="22" t="s">
        <v>393</v>
      </c>
      <c r="AE95" s="68"/>
      <c r="AF95" s="68"/>
      <c r="AG95" s="68"/>
      <c r="AH95" s="68"/>
      <c r="AI95" s="68"/>
      <c r="AJ95" s="68"/>
      <c r="AK95" s="68" t="s">
        <v>1164</v>
      </c>
      <c r="AL95" s="68"/>
      <c r="AM95" s="68" t="s">
        <v>1007</v>
      </c>
      <c r="AN95" s="68" t="s">
        <v>997</v>
      </c>
      <c r="AO95" s="68" t="s">
        <v>16</v>
      </c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22" t="s">
        <v>393</v>
      </c>
      <c r="BA95" s="29"/>
      <c r="BB95" s="52"/>
    </row>
    <row r="96" spans="2:54" s="45" customFormat="1" x14ac:dyDescent="0.25">
      <c r="B96" s="46">
        <f t="shared" si="5"/>
        <v>0</v>
      </c>
      <c r="C96" s="47">
        <f t="shared" ca="1" si="6"/>
        <v>87</v>
      </c>
      <c r="D96" s="48" t="s">
        <v>369</v>
      </c>
      <c r="E96" s="22"/>
      <c r="F96" s="49" t="s">
        <v>106</v>
      </c>
      <c r="G96" s="22" t="s">
        <v>393</v>
      </c>
      <c r="H96" s="50" t="s">
        <v>685</v>
      </c>
      <c r="I96" s="22" t="s">
        <v>393</v>
      </c>
      <c r="J96" s="51">
        <v>34657.919999999998</v>
      </c>
      <c r="K96" s="52" t="s">
        <v>404</v>
      </c>
      <c r="L96" s="22" t="s">
        <v>393</v>
      </c>
      <c r="M96" s="65" t="s">
        <v>351</v>
      </c>
      <c r="N96" s="29">
        <v>1999</v>
      </c>
      <c r="O96" s="22"/>
      <c r="P96" s="69">
        <v>30.686299999999999</v>
      </c>
      <c r="Q96" s="69"/>
      <c r="R96" s="71">
        <f t="shared" si="7"/>
        <v>1063523.3304959999</v>
      </c>
      <c r="S96" s="53">
        <v>0</v>
      </c>
      <c r="U96" s="29">
        <v>2013</v>
      </c>
      <c r="V96" s="71">
        <f t="shared" si="8"/>
        <v>1137725.738548157</v>
      </c>
      <c r="X96" s="54">
        <v>25</v>
      </c>
      <c r="Y96" s="80" t="str">
        <f t="shared" si="9"/>
        <v xml:space="preserve">40 Yrs    </v>
      </c>
      <c r="Z96" s="55" t="s">
        <v>386</v>
      </c>
      <c r="AA96" s="54"/>
      <c r="AB96" s="22"/>
      <c r="AC96" s="49"/>
      <c r="AD96" s="22" t="s">
        <v>393</v>
      </c>
      <c r="AE96" s="68"/>
      <c r="AF96" s="68"/>
      <c r="AG96" s="68"/>
      <c r="AH96" s="68"/>
      <c r="AI96" s="68"/>
      <c r="AJ96" s="68"/>
      <c r="AK96" s="68" t="s">
        <v>1165</v>
      </c>
      <c r="AL96" s="68"/>
      <c r="AM96" s="68" t="s">
        <v>1007</v>
      </c>
      <c r="AN96" s="68" t="s">
        <v>1000</v>
      </c>
      <c r="AO96" s="68" t="s">
        <v>16</v>
      </c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22" t="s">
        <v>393</v>
      </c>
      <c r="BA96" s="29"/>
      <c r="BB96" s="52"/>
    </row>
    <row r="97" spans="2:54" s="45" customFormat="1" x14ac:dyDescent="0.25">
      <c r="B97" s="46">
        <f t="shared" si="5"/>
        <v>0</v>
      </c>
      <c r="C97" s="47">
        <f t="shared" ca="1" si="6"/>
        <v>88</v>
      </c>
      <c r="D97" s="48" t="s">
        <v>369</v>
      </c>
      <c r="E97" s="22"/>
      <c r="F97" s="49" t="s">
        <v>106</v>
      </c>
      <c r="G97" s="22" t="s">
        <v>393</v>
      </c>
      <c r="H97" s="50" t="s">
        <v>685</v>
      </c>
      <c r="I97" s="22" t="s">
        <v>393</v>
      </c>
      <c r="J97" s="51">
        <v>6</v>
      </c>
      <c r="K97" s="52" t="s">
        <v>996</v>
      </c>
      <c r="L97" s="22" t="s">
        <v>393</v>
      </c>
      <c r="M97" s="65" t="s">
        <v>351</v>
      </c>
      <c r="N97" s="29">
        <v>1999</v>
      </c>
      <c r="O97" s="22"/>
      <c r="P97" s="69">
        <v>27393.8069</v>
      </c>
      <c r="Q97" s="69"/>
      <c r="R97" s="71">
        <f t="shared" si="7"/>
        <v>164362.8414</v>
      </c>
      <c r="S97" s="53">
        <v>0</v>
      </c>
      <c r="U97" s="29">
        <v>2013</v>
      </c>
      <c r="V97" s="71">
        <f t="shared" si="8"/>
        <v>175830.49638833659</v>
      </c>
      <c r="X97" s="54">
        <v>25</v>
      </c>
      <c r="Y97" s="80" t="str">
        <f t="shared" si="9"/>
        <v xml:space="preserve">40 Yrs    </v>
      </c>
      <c r="Z97" s="55" t="s">
        <v>386</v>
      </c>
      <c r="AA97" s="54"/>
      <c r="AB97" s="22"/>
      <c r="AC97" s="49"/>
      <c r="AD97" s="22" t="s">
        <v>393</v>
      </c>
      <c r="AE97" s="68"/>
      <c r="AF97" s="68"/>
      <c r="AG97" s="68"/>
      <c r="AH97" s="68"/>
      <c r="AI97" s="68"/>
      <c r="AJ97" s="68"/>
      <c r="AK97" s="68" t="s">
        <v>1166</v>
      </c>
      <c r="AL97" s="68"/>
      <c r="AM97" s="68" t="s">
        <v>1008</v>
      </c>
      <c r="AN97" s="68" t="s">
        <v>409</v>
      </c>
      <c r="AO97" s="68" t="s">
        <v>16</v>
      </c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22" t="s">
        <v>393</v>
      </c>
      <c r="BA97" s="29"/>
      <c r="BB97" s="52"/>
    </row>
    <row r="98" spans="2:54" s="45" customFormat="1" x14ac:dyDescent="0.25">
      <c r="B98" s="46">
        <f t="shared" si="5"/>
        <v>0</v>
      </c>
      <c r="C98" s="47">
        <f t="shared" ca="1" si="6"/>
        <v>89</v>
      </c>
      <c r="D98" s="48" t="s">
        <v>369</v>
      </c>
      <c r="E98" s="22"/>
      <c r="F98" s="49" t="s">
        <v>106</v>
      </c>
      <c r="G98" s="22" t="s">
        <v>393</v>
      </c>
      <c r="H98" s="50" t="s">
        <v>685</v>
      </c>
      <c r="I98" s="22" t="s">
        <v>393</v>
      </c>
      <c r="J98" s="51">
        <v>2</v>
      </c>
      <c r="K98" s="52" t="s">
        <v>996</v>
      </c>
      <c r="L98" s="22" t="s">
        <v>393</v>
      </c>
      <c r="M98" s="65" t="s">
        <v>351</v>
      </c>
      <c r="N98" s="29">
        <v>2008</v>
      </c>
      <c r="O98" s="22"/>
      <c r="P98" s="69">
        <v>7734.7218999999996</v>
      </c>
      <c r="Q98" s="69"/>
      <c r="R98" s="71">
        <f t="shared" si="7"/>
        <v>15469.443799999999</v>
      </c>
      <c r="S98" s="53">
        <v>0</v>
      </c>
      <c r="U98" s="29">
        <v>2013</v>
      </c>
      <c r="V98" s="71">
        <f t="shared" si="8"/>
        <v>16548.752498053829</v>
      </c>
      <c r="X98" s="54">
        <v>25</v>
      </c>
      <c r="Y98" s="80" t="str">
        <f t="shared" si="9"/>
        <v xml:space="preserve">40 Yrs    </v>
      </c>
      <c r="Z98" s="55" t="s">
        <v>386</v>
      </c>
      <c r="AA98" s="54"/>
      <c r="AB98" s="22"/>
      <c r="AC98" s="49"/>
      <c r="AD98" s="22" t="s">
        <v>393</v>
      </c>
      <c r="AE98" s="68"/>
      <c r="AF98" s="68"/>
      <c r="AG98" s="68"/>
      <c r="AH98" s="68"/>
      <c r="AI98" s="68"/>
      <c r="AJ98" s="68"/>
      <c r="AK98" s="68" t="s">
        <v>1167</v>
      </c>
      <c r="AL98" s="68"/>
      <c r="AM98" s="68" t="s">
        <v>1007</v>
      </c>
      <c r="AN98" s="68" t="s">
        <v>998</v>
      </c>
      <c r="AO98" s="68" t="s">
        <v>16</v>
      </c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22" t="s">
        <v>393</v>
      </c>
      <c r="BA98" s="29"/>
      <c r="BB98" s="52"/>
    </row>
    <row r="99" spans="2:54" s="45" customFormat="1" x14ac:dyDescent="0.25">
      <c r="B99" s="46">
        <f t="shared" si="5"/>
        <v>0</v>
      </c>
      <c r="C99" s="47">
        <f t="shared" ca="1" si="6"/>
        <v>90</v>
      </c>
      <c r="D99" s="48" t="s">
        <v>369</v>
      </c>
      <c r="E99" s="22"/>
      <c r="F99" s="49" t="s">
        <v>107</v>
      </c>
      <c r="G99" s="22" t="s">
        <v>393</v>
      </c>
      <c r="H99" s="50" t="s">
        <v>690</v>
      </c>
      <c r="I99" s="22" t="s">
        <v>393</v>
      </c>
      <c r="J99" s="51">
        <v>1454.9</v>
      </c>
      <c r="K99" s="52" t="s">
        <v>404</v>
      </c>
      <c r="L99" s="22" t="s">
        <v>393</v>
      </c>
      <c r="M99" s="65" t="s">
        <v>351</v>
      </c>
      <c r="N99" s="29">
        <v>2005</v>
      </c>
      <c r="O99" s="22"/>
      <c r="P99" s="69">
        <v>644.60450000000003</v>
      </c>
      <c r="Q99" s="69"/>
      <c r="R99" s="71">
        <f t="shared" si="7"/>
        <v>937835.08705000009</v>
      </c>
      <c r="S99" s="53">
        <v>0</v>
      </c>
      <c r="U99" s="29">
        <v>2013</v>
      </c>
      <c r="V99" s="71">
        <f t="shared" si="8"/>
        <v>1003268.1808237489</v>
      </c>
      <c r="X99" s="54"/>
      <c r="Y99" s="80" t="str">
        <f t="shared" si="9"/>
        <v xml:space="preserve">40 Yrs    </v>
      </c>
      <c r="Z99" s="55" t="s">
        <v>386</v>
      </c>
      <c r="AA99" s="54"/>
      <c r="AB99" s="22"/>
      <c r="AC99" s="49"/>
      <c r="AD99" s="22" t="s">
        <v>393</v>
      </c>
      <c r="AE99" s="68"/>
      <c r="AF99" s="68"/>
      <c r="AG99" s="68"/>
      <c r="AH99" s="68"/>
      <c r="AI99" s="68"/>
      <c r="AJ99" s="68"/>
      <c r="AK99" s="68" t="s">
        <v>1168</v>
      </c>
      <c r="AL99" s="68"/>
      <c r="AM99" s="68" t="s">
        <v>1009</v>
      </c>
      <c r="AN99" s="68" t="s">
        <v>409</v>
      </c>
      <c r="AO99" s="68" t="s">
        <v>16</v>
      </c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22" t="s">
        <v>393</v>
      </c>
      <c r="BA99" s="29"/>
      <c r="BB99" s="52"/>
    </row>
    <row r="100" spans="2:54" s="45" customFormat="1" x14ac:dyDescent="0.25">
      <c r="B100" s="46">
        <f t="shared" si="5"/>
        <v>0</v>
      </c>
      <c r="C100" s="47">
        <f t="shared" ca="1" si="6"/>
        <v>91</v>
      </c>
      <c r="D100" s="48" t="s">
        <v>369</v>
      </c>
      <c r="E100" s="22"/>
      <c r="F100" s="49" t="s">
        <v>107</v>
      </c>
      <c r="G100" s="22" t="s">
        <v>393</v>
      </c>
      <c r="H100" s="50" t="s">
        <v>690</v>
      </c>
      <c r="I100" s="22" t="s">
        <v>393</v>
      </c>
      <c r="J100" s="51">
        <v>1778</v>
      </c>
      <c r="K100" s="52" t="s">
        <v>404</v>
      </c>
      <c r="L100" s="22" t="s">
        <v>393</v>
      </c>
      <c r="M100" s="65" t="s">
        <v>351</v>
      </c>
      <c r="N100" s="29">
        <v>1999</v>
      </c>
      <c r="O100" s="22"/>
      <c r="P100" s="69">
        <v>42.4148</v>
      </c>
      <c r="Q100" s="69"/>
      <c r="R100" s="71">
        <f t="shared" si="7"/>
        <v>75413.5144</v>
      </c>
      <c r="S100" s="53">
        <v>0</v>
      </c>
      <c r="U100" s="29">
        <v>2013</v>
      </c>
      <c r="V100" s="71">
        <f t="shared" si="8"/>
        <v>80675.142619802442</v>
      </c>
      <c r="X100" s="54"/>
      <c r="Y100" s="80" t="str">
        <f t="shared" si="9"/>
        <v xml:space="preserve">40 Yrs    </v>
      </c>
      <c r="Z100" s="55" t="s">
        <v>386</v>
      </c>
      <c r="AA100" s="54"/>
      <c r="AB100" s="22"/>
      <c r="AC100" s="49"/>
      <c r="AD100" s="22" t="s">
        <v>393</v>
      </c>
      <c r="AE100" s="68"/>
      <c r="AF100" s="68"/>
      <c r="AG100" s="68"/>
      <c r="AH100" s="68"/>
      <c r="AI100" s="68"/>
      <c r="AJ100" s="68"/>
      <c r="AK100" s="68" t="s">
        <v>1169</v>
      </c>
      <c r="AL100" s="68"/>
      <c r="AM100" s="68" t="s">
        <v>1007</v>
      </c>
      <c r="AN100" s="68" t="s">
        <v>997</v>
      </c>
      <c r="AO100" s="68" t="s">
        <v>16</v>
      </c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22" t="s">
        <v>393</v>
      </c>
      <c r="BA100" s="29"/>
      <c r="BB100" s="52"/>
    </row>
    <row r="101" spans="2:54" s="45" customFormat="1" x14ac:dyDescent="0.25">
      <c r="B101" s="46">
        <f t="shared" si="5"/>
        <v>0</v>
      </c>
      <c r="C101" s="47">
        <f t="shared" ca="1" si="6"/>
        <v>92</v>
      </c>
      <c r="D101" s="48" t="s">
        <v>369</v>
      </c>
      <c r="E101" s="22"/>
      <c r="F101" s="49" t="s">
        <v>82</v>
      </c>
      <c r="G101" s="22" t="s">
        <v>393</v>
      </c>
      <c r="H101" s="50" t="s">
        <v>678</v>
      </c>
      <c r="I101" s="22" t="s">
        <v>393</v>
      </c>
      <c r="J101" s="51">
        <v>52179.839999999997</v>
      </c>
      <c r="K101" s="52" t="s">
        <v>404</v>
      </c>
      <c r="L101" s="22" t="s">
        <v>393</v>
      </c>
      <c r="M101" s="65" t="s">
        <v>351</v>
      </c>
      <c r="N101" s="29">
        <v>2011</v>
      </c>
      <c r="O101" s="22"/>
      <c r="P101" s="69">
        <v>481.75400000000002</v>
      </c>
      <c r="Q101" s="69"/>
      <c r="R101" s="71">
        <f t="shared" si="7"/>
        <v>25137846.639359999</v>
      </c>
      <c r="S101" s="53">
        <v>0</v>
      </c>
      <c r="U101" s="29">
        <v>2013</v>
      </c>
      <c r="V101" s="71">
        <f t="shared" si="8"/>
        <v>26891723.30609604</v>
      </c>
      <c r="X101" s="54">
        <v>20</v>
      </c>
      <c r="Y101" s="80" t="str">
        <f t="shared" si="9"/>
        <v xml:space="preserve">35 Yrs    </v>
      </c>
      <c r="Z101" s="55" t="s">
        <v>386</v>
      </c>
      <c r="AA101" s="54"/>
      <c r="AB101" s="22"/>
      <c r="AC101" s="49"/>
      <c r="AD101" s="22" t="s">
        <v>393</v>
      </c>
      <c r="AE101" s="68"/>
      <c r="AF101" s="68"/>
      <c r="AG101" s="68"/>
      <c r="AH101" s="68"/>
      <c r="AI101" s="68"/>
      <c r="AJ101" s="68"/>
      <c r="AK101" s="68" t="s">
        <v>1170</v>
      </c>
      <c r="AL101" s="68"/>
      <c r="AM101" s="68" t="s">
        <v>1007</v>
      </c>
      <c r="AN101" s="68" t="s">
        <v>1000</v>
      </c>
      <c r="AO101" s="68" t="s">
        <v>1029</v>
      </c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22" t="s">
        <v>393</v>
      </c>
      <c r="BA101" s="29"/>
      <c r="BB101" s="52"/>
    </row>
    <row r="102" spans="2:54" s="45" customFormat="1" x14ac:dyDescent="0.25">
      <c r="B102" s="46">
        <f t="shared" si="5"/>
        <v>0</v>
      </c>
      <c r="C102" s="47">
        <f t="shared" ca="1" si="6"/>
        <v>93</v>
      </c>
      <c r="D102" s="48" t="s">
        <v>369</v>
      </c>
      <c r="E102" s="22"/>
      <c r="F102" s="49" t="s">
        <v>82</v>
      </c>
      <c r="G102" s="22" t="s">
        <v>393</v>
      </c>
      <c r="H102" s="50" t="s">
        <v>678</v>
      </c>
      <c r="I102" s="22" t="s">
        <v>393</v>
      </c>
      <c r="J102" s="51">
        <v>37864.49</v>
      </c>
      <c r="K102" s="52" t="s">
        <v>404</v>
      </c>
      <c r="L102" s="22" t="s">
        <v>393</v>
      </c>
      <c r="M102" s="65" t="s">
        <v>351</v>
      </c>
      <c r="N102" s="29">
        <v>1999</v>
      </c>
      <c r="O102" s="22"/>
      <c r="P102" s="69">
        <v>459.61599999999999</v>
      </c>
      <c r="Q102" s="69"/>
      <c r="R102" s="71">
        <f t="shared" si="7"/>
        <v>17403125.435839999</v>
      </c>
      <c r="S102" s="53">
        <v>0</v>
      </c>
      <c r="U102" s="29">
        <v>2013</v>
      </c>
      <c r="V102" s="71">
        <f t="shared" si="8"/>
        <v>18617347.802142784</v>
      </c>
      <c r="X102" s="54">
        <v>20</v>
      </c>
      <c r="Y102" s="80" t="str">
        <f t="shared" si="9"/>
        <v xml:space="preserve">35 Yrs    </v>
      </c>
      <c r="Z102" s="55" t="s">
        <v>386</v>
      </c>
      <c r="AA102" s="54"/>
      <c r="AB102" s="22"/>
      <c r="AC102" s="49"/>
      <c r="AD102" s="22" t="s">
        <v>393</v>
      </c>
      <c r="AE102" s="68"/>
      <c r="AF102" s="68"/>
      <c r="AG102" s="68"/>
      <c r="AH102" s="68"/>
      <c r="AI102" s="68"/>
      <c r="AJ102" s="68"/>
      <c r="AK102" s="68" t="s">
        <v>1171</v>
      </c>
      <c r="AL102" s="68"/>
      <c r="AM102" s="68" t="s">
        <v>1008</v>
      </c>
      <c r="AN102" s="68" t="s">
        <v>998</v>
      </c>
      <c r="AO102" s="68" t="s">
        <v>1030</v>
      </c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22" t="s">
        <v>393</v>
      </c>
      <c r="BA102" s="29"/>
      <c r="BB102" s="52"/>
    </row>
    <row r="103" spans="2:54" s="45" customFormat="1" x14ac:dyDescent="0.25">
      <c r="B103" s="46">
        <f t="shared" si="5"/>
        <v>0</v>
      </c>
      <c r="C103" s="47">
        <f t="shared" ca="1" si="6"/>
        <v>94</v>
      </c>
      <c r="D103" s="48" t="s">
        <v>369</v>
      </c>
      <c r="E103" s="22"/>
      <c r="F103" s="49" t="s">
        <v>82</v>
      </c>
      <c r="G103" s="22" t="s">
        <v>393</v>
      </c>
      <c r="H103" s="50" t="s">
        <v>678</v>
      </c>
      <c r="I103" s="22" t="s">
        <v>393</v>
      </c>
      <c r="J103" s="51">
        <v>6027</v>
      </c>
      <c r="K103" s="52" t="s">
        <v>404</v>
      </c>
      <c r="L103" s="22" t="s">
        <v>393</v>
      </c>
      <c r="M103" s="65" t="s">
        <v>351</v>
      </c>
      <c r="N103" s="29">
        <v>2013</v>
      </c>
      <c r="O103" s="22"/>
      <c r="P103" s="69">
        <v>465.21269999999998</v>
      </c>
      <c r="Q103" s="69"/>
      <c r="R103" s="71">
        <f t="shared" si="7"/>
        <v>2803836.9428999997</v>
      </c>
      <c r="S103" s="53">
        <v>0</v>
      </c>
      <c r="U103" s="29">
        <v>2013</v>
      </c>
      <c r="V103" s="71">
        <f t="shared" si="8"/>
        <v>2999461.6621543937</v>
      </c>
      <c r="X103" s="54">
        <v>20</v>
      </c>
      <c r="Y103" s="80" t="str">
        <f t="shared" si="9"/>
        <v xml:space="preserve">35 Yrs    </v>
      </c>
      <c r="Z103" s="55" t="s">
        <v>386</v>
      </c>
      <c r="AA103" s="54"/>
      <c r="AB103" s="22"/>
      <c r="AC103" s="49"/>
      <c r="AD103" s="22" t="s">
        <v>393</v>
      </c>
      <c r="AE103" s="68"/>
      <c r="AF103" s="68"/>
      <c r="AG103" s="68"/>
      <c r="AH103" s="68"/>
      <c r="AI103" s="68"/>
      <c r="AJ103" s="68"/>
      <c r="AK103" s="68" t="s">
        <v>1172</v>
      </c>
      <c r="AL103" s="68"/>
      <c r="AM103" s="68" t="s">
        <v>1007</v>
      </c>
      <c r="AN103" s="68" t="s">
        <v>997</v>
      </c>
      <c r="AO103" s="68" t="s">
        <v>1031</v>
      </c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22" t="s">
        <v>393</v>
      </c>
      <c r="BA103" s="29"/>
      <c r="BB103" s="52"/>
    </row>
    <row r="104" spans="2:54" s="45" customFormat="1" x14ac:dyDescent="0.25">
      <c r="B104" s="46">
        <f t="shared" si="5"/>
        <v>0</v>
      </c>
      <c r="C104" s="47">
        <f t="shared" ca="1" si="6"/>
        <v>95</v>
      </c>
      <c r="D104" s="48" t="s">
        <v>369</v>
      </c>
      <c r="E104" s="22"/>
      <c r="F104" s="49" t="s">
        <v>82</v>
      </c>
      <c r="G104" s="22" t="s">
        <v>393</v>
      </c>
      <c r="H104" s="50" t="s">
        <v>678</v>
      </c>
      <c r="I104" s="22" t="s">
        <v>393</v>
      </c>
      <c r="J104" s="51">
        <v>1267.47</v>
      </c>
      <c r="K104" s="52" t="s">
        <v>404</v>
      </c>
      <c r="L104" s="22" t="s">
        <v>393</v>
      </c>
      <c r="M104" s="65" t="s">
        <v>351</v>
      </c>
      <c r="N104" s="29">
        <v>2008</v>
      </c>
      <c r="O104" s="22"/>
      <c r="P104" s="69">
        <v>480.57100000000003</v>
      </c>
      <c r="Q104" s="69"/>
      <c r="R104" s="71">
        <f t="shared" si="7"/>
        <v>609109.32537000009</v>
      </c>
      <c r="S104" s="53">
        <v>0</v>
      </c>
      <c r="U104" s="29">
        <v>2013</v>
      </c>
      <c r="V104" s="71">
        <f t="shared" si="8"/>
        <v>651607.10366358957</v>
      </c>
      <c r="X104" s="54">
        <v>20</v>
      </c>
      <c r="Y104" s="80" t="str">
        <f t="shared" si="9"/>
        <v xml:space="preserve">35 Yrs    </v>
      </c>
      <c r="Z104" s="55" t="s">
        <v>386</v>
      </c>
      <c r="AA104" s="54"/>
      <c r="AB104" s="22"/>
      <c r="AC104" s="49"/>
      <c r="AD104" s="22" t="s">
        <v>393</v>
      </c>
      <c r="AE104" s="68"/>
      <c r="AF104" s="68"/>
      <c r="AG104" s="68"/>
      <c r="AH104" s="68"/>
      <c r="AI104" s="68"/>
      <c r="AJ104" s="68"/>
      <c r="AK104" s="68" t="s">
        <v>1173</v>
      </c>
      <c r="AL104" s="68"/>
      <c r="AM104" s="68" t="s">
        <v>1008</v>
      </c>
      <c r="AN104" s="68" t="s">
        <v>409</v>
      </c>
      <c r="AO104" s="68" t="s">
        <v>1011</v>
      </c>
      <c r="AP104" s="68"/>
      <c r="AQ104" s="68"/>
      <c r="AR104" s="68"/>
      <c r="AS104" s="68"/>
      <c r="AT104" s="68"/>
      <c r="AU104" s="68"/>
      <c r="AV104" s="68"/>
      <c r="AW104" s="68"/>
      <c r="AX104" s="68"/>
      <c r="AY104" s="68"/>
      <c r="AZ104" s="22" t="s">
        <v>393</v>
      </c>
      <c r="BA104" s="29"/>
      <c r="BB104" s="52"/>
    </row>
    <row r="105" spans="2:54" s="45" customFormat="1" x14ac:dyDescent="0.25">
      <c r="B105" s="46">
        <f t="shared" si="5"/>
        <v>0</v>
      </c>
      <c r="C105" s="47">
        <f t="shared" ca="1" si="6"/>
        <v>96</v>
      </c>
      <c r="D105" s="48" t="s">
        <v>369</v>
      </c>
      <c r="E105" s="22"/>
      <c r="F105" s="49" t="s">
        <v>83</v>
      </c>
      <c r="G105" s="22" t="s">
        <v>393</v>
      </c>
      <c r="H105" s="50" t="s">
        <v>688</v>
      </c>
      <c r="I105" s="22" t="s">
        <v>393</v>
      </c>
      <c r="J105" s="51">
        <v>10065.75</v>
      </c>
      <c r="K105" s="52" t="s">
        <v>404</v>
      </c>
      <c r="L105" s="22" t="s">
        <v>393</v>
      </c>
      <c r="M105" s="65" t="s">
        <v>351</v>
      </c>
      <c r="N105" s="29">
        <v>2011</v>
      </c>
      <c r="O105" s="22"/>
      <c r="P105" s="69">
        <v>124.8682</v>
      </c>
      <c r="Q105" s="69"/>
      <c r="R105" s="71">
        <f t="shared" si="7"/>
        <v>1256892.08415</v>
      </c>
      <c r="S105" s="53">
        <v>0</v>
      </c>
      <c r="U105" s="29">
        <v>2013</v>
      </c>
      <c r="V105" s="71">
        <f t="shared" si="8"/>
        <v>1344585.9001964505</v>
      </c>
      <c r="X105" s="54">
        <v>10</v>
      </c>
      <c r="Y105" s="80" t="str">
        <f t="shared" si="9"/>
        <v xml:space="preserve">25 Yrs    </v>
      </c>
      <c r="Z105" s="55" t="s">
        <v>386</v>
      </c>
      <c r="AA105" s="54"/>
      <c r="AB105" s="22"/>
      <c r="AC105" s="49"/>
      <c r="AD105" s="22" t="s">
        <v>393</v>
      </c>
      <c r="AE105" s="68"/>
      <c r="AF105" s="68"/>
      <c r="AG105" s="68"/>
      <c r="AH105" s="68"/>
      <c r="AI105" s="68"/>
      <c r="AJ105" s="68"/>
      <c r="AK105" s="68" t="s">
        <v>1174</v>
      </c>
      <c r="AL105" s="68"/>
      <c r="AM105" s="68" t="s">
        <v>1007</v>
      </c>
      <c r="AN105" s="68" t="s">
        <v>998</v>
      </c>
      <c r="AO105" s="68" t="s">
        <v>1032</v>
      </c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22" t="s">
        <v>393</v>
      </c>
      <c r="BA105" s="29"/>
      <c r="BB105" s="52"/>
    </row>
    <row r="106" spans="2:54" s="45" customFormat="1" x14ac:dyDescent="0.25">
      <c r="B106" s="46">
        <f t="shared" si="5"/>
        <v>0</v>
      </c>
      <c r="C106" s="47">
        <f t="shared" ca="1" si="6"/>
        <v>97</v>
      </c>
      <c r="D106" s="48" t="s">
        <v>369</v>
      </c>
      <c r="E106" s="22"/>
      <c r="F106" s="49" t="s">
        <v>83</v>
      </c>
      <c r="G106" s="22" t="s">
        <v>393</v>
      </c>
      <c r="H106" s="50" t="s">
        <v>688</v>
      </c>
      <c r="I106" s="22" t="s">
        <v>393</v>
      </c>
      <c r="J106" s="51">
        <v>4016.88</v>
      </c>
      <c r="K106" s="52" t="s">
        <v>404</v>
      </c>
      <c r="L106" s="22" t="s">
        <v>393</v>
      </c>
      <c r="M106" s="65" t="s">
        <v>351</v>
      </c>
      <c r="N106" s="29">
        <v>2013</v>
      </c>
      <c r="O106" s="22"/>
      <c r="P106" s="69">
        <v>120.3472</v>
      </c>
      <c r="Q106" s="69"/>
      <c r="R106" s="71">
        <f t="shared" si="7"/>
        <v>483420.26073600003</v>
      </c>
      <c r="S106" s="53">
        <v>0</v>
      </c>
      <c r="U106" s="29">
        <v>2013</v>
      </c>
      <c r="V106" s="71">
        <f t="shared" si="8"/>
        <v>517148.66745659686</v>
      </c>
      <c r="X106" s="54">
        <v>10</v>
      </c>
      <c r="Y106" s="80" t="str">
        <f t="shared" si="9"/>
        <v xml:space="preserve">25 Yrs    </v>
      </c>
      <c r="Z106" s="55" t="s">
        <v>386</v>
      </c>
      <c r="AA106" s="54"/>
      <c r="AB106" s="22"/>
      <c r="AC106" s="49"/>
      <c r="AD106" s="22" t="s">
        <v>393</v>
      </c>
      <c r="AE106" s="68"/>
      <c r="AF106" s="68"/>
      <c r="AG106" s="68"/>
      <c r="AH106" s="68"/>
      <c r="AI106" s="68"/>
      <c r="AJ106" s="68"/>
      <c r="AK106" s="68" t="s">
        <v>1175</v>
      </c>
      <c r="AL106" s="68"/>
      <c r="AM106" s="68" t="s">
        <v>1009</v>
      </c>
      <c r="AN106" s="68" t="s">
        <v>409</v>
      </c>
      <c r="AO106" s="68" t="s">
        <v>1011</v>
      </c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22" t="s">
        <v>393</v>
      </c>
      <c r="BA106" s="29"/>
      <c r="BB106" s="52"/>
    </row>
    <row r="107" spans="2:54" s="45" customFormat="1" x14ac:dyDescent="0.25">
      <c r="B107" s="46">
        <f t="shared" si="5"/>
        <v>0</v>
      </c>
      <c r="C107" s="47">
        <f t="shared" ca="1" si="6"/>
        <v>98</v>
      </c>
      <c r="D107" s="48" t="s">
        <v>369</v>
      </c>
      <c r="E107" s="22"/>
      <c r="F107" s="49" t="s">
        <v>83</v>
      </c>
      <c r="G107" s="22" t="s">
        <v>393</v>
      </c>
      <c r="H107" s="50" t="s">
        <v>688</v>
      </c>
      <c r="I107" s="22" t="s">
        <v>393</v>
      </c>
      <c r="J107" s="51">
        <v>1892</v>
      </c>
      <c r="K107" s="52" t="s">
        <v>404</v>
      </c>
      <c r="L107" s="22" t="s">
        <v>393</v>
      </c>
      <c r="M107" s="65" t="s">
        <v>351</v>
      </c>
      <c r="N107" s="29">
        <v>1999</v>
      </c>
      <c r="O107" s="22"/>
      <c r="P107" s="69">
        <v>122.64360000000001</v>
      </c>
      <c r="Q107" s="69"/>
      <c r="R107" s="71">
        <f t="shared" si="7"/>
        <v>232041.6912</v>
      </c>
      <c r="S107" s="53">
        <v>0</v>
      </c>
      <c r="U107" s="29">
        <v>2013</v>
      </c>
      <c r="V107" s="71">
        <f t="shared" si="8"/>
        <v>248231.32405695383</v>
      </c>
      <c r="X107" s="54">
        <v>10</v>
      </c>
      <c r="Y107" s="80" t="str">
        <f t="shared" si="9"/>
        <v xml:space="preserve">25 Yrs    </v>
      </c>
      <c r="Z107" s="55" t="s">
        <v>386</v>
      </c>
      <c r="AA107" s="54"/>
      <c r="AB107" s="22"/>
      <c r="AC107" s="49"/>
      <c r="AD107" s="22" t="s">
        <v>393</v>
      </c>
      <c r="AE107" s="68"/>
      <c r="AF107" s="68"/>
      <c r="AG107" s="68"/>
      <c r="AH107" s="68"/>
      <c r="AI107" s="68"/>
      <c r="AJ107" s="68"/>
      <c r="AK107" s="68" t="s">
        <v>1176</v>
      </c>
      <c r="AL107" s="68"/>
      <c r="AM107" s="68" t="s">
        <v>1007</v>
      </c>
      <c r="AN107" s="68" t="s">
        <v>999</v>
      </c>
      <c r="AO107" s="68" t="s">
        <v>1033</v>
      </c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22" t="s">
        <v>393</v>
      </c>
      <c r="BA107" s="29"/>
      <c r="BB107" s="52"/>
    </row>
    <row r="108" spans="2:54" s="45" customFormat="1" x14ac:dyDescent="0.25">
      <c r="B108" s="46">
        <f t="shared" si="5"/>
        <v>0</v>
      </c>
      <c r="C108" s="47">
        <f t="shared" ca="1" si="6"/>
        <v>99</v>
      </c>
      <c r="D108" s="48" t="s">
        <v>369</v>
      </c>
      <c r="E108" s="22"/>
      <c r="F108" s="49" t="s">
        <v>85</v>
      </c>
      <c r="G108" s="22" t="s">
        <v>393</v>
      </c>
      <c r="H108" s="50" t="s">
        <v>969</v>
      </c>
      <c r="I108" s="22" t="s">
        <v>393</v>
      </c>
      <c r="J108" s="51">
        <v>277.8</v>
      </c>
      <c r="K108" s="52" t="s">
        <v>404</v>
      </c>
      <c r="L108" s="22" t="s">
        <v>393</v>
      </c>
      <c r="M108" s="65" t="s">
        <v>351</v>
      </c>
      <c r="N108" s="29">
        <v>2005</v>
      </c>
      <c r="O108" s="22"/>
      <c r="P108" s="69">
        <v>487.24849999999998</v>
      </c>
      <c r="Q108" s="69"/>
      <c r="R108" s="71">
        <f t="shared" si="7"/>
        <v>135357.63329999999</v>
      </c>
      <c r="S108" s="53">
        <v>0</v>
      </c>
      <c r="U108" s="29">
        <v>2013</v>
      </c>
      <c r="V108" s="71">
        <f t="shared" si="8"/>
        <v>144801.58441145951</v>
      </c>
      <c r="X108" s="54"/>
      <c r="Y108" s="80" t="str">
        <f t="shared" si="9"/>
        <v xml:space="preserve">10 Yrs    </v>
      </c>
      <c r="Z108" s="55" t="s">
        <v>386</v>
      </c>
      <c r="AA108" s="54"/>
      <c r="AB108" s="22"/>
      <c r="AC108" s="49"/>
      <c r="AD108" s="22" t="s">
        <v>393</v>
      </c>
      <c r="AE108" s="68"/>
      <c r="AF108" s="68"/>
      <c r="AG108" s="68"/>
      <c r="AH108" s="68"/>
      <c r="AI108" s="68"/>
      <c r="AJ108" s="68"/>
      <c r="AK108" s="68" t="s">
        <v>1177</v>
      </c>
      <c r="AL108" s="68"/>
      <c r="AM108" s="68" t="s">
        <v>1008</v>
      </c>
      <c r="AN108" s="68" t="s">
        <v>998</v>
      </c>
      <c r="AO108" s="68" t="s">
        <v>1034</v>
      </c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22" t="s">
        <v>393</v>
      </c>
      <c r="BA108" s="29"/>
      <c r="BB108" s="52"/>
    </row>
    <row r="109" spans="2:54" s="45" customFormat="1" x14ac:dyDescent="0.25">
      <c r="B109" s="46">
        <f t="shared" si="5"/>
        <v>0</v>
      </c>
      <c r="C109" s="47">
        <f t="shared" ca="1" si="6"/>
        <v>100</v>
      </c>
      <c r="D109" s="48" t="s">
        <v>369</v>
      </c>
      <c r="E109" s="22"/>
      <c r="F109" s="49" t="s">
        <v>85</v>
      </c>
      <c r="G109" s="22" t="s">
        <v>393</v>
      </c>
      <c r="H109" s="50" t="s">
        <v>969</v>
      </c>
      <c r="I109" s="22" t="s">
        <v>393</v>
      </c>
      <c r="J109" s="51">
        <v>87.789000000000001</v>
      </c>
      <c r="K109" s="52" t="s">
        <v>404</v>
      </c>
      <c r="L109" s="22" t="s">
        <v>393</v>
      </c>
      <c r="M109" s="65" t="s">
        <v>351</v>
      </c>
      <c r="N109" s="29">
        <v>1999</v>
      </c>
      <c r="O109" s="22"/>
      <c r="P109" s="69">
        <v>484.58199999999999</v>
      </c>
      <c r="Q109" s="69"/>
      <c r="R109" s="71">
        <f t="shared" si="7"/>
        <v>42540.969197999999</v>
      </c>
      <c r="S109" s="53">
        <v>0</v>
      </c>
      <c r="U109" s="29">
        <v>2013</v>
      </c>
      <c r="V109" s="71">
        <f t="shared" si="8"/>
        <v>45509.068030295537</v>
      </c>
      <c r="X109" s="54"/>
      <c r="Y109" s="80" t="str">
        <f t="shared" si="9"/>
        <v xml:space="preserve">10 Yrs    </v>
      </c>
      <c r="Z109" s="55" t="s">
        <v>386</v>
      </c>
      <c r="AA109" s="54"/>
      <c r="AB109" s="22"/>
      <c r="AC109" s="49"/>
      <c r="AD109" s="22" t="s">
        <v>393</v>
      </c>
      <c r="AE109" s="68"/>
      <c r="AF109" s="68"/>
      <c r="AG109" s="68"/>
      <c r="AH109" s="68"/>
      <c r="AI109" s="68"/>
      <c r="AJ109" s="68"/>
      <c r="AK109" s="68" t="s">
        <v>1178</v>
      </c>
      <c r="AL109" s="68"/>
      <c r="AM109" s="68" t="s">
        <v>1007</v>
      </c>
      <c r="AN109" s="68" t="s">
        <v>997</v>
      </c>
      <c r="AO109" s="68" t="s">
        <v>1035</v>
      </c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22" t="s">
        <v>393</v>
      </c>
      <c r="BA109" s="29"/>
      <c r="BB109" s="52"/>
    </row>
    <row r="110" spans="2:54" s="45" customFormat="1" x14ac:dyDescent="0.25">
      <c r="B110" s="46">
        <f t="shared" si="5"/>
        <v>0</v>
      </c>
      <c r="C110" s="47">
        <f t="shared" ca="1" si="6"/>
        <v>101</v>
      </c>
      <c r="D110" s="48" t="s">
        <v>369</v>
      </c>
      <c r="E110" s="22"/>
      <c r="F110" s="49" t="s">
        <v>85</v>
      </c>
      <c r="G110" s="22" t="s">
        <v>393</v>
      </c>
      <c r="H110" s="50" t="s">
        <v>969</v>
      </c>
      <c r="I110" s="22" t="s">
        <v>393</v>
      </c>
      <c r="J110" s="51">
        <v>37.159999999999997</v>
      </c>
      <c r="K110" s="52" t="s">
        <v>404</v>
      </c>
      <c r="L110" s="22" t="s">
        <v>393</v>
      </c>
      <c r="M110" s="65" t="s">
        <v>351</v>
      </c>
      <c r="N110" s="29">
        <v>2003</v>
      </c>
      <c r="O110" s="22"/>
      <c r="P110" s="69">
        <v>494.34780000000001</v>
      </c>
      <c r="Q110" s="69"/>
      <c r="R110" s="71">
        <f t="shared" si="7"/>
        <v>18369.964248</v>
      </c>
      <c r="S110" s="53">
        <v>0</v>
      </c>
      <c r="U110" s="29">
        <v>2013</v>
      </c>
      <c r="V110" s="71">
        <f t="shared" si="8"/>
        <v>19651.643308484665</v>
      </c>
      <c r="X110" s="54"/>
      <c r="Y110" s="80" t="str">
        <f t="shared" si="9"/>
        <v xml:space="preserve">10 Yrs    </v>
      </c>
      <c r="Z110" s="55" t="s">
        <v>386</v>
      </c>
      <c r="AA110" s="54"/>
      <c r="AB110" s="22"/>
      <c r="AC110" s="49"/>
      <c r="AD110" s="22" t="s">
        <v>393</v>
      </c>
      <c r="AE110" s="68"/>
      <c r="AF110" s="68"/>
      <c r="AG110" s="68"/>
      <c r="AH110" s="68"/>
      <c r="AI110" s="68"/>
      <c r="AJ110" s="68"/>
      <c r="AK110" s="68" t="s">
        <v>1179</v>
      </c>
      <c r="AL110" s="68"/>
      <c r="AM110" s="68" t="s">
        <v>1008</v>
      </c>
      <c r="AN110" s="68" t="s">
        <v>999</v>
      </c>
      <c r="AO110" s="68" t="s">
        <v>1017</v>
      </c>
      <c r="AP110" s="68"/>
      <c r="AQ110" s="68"/>
      <c r="AR110" s="68"/>
      <c r="AS110" s="68"/>
      <c r="AT110" s="68"/>
      <c r="AU110" s="68"/>
      <c r="AV110" s="68"/>
      <c r="AW110" s="68"/>
      <c r="AX110" s="68"/>
      <c r="AY110" s="68"/>
      <c r="AZ110" s="22" t="s">
        <v>393</v>
      </c>
      <c r="BA110" s="29"/>
      <c r="BB110" s="52"/>
    </row>
    <row r="111" spans="2:54" s="45" customFormat="1" x14ac:dyDescent="0.25">
      <c r="B111" s="46">
        <f t="shared" si="5"/>
        <v>0</v>
      </c>
      <c r="C111" s="47">
        <f t="shared" ca="1" si="6"/>
        <v>102</v>
      </c>
      <c r="D111" s="48" t="s">
        <v>369</v>
      </c>
      <c r="E111" s="22"/>
      <c r="F111" s="49" t="s">
        <v>85</v>
      </c>
      <c r="G111" s="22" t="s">
        <v>393</v>
      </c>
      <c r="H111" s="50" t="s">
        <v>969</v>
      </c>
      <c r="I111" s="22" t="s">
        <v>393</v>
      </c>
      <c r="J111" s="51">
        <v>24.49</v>
      </c>
      <c r="K111" s="52" t="s">
        <v>404</v>
      </c>
      <c r="L111" s="22" t="s">
        <v>393</v>
      </c>
      <c r="M111" s="65" t="s">
        <v>351</v>
      </c>
      <c r="N111" s="29">
        <v>2008</v>
      </c>
      <c r="O111" s="22"/>
      <c r="P111" s="69">
        <v>513.22680000000003</v>
      </c>
      <c r="Q111" s="69"/>
      <c r="R111" s="71">
        <f t="shared" si="7"/>
        <v>12568.924332000001</v>
      </c>
      <c r="S111" s="53">
        <v>0</v>
      </c>
      <c r="U111" s="29">
        <v>2013</v>
      </c>
      <c r="V111" s="71">
        <f t="shared" si="8"/>
        <v>13445.862735997955</v>
      </c>
      <c r="X111" s="54"/>
      <c r="Y111" s="80" t="str">
        <f t="shared" si="9"/>
        <v xml:space="preserve">10 Yrs    </v>
      </c>
      <c r="Z111" s="55" t="s">
        <v>386</v>
      </c>
      <c r="AA111" s="54"/>
      <c r="AB111" s="22"/>
      <c r="AC111" s="49"/>
      <c r="AD111" s="22" t="s">
        <v>393</v>
      </c>
      <c r="AE111" s="68"/>
      <c r="AF111" s="68"/>
      <c r="AG111" s="68"/>
      <c r="AH111" s="68"/>
      <c r="AI111" s="68"/>
      <c r="AJ111" s="68"/>
      <c r="AK111" s="68" t="s">
        <v>1180</v>
      </c>
      <c r="AL111" s="68"/>
      <c r="AM111" s="68" t="s">
        <v>1007</v>
      </c>
      <c r="AN111" s="68" t="s">
        <v>1000</v>
      </c>
      <c r="AO111" s="68" t="s">
        <v>1036</v>
      </c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22" t="s">
        <v>393</v>
      </c>
      <c r="BA111" s="29"/>
      <c r="BB111" s="52"/>
    </row>
    <row r="112" spans="2:54" s="45" customFormat="1" x14ac:dyDescent="0.25">
      <c r="B112" s="46">
        <f t="shared" si="5"/>
        <v>0</v>
      </c>
      <c r="C112" s="47">
        <f t="shared" ca="1" si="6"/>
        <v>103</v>
      </c>
      <c r="D112" s="48" t="s">
        <v>369</v>
      </c>
      <c r="E112" s="22"/>
      <c r="F112" s="49" t="s">
        <v>85</v>
      </c>
      <c r="G112" s="22" t="s">
        <v>393</v>
      </c>
      <c r="H112" s="50" t="s">
        <v>969</v>
      </c>
      <c r="I112" s="22" t="s">
        <v>393</v>
      </c>
      <c r="J112" s="51">
        <v>17.25</v>
      </c>
      <c r="K112" s="52" t="s">
        <v>404</v>
      </c>
      <c r="L112" s="22" t="s">
        <v>393</v>
      </c>
      <c r="M112" s="65" t="s">
        <v>351</v>
      </c>
      <c r="N112" s="29">
        <v>2006</v>
      </c>
      <c r="O112" s="22"/>
      <c r="P112" s="69">
        <v>493.22859999999997</v>
      </c>
      <c r="Q112" s="69"/>
      <c r="R112" s="71">
        <f t="shared" si="7"/>
        <v>8508.1933499999996</v>
      </c>
      <c r="S112" s="53">
        <v>0</v>
      </c>
      <c r="U112" s="29">
        <v>2013</v>
      </c>
      <c r="V112" s="71">
        <f t="shared" si="8"/>
        <v>9101.8130822995372</v>
      </c>
      <c r="X112" s="54"/>
      <c r="Y112" s="80" t="str">
        <f t="shared" si="9"/>
        <v xml:space="preserve">10 Yrs    </v>
      </c>
      <c r="Z112" s="55" t="s">
        <v>386</v>
      </c>
      <c r="AA112" s="54"/>
      <c r="AB112" s="22"/>
      <c r="AC112" s="49"/>
      <c r="AD112" s="22" t="s">
        <v>393</v>
      </c>
      <c r="AE112" s="68"/>
      <c r="AF112" s="68"/>
      <c r="AG112" s="68"/>
      <c r="AH112" s="68"/>
      <c r="AI112" s="68"/>
      <c r="AJ112" s="68"/>
      <c r="AK112" s="68" t="s">
        <v>1181</v>
      </c>
      <c r="AL112" s="68"/>
      <c r="AM112" s="68" t="s">
        <v>1008</v>
      </c>
      <c r="AN112" s="68" t="s">
        <v>409</v>
      </c>
      <c r="AO112" s="68" t="s">
        <v>1037</v>
      </c>
      <c r="AP112" s="68"/>
      <c r="AQ112" s="68"/>
      <c r="AR112" s="68"/>
      <c r="AS112" s="68"/>
      <c r="AT112" s="68"/>
      <c r="AU112" s="68"/>
      <c r="AV112" s="68"/>
      <c r="AW112" s="68"/>
      <c r="AX112" s="68"/>
      <c r="AY112" s="68"/>
      <c r="AZ112" s="22" t="s">
        <v>393</v>
      </c>
      <c r="BA112" s="29"/>
      <c r="BB112" s="52"/>
    </row>
    <row r="113" spans="1:54" s="45" customFormat="1" x14ac:dyDescent="0.25">
      <c r="B113" s="46">
        <f t="shared" si="5"/>
        <v>0</v>
      </c>
      <c r="C113" s="47">
        <f t="shared" ca="1" si="6"/>
        <v>104</v>
      </c>
      <c r="D113" s="48" t="s">
        <v>369</v>
      </c>
      <c r="E113" s="22"/>
      <c r="F113" s="49" t="s">
        <v>84</v>
      </c>
      <c r="G113" s="22" t="s">
        <v>393</v>
      </c>
      <c r="H113" s="50" t="s">
        <v>687</v>
      </c>
      <c r="I113" s="22" t="s">
        <v>393</v>
      </c>
      <c r="J113" s="51">
        <v>11734.75</v>
      </c>
      <c r="K113" s="52" t="s">
        <v>404</v>
      </c>
      <c r="L113" s="22" t="s">
        <v>393</v>
      </c>
      <c r="M113" s="65" t="s">
        <v>351</v>
      </c>
      <c r="N113" s="29">
        <v>1999</v>
      </c>
      <c r="O113" s="22"/>
      <c r="P113" s="69">
        <v>280.13010000000003</v>
      </c>
      <c r="Q113" s="69"/>
      <c r="R113" s="71">
        <f t="shared" si="7"/>
        <v>3287256.6909750002</v>
      </c>
      <c r="S113" s="53">
        <v>0</v>
      </c>
      <c r="U113" s="29">
        <v>2013</v>
      </c>
      <c r="V113" s="71">
        <f t="shared" si="8"/>
        <v>3516609.7811814477</v>
      </c>
      <c r="X113" s="54">
        <v>10</v>
      </c>
      <c r="Y113" s="80" t="str">
        <f t="shared" si="9"/>
        <v xml:space="preserve">15 Yrs    </v>
      </c>
      <c r="Z113" s="55" t="s">
        <v>386</v>
      </c>
      <c r="AA113" s="54"/>
      <c r="AB113" s="22"/>
      <c r="AC113" s="49"/>
      <c r="AD113" s="22" t="s">
        <v>393</v>
      </c>
      <c r="AE113" s="68"/>
      <c r="AF113" s="68"/>
      <c r="AG113" s="68"/>
      <c r="AH113" s="68"/>
      <c r="AI113" s="68"/>
      <c r="AJ113" s="68"/>
      <c r="AK113" s="68" t="s">
        <v>1182</v>
      </c>
      <c r="AL113" s="68"/>
      <c r="AM113" s="68" t="s">
        <v>1007</v>
      </c>
      <c r="AN113" s="68" t="s">
        <v>998</v>
      </c>
      <c r="AO113" s="68" t="s">
        <v>1038</v>
      </c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22" t="s">
        <v>393</v>
      </c>
      <c r="BA113" s="29"/>
      <c r="BB113" s="52"/>
    </row>
    <row r="114" spans="1:54" s="45" customFormat="1" x14ac:dyDescent="0.25">
      <c r="B114" s="46">
        <f t="shared" si="5"/>
        <v>0</v>
      </c>
      <c r="C114" s="47">
        <f t="shared" ca="1" si="6"/>
        <v>105</v>
      </c>
      <c r="D114" s="48" t="s">
        <v>369</v>
      </c>
      <c r="E114" s="22"/>
      <c r="F114" s="49" t="s">
        <v>84</v>
      </c>
      <c r="G114" s="22" t="s">
        <v>393</v>
      </c>
      <c r="H114" s="50" t="s">
        <v>687</v>
      </c>
      <c r="I114" s="22" t="s">
        <v>393</v>
      </c>
      <c r="J114" s="51">
        <v>6035.98</v>
      </c>
      <c r="K114" s="52" t="s">
        <v>404</v>
      </c>
      <c r="L114" s="22" t="s">
        <v>393</v>
      </c>
      <c r="M114" s="65" t="s">
        <v>351</v>
      </c>
      <c r="N114" s="29">
        <v>2003</v>
      </c>
      <c r="O114" s="22"/>
      <c r="P114" s="69">
        <v>432.4846</v>
      </c>
      <c r="Q114" s="69"/>
      <c r="R114" s="71">
        <f t="shared" si="7"/>
        <v>2610468.3959079999</v>
      </c>
      <c r="S114" s="53">
        <v>0</v>
      </c>
      <c r="U114" s="29">
        <v>2013</v>
      </c>
      <c r="V114" s="71">
        <f t="shared" si="8"/>
        <v>2792601.7215869837</v>
      </c>
      <c r="X114" s="54">
        <v>10</v>
      </c>
      <c r="Y114" s="80" t="str">
        <f t="shared" si="9"/>
        <v xml:space="preserve">15 Yrs    </v>
      </c>
      <c r="Z114" s="55" t="s">
        <v>386</v>
      </c>
      <c r="AA114" s="54"/>
      <c r="AB114" s="22"/>
      <c r="AC114" s="49"/>
      <c r="AD114" s="22" t="s">
        <v>393</v>
      </c>
      <c r="AE114" s="68"/>
      <c r="AF114" s="68"/>
      <c r="AG114" s="68"/>
      <c r="AH114" s="68"/>
      <c r="AI114" s="68"/>
      <c r="AJ114" s="68"/>
      <c r="AK114" s="68" t="s">
        <v>1183</v>
      </c>
      <c r="AL114" s="68"/>
      <c r="AM114" s="68" t="s">
        <v>1009</v>
      </c>
      <c r="AN114" s="68" t="s">
        <v>409</v>
      </c>
      <c r="AO114" s="68" t="s">
        <v>1039</v>
      </c>
      <c r="AP114" s="68"/>
      <c r="AQ114" s="68"/>
      <c r="AR114" s="68"/>
      <c r="AS114" s="68"/>
      <c r="AT114" s="68"/>
      <c r="AU114" s="68"/>
      <c r="AV114" s="68"/>
      <c r="AW114" s="68"/>
      <c r="AX114" s="68"/>
      <c r="AY114" s="68"/>
      <c r="AZ114" s="22" t="s">
        <v>393</v>
      </c>
      <c r="BA114" s="29"/>
      <c r="BB114" s="52"/>
    </row>
    <row r="115" spans="1:54" s="45" customFormat="1" x14ac:dyDescent="0.25">
      <c r="B115" s="46">
        <f t="shared" si="5"/>
        <v>0</v>
      </c>
      <c r="C115" s="47">
        <f t="shared" ca="1" si="6"/>
        <v>106</v>
      </c>
      <c r="D115" s="48" t="s">
        <v>369</v>
      </c>
      <c r="E115" s="22"/>
      <c r="F115" s="49" t="s">
        <v>84</v>
      </c>
      <c r="G115" s="22" t="s">
        <v>393</v>
      </c>
      <c r="H115" s="50" t="s">
        <v>687</v>
      </c>
      <c r="I115" s="22" t="s">
        <v>393</v>
      </c>
      <c r="J115" s="51">
        <v>3865.56</v>
      </c>
      <c r="K115" s="52" t="s">
        <v>404</v>
      </c>
      <c r="L115" s="22" t="s">
        <v>393</v>
      </c>
      <c r="M115" s="65" t="s">
        <v>351</v>
      </c>
      <c r="N115" s="29">
        <v>2005</v>
      </c>
      <c r="O115" s="22"/>
      <c r="P115" s="69">
        <v>350.16309999999999</v>
      </c>
      <c r="Q115" s="69"/>
      <c r="R115" s="71">
        <f t="shared" si="7"/>
        <v>1353576.4728359999</v>
      </c>
      <c r="S115" s="53">
        <v>0</v>
      </c>
      <c r="U115" s="29">
        <v>2013</v>
      </c>
      <c r="V115" s="71">
        <f t="shared" si="8"/>
        <v>1448015.9937070035</v>
      </c>
      <c r="X115" s="54">
        <v>10</v>
      </c>
      <c r="Y115" s="80" t="str">
        <f t="shared" si="9"/>
        <v xml:space="preserve">15 Yrs    </v>
      </c>
      <c r="Z115" s="55" t="s">
        <v>386</v>
      </c>
      <c r="AA115" s="54"/>
      <c r="AB115" s="22"/>
      <c r="AC115" s="49"/>
      <c r="AD115" s="22" t="s">
        <v>393</v>
      </c>
      <c r="AE115" s="68"/>
      <c r="AF115" s="68"/>
      <c r="AG115" s="68"/>
      <c r="AH115" s="68"/>
      <c r="AI115" s="68"/>
      <c r="AJ115" s="68"/>
      <c r="AK115" s="68" t="s">
        <v>1184</v>
      </c>
      <c r="AL115" s="68"/>
      <c r="AM115" s="68" t="s">
        <v>1009</v>
      </c>
      <c r="AN115" s="68" t="s">
        <v>1000</v>
      </c>
      <c r="AO115" s="68" t="s">
        <v>1040</v>
      </c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22" t="s">
        <v>393</v>
      </c>
      <c r="BA115" s="29"/>
      <c r="BB115" s="52"/>
    </row>
    <row r="116" spans="1:54" s="45" customFormat="1" x14ac:dyDescent="0.25">
      <c r="A116" s="45">
        <v>41500</v>
      </c>
      <c r="B116" s="46">
        <f t="shared" si="5"/>
        <v>0</v>
      </c>
      <c r="C116" s="47">
        <f t="shared" ca="1" si="6"/>
        <v>107</v>
      </c>
      <c r="D116" s="48" t="s">
        <v>369</v>
      </c>
      <c r="E116" s="22"/>
      <c r="F116" s="49" t="s">
        <v>84</v>
      </c>
      <c r="G116" s="22" t="s">
        <v>393</v>
      </c>
      <c r="H116" s="50" t="s">
        <v>687</v>
      </c>
      <c r="I116" s="22" t="s">
        <v>393</v>
      </c>
      <c r="J116" s="51">
        <v>2878</v>
      </c>
      <c r="K116" s="52" t="s">
        <v>404</v>
      </c>
      <c r="L116" s="22" t="s">
        <v>393</v>
      </c>
      <c r="M116" s="65" t="s">
        <v>351</v>
      </c>
      <c r="N116" s="29">
        <v>2011</v>
      </c>
      <c r="O116" s="22"/>
      <c r="P116" s="69">
        <v>251.9563</v>
      </c>
      <c r="Q116" s="69"/>
      <c r="R116" s="71">
        <f t="shared" si="7"/>
        <v>725130.23140000005</v>
      </c>
      <c r="S116" s="53">
        <v>0</v>
      </c>
      <c r="U116" s="29">
        <v>2013</v>
      </c>
      <c r="V116" s="71">
        <f t="shared" si="8"/>
        <v>775722.83033828938</v>
      </c>
      <c r="X116" s="54">
        <v>10</v>
      </c>
      <c r="Y116" s="80" t="str">
        <f t="shared" si="9"/>
        <v xml:space="preserve">15 Yrs    </v>
      </c>
      <c r="Z116" s="55" t="s">
        <v>386</v>
      </c>
      <c r="AA116" s="54"/>
      <c r="AB116" s="22"/>
      <c r="AC116" s="49"/>
      <c r="AD116" s="22" t="s">
        <v>393</v>
      </c>
      <c r="AE116" s="68"/>
      <c r="AF116" s="68"/>
      <c r="AG116" s="68"/>
      <c r="AH116" s="68"/>
      <c r="AI116" s="68"/>
      <c r="AJ116" s="68"/>
      <c r="AK116" s="68" t="s">
        <v>1185</v>
      </c>
      <c r="AL116" s="68"/>
      <c r="AM116" s="68" t="s">
        <v>1008</v>
      </c>
      <c r="AN116" s="68" t="s">
        <v>998</v>
      </c>
      <c r="AO116" s="68" t="s">
        <v>1041</v>
      </c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22" t="s">
        <v>393</v>
      </c>
      <c r="BA116" s="29"/>
      <c r="BB116" s="52"/>
    </row>
    <row r="117" spans="1:54" s="45" customFormat="1" x14ac:dyDescent="0.25">
      <c r="A117" s="45">
        <v>41500</v>
      </c>
      <c r="B117" s="46">
        <f t="shared" si="5"/>
        <v>0</v>
      </c>
      <c r="C117" s="47">
        <f t="shared" ca="1" si="6"/>
        <v>108</v>
      </c>
      <c r="D117" s="48" t="s">
        <v>369</v>
      </c>
      <c r="E117" s="22"/>
      <c r="F117" s="49" t="s">
        <v>84</v>
      </c>
      <c r="G117" s="22" t="s">
        <v>393</v>
      </c>
      <c r="H117" s="50" t="s">
        <v>687</v>
      </c>
      <c r="I117" s="22" t="s">
        <v>393</v>
      </c>
      <c r="J117" s="51">
        <v>1696.13</v>
      </c>
      <c r="K117" s="52" t="s">
        <v>404</v>
      </c>
      <c r="L117" s="22" t="s">
        <v>393</v>
      </c>
      <c r="M117" s="65" t="s">
        <v>351</v>
      </c>
      <c r="N117" s="29">
        <v>2013</v>
      </c>
      <c r="O117" s="22"/>
      <c r="P117" s="69">
        <v>364.81740000000002</v>
      </c>
      <c r="Q117" s="69"/>
      <c r="R117" s="71">
        <f t="shared" si="7"/>
        <v>618777.73666200007</v>
      </c>
      <c r="S117" s="53">
        <v>0</v>
      </c>
      <c r="U117" s="29">
        <v>2013</v>
      </c>
      <c r="V117" s="71">
        <f t="shared" si="8"/>
        <v>661950.08351401542</v>
      </c>
      <c r="X117" s="54">
        <v>10</v>
      </c>
      <c r="Y117" s="80" t="str">
        <f t="shared" si="9"/>
        <v xml:space="preserve">15 Yrs    </v>
      </c>
      <c r="Z117" s="55" t="s">
        <v>386</v>
      </c>
      <c r="AA117" s="54"/>
      <c r="AB117" s="22"/>
      <c r="AC117" s="49"/>
      <c r="AD117" s="22" t="s">
        <v>393</v>
      </c>
      <c r="AE117" s="68"/>
      <c r="AF117" s="68"/>
      <c r="AG117" s="68"/>
      <c r="AH117" s="68"/>
      <c r="AI117" s="68"/>
      <c r="AJ117" s="68"/>
      <c r="AK117" s="68" t="s">
        <v>1186</v>
      </c>
      <c r="AL117" s="68"/>
      <c r="AM117" s="68" t="s">
        <v>1008</v>
      </c>
      <c r="AN117" s="68" t="s">
        <v>409</v>
      </c>
      <c r="AO117" s="68" t="s">
        <v>1042</v>
      </c>
      <c r="AP117" s="68"/>
      <c r="AQ117" s="68"/>
      <c r="AR117" s="68"/>
      <c r="AS117" s="68"/>
      <c r="AT117" s="68"/>
      <c r="AU117" s="68"/>
      <c r="AV117" s="68"/>
      <c r="AW117" s="68"/>
      <c r="AX117" s="68"/>
      <c r="AY117" s="68"/>
      <c r="AZ117" s="22" t="s">
        <v>393</v>
      </c>
      <c r="BA117" s="29"/>
      <c r="BB117" s="52"/>
    </row>
    <row r="118" spans="1:54" s="45" customFormat="1" x14ac:dyDescent="0.25">
      <c r="A118" s="45">
        <v>41500</v>
      </c>
      <c r="B118" s="46">
        <f t="shared" si="5"/>
        <v>0</v>
      </c>
      <c r="C118" s="47">
        <f t="shared" ca="1" si="6"/>
        <v>109</v>
      </c>
      <c r="D118" s="48" t="s">
        <v>369</v>
      </c>
      <c r="E118" s="22"/>
      <c r="F118" s="49" t="s">
        <v>84</v>
      </c>
      <c r="G118" s="22" t="s">
        <v>393</v>
      </c>
      <c r="H118" s="50" t="s">
        <v>687</v>
      </c>
      <c r="I118" s="22" t="s">
        <v>393</v>
      </c>
      <c r="J118" s="51">
        <v>2432</v>
      </c>
      <c r="K118" s="52" t="s">
        <v>404</v>
      </c>
      <c r="L118" s="22" t="s">
        <v>393</v>
      </c>
      <c r="M118" s="65" t="s">
        <v>351</v>
      </c>
      <c r="N118" s="29">
        <v>2008</v>
      </c>
      <c r="O118" s="22"/>
      <c r="P118" s="69">
        <v>230.5787</v>
      </c>
      <c r="Q118" s="69"/>
      <c r="R118" s="71">
        <f t="shared" si="7"/>
        <v>560767.39839999995</v>
      </c>
      <c r="S118" s="53">
        <v>0</v>
      </c>
      <c r="U118" s="29">
        <v>2013</v>
      </c>
      <c r="V118" s="71">
        <f t="shared" si="8"/>
        <v>599892.34293602372</v>
      </c>
      <c r="X118" s="54">
        <v>10</v>
      </c>
      <c r="Y118" s="80" t="str">
        <f t="shared" si="9"/>
        <v xml:space="preserve">15 Yrs    </v>
      </c>
      <c r="Z118" s="55" t="s">
        <v>386</v>
      </c>
      <c r="AA118" s="54"/>
      <c r="AB118" s="22"/>
      <c r="AC118" s="49"/>
      <c r="AD118" s="22" t="s">
        <v>393</v>
      </c>
      <c r="AE118" s="68"/>
      <c r="AF118" s="68"/>
      <c r="AG118" s="68"/>
      <c r="AH118" s="68"/>
      <c r="AI118" s="68"/>
      <c r="AJ118" s="68"/>
      <c r="AK118" s="68" t="s">
        <v>1187</v>
      </c>
      <c r="AL118" s="68"/>
      <c r="AM118" s="68" t="s">
        <v>1008</v>
      </c>
      <c r="AN118" s="68" t="s">
        <v>999</v>
      </c>
      <c r="AO118" s="68" t="s">
        <v>1034</v>
      </c>
      <c r="AP118" s="68"/>
      <c r="AQ118" s="68"/>
      <c r="AR118" s="68"/>
      <c r="AS118" s="68"/>
      <c r="AT118" s="68"/>
      <c r="AU118" s="68"/>
      <c r="AV118" s="68"/>
      <c r="AW118" s="68"/>
      <c r="AX118" s="68"/>
      <c r="AY118" s="68"/>
      <c r="AZ118" s="22" t="s">
        <v>393</v>
      </c>
      <c r="BA118" s="29"/>
      <c r="BB118" s="52"/>
    </row>
    <row r="119" spans="1:54" s="45" customFormat="1" x14ac:dyDescent="0.25">
      <c r="A119" s="45">
        <v>41500</v>
      </c>
      <c r="B119" s="46">
        <f t="shared" si="5"/>
        <v>0</v>
      </c>
      <c r="C119" s="47">
        <f t="shared" ca="1" si="6"/>
        <v>110</v>
      </c>
      <c r="D119" s="48" t="s">
        <v>369</v>
      </c>
      <c r="E119" s="22"/>
      <c r="F119" s="49" t="s">
        <v>84</v>
      </c>
      <c r="G119" s="22" t="s">
        <v>393</v>
      </c>
      <c r="H119" s="50" t="s">
        <v>687</v>
      </c>
      <c r="I119" s="22" t="s">
        <v>393</v>
      </c>
      <c r="J119" s="51">
        <v>1492.75</v>
      </c>
      <c r="K119" s="52" t="s">
        <v>404</v>
      </c>
      <c r="L119" s="22" t="s">
        <v>393</v>
      </c>
      <c r="M119" s="65" t="s">
        <v>351</v>
      </c>
      <c r="N119" s="29">
        <v>2006</v>
      </c>
      <c r="O119" s="22"/>
      <c r="P119" s="69">
        <v>317.36840000000001</v>
      </c>
      <c r="Q119" s="69"/>
      <c r="R119" s="71">
        <f t="shared" si="7"/>
        <v>473751.67910000001</v>
      </c>
      <c r="S119" s="53">
        <v>0</v>
      </c>
      <c r="U119" s="29">
        <v>2013</v>
      </c>
      <c r="V119" s="71">
        <f t="shared" si="8"/>
        <v>506805.50537720829</v>
      </c>
      <c r="X119" s="54">
        <v>10</v>
      </c>
      <c r="Y119" s="80" t="str">
        <f t="shared" si="9"/>
        <v xml:space="preserve">15 Yrs    </v>
      </c>
      <c r="Z119" s="55" t="s">
        <v>386</v>
      </c>
      <c r="AA119" s="54"/>
      <c r="AB119" s="22"/>
      <c r="AC119" s="49"/>
      <c r="AD119" s="22" t="s">
        <v>393</v>
      </c>
      <c r="AE119" s="68"/>
      <c r="AF119" s="68"/>
      <c r="AG119" s="68"/>
      <c r="AH119" s="68"/>
      <c r="AI119" s="68"/>
      <c r="AJ119" s="68"/>
      <c r="AK119" s="68" t="s">
        <v>1188</v>
      </c>
      <c r="AL119" s="68"/>
      <c r="AM119" s="68" t="s">
        <v>1007</v>
      </c>
      <c r="AN119" s="68" t="s">
        <v>997</v>
      </c>
      <c r="AO119" s="68" t="s">
        <v>1017</v>
      </c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22" t="s">
        <v>393</v>
      </c>
      <c r="BA119" s="29"/>
      <c r="BB119" s="52"/>
    </row>
    <row r="120" spans="1:54" s="45" customFormat="1" x14ac:dyDescent="0.25">
      <c r="A120" s="45">
        <v>41500</v>
      </c>
      <c r="B120" s="46">
        <f t="shared" si="5"/>
        <v>0</v>
      </c>
      <c r="C120" s="47">
        <f t="shared" ca="1" si="6"/>
        <v>111</v>
      </c>
      <c r="D120" s="48" t="s">
        <v>369</v>
      </c>
      <c r="E120" s="22"/>
      <c r="F120" s="49" t="s">
        <v>84</v>
      </c>
      <c r="G120" s="22" t="s">
        <v>393</v>
      </c>
      <c r="H120" s="50" t="s">
        <v>687</v>
      </c>
      <c r="I120" s="22" t="s">
        <v>393</v>
      </c>
      <c r="J120" s="51">
        <v>1</v>
      </c>
      <c r="K120" s="52" t="s">
        <v>996</v>
      </c>
      <c r="L120" s="22" t="s">
        <v>393</v>
      </c>
      <c r="M120" s="65" t="s">
        <v>351</v>
      </c>
      <c r="N120" s="29">
        <v>2013</v>
      </c>
      <c r="O120" s="22"/>
      <c r="P120" s="69">
        <v>338.39409999999998</v>
      </c>
      <c r="Q120" s="69"/>
      <c r="R120" s="71">
        <f t="shared" si="7"/>
        <v>338.39409999999998</v>
      </c>
      <c r="S120" s="53">
        <v>0</v>
      </c>
      <c r="U120" s="29">
        <v>2013</v>
      </c>
      <c r="V120" s="71">
        <f t="shared" si="8"/>
        <v>362.00397894730236</v>
      </c>
      <c r="X120" s="54">
        <v>10</v>
      </c>
      <c r="Y120" s="80" t="str">
        <f t="shared" si="9"/>
        <v xml:space="preserve">15 Yrs    </v>
      </c>
      <c r="Z120" s="55" t="s">
        <v>386</v>
      </c>
      <c r="AA120" s="54"/>
      <c r="AB120" s="22"/>
      <c r="AC120" s="49"/>
      <c r="AD120" s="22" t="s">
        <v>393</v>
      </c>
      <c r="AE120" s="68"/>
      <c r="AF120" s="68"/>
      <c r="AG120" s="68"/>
      <c r="AH120" s="68"/>
      <c r="AI120" s="68"/>
      <c r="AJ120" s="68"/>
      <c r="AK120" s="68" t="s">
        <v>1189</v>
      </c>
      <c r="AL120" s="68"/>
      <c r="AM120" s="68" t="s">
        <v>1007</v>
      </c>
      <c r="AN120" s="68" t="s">
        <v>999</v>
      </c>
      <c r="AO120" s="68" t="s">
        <v>1043</v>
      </c>
      <c r="AP120" s="68"/>
      <c r="AQ120" s="68"/>
      <c r="AR120" s="68"/>
      <c r="AS120" s="68"/>
      <c r="AT120" s="68"/>
      <c r="AU120" s="68"/>
      <c r="AV120" s="68"/>
      <c r="AW120" s="68"/>
      <c r="AX120" s="68"/>
      <c r="AY120" s="68"/>
      <c r="AZ120" s="22" t="s">
        <v>393</v>
      </c>
      <c r="BA120" s="29"/>
      <c r="BB120" s="52"/>
    </row>
    <row r="121" spans="1:54" s="45" customFormat="1" x14ac:dyDescent="0.25">
      <c r="A121" s="45">
        <v>41500</v>
      </c>
      <c r="B121" s="46">
        <f t="shared" si="5"/>
        <v>0</v>
      </c>
      <c r="C121" s="47">
        <f t="shared" ca="1" si="6"/>
        <v>112</v>
      </c>
      <c r="D121" s="48" t="s">
        <v>369</v>
      </c>
      <c r="E121" s="22"/>
      <c r="F121" s="49" t="s">
        <v>81</v>
      </c>
      <c r="G121" s="22" t="s">
        <v>393</v>
      </c>
      <c r="H121" s="50" t="s">
        <v>684</v>
      </c>
      <c r="I121" s="22" t="s">
        <v>393</v>
      </c>
      <c r="J121" s="51">
        <v>110067.4</v>
      </c>
      <c r="K121" s="52" t="s">
        <v>404</v>
      </c>
      <c r="L121" s="22" t="s">
        <v>393</v>
      </c>
      <c r="M121" s="65" t="s">
        <v>351</v>
      </c>
      <c r="N121" s="29">
        <v>2011</v>
      </c>
      <c r="O121" s="22"/>
      <c r="P121" s="69">
        <v>114.193</v>
      </c>
      <c r="Q121" s="69"/>
      <c r="R121" s="71">
        <f t="shared" si="7"/>
        <v>12568926.608199999</v>
      </c>
      <c r="S121" s="53">
        <v>0</v>
      </c>
      <c r="U121" s="29">
        <v>2013</v>
      </c>
      <c r="V121" s="71">
        <f t="shared" si="8"/>
        <v>13445865.17100925</v>
      </c>
      <c r="X121" s="54">
        <v>40</v>
      </c>
      <c r="Y121" s="80" t="str">
        <f t="shared" si="9"/>
        <v xml:space="preserve">70 Yrs    </v>
      </c>
      <c r="Z121" s="55" t="s">
        <v>386</v>
      </c>
      <c r="AA121" s="54"/>
      <c r="AB121" s="22"/>
      <c r="AC121" s="49"/>
      <c r="AD121" s="22" t="s">
        <v>393</v>
      </c>
      <c r="AE121" s="68"/>
      <c r="AF121" s="68"/>
      <c r="AG121" s="68"/>
      <c r="AH121" s="68"/>
      <c r="AI121" s="68"/>
      <c r="AJ121" s="68"/>
      <c r="AK121" s="68" t="s">
        <v>1190</v>
      </c>
      <c r="AL121" s="68"/>
      <c r="AM121" s="68" t="s">
        <v>1007</v>
      </c>
      <c r="AN121" s="68" t="s">
        <v>997</v>
      </c>
      <c r="AO121" s="68" t="s">
        <v>1034</v>
      </c>
      <c r="AP121" s="68"/>
      <c r="AQ121" s="68"/>
      <c r="AR121" s="68"/>
      <c r="AS121" s="68"/>
      <c r="AT121" s="68"/>
      <c r="AU121" s="68"/>
      <c r="AV121" s="68"/>
      <c r="AW121" s="68"/>
      <c r="AX121" s="68"/>
      <c r="AY121" s="68"/>
      <c r="AZ121" s="22" t="s">
        <v>393</v>
      </c>
      <c r="BA121" s="29"/>
      <c r="BB121" s="52"/>
    </row>
    <row r="122" spans="1:54" s="45" customFormat="1" x14ac:dyDescent="0.25">
      <c r="A122" s="45">
        <v>41500</v>
      </c>
      <c r="B122" s="46">
        <f t="shared" si="5"/>
        <v>0</v>
      </c>
      <c r="C122" s="47">
        <f t="shared" ca="1" si="6"/>
        <v>113</v>
      </c>
      <c r="D122" s="48" t="s">
        <v>369</v>
      </c>
      <c r="E122" s="22"/>
      <c r="F122" s="49" t="s">
        <v>81</v>
      </c>
      <c r="G122" s="22" t="s">
        <v>393</v>
      </c>
      <c r="H122" s="50" t="s">
        <v>684</v>
      </c>
      <c r="I122" s="22" t="s">
        <v>393</v>
      </c>
      <c r="J122" s="51">
        <v>82714.58</v>
      </c>
      <c r="K122" s="52" t="s">
        <v>404</v>
      </c>
      <c r="L122" s="22" t="s">
        <v>393</v>
      </c>
      <c r="M122" s="65" t="s">
        <v>351</v>
      </c>
      <c r="N122" s="29">
        <v>1999</v>
      </c>
      <c r="O122" s="22"/>
      <c r="P122" s="69">
        <v>115.71980000000001</v>
      </c>
      <c r="Q122" s="69"/>
      <c r="R122" s="71">
        <f t="shared" si="7"/>
        <v>9571714.6546840016</v>
      </c>
      <c r="S122" s="53">
        <v>0</v>
      </c>
      <c r="U122" s="29">
        <v>2013</v>
      </c>
      <c r="V122" s="71">
        <f t="shared" si="8"/>
        <v>10239536.653694062</v>
      </c>
      <c r="X122" s="54">
        <v>40</v>
      </c>
      <c r="Y122" s="80" t="str">
        <f t="shared" si="9"/>
        <v xml:space="preserve">70 Yrs    </v>
      </c>
      <c r="Z122" s="55" t="s">
        <v>386</v>
      </c>
      <c r="AA122" s="54"/>
      <c r="AB122" s="22"/>
      <c r="AC122" s="49"/>
      <c r="AD122" s="22" t="s">
        <v>393</v>
      </c>
      <c r="AE122" s="68"/>
      <c r="AF122" s="68"/>
      <c r="AG122" s="68"/>
      <c r="AH122" s="68"/>
      <c r="AI122" s="68"/>
      <c r="AJ122" s="68"/>
      <c r="AK122" s="68" t="s">
        <v>1191</v>
      </c>
      <c r="AL122" s="68"/>
      <c r="AM122" s="68" t="s">
        <v>1009</v>
      </c>
      <c r="AN122" s="68" t="s">
        <v>409</v>
      </c>
      <c r="AO122" s="68" t="s">
        <v>1044</v>
      </c>
      <c r="AP122" s="68"/>
      <c r="AQ122" s="68"/>
      <c r="AR122" s="68"/>
      <c r="AS122" s="68"/>
      <c r="AT122" s="68"/>
      <c r="AU122" s="68"/>
      <c r="AV122" s="68"/>
      <c r="AW122" s="68"/>
      <c r="AX122" s="68"/>
      <c r="AY122" s="68"/>
      <c r="AZ122" s="22" t="s">
        <v>393</v>
      </c>
      <c r="BA122" s="29"/>
      <c r="BB122" s="52"/>
    </row>
    <row r="123" spans="1:54" s="45" customFormat="1" x14ac:dyDescent="0.25">
      <c r="A123" s="45">
        <v>41500</v>
      </c>
      <c r="B123" s="46">
        <f t="shared" si="5"/>
        <v>0</v>
      </c>
      <c r="C123" s="47">
        <f t="shared" ca="1" si="6"/>
        <v>114</v>
      </c>
      <c r="D123" s="48" t="s">
        <v>369</v>
      </c>
      <c r="E123" s="22"/>
      <c r="F123" s="49" t="s">
        <v>81</v>
      </c>
      <c r="G123" s="22" t="s">
        <v>393</v>
      </c>
      <c r="H123" s="50" t="s">
        <v>684</v>
      </c>
      <c r="I123" s="22" t="s">
        <v>393</v>
      </c>
      <c r="J123" s="51">
        <v>2842.54</v>
      </c>
      <c r="K123" s="52" t="s">
        <v>404</v>
      </c>
      <c r="L123" s="22" t="s">
        <v>393</v>
      </c>
      <c r="M123" s="65" t="s">
        <v>351</v>
      </c>
      <c r="N123" s="29">
        <v>2008</v>
      </c>
      <c r="O123" s="22"/>
      <c r="P123" s="69">
        <v>115.6451</v>
      </c>
      <c r="Q123" s="69"/>
      <c r="R123" s="71">
        <f t="shared" si="7"/>
        <v>328725.82255400001</v>
      </c>
      <c r="S123" s="53">
        <v>0</v>
      </c>
      <c r="U123" s="29">
        <v>2013</v>
      </c>
      <c r="V123" s="71">
        <f t="shared" si="8"/>
        <v>351661.14228136034</v>
      </c>
      <c r="X123" s="54">
        <v>40</v>
      </c>
      <c r="Y123" s="80" t="str">
        <f t="shared" si="9"/>
        <v xml:space="preserve">70 Yrs    </v>
      </c>
      <c r="Z123" s="55" t="s">
        <v>386</v>
      </c>
      <c r="AA123" s="54"/>
      <c r="AB123" s="22"/>
      <c r="AC123" s="49"/>
      <c r="AD123" s="22" t="s">
        <v>393</v>
      </c>
      <c r="AE123" s="68"/>
      <c r="AF123" s="68"/>
      <c r="AG123" s="68"/>
      <c r="AH123" s="68"/>
      <c r="AI123" s="68"/>
      <c r="AJ123" s="68"/>
      <c r="AK123" s="68" t="s">
        <v>1192</v>
      </c>
      <c r="AL123" s="68"/>
      <c r="AM123" s="68" t="s">
        <v>1009</v>
      </c>
      <c r="AN123" s="68" t="s">
        <v>1000</v>
      </c>
      <c r="AO123" s="68" t="s">
        <v>1017</v>
      </c>
      <c r="AP123" s="68"/>
      <c r="AQ123" s="68"/>
      <c r="AR123" s="68"/>
      <c r="AS123" s="68"/>
      <c r="AT123" s="68"/>
      <c r="AU123" s="68"/>
      <c r="AV123" s="68"/>
      <c r="AW123" s="68"/>
      <c r="AX123" s="68"/>
      <c r="AY123" s="68"/>
      <c r="AZ123" s="22" t="s">
        <v>393</v>
      </c>
      <c r="BA123" s="29"/>
      <c r="BB123" s="52"/>
    </row>
    <row r="124" spans="1:54" s="45" customFormat="1" x14ac:dyDescent="0.25">
      <c r="A124" s="45">
        <v>41500</v>
      </c>
      <c r="B124" s="46">
        <f t="shared" si="5"/>
        <v>0</v>
      </c>
      <c r="C124" s="47">
        <f t="shared" ca="1" si="6"/>
        <v>115</v>
      </c>
      <c r="D124" s="48" t="s">
        <v>369</v>
      </c>
      <c r="E124" s="22"/>
      <c r="F124" s="49" t="s">
        <v>81</v>
      </c>
      <c r="G124" s="22" t="s">
        <v>393</v>
      </c>
      <c r="H124" s="50" t="s">
        <v>684</v>
      </c>
      <c r="I124" s="22" t="s">
        <v>393</v>
      </c>
      <c r="J124" s="51">
        <v>2387.16</v>
      </c>
      <c r="K124" s="52" t="s">
        <v>404</v>
      </c>
      <c r="L124" s="22" t="s">
        <v>393</v>
      </c>
      <c r="M124" s="65" t="s">
        <v>351</v>
      </c>
      <c r="N124" s="29">
        <v>2013</v>
      </c>
      <c r="O124" s="22"/>
      <c r="P124" s="69">
        <v>117.45489999999999</v>
      </c>
      <c r="Q124" s="69"/>
      <c r="R124" s="71">
        <f t="shared" si="7"/>
        <v>280383.63908399997</v>
      </c>
      <c r="S124" s="53">
        <v>0</v>
      </c>
      <c r="U124" s="29">
        <v>2013</v>
      </c>
      <c r="V124" s="71">
        <f t="shared" si="8"/>
        <v>299946.10715769674</v>
      </c>
      <c r="X124" s="54">
        <v>40</v>
      </c>
      <c r="Y124" s="80" t="str">
        <f t="shared" si="9"/>
        <v xml:space="preserve">70 Yrs    </v>
      </c>
      <c r="Z124" s="55" t="s">
        <v>386</v>
      </c>
      <c r="AA124" s="54"/>
      <c r="AB124" s="22"/>
      <c r="AC124" s="49"/>
      <c r="AD124" s="22" t="s">
        <v>393</v>
      </c>
      <c r="AE124" s="68"/>
      <c r="AF124" s="68"/>
      <c r="AG124" s="68"/>
      <c r="AH124" s="68"/>
      <c r="AI124" s="68"/>
      <c r="AJ124" s="68"/>
      <c r="AK124" s="68" t="s">
        <v>1193</v>
      </c>
      <c r="AL124" s="68"/>
      <c r="AM124" s="68" t="s">
        <v>1008</v>
      </c>
      <c r="AN124" s="68" t="s">
        <v>999</v>
      </c>
      <c r="AO124" s="68" t="s">
        <v>1045</v>
      </c>
      <c r="AP124" s="68"/>
      <c r="AQ124" s="68"/>
      <c r="AR124" s="68"/>
      <c r="AS124" s="68"/>
      <c r="AT124" s="68"/>
      <c r="AU124" s="68"/>
      <c r="AV124" s="68"/>
      <c r="AW124" s="68"/>
      <c r="AX124" s="68"/>
      <c r="AY124" s="68"/>
      <c r="AZ124" s="22" t="s">
        <v>393</v>
      </c>
      <c r="BA124" s="29"/>
      <c r="BB124" s="52"/>
    </row>
    <row r="125" spans="1:54" s="45" customFormat="1" x14ac:dyDescent="0.25">
      <c r="A125" s="45">
        <v>41500</v>
      </c>
      <c r="B125" s="46">
        <f t="shared" si="5"/>
        <v>0</v>
      </c>
      <c r="C125" s="47">
        <f t="shared" ca="1" si="6"/>
        <v>116</v>
      </c>
      <c r="D125" s="48" t="s">
        <v>369</v>
      </c>
      <c r="E125" s="22"/>
      <c r="F125" s="49" t="s">
        <v>81</v>
      </c>
      <c r="G125" s="22" t="s">
        <v>393</v>
      </c>
      <c r="H125" s="50" t="s">
        <v>684</v>
      </c>
      <c r="I125" s="22" t="s">
        <v>393</v>
      </c>
      <c r="J125" s="51">
        <v>419.79</v>
      </c>
      <c r="K125" s="52" t="s">
        <v>404</v>
      </c>
      <c r="L125" s="22" t="s">
        <v>393</v>
      </c>
      <c r="M125" s="65" t="s">
        <v>351</v>
      </c>
      <c r="N125" s="29">
        <v>2008</v>
      </c>
      <c r="O125" s="22"/>
      <c r="P125" s="69">
        <v>115.1576</v>
      </c>
      <c r="Q125" s="69"/>
      <c r="R125" s="71">
        <f t="shared" si="7"/>
        <v>48342.008904000002</v>
      </c>
      <c r="S125" s="53">
        <v>0</v>
      </c>
      <c r="U125" s="29">
        <v>2013</v>
      </c>
      <c r="V125" s="71">
        <f t="shared" si="8"/>
        <v>51714.848378130475</v>
      </c>
      <c r="X125" s="54">
        <v>40</v>
      </c>
      <c r="Y125" s="80" t="str">
        <f t="shared" si="9"/>
        <v xml:space="preserve">70 Yrs    </v>
      </c>
      <c r="Z125" s="55" t="s">
        <v>386</v>
      </c>
      <c r="AA125" s="54"/>
      <c r="AB125" s="22"/>
      <c r="AC125" s="49"/>
      <c r="AD125" s="22" t="s">
        <v>393</v>
      </c>
      <c r="AE125" s="68"/>
      <c r="AF125" s="68"/>
      <c r="AG125" s="68"/>
      <c r="AH125" s="68"/>
      <c r="AI125" s="68"/>
      <c r="AJ125" s="68"/>
      <c r="AK125" s="68" t="s">
        <v>1194</v>
      </c>
      <c r="AL125" s="68"/>
      <c r="AM125" s="68" t="s">
        <v>1007</v>
      </c>
      <c r="AN125" s="68" t="s">
        <v>998</v>
      </c>
      <c r="AO125" s="68" t="s">
        <v>1034</v>
      </c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22" t="s">
        <v>393</v>
      </c>
      <c r="BA125" s="29"/>
      <c r="BB125" s="52"/>
    </row>
    <row r="126" spans="1:54" s="45" customFormat="1" x14ac:dyDescent="0.25">
      <c r="A126" s="45">
        <v>41500</v>
      </c>
      <c r="B126" s="46">
        <f t="shared" si="5"/>
        <v>0</v>
      </c>
      <c r="C126" s="47">
        <f t="shared" ca="1" si="6"/>
        <v>117</v>
      </c>
      <c r="D126" s="48" t="s">
        <v>369</v>
      </c>
      <c r="E126" s="22"/>
      <c r="F126" s="49" t="s">
        <v>82</v>
      </c>
      <c r="G126" s="22" t="s">
        <v>393</v>
      </c>
      <c r="H126" s="50" t="s">
        <v>980</v>
      </c>
      <c r="I126" s="22" t="s">
        <v>393</v>
      </c>
      <c r="J126" s="51">
        <v>1856.95</v>
      </c>
      <c r="K126" s="52" t="s">
        <v>404</v>
      </c>
      <c r="L126" s="22" t="s">
        <v>393</v>
      </c>
      <c r="M126" s="65" t="s">
        <v>351</v>
      </c>
      <c r="N126" s="29">
        <v>2011</v>
      </c>
      <c r="O126" s="22"/>
      <c r="P126" s="69">
        <v>572.72640000000001</v>
      </c>
      <c r="Q126" s="69"/>
      <c r="R126" s="71">
        <f t="shared" si="7"/>
        <v>1063524.2884800001</v>
      </c>
      <c r="S126" s="53">
        <v>0</v>
      </c>
      <c r="U126" s="29">
        <v>2013</v>
      </c>
      <c r="V126" s="71">
        <f t="shared" si="8"/>
        <v>1137726.763371048</v>
      </c>
      <c r="X126" s="54">
        <v>20</v>
      </c>
      <c r="Y126" s="80" t="str">
        <f t="shared" si="9"/>
        <v xml:space="preserve">15 Yrs    </v>
      </c>
      <c r="Z126" s="55" t="s">
        <v>386</v>
      </c>
      <c r="AA126" s="54"/>
      <c r="AB126" s="22"/>
      <c r="AC126" s="49"/>
      <c r="AD126" s="22" t="s">
        <v>393</v>
      </c>
      <c r="AE126" s="68"/>
      <c r="AF126" s="68"/>
      <c r="AG126" s="68"/>
      <c r="AH126" s="68"/>
      <c r="AI126" s="68"/>
      <c r="AJ126" s="68"/>
      <c r="AK126" s="68" t="s">
        <v>1195</v>
      </c>
      <c r="AL126" s="68"/>
      <c r="AM126" s="68" t="s">
        <v>1008</v>
      </c>
      <c r="AN126" s="68" t="s">
        <v>998</v>
      </c>
      <c r="AO126" s="68" t="s">
        <v>1012</v>
      </c>
      <c r="AP126" s="68"/>
      <c r="AQ126" s="68"/>
      <c r="AR126" s="68"/>
      <c r="AS126" s="68"/>
      <c r="AT126" s="68"/>
      <c r="AU126" s="68"/>
      <c r="AV126" s="68"/>
      <c r="AW126" s="68"/>
      <c r="AX126" s="68"/>
      <c r="AY126" s="68"/>
      <c r="AZ126" s="22" t="s">
        <v>393</v>
      </c>
      <c r="BA126" s="29"/>
      <c r="BB126" s="52"/>
    </row>
    <row r="127" spans="1:54" s="45" customFormat="1" x14ac:dyDescent="0.25">
      <c r="A127" s="45">
        <v>41500</v>
      </c>
      <c r="B127" s="46">
        <f t="shared" si="5"/>
        <v>0</v>
      </c>
      <c r="C127" s="47">
        <f t="shared" ca="1" si="6"/>
        <v>118</v>
      </c>
      <c r="D127" s="48" t="s">
        <v>369</v>
      </c>
      <c r="E127" s="22"/>
      <c r="F127" s="49" t="s">
        <v>82</v>
      </c>
      <c r="G127" s="22" t="s">
        <v>393</v>
      </c>
      <c r="H127" s="50" t="s">
        <v>980</v>
      </c>
      <c r="I127" s="22" t="s">
        <v>393</v>
      </c>
      <c r="J127" s="51">
        <v>170.47</v>
      </c>
      <c r="K127" s="52" t="s">
        <v>404</v>
      </c>
      <c r="L127" s="22" t="s">
        <v>393</v>
      </c>
      <c r="M127" s="65" t="s">
        <v>351</v>
      </c>
      <c r="N127" s="29">
        <v>2013</v>
      </c>
      <c r="O127" s="22"/>
      <c r="P127" s="69">
        <v>567.16150000000005</v>
      </c>
      <c r="Q127" s="69"/>
      <c r="R127" s="71">
        <f t="shared" si="7"/>
        <v>96684.020905000012</v>
      </c>
      <c r="S127" s="53">
        <v>0</v>
      </c>
      <c r="U127" s="29">
        <v>2013</v>
      </c>
      <c r="V127" s="71">
        <f t="shared" si="8"/>
        <v>103429.70006933977</v>
      </c>
      <c r="X127" s="54">
        <v>20</v>
      </c>
      <c r="Y127" s="80" t="str">
        <f t="shared" si="9"/>
        <v xml:space="preserve">15 Yrs    </v>
      </c>
      <c r="Z127" s="55" t="s">
        <v>386</v>
      </c>
      <c r="AA127" s="54"/>
      <c r="AB127" s="22"/>
      <c r="AC127" s="49"/>
      <c r="AD127" s="22" t="s">
        <v>393</v>
      </c>
      <c r="AE127" s="68"/>
      <c r="AF127" s="68"/>
      <c r="AG127" s="68"/>
      <c r="AH127" s="68"/>
      <c r="AI127" s="68"/>
      <c r="AJ127" s="68"/>
      <c r="AK127" s="68" t="s">
        <v>1196</v>
      </c>
      <c r="AL127" s="68"/>
      <c r="AM127" s="68" t="s">
        <v>1008</v>
      </c>
      <c r="AN127" s="68" t="s">
        <v>409</v>
      </c>
      <c r="AO127" s="68" t="s">
        <v>1046</v>
      </c>
      <c r="AP127" s="68"/>
      <c r="AQ127" s="68"/>
      <c r="AR127" s="68"/>
      <c r="AS127" s="68"/>
      <c r="AT127" s="68"/>
      <c r="AU127" s="68"/>
      <c r="AV127" s="68"/>
      <c r="AW127" s="68"/>
      <c r="AX127" s="68"/>
      <c r="AY127" s="68"/>
      <c r="AZ127" s="22" t="s">
        <v>393</v>
      </c>
      <c r="BA127" s="29"/>
      <c r="BB127" s="52"/>
    </row>
    <row r="128" spans="1:54" s="45" customFormat="1" x14ac:dyDescent="0.25">
      <c r="A128" s="45">
        <v>41500</v>
      </c>
      <c r="B128" s="46">
        <f t="shared" si="5"/>
        <v>0</v>
      </c>
      <c r="C128" s="47">
        <f t="shared" ca="1" si="6"/>
        <v>119</v>
      </c>
      <c r="D128" s="48" t="s">
        <v>369</v>
      </c>
      <c r="E128" s="22"/>
      <c r="F128" s="49" t="s">
        <v>83</v>
      </c>
      <c r="G128" s="22" t="s">
        <v>393</v>
      </c>
      <c r="H128" s="50" t="s">
        <v>981</v>
      </c>
      <c r="I128" s="22" t="s">
        <v>393</v>
      </c>
      <c r="J128" s="51">
        <v>2071.16</v>
      </c>
      <c r="K128" s="52" t="s">
        <v>404</v>
      </c>
      <c r="L128" s="22" t="s">
        <v>393</v>
      </c>
      <c r="M128" s="65" t="s">
        <v>351</v>
      </c>
      <c r="N128" s="29">
        <v>2011</v>
      </c>
      <c r="O128" s="22"/>
      <c r="P128" s="69">
        <v>606.85429999999997</v>
      </c>
      <c r="Q128" s="69"/>
      <c r="R128" s="71">
        <f t="shared" si="7"/>
        <v>1256892.3519879999</v>
      </c>
      <c r="S128" s="53">
        <v>0</v>
      </c>
      <c r="U128" s="29">
        <v>2013</v>
      </c>
      <c r="V128" s="71">
        <f t="shared" si="8"/>
        <v>1344586.1867216046</v>
      </c>
      <c r="X128" s="54">
        <v>10</v>
      </c>
      <c r="Y128" s="80" t="str">
        <f t="shared" si="9"/>
        <v xml:space="preserve">25 Yrs    </v>
      </c>
      <c r="Z128" s="55" t="s">
        <v>386</v>
      </c>
      <c r="AA128" s="54"/>
      <c r="AB128" s="22"/>
      <c r="AC128" s="49"/>
      <c r="AD128" s="22" t="s">
        <v>393</v>
      </c>
      <c r="AE128" s="68"/>
      <c r="AF128" s="68"/>
      <c r="AG128" s="68"/>
      <c r="AH128" s="68"/>
      <c r="AI128" s="68"/>
      <c r="AJ128" s="68"/>
      <c r="AK128" s="68" t="s">
        <v>1197</v>
      </c>
      <c r="AL128" s="68"/>
      <c r="AM128" s="68" t="s">
        <v>1007</v>
      </c>
      <c r="AN128" s="68" t="s">
        <v>1000</v>
      </c>
      <c r="AO128" s="68" t="s">
        <v>1047</v>
      </c>
      <c r="AP128" s="68"/>
      <c r="AQ128" s="68"/>
      <c r="AR128" s="68"/>
      <c r="AS128" s="68"/>
      <c r="AT128" s="68"/>
      <c r="AU128" s="68"/>
      <c r="AV128" s="68"/>
      <c r="AW128" s="68"/>
      <c r="AX128" s="68"/>
      <c r="AY128" s="68"/>
      <c r="AZ128" s="22" t="s">
        <v>393</v>
      </c>
      <c r="BA128" s="29"/>
      <c r="BB128" s="52"/>
    </row>
    <row r="129" spans="1:54" s="45" customFormat="1" x14ac:dyDescent="0.25">
      <c r="A129" s="45">
        <v>41500</v>
      </c>
      <c r="B129" s="46">
        <f t="shared" si="5"/>
        <v>0</v>
      </c>
      <c r="C129" s="47">
        <f t="shared" ca="1" si="6"/>
        <v>120</v>
      </c>
      <c r="D129" s="48" t="s">
        <v>369</v>
      </c>
      <c r="E129" s="22"/>
      <c r="F129" s="49" t="s">
        <v>81</v>
      </c>
      <c r="G129" s="22" t="s">
        <v>393</v>
      </c>
      <c r="H129" s="50" t="s">
        <v>982</v>
      </c>
      <c r="I129" s="22" t="s">
        <v>393</v>
      </c>
      <c r="J129" s="51">
        <v>126.48</v>
      </c>
      <c r="K129" s="52" t="s">
        <v>404</v>
      </c>
      <c r="L129" s="22" t="s">
        <v>393</v>
      </c>
      <c r="M129" s="65" t="s">
        <v>351</v>
      </c>
      <c r="N129" s="29">
        <v>2013</v>
      </c>
      <c r="O129" s="22"/>
      <c r="P129" s="69">
        <v>389.85489999999999</v>
      </c>
      <c r="Q129" s="69"/>
      <c r="R129" s="71">
        <f t="shared" si="7"/>
        <v>49308.847752000001</v>
      </c>
      <c r="S129" s="53">
        <v>0</v>
      </c>
      <c r="U129" s="29">
        <v>2013</v>
      </c>
      <c r="V129" s="71">
        <f t="shared" si="8"/>
        <v>52749.143922812924</v>
      </c>
      <c r="X129" s="54">
        <v>40</v>
      </c>
      <c r="Y129" s="80" t="str">
        <f t="shared" si="9"/>
        <v xml:space="preserve">50 Yrs    </v>
      </c>
      <c r="Z129" s="55" t="s">
        <v>386</v>
      </c>
      <c r="AA129" s="54"/>
      <c r="AB129" s="22"/>
      <c r="AC129" s="49"/>
      <c r="AD129" s="22" t="s">
        <v>393</v>
      </c>
      <c r="AE129" s="68"/>
      <c r="AF129" s="68"/>
      <c r="AG129" s="68"/>
      <c r="AH129" s="68"/>
      <c r="AI129" s="68"/>
      <c r="AJ129" s="68"/>
      <c r="AK129" s="68" t="s">
        <v>1198</v>
      </c>
      <c r="AL129" s="68"/>
      <c r="AM129" s="68" t="s">
        <v>1007</v>
      </c>
      <c r="AN129" s="68" t="s">
        <v>999</v>
      </c>
      <c r="AO129" s="68" t="s">
        <v>1048</v>
      </c>
      <c r="AP129" s="68"/>
      <c r="AQ129" s="68"/>
      <c r="AR129" s="68"/>
      <c r="AS129" s="68"/>
      <c r="AT129" s="68"/>
      <c r="AU129" s="68"/>
      <c r="AV129" s="68"/>
      <c r="AW129" s="68"/>
      <c r="AX129" s="68"/>
      <c r="AY129" s="68"/>
      <c r="AZ129" s="22" t="s">
        <v>393</v>
      </c>
      <c r="BA129" s="29"/>
      <c r="BB129" s="52"/>
    </row>
    <row r="130" spans="1:54" s="45" customFormat="1" x14ac:dyDescent="0.25">
      <c r="A130" s="45">
        <v>41500</v>
      </c>
      <c r="B130" s="46">
        <f t="shared" si="5"/>
        <v>0</v>
      </c>
      <c r="C130" s="47">
        <f t="shared" ca="1" si="6"/>
        <v>121</v>
      </c>
      <c r="D130" s="48" t="s">
        <v>369</v>
      </c>
      <c r="E130" s="22"/>
      <c r="F130" s="49" t="s">
        <v>81</v>
      </c>
      <c r="G130" s="22" t="s">
        <v>393</v>
      </c>
      <c r="H130" s="50" t="s">
        <v>982</v>
      </c>
      <c r="I130" s="22" t="s">
        <v>393</v>
      </c>
      <c r="J130" s="51">
        <v>14.71</v>
      </c>
      <c r="K130" s="52" t="s">
        <v>404</v>
      </c>
      <c r="L130" s="22" t="s">
        <v>393</v>
      </c>
      <c r="M130" s="65" t="s">
        <v>351</v>
      </c>
      <c r="N130" s="29">
        <v>2011</v>
      </c>
      <c r="O130" s="22"/>
      <c r="P130" s="69">
        <v>387.78769999999997</v>
      </c>
      <c r="Q130" s="69"/>
      <c r="R130" s="71">
        <f t="shared" si="7"/>
        <v>5704.3570669999999</v>
      </c>
      <c r="S130" s="53">
        <v>0</v>
      </c>
      <c r="U130" s="29">
        <v>2013</v>
      </c>
      <c r="V130" s="71">
        <f t="shared" si="8"/>
        <v>6102.3521260866064</v>
      </c>
      <c r="X130" s="54">
        <v>40</v>
      </c>
      <c r="Y130" s="80" t="str">
        <f t="shared" si="9"/>
        <v xml:space="preserve">50 Yrs    </v>
      </c>
      <c r="Z130" s="55" t="s">
        <v>386</v>
      </c>
      <c r="AA130" s="54"/>
      <c r="AB130" s="22"/>
      <c r="AC130" s="49"/>
      <c r="AD130" s="22" t="s">
        <v>393</v>
      </c>
      <c r="AE130" s="68"/>
      <c r="AF130" s="68"/>
      <c r="AG130" s="68"/>
      <c r="AH130" s="68"/>
      <c r="AI130" s="68"/>
      <c r="AJ130" s="68"/>
      <c r="AK130" s="68" t="s">
        <v>1199</v>
      </c>
      <c r="AL130" s="68"/>
      <c r="AM130" s="68" t="s">
        <v>1007</v>
      </c>
      <c r="AN130" s="68" t="s">
        <v>997</v>
      </c>
      <c r="AO130" s="68" t="s">
        <v>1049</v>
      </c>
      <c r="AP130" s="68"/>
      <c r="AQ130" s="68"/>
      <c r="AR130" s="68"/>
      <c r="AS130" s="68"/>
      <c r="AT130" s="68"/>
      <c r="AU130" s="68"/>
      <c r="AV130" s="68"/>
      <c r="AW130" s="68"/>
      <c r="AX130" s="68"/>
      <c r="AY130" s="68"/>
      <c r="AZ130" s="22" t="s">
        <v>393</v>
      </c>
      <c r="BA130" s="29"/>
      <c r="BB130" s="52"/>
    </row>
    <row r="131" spans="1:54" s="45" customFormat="1" x14ac:dyDescent="0.25">
      <c r="A131" s="45">
        <v>41500</v>
      </c>
      <c r="B131" s="46">
        <f t="shared" si="5"/>
        <v>0</v>
      </c>
      <c r="C131" s="47">
        <f t="shared" ca="1" si="6"/>
        <v>122</v>
      </c>
      <c r="D131" s="48" t="s">
        <v>369</v>
      </c>
      <c r="E131" s="22"/>
      <c r="F131" s="49" t="s">
        <v>89</v>
      </c>
      <c r="G131" s="22" t="s">
        <v>393</v>
      </c>
      <c r="H131" s="50" t="s">
        <v>682</v>
      </c>
      <c r="I131" s="22" t="s">
        <v>393</v>
      </c>
      <c r="J131" s="51">
        <v>84</v>
      </c>
      <c r="K131" s="52" t="s">
        <v>404</v>
      </c>
      <c r="L131" s="22" t="s">
        <v>393</v>
      </c>
      <c r="M131" s="65" t="s">
        <v>351</v>
      </c>
      <c r="N131" s="29">
        <v>2011</v>
      </c>
      <c r="O131" s="22"/>
      <c r="P131" s="69">
        <v>506440.12760000001</v>
      </c>
      <c r="Q131" s="69"/>
      <c r="R131" s="71">
        <f t="shared" si="7"/>
        <v>42540970.718400002</v>
      </c>
      <c r="S131" s="53">
        <v>0</v>
      </c>
      <c r="U131" s="29">
        <v>2013</v>
      </c>
      <c r="V131" s="71">
        <f t="shared" si="8"/>
        <v>45509069.656774394</v>
      </c>
      <c r="X131" s="54">
        <v>20</v>
      </c>
      <c r="Y131" s="80" t="str">
        <f t="shared" si="9"/>
        <v xml:space="preserve">10 Yrs    </v>
      </c>
      <c r="Z131" s="55" t="s">
        <v>386</v>
      </c>
      <c r="AA131" s="54"/>
      <c r="AB131" s="22"/>
      <c r="AC131" s="49"/>
      <c r="AD131" s="22" t="s">
        <v>393</v>
      </c>
      <c r="AE131" s="68"/>
      <c r="AF131" s="68"/>
      <c r="AG131" s="68"/>
      <c r="AH131" s="68"/>
      <c r="AI131" s="68"/>
      <c r="AJ131" s="68"/>
      <c r="AK131" s="68" t="s">
        <v>1200</v>
      </c>
      <c r="AL131" s="68"/>
      <c r="AM131" s="68" t="s">
        <v>1009</v>
      </c>
      <c r="AN131" s="68" t="s">
        <v>1000</v>
      </c>
      <c r="AO131" s="68" t="s">
        <v>1050</v>
      </c>
      <c r="AP131" s="68"/>
      <c r="AQ131" s="68"/>
      <c r="AR131" s="68"/>
      <c r="AS131" s="68"/>
      <c r="AT131" s="68"/>
      <c r="AU131" s="68"/>
      <c r="AV131" s="68"/>
      <c r="AW131" s="68"/>
      <c r="AX131" s="68"/>
      <c r="AY131" s="68"/>
      <c r="AZ131" s="22" t="s">
        <v>393</v>
      </c>
      <c r="BA131" s="29"/>
      <c r="BB131" s="52"/>
    </row>
    <row r="132" spans="1:54" s="45" customFormat="1" x14ac:dyDescent="0.25">
      <c r="A132" s="45">
        <v>41500</v>
      </c>
      <c r="B132" s="46">
        <f t="shared" si="5"/>
        <v>0</v>
      </c>
      <c r="C132" s="47">
        <f t="shared" ca="1" si="6"/>
        <v>123</v>
      </c>
      <c r="D132" s="48" t="s">
        <v>369</v>
      </c>
      <c r="E132" s="22"/>
      <c r="F132" s="49" t="s">
        <v>89</v>
      </c>
      <c r="G132" s="22" t="s">
        <v>393</v>
      </c>
      <c r="H132" s="50" t="s">
        <v>682</v>
      </c>
      <c r="I132" s="22" t="s">
        <v>393</v>
      </c>
      <c r="J132" s="51">
        <v>2137.7600000000002</v>
      </c>
      <c r="K132" s="52" t="s">
        <v>404</v>
      </c>
      <c r="L132" s="22" t="s">
        <v>393</v>
      </c>
      <c r="M132" s="65" t="s">
        <v>351</v>
      </c>
      <c r="N132" s="29">
        <v>1999</v>
      </c>
      <c r="O132" s="22"/>
      <c r="P132" s="69">
        <v>189.95249999999999</v>
      </c>
      <c r="Q132" s="69"/>
      <c r="R132" s="71">
        <f t="shared" si="7"/>
        <v>406072.85639999999</v>
      </c>
      <c r="S132" s="53">
        <v>0</v>
      </c>
      <c r="U132" s="29">
        <v>2013</v>
      </c>
      <c r="V132" s="71">
        <f t="shared" si="8"/>
        <v>434404.70669936779</v>
      </c>
      <c r="X132" s="54">
        <v>20</v>
      </c>
      <c r="Y132" s="80" t="str">
        <f t="shared" si="9"/>
        <v xml:space="preserve">10 Yrs    </v>
      </c>
      <c r="Z132" s="55" t="s">
        <v>386</v>
      </c>
      <c r="AA132" s="54"/>
      <c r="AB132" s="22"/>
      <c r="AC132" s="49"/>
      <c r="AD132" s="22" t="s">
        <v>393</v>
      </c>
      <c r="AE132" s="68"/>
      <c r="AF132" s="68"/>
      <c r="AG132" s="68"/>
      <c r="AH132" s="68"/>
      <c r="AI132" s="68"/>
      <c r="AJ132" s="68"/>
      <c r="AK132" s="68" t="s">
        <v>1201</v>
      </c>
      <c r="AL132" s="68"/>
      <c r="AM132" s="68" t="s">
        <v>1009</v>
      </c>
      <c r="AN132" s="68" t="s">
        <v>409</v>
      </c>
      <c r="AO132" s="68" t="s">
        <v>1051</v>
      </c>
      <c r="AP132" s="68"/>
      <c r="AQ132" s="68"/>
      <c r="AR132" s="68"/>
      <c r="AS132" s="68"/>
      <c r="AT132" s="68"/>
      <c r="AU132" s="68"/>
      <c r="AV132" s="68"/>
      <c r="AW132" s="68"/>
      <c r="AX132" s="68"/>
      <c r="AY132" s="68"/>
      <c r="AZ132" s="22" t="s">
        <v>393</v>
      </c>
      <c r="BA132" s="29"/>
      <c r="BB132" s="52"/>
    </row>
    <row r="133" spans="1:54" s="45" customFormat="1" x14ac:dyDescent="0.25">
      <c r="A133" s="45">
        <v>41500</v>
      </c>
      <c r="B133" s="46">
        <f t="shared" si="5"/>
        <v>0</v>
      </c>
      <c r="C133" s="47">
        <f t="shared" ca="1" si="6"/>
        <v>124</v>
      </c>
      <c r="D133" s="48" t="s">
        <v>369</v>
      </c>
      <c r="E133" s="22"/>
      <c r="F133" s="49" t="s">
        <v>82</v>
      </c>
      <c r="G133" s="22" t="s">
        <v>393</v>
      </c>
      <c r="H133" s="50" t="s">
        <v>677</v>
      </c>
      <c r="I133" s="22" t="s">
        <v>393</v>
      </c>
      <c r="J133" s="51">
        <v>19100.900000000001</v>
      </c>
      <c r="K133" s="52" t="s">
        <v>404</v>
      </c>
      <c r="L133" s="22" t="s">
        <v>393</v>
      </c>
      <c r="M133" s="65" t="s">
        <v>351</v>
      </c>
      <c r="N133" s="29">
        <v>2003</v>
      </c>
      <c r="O133" s="22"/>
      <c r="P133" s="69">
        <v>607.41030000000001</v>
      </c>
      <c r="Q133" s="69"/>
      <c r="R133" s="71">
        <f t="shared" si="7"/>
        <v>11602083.399270002</v>
      </c>
      <c r="S133" s="53">
        <v>0</v>
      </c>
      <c r="U133" s="29">
        <v>2013</v>
      </c>
      <c r="V133" s="71">
        <f t="shared" si="8"/>
        <v>12411564.961133141</v>
      </c>
      <c r="X133" s="54">
        <v>20</v>
      </c>
      <c r="Y133" s="80" t="str">
        <f t="shared" si="9"/>
        <v xml:space="preserve">10 Yrs    </v>
      </c>
      <c r="Z133" s="55" t="s">
        <v>386</v>
      </c>
      <c r="AA133" s="54"/>
      <c r="AB133" s="22"/>
      <c r="AC133" s="49"/>
      <c r="AD133" s="22" t="s">
        <v>393</v>
      </c>
      <c r="AE133" s="68"/>
      <c r="AF133" s="68"/>
      <c r="AG133" s="68"/>
      <c r="AH133" s="68"/>
      <c r="AI133" s="68"/>
      <c r="AJ133" s="68"/>
      <c r="AK133" s="68" t="s">
        <v>1202</v>
      </c>
      <c r="AL133" s="68"/>
      <c r="AM133" s="68" t="s">
        <v>1008</v>
      </c>
      <c r="AN133" s="68" t="s">
        <v>409</v>
      </c>
      <c r="AO133" s="68" t="s">
        <v>1052</v>
      </c>
      <c r="AP133" s="68"/>
      <c r="AQ133" s="68"/>
      <c r="AR133" s="68"/>
      <c r="AS133" s="68"/>
      <c r="AT133" s="68"/>
      <c r="AU133" s="68"/>
      <c r="AV133" s="68"/>
      <c r="AW133" s="68"/>
      <c r="AX133" s="68"/>
      <c r="AY133" s="68"/>
      <c r="AZ133" s="22" t="s">
        <v>393</v>
      </c>
      <c r="BA133" s="29"/>
      <c r="BB133" s="52"/>
    </row>
    <row r="134" spans="1:54" s="45" customFormat="1" x14ac:dyDescent="0.25">
      <c r="A134" s="45">
        <v>41500</v>
      </c>
      <c r="B134" s="46">
        <f t="shared" si="5"/>
        <v>0</v>
      </c>
      <c r="C134" s="47">
        <f t="shared" ca="1" si="6"/>
        <v>125</v>
      </c>
      <c r="D134" s="48" t="s">
        <v>369</v>
      </c>
      <c r="E134" s="22"/>
      <c r="F134" s="49" t="s">
        <v>82</v>
      </c>
      <c r="G134" s="22" t="s">
        <v>393</v>
      </c>
      <c r="H134" s="50" t="s">
        <v>677</v>
      </c>
      <c r="I134" s="22" t="s">
        <v>393</v>
      </c>
      <c r="J134" s="51">
        <v>21246.639999999999</v>
      </c>
      <c r="K134" s="52" t="s">
        <v>404</v>
      </c>
      <c r="L134" s="22" t="s">
        <v>393</v>
      </c>
      <c r="M134" s="65" t="s">
        <v>351</v>
      </c>
      <c r="N134" s="29">
        <v>2013</v>
      </c>
      <c r="O134" s="22"/>
      <c r="P134" s="69">
        <v>500.56119999999999</v>
      </c>
      <c r="Q134" s="69"/>
      <c r="R134" s="71">
        <f t="shared" si="7"/>
        <v>10635243.614367999</v>
      </c>
      <c r="S134" s="53">
        <v>0</v>
      </c>
      <c r="U134" s="29">
        <v>2013</v>
      </c>
      <c r="V134" s="71">
        <f t="shared" si="8"/>
        <v>11377268.414180702</v>
      </c>
      <c r="X134" s="54">
        <v>20</v>
      </c>
      <c r="Y134" s="80" t="str">
        <f t="shared" si="9"/>
        <v xml:space="preserve">10 Yrs    </v>
      </c>
      <c r="Z134" s="55" t="s">
        <v>386</v>
      </c>
      <c r="AA134" s="54"/>
      <c r="AB134" s="22"/>
      <c r="AC134" s="49"/>
      <c r="AD134" s="22" t="s">
        <v>393</v>
      </c>
      <c r="AE134" s="68"/>
      <c r="AF134" s="68"/>
      <c r="AG134" s="68"/>
      <c r="AH134" s="68"/>
      <c r="AI134" s="68"/>
      <c r="AJ134" s="68"/>
      <c r="AK134" s="68" t="s">
        <v>1203</v>
      </c>
      <c r="AL134" s="68"/>
      <c r="AM134" s="68" t="s">
        <v>1007</v>
      </c>
      <c r="AN134" s="68" t="s">
        <v>998</v>
      </c>
      <c r="AO134" s="68" t="s">
        <v>1053</v>
      </c>
      <c r="AP134" s="68"/>
      <c r="AQ134" s="68"/>
      <c r="AR134" s="68"/>
      <c r="AS134" s="68"/>
      <c r="AT134" s="68"/>
      <c r="AU134" s="68"/>
      <c r="AV134" s="68"/>
      <c r="AW134" s="68"/>
      <c r="AX134" s="68"/>
      <c r="AY134" s="68"/>
      <c r="AZ134" s="22" t="s">
        <v>393</v>
      </c>
      <c r="BA134" s="29"/>
      <c r="BB134" s="52"/>
    </row>
    <row r="135" spans="1:54" s="45" customFormat="1" x14ac:dyDescent="0.25">
      <c r="A135" s="45">
        <v>41500</v>
      </c>
      <c r="B135" s="46">
        <f t="shared" si="5"/>
        <v>0</v>
      </c>
      <c r="C135" s="47">
        <f t="shared" ca="1" si="6"/>
        <v>126</v>
      </c>
      <c r="D135" s="48" t="s">
        <v>369</v>
      </c>
      <c r="E135" s="22"/>
      <c r="F135" s="49" t="s">
        <v>82</v>
      </c>
      <c r="G135" s="22" t="s">
        <v>393</v>
      </c>
      <c r="H135" s="50" t="s">
        <v>677</v>
      </c>
      <c r="I135" s="22" t="s">
        <v>393</v>
      </c>
      <c r="J135" s="51">
        <v>14019.74</v>
      </c>
      <c r="K135" s="52" t="s">
        <v>404</v>
      </c>
      <c r="L135" s="22" t="s">
        <v>393</v>
      </c>
      <c r="M135" s="65" t="s">
        <v>351</v>
      </c>
      <c r="N135" s="29">
        <v>2005</v>
      </c>
      <c r="O135" s="22"/>
      <c r="P135" s="69">
        <v>496.53199999999998</v>
      </c>
      <c r="Q135" s="69"/>
      <c r="R135" s="71">
        <f t="shared" si="7"/>
        <v>6961249.5416799998</v>
      </c>
      <c r="S135" s="53">
        <v>0</v>
      </c>
      <c r="U135" s="29">
        <v>2013</v>
      </c>
      <c r="V135" s="71">
        <f t="shared" si="8"/>
        <v>7446938.4440604765</v>
      </c>
      <c r="X135" s="54">
        <v>20</v>
      </c>
      <c r="Y135" s="80" t="str">
        <f t="shared" si="9"/>
        <v xml:space="preserve">10 Yrs    </v>
      </c>
      <c r="Z135" s="55" t="s">
        <v>386</v>
      </c>
      <c r="AA135" s="54"/>
      <c r="AB135" s="22"/>
      <c r="AC135" s="49"/>
      <c r="AD135" s="22" t="s">
        <v>393</v>
      </c>
      <c r="AE135" s="68"/>
      <c r="AF135" s="68"/>
      <c r="AG135" s="68"/>
      <c r="AH135" s="68"/>
      <c r="AI135" s="68"/>
      <c r="AJ135" s="68"/>
      <c r="AK135" s="68" t="s">
        <v>1204</v>
      </c>
      <c r="AL135" s="68"/>
      <c r="AM135" s="68" t="s">
        <v>1007</v>
      </c>
      <c r="AN135" s="68" t="s">
        <v>1000</v>
      </c>
      <c r="AO135" s="68" t="s">
        <v>1054</v>
      </c>
      <c r="AP135" s="68"/>
      <c r="AQ135" s="68"/>
      <c r="AR135" s="68"/>
      <c r="AS135" s="68"/>
      <c r="AT135" s="68"/>
      <c r="AU135" s="68"/>
      <c r="AV135" s="68"/>
      <c r="AW135" s="68"/>
      <c r="AX135" s="68"/>
      <c r="AY135" s="68"/>
      <c r="AZ135" s="22" t="s">
        <v>393</v>
      </c>
      <c r="BA135" s="29"/>
      <c r="BB135" s="52"/>
    </row>
    <row r="136" spans="1:54" s="45" customFormat="1" x14ac:dyDescent="0.25">
      <c r="A136" s="45">
        <v>41500</v>
      </c>
      <c r="B136" s="46">
        <f t="shared" si="5"/>
        <v>0</v>
      </c>
      <c r="C136" s="47">
        <f t="shared" ca="1" si="6"/>
        <v>127</v>
      </c>
      <c r="D136" s="48" t="s">
        <v>369</v>
      </c>
      <c r="E136" s="22"/>
      <c r="F136" s="49" t="s">
        <v>82</v>
      </c>
      <c r="G136" s="22" t="s">
        <v>393</v>
      </c>
      <c r="H136" s="50" t="s">
        <v>677</v>
      </c>
      <c r="I136" s="22" t="s">
        <v>393</v>
      </c>
      <c r="J136" s="51">
        <v>8953.85</v>
      </c>
      <c r="K136" s="52" t="s">
        <v>404</v>
      </c>
      <c r="L136" s="22" t="s">
        <v>393</v>
      </c>
      <c r="M136" s="65" t="s">
        <v>351</v>
      </c>
      <c r="N136" s="29">
        <v>1999</v>
      </c>
      <c r="O136" s="22"/>
      <c r="P136" s="69">
        <v>485.91180000000003</v>
      </c>
      <c r="Q136" s="69"/>
      <c r="R136" s="71">
        <f t="shared" si="7"/>
        <v>4350781.3704300001</v>
      </c>
      <c r="S136" s="53">
        <v>0</v>
      </c>
      <c r="U136" s="29">
        <v>2013</v>
      </c>
      <c r="V136" s="71">
        <f t="shared" si="8"/>
        <v>4654336.9628059631</v>
      </c>
      <c r="X136" s="54">
        <v>20</v>
      </c>
      <c r="Y136" s="80" t="str">
        <f t="shared" si="9"/>
        <v xml:space="preserve">10 Yrs    </v>
      </c>
      <c r="Z136" s="55" t="s">
        <v>386</v>
      </c>
      <c r="AA136" s="54"/>
      <c r="AB136" s="22"/>
      <c r="AC136" s="49"/>
      <c r="AD136" s="22" t="s">
        <v>393</v>
      </c>
      <c r="AE136" s="68"/>
      <c r="AF136" s="68"/>
      <c r="AG136" s="68"/>
      <c r="AH136" s="68"/>
      <c r="AI136" s="68"/>
      <c r="AJ136" s="68"/>
      <c r="AK136" s="68" t="s">
        <v>1205</v>
      </c>
      <c r="AL136" s="68"/>
      <c r="AM136" s="68" t="s">
        <v>1008</v>
      </c>
      <c r="AN136" s="68" t="s">
        <v>999</v>
      </c>
      <c r="AO136" s="68" t="s">
        <v>1055</v>
      </c>
      <c r="AP136" s="68"/>
      <c r="AQ136" s="68"/>
      <c r="AR136" s="68"/>
      <c r="AS136" s="68"/>
      <c r="AT136" s="68"/>
      <c r="AU136" s="68"/>
      <c r="AV136" s="68"/>
      <c r="AW136" s="68"/>
      <c r="AX136" s="68"/>
      <c r="AY136" s="68"/>
      <c r="AZ136" s="22" t="s">
        <v>393</v>
      </c>
      <c r="BA136" s="29"/>
      <c r="BB136" s="52"/>
    </row>
    <row r="137" spans="1:54" s="45" customFormat="1" x14ac:dyDescent="0.25">
      <c r="A137" s="45">
        <v>41500</v>
      </c>
      <c r="B137" s="46">
        <f t="shared" si="5"/>
        <v>0</v>
      </c>
      <c r="C137" s="47">
        <f t="shared" ca="1" si="6"/>
        <v>128</v>
      </c>
      <c r="D137" s="48" t="s">
        <v>369</v>
      </c>
      <c r="E137" s="22"/>
      <c r="F137" s="49" t="s">
        <v>82</v>
      </c>
      <c r="G137" s="22" t="s">
        <v>393</v>
      </c>
      <c r="H137" s="50" t="s">
        <v>677</v>
      </c>
      <c r="I137" s="22" t="s">
        <v>393</v>
      </c>
      <c r="J137" s="51">
        <v>4644.42</v>
      </c>
      <c r="K137" s="52" t="s">
        <v>404</v>
      </c>
      <c r="L137" s="22" t="s">
        <v>393</v>
      </c>
      <c r="M137" s="65" t="s">
        <v>351</v>
      </c>
      <c r="N137" s="29">
        <v>2008</v>
      </c>
      <c r="O137" s="22"/>
      <c r="P137" s="69">
        <v>499.6139</v>
      </c>
      <c r="Q137" s="69"/>
      <c r="R137" s="71">
        <f t="shared" si="7"/>
        <v>2320416.7894379999</v>
      </c>
      <c r="S137" s="53">
        <v>0</v>
      </c>
      <c r="U137" s="29">
        <v>2013</v>
      </c>
      <c r="V137" s="71">
        <f t="shared" si="8"/>
        <v>2482313.1094563431</v>
      </c>
      <c r="X137" s="54">
        <v>20</v>
      </c>
      <c r="Y137" s="80" t="str">
        <f t="shared" si="9"/>
        <v xml:space="preserve">10 Yrs    </v>
      </c>
      <c r="Z137" s="55" t="s">
        <v>386</v>
      </c>
      <c r="AA137" s="54"/>
      <c r="AB137" s="22"/>
      <c r="AC137" s="49"/>
      <c r="AD137" s="22" t="s">
        <v>393</v>
      </c>
      <c r="AE137" s="68"/>
      <c r="AF137" s="68"/>
      <c r="AG137" s="68"/>
      <c r="AH137" s="68"/>
      <c r="AI137" s="68"/>
      <c r="AJ137" s="68"/>
      <c r="AK137" s="68" t="s">
        <v>1206</v>
      </c>
      <c r="AL137" s="68"/>
      <c r="AM137" s="68" t="s">
        <v>1007</v>
      </c>
      <c r="AN137" s="68" t="s">
        <v>997</v>
      </c>
      <c r="AO137" s="68" t="s">
        <v>1056</v>
      </c>
      <c r="AP137" s="68"/>
      <c r="AQ137" s="68"/>
      <c r="AR137" s="68"/>
      <c r="AS137" s="68"/>
      <c r="AT137" s="68"/>
      <c r="AU137" s="68"/>
      <c r="AV137" s="68"/>
      <c r="AW137" s="68"/>
      <c r="AX137" s="68"/>
      <c r="AY137" s="68"/>
      <c r="AZ137" s="22" t="s">
        <v>393</v>
      </c>
      <c r="BA137" s="29"/>
      <c r="BB137" s="52"/>
    </row>
    <row r="138" spans="1:54" s="45" customFormat="1" x14ac:dyDescent="0.25">
      <c r="A138" s="45">
        <v>41500</v>
      </c>
      <c r="B138" s="46">
        <f t="shared" ref="B138:B201" si="10">1-NOT(ISBLANK(D138))*NOT(ISBLANK(F138))*NOT(ISBLANK(H138))*NOT(ISBLANK(J138))*NOT(ISBLANK(N138))*NOT(ISBLANK(U138))*NOT(ISBLANK(M138))*NOT(AND(ISBLANK(P138),ISBLANK(Q138)))*NOT(ISBLANK(Z138))</f>
        <v>0</v>
      </c>
      <c r="C138" s="47">
        <f t="shared" ref="C138:C201" ca="1" si="11">OFFSET(C138,-1,0)+1</f>
        <v>129</v>
      </c>
      <c r="D138" s="48" t="s">
        <v>369</v>
      </c>
      <c r="E138" s="22"/>
      <c r="F138" s="49" t="s">
        <v>82</v>
      </c>
      <c r="G138" s="22" t="s">
        <v>393</v>
      </c>
      <c r="H138" s="50" t="s">
        <v>677</v>
      </c>
      <c r="I138" s="22" t="s">
        <v>393</v>
      </c>
      <c r="J138" s="51">
        <v>4814.38</v>
      </c>
      <c r="K138" s="52" t="s">
        <v>404</v>
      </c>
      <c r="L138" s="22" t="s">
        <v>393</v>
      </c>
      <c r="M138" s="65" t="s">
        <v>351</v>
      </c>
      <c r="N138" s="29">
        <v>2011</v>
      </c>
      <c r="O138" s="22"/>
      <c r="P138" s="69">
        <v>481.97620000000001</v>
      </c>
      <c r="Q138" s="69"/>
      <c r="R138" s="71">
        <f t="shared" ref="R138:R201" si="12">IF(P138="",Q138,J138*P138)</f>
        <v>2320416.5777560002</v>
      </c>
      <c r="S138" s="53">
        <v>0</v>
      </c>
      <c r="U138" s="29">
        <v>2013</v>
      </c>
      <c r="V138" s="71">
        <f t="shared" ref="V138:V201" si="13">IFERROR(R138*INDEX(rng.CostIndexMeans,MATCH(rng.ConstantYear,rng.CostIndexYear,0))/INDEX(rng.CostIndexMeans,MATCH(U138,rng.CostIndexYear,0))*(1+S138),"")</f>
        <v>2482312.8830052139</v>
      </c>
      <c r="X138" s="54">
        <v>20</v>
      </c>
      <c r="Y138" s="80" t="str">
        <f t="shared" ref="Y138:Y201" si="14">IFERROR(TEXT(INDEX(rng.ClassEDL,MATCH(H138,rng.ClassChoice,0)),"0")&amp;" Yrs    ","")</f>
        <v xml:space="preserve">10 Yrs    </v>
      </c>
      <c r="Z138" s="55" t="s">
        <v>386</v>
      </c>
      <c r="AA138" s="54"/>
      <c r="AB138" s="22"/>
      <c r="AC138" s="49"/>
      <c r="AD138" s="22" t="s">
        <v>393</v>
      </c>
      <c r="AE138" s="68"/>
      <c r="AF138" s="68"/>
      <c r="AG138" s="68"/>
      <c r="AH138" s="68"/>
      <c r="AI138" s="68"/>
      <c r="AJ138" s="68"/>
      <c r="AK138" s="68" t="s">
        <v>1207</v>
      </c>
      <c r="AL138" s="68"/>
      <c r="AM138" s="68" t="s">
        <v>1007</v>
      </c>
      <c r="AN138" s="68" t="s">
        <v>999</v>
      </c>
      <c r="AO138" s="68" t="s">
        <v>1057</v>
      </c>
      <c r="AP138" s="68"/>
      <c r="AQ138" s="68"/>
      <c r="AR138" s="68"/>
      <c r="AS138" s="68"/>
      <c r="AT138" s="68"/>
      <c r="AU138" s="68"/>
      <c r="AV138" s="68"/>
      <c r="AW138" s="68"/>
      <c r="AX138" s="68"/>
      <c r="AY138" s="68"/>
      <c r="AZ138" s="22" t="s">
        <v>393</v>
      </c>
      <c r="BA138" s="29"/>
      <c r="BB138" s="52"/>
    </row>
    <row r="139" spans="1:54" s="45" customFormat="1" x14ac:dyDescent="0.25">
      <c r="A139" s="45">
        <v>41500</v>
      </c>
      <c r="B139" s="46">
        <f t="shared" si="10"/>
        <v>0</v>
      </c>
      <c r="C139" s="47">
        <f t="shared" ca="1" si="11"/>
        <v>130</v>
      </c>
      <c r="D139" s="48" t="s">
        <v>369</v>
      </c>
      <c r="E139" s="22"/>
      <c r="F139" s="49" t="s">
        <v>82</v>
      </c>
      <c r="G139" s="22" t="s">
        <v>393</v>
      </c>
      <c r="H139" s="50" t="s">
        <v>677</v>
      </c>
      <c r="I139" s="22" t="s">
        <v>393</v>
      </c>
      <c r="J139" s="51">
        <v>569.21</v>
      </c>
      <c r="K139" s="52" t="s">
        <v>404</v>
      </c>
      <c r="L139" s="22" t="s">
        <v>393</v>
      </c>
      <c r="M139" s="65" t="s">
        <v>351</v>
      </c>
      <c r="N139" s="29">
        <v>2003</v>
      </c>
      <c r="O139" s="22"/>
      <c r="P139" s="69">
        <v>492.58390000000003</v>
      </c>
      <c r="Q139" s="69"/>
      <c r="R139" s="71">
        <f t="shared" si="12"/>
        <v>280383.68171900004</v>
      </c>
      <c r="S139" s="53">
        <v>0</v>
      </c>
      <c r="U139" s="29">
        <v>2013</v>
      </c>
      <c r="V139" s="71">
        <f t="shared" si="13"/>
        <v>299946.15276735625</v>
      </c>
      <c r="X139" s="54">
        <v>20</v>
      </c>
      <c r="Y139" s="80" t="str">
        <f t="shared" si="14"/>
        <v xml:space="preserve">10 Yrs    </v>
      </c>
      <c r="Z139" s="55" t="s">
        <v>386</v>
      </c>
      <c r="AA139" s="54"/>
      <c r="AB139" s="22"/>
      <c r="AC139" s="49"/>
      <c r="AD139" s="22" t="s">
        <v>393</v>
      </c>
      <c r="AE139" s="68"/>
      <c r="AF139" s="68"/>
      <c r="AG139" s="68"/>
      <c r="AH139" s="68"/>
      <c r="AI139" s="68"/>
      <c r="AJ139" s="68"/>
      <c r="AK139" s="68" t="s">
        <v>1208</v>
      </c>
      <c r="AL139" s="68"/>
      <c r="AM139" s="68" t="s">
        <v>1008</v>
      </c>
      <c r="AN139" s="68" t="s">
        <v>998</v>
      </c>
      <c r="AO139" s="68" t="s">
        <v>1058</v>
      </c>
      <c r="AP139" s="68"/>
      <c r="AQ139" s="68"/>
      <c r="AR139" s="68"/>
      <c r="AS139" s="68"/>
      <c r="AT139" s="68"/>
      <c r="AU139" s="68"/>
      <c r="AV139" s="68"/>
      <c r="AW139" s="68"/>
      <c r="AX139" s="68"/>
      <c r="AY139" s="68"/>
      <c r="AZ139" s="22" t="s">
        <v>393</v>
      </c>
      <c r="BA139" s="29"/>
      <c r="BB139" s="52"/>
    </row>
    <row r="140" spans="1:54" s="45" customFormat="1" x14ac:dyDescent="0.25">
      <c r="A140" s="45">
        <v>41500</v>
      </c>
      <c r="B140" s="46">
        <f t="shared" si="10"/>
        <v>0</v>
      </c>
      <c r="C140" s="47">
        <f t="shared" ca="1" si="11"/>
        <v>131</v>
      </c>
      <c r="D140" s="48" t="s">
        <v>369</v>
      </c>
      <c r="E140" s="22"/>
      <c r="F140" s="49" t="s">
        <v>82</v>
      </c>
      <c r="G140" s="22" t="s">
        <v>393</v>
      </c>
      <c r="H140" s="50" t="s">
        <v>677</v>
      </c>
      <c r="I140" s="22" t="s">
        <v>393</v>
      </c>
      <c r="J140" s="51">
        <v>8</v>
      </c>
      <c r="K140" s="52" t="s">
        <v>996</v>
      </c>
      <c r="L140" s="22" t="s">
        <v>393</v>
      </c>
      <c r="M140" s="65" t="s">
        <v>351</v>
      </c>
      <c r="N140" s="29">
        <v>2003</v>
      </c>
      <c r="O140" s="22"/>
      <c r="P140" s="69">
        <v>495.50560000000002</v>
      </c>
      <c r="Q140" s="69"/>
      <c r="R140" s="71">
        <f t="shared" si="12"/>
        <v>3964.0448000000001</v>
      </c>
      <c r="S140" s="53">
        <v>0</v>
      </c>
      <c r="U140" s="29">
        <v>2013</v>
      </c>
      <c r="V140" s="71">
        <f t="shared" si="13"/>
        <v>4240.6176417536935</v>
      </c>
      <c r="X140" s="54">
        <v>20</v>
      </c>
      <c r="Y140" s="80" t="str">
        <f t="shared" si="14"/>
        <v xml:space="preserve">10 Yrs    </v>
      </c>
      <c r="Z140" s="55" t="s">
        <v>386</v>
      </c>
      <c r="AA140" s="54"/>
      <c r="AB140" s="22"/>
      <c r="AC140" s="49"/>
      <c r="AD140" s="22" t="s">
        <v>393</v>
      </c>
      <c r="AE140" s="68"/>
      <c r="AF140" s="68"/>
      <c r="AG140" s="68"/>
      <c r="AH140" s="68"/>
      <c r="AI140" s="68"/>
      <c r="AJ140" s="68"/>
      <c r="AK140" s="68" t="s">
        <v>1209</v>
      </c>
      <c r="AL140" s="68"/>
      <c r="AM140" s="68" t="s">
        <v>1007</v>
      </c>
      <c r="AN140" s="68" t="s">
        <v>997</v>
      </c>
      <c r="AO140" s="68" t="s">
        <v>1059</v>
      </c>
      <c r="AP140" s="68"/>
      <c r="AQ140" s="68"/>
      <c r="AR140" s="68"/>
      <c r="AS140" s="68"/>
      <c r="AT140" s="68"/>
      <c r="AU140" s="68"/>
      <c r="AV140" s="68"/>
      <c r="AW140" s="68"/>
      <c r="AX140" s="68"/>
      <c r="AY140" s="68"/>
      <c r="AZ140" s="22" t="s">
        <v>393</v>
      </c>
      <c r="BA140" s="29"/>
      <c r="BB140" s="52"/>
    </row>
    <row r="141" spans="1:54" s="45" customFormat="1" x14ac:dyDescent="0.25">
      <c r="A141" s="45">
        <v>41500</v>
      </c>
      <c r="B141" s="46">
        <f t="shared" si="10"/>
        <v>0</v>
      </c>
      <c r="C141" s="47">
        <f t="shared" ca="1" si="11"/>
        <v>132</v>
      </c>
      <c r="D141" s="48" t="s">
        <v>369</v>
      </c>
      <c r="E141" s="22"/>
      <c r="F141" s="49" t="s">
        <v>81</v>
      </c>
      <c r="G141" s="22" t="s">
        <v>393</v>
      </c>
      <c r="H141" s="50" t="s">
        <v>686</v>
      </c>
      <c r="I141" s="22" t="s">
        <v>393</v>
      </c>
      <c r="J141" s="51">
        <v>18621.62</v>
      </c>
      <c r="K141" s="52" t="s">
        <v>404</v>
      </c>
      <c r="L141" s="22" t="s">
        <v>393</v>
      </c>
      <c r="M141" s="65" t="s">
        <v>351</v>
      </c>
      <c r="N141" s="29">
        <v>1999</v>
      </c>
      <c r="O141" s="22"/>
      <c r="P141" s="69">
        <v>342.67399999999998</v>
      </c>
      <c r="Q141" s="69"/>
      <c r="R141" s="71">
        <f t="shared" si="12"/>
        <v>6381145.0118799992</v>
      </c>
      <c r="S141" s="53">
        <v>0</v>
      </c>
      <c r="U141" s="29">
        <v>2013</v>
      </c>
      <c r="V141" s="71">
        <f t="shared" si="13"/>
        <v>6826359.8110613953</v>
      </c>
      <c r="X141" s="54">
        <v>40</v>
      </c>
      <c r="Y141" s="80" t="str">
        <f t="shared" si="14"/>
        <v xml:space="preserve">70 Yrs    </v>
      </c>
      <c r="Z141" s="55" t="s">
        <v>386</v>
      </c>
      <c r="AA141" s="54"/>
      <c r="AB141" s="22"/>
      <c r="AC141" s="49"/>
      <c r="AD141" s="22" t="s">
        <v>393</v>
      </c>
      <c r="AE141" s="68"/>
      <c r="AF141" s="68"/>
      <c r="AG141" s="68"/>
      <c r="AH141" s="68"/>
      <c r="AI141" s="68"/>
      <c r="AJ141" s="68"/>
      <c r="AK141" s="68" t="s">
        <v>1210</v>
      </c>
      <c r="AL141" s="68"/>
      <c r="AM141" s="68" t="s">
        <v>1007</v>
      </c>
      <c r="AN141" s="68" t="s">
        <v>997</v>
      </c>
      <c r="AO141" s="68" t="s">
        <v>1060</v>
      </c>
      <c r="AP141" s="68"/>
      <c r="AQ141" s="68"/>
      <c r="AR141" s="68"/>
      <c r="AS141" s="68"/>
      <c r="AT141" s="68"/>
      <c r="AU141" s="68"/>
      <c r="AV141" s="68"/>
      <c r="AW141" s="68"/>
      <c r="AX141" s="68"/>
      <c r="AY141" s="68"/>
      <c r="AZ141" s="22" t="s">
        <v>393</v>
      </c>
      <c r="BA141" s="29"/>
      <c r="BB141" s="52"/>
    </row>
    <row r="142" spans="1:54" s="45" customFormat="1" x14ac:dyDescent="0.25">
      <c r="A142" s="45">
        <v>41500</v>
      </c>
      <c r="B142" s="46">
        <f t="shared" si="10"/>
        <v>0</v>
      </c>
      <c r="C142" s="47">
        <f t="shared" ca="1" si="11"/>
        <v>133</v>
      </c>
      <c r="D142" s="48" t="s">
        <v>369</v>
      </c>
      <c r="E142" s="22"/>
      <c r="F142" s="49" t="s">
        <v>81</v>
      </c>
      <c r="G142" s="22" t="s">
        <v>393</v>
      </c>
      <c r="H142" s="50" t="s">
        <v>686</v>
      </c>
      <c r="I142" s="22" t="s">
        <v>393</v>
      </c>
      <c r="J142" s="51">
        <v>21721.75</v>
      </c>
      <c r="K142" s="52" t="s">
        <v>404</v>
      </c>
      <c r="L142" s="22" t="s">
        <v>393</v>
      </c>
      <c r="M142" s="65" t="s">
        <v>351</v>
      </c>
      <c r="N142" s="29">
        <v>2013</v>
      </c>
      <c r="O142" s="22"/>
      <c r="P142" s="69">
        <v>244.80629999999999</v>
      </c>
      <c r="Q142" s="69"/>
      <c r="R142" s="71">
        <f t="shared" si="12"/>
        <v>5317621.2470249999</v>
      </c>
      <c r="S142" s="53">
        <v>0</v>
      </c>
      <c r="U142" s="29">
        <v>2013</v>
      </c>
      <c r="V142" s="71">
        <f t="shared" si="13"/>
        <v>5688633.6078488547</v>
      </c>
      <c r="X142" s="54">
        <v>40</v>
      </c>
      <c r="Y142" s="80" t="str">
        <f t="shared" si="14"/>
        <v xml:space="preserve">70 Yrs    </v>
      </c>
      <c r="Z142" s="55" t="s">
        <v>386</v>
      </c>
      <c r="AA142" s="54"/>
      <c r="AB142" s="22"/>
      <c r="AC142" s="49"/>
      <c r="AD142" s="22" t="s">
        <v>393</v>
      </c>
      <c r="AE142" s="68"/>
      <c r="AF142" s="68"/>
      <c r="AG142" s="68"/>
      <c r="AH142" s="68"/>
      <c r="AI142" s="68"/>
      <c r="AJ142" s="68"/>
      <c r="AK142" s="68" t="s">
        <v>1211</v>
      </c>
      <c r="AL142" s="68"/>
      <c r="AM142" s="68" t="s">
        <v>1007</v>
      </c>
      <c r="AN142" s="68" t="s">
        <v>998</v>
      </c>
      <c r="AO142" s="68" t="s">
        <v>1061</v>
      </c>
      <c r="AP142" s="68"/>
      <c r="AQ142" s="68"/>
      <c r="AR142" s="68"/>
      <c r="AS142" s="68"/>
      <c r="AT142" s="68"/>
      <c r="AU142" s="68"/>
      <c r="AV142" s="68"/>
      <c r="AW142" s="68"/>
      <c r="AX142" s="68"/>
      <c r="AY142" s="68"/>
      <c r="AZ142" s="22" t="s">
        <v>393</v>
      </c>
      <c r="BA142" s="29"/>
      <c r="BB142" s="52"/>
    </row>
    <row r="143" spans="1:54" s="45" customFormat="1" x14ac:dyDescent="0.25">
      <c r="A143" s="45">
        <v>41500</v>
      </c>
      <c r="B143" s="46">
        <f t="shared" si="10"/>
        <v>0</v>
      </c>
      <c r="C143" s="47">
        <f t="shared" ca="1" si="11"/>
        <v>134</v>
      </c>
      <c r="D143" s="48" t="s">
        <v>369</v>
      </c>
      <c r="E143" s="22"/>
      <c r="F143" s="49" t="s">
        <v>81</v>
      </c>
      <c r="G143" s="22" t="s">
        <v>393</v>
      </c>
      <c r="H143" s="50" t="s">
        <v>686</v>
      </c>
      <c r="I143" s="22" t="s">
        <v>393</v>
      </c>
      <c r="J143" s="51">
        <v>7961.04</v>
      </c>
      <c r="K143" s="52" t="s">
        <v>404</v>
      </c>
      <c r="L143" s="22" t="s">
        <v>393</v>
      </c>
      <c r="M143" s="65" t="s">
        <v>351</v>
      </c>
      <c r="N143" s="29">
        <v>2005</v>
      </c>
      <c r="O143" s="22"/>
      <c r="P143" s="69">
        <v>352.19479999999999</v>
      </c>
      <c r="Q143" s="69"/>
      <c r="R143" s="71">
        <f t="shared" si="12"/>
        <v>2803836.890592</v>
      </c>
      <c r="S143" s="53">
        <v>0</v>
      </c>
      <c r="U143" s="29">
        <v>2013</v>
      </c>
      <c r="V143" s="71">
        <f t="shared" si="13"/>
        <v>2999461.6061968459</v>
      </c>
      <c r="X143" s="54">
        <v>40</v>
      </c>
      <c r="Y143" s="80" t="str">
        <f t="shared" si="14"/>
        <v xml:space="preserve">70 Yrs    </v>
      </c>
      <c r="Z143" s="55" t="s">
        <v>386</v>
      </c>
      <c r="AA143" s="54"/>
      <c r="AB143" s="22"/>
      <c r="AC143" s="49"/>
      <c r="AD143" s="22" t="s">
        <v>393</v>
      </c>
      <c r="AE143" s="68"/>
      <c r="AF143" s="68"/>
      <c r="AG143" s="68"/>
      <c r="AH143" s="68"/>
      <c r="AI143" s="68"/>
      <c r="AJ143" s="68"/>
      <c r="AK143" s="68" t="s">
        <v>1212</v>
      </c>
      <c r="AL143" s="68"/>
      <c r="AM143" s="68" t="s">
        <v>1007</v>
      </c>
      <c r="AN143" s="68" t="s">
        <v>1000</v>
      </c>
      <c r="AO143" s="68" t="s">
        <v>1062</v>
      </c>
      <c r="AP143" s="68"/>
      <c r="AQ143" s="68"/>
      <c r="AR143" s="68"/>
      <c r="AS143" s="68"/>
      <c r="AT143" s="68"/>
      <c r="AU143" s="68"/>
      <c r="AV143" s="68"/>
      <c r="AW143" s="68"/>
      <c r="AX143" s="68"/>
      <c r="AY143" s="68"/>
      <c r="AZ143" s="22" t="s">
        <v>393</v>
      </c>
      <c r="BA143" s="29"/>
      <c r="BB143" s="52"/>
    </row>
    <row r="144" spans="1:54" s="45" customFormat="1" x14ac:dyDescent="0.25">
      <c r="A144" s="45">
        <v>41500</v>
      </c>
      <c r="B144" s="46">
        <f t="shared" si="10"/>
        <v>0</v>
      </c>
      <c r="C144" s="47">
        <f t="shared" ca="1" si="11"/>
        <v>135</v>
      </c>
      <c r="D144" s="48" t="s">
        <v>369</v>
      </c>
      <c r="E144" s="22"/>
      <c r="F144" s="49" t="s">
        <v>81</v>
      </c>
      <c r="G144" s="22" t="s">
        <v>393</v>
      </c>
      <c r="H144" s="50" t="s">
        <v>686</v>
      </c>
      <c r="I144" s="22" t="s">
        <v>393</v>
      </c>
      <c r="J144" s="51">
        <v>5095.41</v>
      </c>
      <c r="K144" s="52" t="s">
        <v>404</v>
      </c>
      <c r="L144" s="22" t="s">
        <v>393</v>
      </c>
      <c r="M144" s="65" t="s">
        <v>351</v>
      </c>
      <c r="N144" s="29">
        <v>2003</v>
      </c>
      <c r="O144" s="22"/>
      <c r="P144" s="69">
        <v>455.39350000000002</v>
      </c>
      <c r="Q144" s="69"/>
      <c r="R144" s="71">
        <f t="shared" si="12"/>
        <v>2320416.5938349999</v>
      </c>
      <c r="S144" s="53">
        <v>0</v>
      </c>
      <c r="U144" s="29">
        <v>2013</v>
      </c>
      <c r="V144" s="71">
        <f t="shared" si="13"/>
        <v>2482312.9002060513</v>
      </c>
      <c r="X144" s="54">
        <v>40</v>
      </c>
      <c r="Y144" s="80" t="str">
        <f t="shared" si="14"/>
        <v xml:space="preserve">70 Yrs    </v>
      </c>
      <c r="Z144" s="55" t="s">
        <v>386</v>
      </c>
      <c r="AA144" s="54"/>
      <c r="AB144" s="22"/>
      <c r="AC144" s="49"/>
      <c r="AD144" s="22" t="s">
        <v>393</v>
      </c>
      <c r="AE144" s="68"/>
      <c r="AF144" s="68"/>
      <c r="AG144" s="68"/>
      <c r="AH144" s="68"/>
      <c r="AI144" s="68"/>
      <c r="AJ144" s="68"/>
      <c r="AK144" s="68" t="s">
        <v>1213</v>
      </c>
      <c r="AL144" s="68"/>
      <c r="AM144" s="68" t="s">
        <v>1008</v>
      </c>
      <c r="AN144" s="68" t="s">
        <v>409</v>
      </c>
      <c r="AO144" s="68" t="s">
        <v>1063</v>
      </c>
      <c r="AP144" s="68"/>
      <c r="AQ144" s="68"/>
      <c r="AR144" s="68"/>
      <c r="AS144" s="68"/>
      <c r="AT144" s="68"/>
      <c r="AU144" s="68"/>
      <c r="AV144" s="68"/>
      <c r="AW144" s="68"/>
      <c r="AX144" s="68"/>
      <c r="AY144" s="68"/>
      <c r="AZ144" s="22" t="s">
        <v>393</v>
      </c>
      <c r="BA144" s="29"/>
      <c r="BB144" s="52"/>
    </row>
    <row r="145" spans="1:54" s="45" customFormat="1" x14ac:dyDescent="0.25">
      <c r="A145" s="45">
        <v>41500</v>
      </c>
      <c r="B145" s="46">
        <f t="shared" si="10"/>
        <v>0</v>
      </c>
      <c r="C145" s="47">
        <f t="shared" ca="1" si="11"/>
        <v>136</v>
      </c>
      <c r="D145" s="48" t="s">
        <v>369</v>
      </c>
      <c r="E145" s="22"/>
      <c r="F145" s="49" t="s">
        <v>81</v>
      </c>
      <c r="G145" s="22" t="s">
        <v>393</v>
      </c>
      <c r="H145" s="50" t="s">
        <v>686</v>
      </c>
      <c r="I145" s="22" t="s">
        <v>393</v>
      </c>
      <c r="J145" s="51">
        <v>3868.68</v>
      </c>
      <c r="K145" s="52" t="s">
        <v>404</v>
      </c>
      <c r="L145" s="22" t="s">
        <v>393</v>
      </c>
      <c r="M145" s="65" t="s">
        <v>351</v>
      </c>
      <c r="N145" s="29">
        <v>2008</v>
      </c>
      <c r="O145" s="22"/>
      <c r="P145" s="69">
        <v>349.88069999999999</v>
      </c>
      <c r="Q145" s="69"/>
      <c r="R145" s="71">
        <f t="shared" si="12"/>
        <v>1353576.4664759999</v>
      </c>
      <c r="S145" s="53">
        <v>0</v>
      </c>
      <c r="U145" s="29">
        <v>2013</v>
      </c>
      <c r="V145" s="71">
        <f t="shared" si="13"/>
        <v>1448015.986903264</v>
      </c>
      <c r="X145" s="54">
        <v>40</v>
      </c>
      <c r="Y145" s="80" t="str">
        <f t="shared" si="14"/>
        <v xml:space="preserve">70 Yrs    </v>
      </c>
      <c r="Z145" s="55" t="s">
        <v>386</v>
      </c>
      <c r="AA145" s="54"/>
      <c r="AB145" s="22"/>
      <c r="AC145" s="49"/>
      <c r="AD145" s="22" t="s">
        <v>393</v>
      </c>
      <c r="AE145" s="68"/>
      <c r="AF145" s="68"/>
      <c r="AG145" s="68"/>
      <c r="AH145" s="68"/>
      <c r="AI145" s="68"/>
      <c r="AJ145" s="68"/>
      <c r="AK145" s="68" t="s">
        <v>1214</v>
      </c>
      <c r="AL145" s="68"/>
      <c r="AM145" s="68" t="s">
        <v>1007</v>
      </c>
      <c r="AN145" s="68" t="s">
        <v>997</v>
      </c>
      <c r="AO145" s="68" t="s">
        <v>1064</v>
      </c>
      <c r="AP145" s="68"/>
      <c r="AQ145" s="68"/>
      <c r="AR145" s="68"/>
      <c r="AS145" s="68"/>
      <c r="AT145" s="68"/>
      <c r="AU145" s="68"/>
      <c r="AV145" s="68"/>
      <c r="AW145" s="68"/>
      <c r="AX145" s="68"/>
      <c r="AY145" s="68"/>
      <c r="AZ145" s="22" t="s">
        <v>393</v>
      </c>
      <c r="BA145" s="29"/>
      <c r="BB145" s="52"/>
    </row>
    <row r="146" spans="1:54" s="45" customFormat="1" x14ac:dyDescent="0.25">
      <c r="A146" s="45">
        <v>41500</v>
      </c>
      <c r="B146" s="46">
        <f t="shared" si="10"/>
        <v>0</v>
      </c>
      <c r="C146" s="47">
        <f t="shared" ca="1" si="11"/>
        <v>137</v>
      </c>
      <c r="D146" s="48" t="s">
        <v>369</v>
      </c>
      <c r="E146" s="22"/>
      <c r="F146" s="49" t="s">
        <v>81</v>
      </c>
      <c r="G146" s="22" t="s">
        <v>393</v>
      </c>
      <c r="H146" s="50" t="s">
        <v>686</v>
      </c>
      <c r="I146" s="22" t="s">
        <v>393</v>
      </c>
      <c r="J146" s="51">
        <v>3798.26</v>
      </c>
      <c r="K146" s="52" t="s">
        <v>404</v>
      </c>
      <c r="L146" s="22" t="s">
        <v>393</v>
      </c>
      <c r="M146" s="65" t="s">
        <v>351</v>
      </c>
      <c r="N146" s="29">
        <v>2003</v>
      </c>
      <c r="O146" s="22"/>
      <c r="P146" s="69">
        <v>356.36750000000001</v>
      </c>
      <c r="Q146" s="69"/>
      <c r="R146" s="71">
        <f t="shared" si="12"/>
        <v>1353576.4205500002</v>
      </c>
      <c r="S146" s="53">
        <v>0</v>
      </c>
      <c r="U146" s="29">
        <v>2013</v>
      </c>
      <c r="V146" s="71">
        <f t="shared" si="13"/>
        <v>1448015.9377729907</v>
      </c>
      <c r="X146" s="54">
        <v>20</v>
      </c>
      <c r="Y146" s="80" t="str">
        <f t="shared" si="14"/>
        <v xml:space="preserve">70 Yrs    </v>
      </c>
      <c r="Z146" s="55" t="s">
        <v>386</v>
      </c>
      <c r="AA146" s="54"/>
      <c r="AB146" s="22"/>
      <c r="AC146" s="49"/>
      <c r="AD146" s="22" t="s">
        <v>393</v>
      </c>
      <c r="AE146" s="68"/>
      <c r="AF146" s="68"/>
      <c r="AG146" s="68"/>
      <c r="AH146" s="68"/>
      <c r="AI146" s="68"/>
      <c r="AJ146" s="68"/>
      <c r="AK146" s="68" t="s">
        <v>1215</v>
      </c>
      <c r="AL146" s="68"/>
      <c r="AM146" s="68" t="s">
        <v>1008</v>
      </c>
      <c r="AN146" s="68" t="s">
        <v>999</v>
      </c>
      <c r="AO146" s="68" t="s">
        <v>1065</v>
      </c>
      <c r="AP146" s="68"/>
      <c r="AQ146" s="68"/>
      <c r="AR146" s="68"/>
      <c r="AS146" s="68"/>
      <c r="AT146" s="68"/>
      <c r="AU146" s="68"/>
      <c r="AV146" s="68"/>
      <c r="AW146" s="68"/>
      <c r="AX146" s="68"/>
      <c r="AY146" s="68"/>
      <c r="AZ146" s="22" t="s">
        <v>393</v>
      </c>
      <c r="BA146" s="29"/>
      <c r="BB146" s="52"/>
    </row>
    <row r="147" spans="1:54" s="45" customFormat="1" x14ac:dyDescent="0.25">
      <c r="A147" s="45">
        <v>41500</v>
      </c>
      <c r="B147" s="46">
        <f t="shared" si="10"/>
        <v>0</v>
      </c>
      <c r="C147" s="47">
        <f t="shared" ca="1" si="11"/>
        <v>138</v>
      </c>
      <c r="D147" s="48" t="s">
        <v>369</v>
      </c>
      <c r="E147" s="22"/>
      <c r="F147" s="49" t="s">
        <v>81</v>
      </c>
      <c r="G147" s="22" t="s">
        <v>393</v>
      </c>
      <c r="H147" s="50" t="s">
        <v>686</v>
      </c>
      <c r="I147" s="22" t="s">
        <v>393</v>
      </c>
      <c r="J147" s="51">
        <v>3252.76</v>
      </c>
      <c r="K147" s="52" t="s">
        <v>404</v>
      </c>
      <c r="L147" s="22" t="s">
        <v>393</v>
      </c>
      <c r="M147" s="65" t="s">
        <v>351</v>
      </c>
      <c r="N147" s="29">
        <v>2003</v>
      </c>
      <c r="O147" s="22"/>
      <c r="P147" s="69">
        <v>356.68430000000001</v>
      </c>
      <c r="Q147" s="69"/>
      <c r="R147" s="71">
        <f t="shared" si="12"/>
        <v>1160208.4236680001</v>
      </c>
      <c r="S147" s="53">
        <v>0</v>
      </c>
      <c r="U147" s="29">
        <v>2013</v>
      </c>
      <c r="V147" s="71">
        <f t="shared" si="13"/>
        <v>1241156.585696954</v>
      </c>
      <c r="X147" s="54">
        <v>32</v>
      </c>
      <c r="Y147" s="80" t="str">
        <f t="shared" si="14"/>
        <v xml:space="preserve">70 Yrs    </v>
      </c>
      <c r="Z147" s="55" t="s">
        <v>386</v>
      </c>
      <c r="AA147" s="54"/>
      <c r="AB147" s="22"/>
      <c r="AC147" s="49"/>
      <c r="AD147" s="22" t="s">
        <v>393</v>
      </c>
      <c r="AE147" s="68"/>
      <c r="AF147" s="68"/>
      <c r="AG147" s="68"/>
      <c r="AH147" s="68"/>
      <c r="AI147" s="68"/>
      <c r="AJ147" s="68"/>
      <c r="AK147" s="68" t="s">
        <v>1216</v>
      </c>
      <c r="AL147" s="68"/>
      <c r="AM147" s="68" t="s">
        <v>1008</v>
      </c>
      <c r="AN147" s="68" t="s">
        <v>998</v>
      </c>
      <c r="AO147" s="68" t="s">
        <v>1066</v>
      </c>
      <c r="AP147" s="68"/>
      <c r="AQ147" s="68"/>
      <c r="AR147" s="68"/>
      <c r="AS147" s="68"/>
      <c r="AT147" s="68"/>
      <c r="AU147" s="68"/>
      <c r="AV147" s="68"/>
      <c r="AW147" s="68"/>
      <c r="AX147" s="68"/>
      <c r="AY147" s="68"/>
      <c r="AZ147" s="22" t="s">
        <v>393</v>
      </c>
      <c r="BA147" s="29"/>
      <c r="BB147" s="52"/>
    </row>
    <row r="148" spans="1:54" s="45" customFormat="1" x14ac:dyDescent="0.25">
      <c r="A148" s="45">
        <v>41500</v>
      </c>
      <c r="B148" s="46">
        <f t="shared" si="10"/>
        <v>0</v>
      </c>
      <c r="C148" s="47">
        <f t="shared" ca="1" si="11"/>
        <v>139</v>
      </c>
      <c r="D148" s="48" t="s">
        <v>369</v>
      </c>
      <c r="E148" s="22"/>
      <c r="F148" s="49" t="s">
        <v>81</v>
      </c>
      <c r="G148" s="22" t="s">
        <v>393</v>
      </c>
      <c r="H148" s="50" t="s">
        <v>686</v>
      </c>
      <c r="I148" s="22" t="s">
        <v>393</v>
      </c>
      <c r="J148" s="51">
        <v>1289.2</v>
      </c>
      <c r="K148" s="52" t="s">
        <v>404</v>
      </c>
      <c r="L148" s="22" t="s">
        <v>393</v>
      </c>
      <c r="M148" s="65" t="s">
        <v>351</v>
      </c>
      <c r="N148" s="29">
        <v>2011</v>
      </c>
      <c r="O148" s="22"/>
      <c r="P148" s="69">
        <v>367.47730000000001</v>
      </c>
      <c r="Q148" s="69"/>
      <c r="R148" s="71">
        <f t="shared" si="12"/>
        <v>473751.73516000004</v>
      </c>
      <c r="S148" s="53">
        <v>0</v>
      </c>
      <c r="U148" s="29">
        <v>2013</v>
      </c>
      <c r="V148" s="71">
        <f t="shared" si="13"/>
        <v>506805.56534853484</v>
      </c>
      <c r="X148" s="54">
        <v>40</v>
      </c>
      <c r="Y148" s="80" t="str">
        <f t="shared" si="14"/>
        <v xml:space="preserve">70 Yrs    </v>
      </c>
      <c r="Z148" s="55" t="s">
        <v>386</v>
      </c>
      <c r="AA148" s="54"/>
      <c r="AB148" s="22"/>
      <c r="AC148" s="49"/>
      <c r="AD148" s="22" t="s">
        <v>393</v>
      </c>
      <c r="AE148" s="68"/>
      <c r="AF148" s="68"/>
      <c r="AG148" s="68"/>
      <c r="AH148" s="68"/>
      <c r="AI148" s="68"/>
      <c r="AJ148" s="68"/>
      <c r="AK148" s="68" t="s">
        <v>1217</v>
      </c>
      <c r="AL148" s="68"/>
      <c r="AM148" s="68" t="s">
        <v>1007</v>
      </c>
      <c r="AN148" s="68" t="s">
        <v>999</v>
      </c>
      <c r="AO148" s="68" t="s">
        <v>1067</v>
      </c>
      <c r="AP148" s="68"/>
      <c r="AQ148" s="68"/>
      <c r="AR148" s="68"/>
      <c r="AS148" s="68"/>
      <c r="AT148" s="68"/>
      <c r="AU148" s="68"/>
      <c r="AV148" s="68"/>
      <c r="AW148" s="68"/>
      <c r="AX148" s="68"/>
      <c r="AY148" s="68"/>
      <c r="AZ148" s="22" t="s">
        <v>393</v>
      </c>
      <c r="BA148" s="29"/>
      <c r="BB148" s="52"/>
    </row>
    <row r="149" spans="1:54" s="45" customFormat="1" x14ac:dyDescent="0.25">
      <c r="A149" s="45">
        <v>41500</v>
      </c>
      <c r="B149" s="46">
        <f t="shared" si="10"/>
        <v>0</v>
      </c>
      <c r="C149" s="47">
        <f t="shared" ca="1" si="11"/>
        <v>140</v>
      </c>
      <c r="D149" s="48" t="s">
        <v>369</v>
      </c>
      <c r="E149" s="22"/>
      <c r="F149" s="49" t="s">
        <v>81</v>
      </c>
      <c r="G149" s="22" t="s">
        <v>393</v>
      </c>
      <c r="H149" s="50" t="s">
        <v>686</v>
      </c>
      <c r="I149" s="22" t="s">
        <v>393</v>
      </c>
      <c r="J149" s="51">
        <v>122.91</v>
      </c>
      <c r="K149" s="52" t="s">
        <v>404</v>
      </c>
      <c r="L149" s="22" t="s">
        <v>393</v>
      </c>
      <c r="M149" s="65" t="s">
        <v>351</v>
      </c>
      <c r="N149" s="29">
        <v>1900</v>
      </c>
      <c r="O149" s="22"/>
      <c r="P149" s="69">
        <v>346.1148</v>
      </c>
      <c r="Q149" s="69"/>
      <c r="R149" s="71">
        <f t="shared" si="12"/>
        <v>42540.970068000002</v>
      </c>
      <c r="S149" s="53">
        <v>0</v>
      </c>
      <c r="U149" s="29">
        <v>2013</v>
      </c>
      <c r="V149" s="71">
        <f t="shared" si="13"/>
        <v>45509.068960995763</v>
      </c>
      <c r="X149" s="54">
        <v>40</v>
      </c>
      <c r="Y149" s="80" t="str">
        <f t="shared" si="14"/>
        <v xml:space="preserve">70 Yrs    </v>
      </c>
      <c r="Z149" s="55" t="s">
        <v>386</v>
      </c>
      <c r="AA149" s="54"/>
      <c r="AB149" s="22"/>
      <c r="AC149" s="49"/>
      <c r="AD149" s="22" t="s">
        <v>393</v>
      </c>
      <c r="AE149" s="68"/>
      <c r="AF149" s="68"/>
      <c r="AG149" s="68"/>
      <c r="AH149" s="68"/>
      <c r="AI149" s="68"/>
      <c r="AJ149" s="68"/>
      <c r="AK149" s="68" t="s">
        <v>1218</v>
      </c>
      <c r="AL149" s="68"/>
      <c r="AM149" s="68" t="s">
        <v>1009</v>
      </c>
      <c r="AN149" s="68" t="s">
        <v>1000</v>
      </c>
      <c r="AO149" s="68" t="s">
        <v>1068</v>
      </c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22" t="s">
        <v>393</v>
      </c>
      <c r="BA149" s="29"/>
      <c r="BB149" s="52"/>
    </row>
    <row r="150" spans="1:54" s="45" customFormat="1" x14ac:dyDescent="0.25">
      <c r="A150" s="45">
        <v>41500</v>
      </c>
      <c r="B150" s="46">
        <f t="shared" si="10"/>
        <v>0</v>
      </c>
      <c r="C150" s="47">
        <f t="shared" ca="1" si="11"/>
        <v>141</v>
      </c>
      <c r="D150" s="48" t="s">
        <v>369</v>
      </c>
      <c r="E150" s="22"/>
      <c r="F150" s="49" t="s">
        <v>81</v>
      </c>
      <c r="G150" s="22" t="s">
        <v>393</v>
      </c>
      <c r="H150" s="50" t="s">
        <v>686</v>
      </c>
      <c r="I150" s="22" t="s">
        <v>393</v>
      </c>
      <c r="J150" s="51">
        <v>10</v>
      </c>
      <c r="K150" s="52" t="s">
        <v>996</v>
      </c>
      <c r="L150" s="22" t="s">
        <v>393</v>
      </c>
      <c r="M150" s="65" t="s">
        <v>351</v>
      </c>
      <c r="N150" s="29">
        <v>2003</v>
      </c>
      <c r="O150" s="22"/>
      <c r="P150" s="69">
        <v>338.39409999999998</v>
      </c>
      <c r="Q150" s="69"/>
      <c r="R150" s="71">
        <f t="shared" si="12"/>
        <v>3383.9409999999998</v>
      </c>
      <c r="S150" s="53">
        <v>0</v>
      </c>
      <c r="U150" s="29">
        <v>2013</v>
      </c>
      <c r="V150" s="71">
        <f t="shared" si="13"/>
        <v>3620.039789473024</v>
      </c>
      <c r="X150" s="54">
        <v>41</v>
      </c>
      <c r="Y150" s="80" t="str">
        <f t="shared" si="14"/>
        <v xml:space="preserve">70 Yrs    </v>
      </c>
      <c r="Z150" s="55" t="s">
        <v>386</v>
      </c>
      <c r="AA150" s="54"/>
      <c r="AB150" s="22"/>
      <c r="AC150" s="49"/>
      <c r="AD150" s="22" t="s">
        <v>393</v>
      </c>
      <c r="AE150" s="68"/>
      <c r="AF150" s="68"/>
      <c r="AG150" s="68"/>
      <c r="AH150" s="68"/>
      <c r="AI150" s="68"/>
      <c r="AJ150" s="68"/>
      <c r="AK150" s="68" t="s">
        <v>1219</v>
      </c>
      <c r="AL150" s="68"/>
      <c r="AM150" s="68" t="s">
        <v>1009</v>
      </c>
      <c r="AN150" s="68" t="s">
        <v>409</v>
      </c>
      <c r="AO150" s="68" t="s">
        <v>1069</v>
      </c>
      <c r="AP150" s="68"/>
      <c r="AQ150" s="68"/>
      <c r="AR150" s="68"/>
      <c r="AS150" s="68"/>
      <c r="AT150" s="68"/>
      <c r="AU150" s="68"/>
      <c r="AV150" s="68"/>
      <c r="AW150" s="68"/>
      <c r="AX150" s="68"/>
      <c r="AY150" s="68"/>
      <c r="AZ150" s="22" t="s">
        <v>393</v>
      </c>
      <c r="BA150" s="29"/>
      <c r="BB150" s="52"/>
    </row>
    <row r="151" spans="1:54" s="45" customFormat="1" x14ac:dyDescent="0.25">
      <c r="A151" s="45">
        <v>41500</v>
      </c>
      <c r="B151" s="46">
        <f t="shared" si="10"/>
        <v>0</v>
      </c>
      <c r="C151" s="47">
        <f t="shared" ca="1" si="11"/>
        <v>142</v>
      </c>
      <c r="D151" s="48" t="s">
        <v>369</v>
      </c>
      <c r="E151" s="22"/>
      <c r="F151" s="49" t="s">
        <v>90</v>
      </c>
      <c r="G151" s="22" t="s">
        <v>393</v>
      </c>
      <c r="H151" s="50" t="s">
        <v>683</v>
      </c>
      <c r="I151" s="22" t="s">
        <v>393</v>
      </c>
      <c r="J151" s="51">
        <v>44625.34</v>
      </c>
      <c r="K151" s="52" t="s">
        <v>404</v>
      </c>
      <c r="L151" s="22" t="s">
        <v>393</v>
      </c>
      <c r="M151" s="65" t="s">
        <v>351</v>
      </c>
      <c r="N151" s="29">
        <v>2011</v>
      </c>
      <c r="O151" s="22"/>
      <c r="P151" s="69">
        <v>368.31729999999999</v>
      </c>
      <c r="Q151" s="69"/>
      <c r="R151" s="71">
        <f t="shared" si="12"/>
        <v>16436284.740381999</v>
      </c>
      <c r="S151" s="53">
        <v>0</v>
      </c>
      <c r="U151" s="29">
        <v>2013</v>
      </c>
      <c r="V151" s="71">
        <f t="shared" si="13"/>
        <v>17583050.281104524</v>
      </c>
      <c r="X151" s="54">
        <v>20</v>
      </c>
      <c r="Y151" s="80" t="str">
        <f t="shared" si="14"/>
        <v xml:space="preserve">30 Yrs    </v>
      </c>
      <c r="Z151" s="55" t="s">
        <v>386</v>
      </c>
      <c r="AA151" s="54"/>
      <c r="AB151" s="22"/>
      <c r="AC151" s="49"/>
      <c r="AD151" s="22" t="s">
        <v>393</v>
      </c>
      <c r="AE151" s="68"/>
      <c r="AF151" s="68"/>
      <c r="AG151" s="68"/>
      <c r="AH151" s="68"/>
      <c r="AI151" s="68"/>
      <c r="AJ151" s="68"/>
      <c r="AK151" s="68" t="s">
        <v>1220</v>
      </c>
      <c r="AL151" s="68"/>
      <c r="AM151" s="68" t="s">
        <v>1008</v>
      </c>
      <c r="AN151" s="68" t="s">
        <v>998</v>
      </c>
      <c r="AO151" s="68" t="s">
        <v>1070</v>
      </c>
      <c r="AP151" s="68"/>
      <c r="AQ151" s="68"/>
      <c r="AR151" s="68"/>
      <c r="AS151" s="68"/>
      <c r="AT151" s="68"/>
      <c r="AU151" s="68"/>
      <c r="AV151" s="68"/>
      <c r="AW151" s="68"/>
      <c r="AX151" s="68"/>
      <c r="AY151" s="68"/>
      <c r="AZ151" s="22" t="s">
        <v>393</v>
      </c>
      <c r="BA151" s="29"/>
      <c r="BB151" s="52"/>
    </row>
    <row r="152" spans="1:54" s="45" customFormat="1" x14ac:dyDescent="0.25">
      <c r="A152" s="45">
        <v>41500</v>
      </c>
      <c r="B152" s="46">
        <f t="shared" si="10"/>
        <v>0</v>
      </c>
      <c r="C152" s="47">
        <f t="shared" ca="1" si="11"/>
        <v>143</v>
      </c>
      <c r="D152" s="48" t="s">
        <v>369</v>
      </c>
      <c r="E152" s="22"/>
      <c r="F152" s="49" t="s">
        <v>90</v>
      </c>
      <c r="G152" s="22" t="s">
        <v>393</v>
      </c>
      <c r="H152" s="50" t="s">
        <v>683</v>
      </c>
      <c r="I152" s="22" t="s">
        <v>393</v>
      </c>
      <c r="J152" s="51">
        <v>9493.89</v>
      </c>
      <c r="K152" s="52" t="s">
        <v>404</v>
      </c>
      <c r="L152" s="22" t="s">
        <v>393</v>
      </c>
      <c r="M152" s="65" t="s">
        <v>351</v>
      </c>
      <c r="N152" s="29">
        <v>2003</v>
      </c>
      <c r="O152" s="22"/>
      <c r="P152" s="69">
        <v>1527.5723</v>
      </c>
      <c r="Q152" s="69"/>
      <c r="R152" s="71">
        <f t="shared" si="12"/>
        <v>14502603.383246999</v>
      </c>
      <c r="S152" s="53">
        <v>0</v>
      </c>
      <c r="U152" s="29">
        <v>2013</v>
      </c>
      <c r="V152" s="71">
        <f t="shared" si="13"/>
        <v>15514455.275165919</v>
      </c>
      <c r="X152" s="54">
        <v>20</v>
      </c>
      <c r="Y152" s="80" t="str">
        <f t="shared" si="14"/>
        <v xml:space="preserve">30 Yrs    </v>
      </c>
      <c r="Z152" s="55" t="s">
        <v>386</v>
      </c>
      <c r="AA152" s="54"/>
      <c r="AB152" s="22"/>
      <c r="AC152" s="49"/>
      <c r="AD152" s="22" t="s">
        <v>393</v>
      </c>
      <c r="AE152" s="68"/>
      <c r="AF152" s="68"/>
      <c r="AG152" s="68"/>
      <c r="AH152" s="68"/>
      <c r="AI152" s="68"/>
      <c r="AJ152" s="68"/>
      <c r="AK152" s="68" t="s">
        <v>1221</v>
      </c>
      <c r="AL152" s="68"/>
      <c r="AM152" s="68" t="s">
        <v>1009</v>
      </c>
      <c r="AN152" s="68" t="s">
        <v>1000</v>
      </c>
      <c r="AO152" s="68" t="s">
        <v>1071</v>
      </c>
      <c r="AP152" s="68"/>
      <c r="AQ152" s="68"/>
      <c r="AR152" s="68"/>
      <c r="AS152" s="68"/>
      <c r="AT152" s="68"/>
      <c r="AU152" s="68"/>
      <c r="AV152" s="68"/>
      <c r="AW152" s="68"/>
      <c r="AX152" s="68"/>
      <c r="AY152" s="68"/>
      <c r="AZ152" s="22" t="s">
        <v>393</v>
      </c>
      <c r="BA152" s="29"/>
      <c r="BB152" s="52"/>
    </row>
    <row r="153" spans="1:54" s="45" customFormat="1" x14ac:dyDescent="0.25">
      <c r="A153" s="45">
        <v>41500</v>
      </c>
      <c r="B153" s="46">
        <f t="shared" si="10"/>
        <v>0</v>
      </c>
      <c r="C153" s="47">
        <f t="shared" ca="1" si="11"/>
        <v>144</v>
      </c>
      <c r="D153" s="48" t="s">
        <v>369</v>
      </c>
      <c r="E153" s="22"/>
      <c r="F153" s="49" t="s">
        <v>90</v>
      </c>
      <c r="G153" s="22" t="s">
        <v>393</v>
      </c>
      <c r="H153" s="50" t="s">
        <v>683</v>
      </c>
      <c r="I153" s="22" t="s">
        <v>393</v>
      </c>
      <c r="J153" s="51">
        <v>16367.93</v>
      </c>
      <c r="K153" s="52" t="s">
        <v>404</v>
      </c>
      <c r="L153" s="22" t="s">
        <v>393</v>
      </c>
      <c r="M153" s="65" t="s">
        <v>351</v>
      </c>
      <c r="N153" s="29">
        <v>2013</v>
      </c>
      <c r="O153" s="22"/>
      <c r="P153" s="69">
        <v>649.76099999999997</v>
      </c>
      <c r="Q153" s="69"/>
      <c r="R153" s="71">
        <f t="shared" si="12"/>
        <v>10635242.56473</v>
      </c>
      <c r="S153" s="53">
        <v>0</v>
      </c>
      <c r="U153" s="29">
        <v>2013</v>
      </c>
      <c r="V153" s="71">
        <f t="shared" si="13"/>
        <v>11377267.291309079</v>
      </c>
      <c r="X153" s="54">
        <v>20</v>
      </c>
      <c r="Y153" s="80" t="str">
        <f t="shared" si="14"/>
        <v xml:space="preserve">30 Yrs    </v>
      </c>
      <c r="Z153" s="55" t="s">
        <v>386</v>
      </c>
      <c r="AA153" s="54"/>
      <c r="AB153" s="22"/>
      <c r="AC153" s="49"/>
      <c r="AD153" s="22" t="s">
        <v>393</v>
      </c>
      <c r="AE153" s="68"/>
      <c r="AF153" s="68"/>
      <c r="AG153" s="68"/>
      <c r="AH153" s="68"/>
      <c r="AI153" s="68"/>
      <c r="AJ153" s="68"/>
      <c r="AK153" s="68" t="s">
        <v>1222</v>
      </c>
      <c r="AL153" s="68"/>
      <c r="AM153" s="68" t="s">
        <v>1008</v>
      </c>
      <c r="AN153" s="68" t="s">
        <v>409</v>
      </c>
      <c r="AO153" s="68" t="s">
        <v>1072</v>
      </c>
      <c r="AP153" s="68"/>
      <c r="AQ153" s="68"/>
      <c r="AR153" s="68"/>
      <c r="AS153" s="68"/>
      <c r="AT153" s="68"/>
      <c r="AU153" s="68"/>
      <c r="AV153" s="68"/>
      <c r="AW153" s="68"/>
      <c r="AX153" s="68"/>
      <c r="AY153" s="68"/>
      <c r="AZ153" s="22" t="s">
        <v>393</v>
      </c>
      <c r="BA153" s="29"/>
      <c r="BB153" s="52"/>
    </row>
    <row r="154" spans="1:54" s="45" customFormat="1" x14ac:dyDescent="0.25">
      <c r="B154" s="46">
        <f t="shared" si="10"/>
        <v>0</v>
      </c>
      <c r="C154" s="47">
        <f t="shared" ca="1" si="11"/>
        <v>145</v>
      </c>
      <c r="D154" s="48" t="s">
        <v>369</v>
      </c>
      <c r="E154" s="22"/>
      <c r="F154" s="49" t="s">
        <v>90</v>
      </c>
      <c r="G154" s="22" t="s">
        <v>393</v>
      </c>
      <c r="H154" s="50" t="s">
        <v>683</v>
      </c>
      <c r="I154" s="22" t="s">
        <v>393</v>
      </c>
      <c r="J154" s="51">
        <v>9483.93</v>
      </c>
      <c r="K154" s="52" t="s">
        <v>404</v>
      </c>
      <c r="L154" s="22" t="s">
        <v>393</v>
      </c>
      <c r="M154" s="65" t="s">
        <v>351</v>
      </c>
      <c r="N154" s="29">
        <v>2008</v>
      </c>
      <c r="O154" s="22"/>
      <c r="P154" s="69">
        <v>1019.4511</v>
      </c>
      <c r="Q154" s="69"/>
      <c r="R154" s="71">
        <f t="shared" si="12"/>
        <v>9668402.8708229996</v>
      </c>
      <c r="S154" s="53">
        <v>0</v>
      </c>
      <c r="U154" s="29">
        <v>2013</v>
      </c>
      <c r="V154" s="71">
        <f t="shared" si="13"/>
        <v>10342970.841700394</v>
      </c>
      <c r="X154" s="54">
        <v>20</v>
      </c>
      <c r="Y154" s="80" t="str">
        <f t="shared" si="14"/>
        <v xml:space="preserve">30 Yrs    </v>
      </c>
      <c r="Z154" s="55" t="s">
        <v>386</v>
      </c>
      <c r="AA154" s="54"/>
      <c r="AB154" s="22"/>
      <c r="AC154" s="49"/>
      <c r="AD154" s="22" t="s">
        <v>393</v>
      </c>
      <c r="AE154" s="68"/>
      <c r="AF154" s="68" t="s">
        <v>474</v>
      </c>
      <c r="AG154" s="68"/>
      <c r="AH154" s="68"/>
      <c r="AI154" s="68"/>
      <c r="AJ154" s="68"/>
      <c r="AK154" s="68" t="s">
        <v>1223</v>
      </c>
      <c r="AL154" s="68"/>
      <c r="AM154" s="68" t="s">
        <v>1008</v>
      </c>
      <c r="AN154" s="68" t="s">
        <v>999</v>
      </c>
      <c r="AO154" s="68" t="s">
        <v>1073</v>
      </c>
      <c r="AP154" s="68"/>
      <c r="AQ154" s="68"/>
      <c r="AR154" s="68"/>
      <c r="AS154" s="68"/>
      <c r="AT154" s="68"/>
      <c r="AU154" s="68"/>
      <c r="AV154" s="68"/>
      <c r="AW154" s="68"/>
      <c r="AX154" s="68"/>
      <c r="AY154" s="68"/>
      <c r="AZ154" s="22" t="s">
        <v>393</v>
      </c>
      <c r="BA154" s="29"/>
      <c r="BB154" s="52"/>
    </row>
    <row r="155" spans="1:54" s="45" customFormat="1" x14ac:dyDescent="0.25">
      <c r="B155" s="46">
        <f t="shared" si="10"/>
        <v>0</v>
      </c>
      <c r="C155" s="47">
        <f t="shared" ca="1" si="11"/>
        <v>146</v>
      </c>
      <c r="D155" s="48" t="s">
        <v>369</v>
      </c>
      <c r="E155" s="22"/>
      <c r="F155" s="49" t="s">
        <v>90</v>
      </c>
      <c r="G155" s="22" t="s">
        <v>393</v>
      </c>
      <c r="H155" s="50" t="s">
        <v>683</v>
      </c>
      <c r="I155" s="22" t="s">
        <v>393</v>
      </c>
      <c r="J155" s="51">
        <v>222.42</v>
      </c>
      <c r="K155" s="52" t="s">
        <v>404</v>
      </c>
      <c r="L155" s="22" t="s">
        <v>393</v>
      </c>
      <c r="M155" s="65" t="s">
        <v>351</v>
      </c>
      <c r="N155" s="29">
        <v>1999</v>
      </c>
      <c r="O155" s="22"/>
      <c r="P155" s="69">
        <v>12606.0458</v>
      </c>
      <c r="Q155" s="69"/>
      <c r="R155" s="71">
        <f t="shared" si="12"/>
        <v>2803836.7068359996</v>
      </c>
      <c r="S155" s="53">
        <v>0</v>
      </c>
      <c r="U155" s="29">
        <v>2013</v>
      </c>
      <c r="V155" s="71">
        <f t="shared" si="13"/>
        <v>2999461.409620123</v>
      </c>
      <c r="X155" s="54">
        <v>20</v>
      </c>
      <c r="Y155" s="80" t="str">
        <f t="shared" si="14"/>
        <v xml:space="preserve">30 Yrs    </v>
      </c>
      <c r="Z155" s="55" t="s">
        <v>386</v>
      </c>
      <c r="AA155" s="54"/>
      <c r="AB155" s="22"/>
      <c r="AC155" s="49"/>
      <c r="AD155" s="22" t="s">
        <v>393</v>
      </c>
      <c r="AE155" s="68"/>
      <c r="AF155" s="68" t="s">
        <v>471</v>
      </c>
      <c r="AG155" s="68"/>
      <c r="AH155" s="68"/>
      <c r="AI155" s="68"/>
      <c r="AJ155" s="68"/>
      <c r="AK155" s="68" t="s">
        <v>1224</v>
      </c>
      <c r="AL155" s="68"/>
      <c r="AM155" s="68" t="s">
        <v>1009</v>
      </c>
      <c r="AN155" s="68" t="s">
        <v>409</v>
      </c>
      <c r="AO155" s="68" t="s">
        <v>1074</v>
      </c>
      <c r="AP155" s="68"/>
      <c r="AQ155" s="68"/>
      <c r="AR155" s="68"/>
      <c r="AS155" s="68"/>
      <c r="AT155" s="68"/>
      <c r="AU155" s="68"/>
      <c r="AV155" s="68"/>
      <c r="AW155" s="68"/>
      <c r="AX155" s="68"/>
      <c r="AY155" s="68"/>
      <c r="AZ155" s="22" t="s">
        <v>393</v>
      </c>
      <c r="BA155" s="29"/>
      <c r="BB155" s="52"/>
    </row>
    <row r="156" spans="1:54" s="45" customFormat="1" x14ac:dyDescent="0.25">
      <c r="B156" s="46">
        <f t="shared" si="10"/>
        <v>0</v>
      </c>
      <c r="C156" s="47">
        <f t="shared" ca="1" si="11"/>
        <v>147</v>
      </c>
      <c r="D156" s="48" t="s">
        <v>369</v>
      </c>
      <c r="E156" s="22"/>
      <c r="F156" s="49" t="s">
        <v>90</v>
      </c>
      <c r="G156" s="22" t="s">
        <v>393</v>
      </c>
      <c r="H156" s="50" t="s">
        <v>683</v>
      </c>
      <c r="I156" s="22" t="s">
        <v>393</v>
      </c>
      <c r="J156" s="51">
        <v>22</v>
      </c>
      <c r="K156" s="52" t="s">
        <v>996</v>
      </c>
      <c r="L156" s="22" t="s">
        <v>393</v>
      </c>
      <c r="M156" s="65" t="s">
        <v>351</v>
      </c>
      <c r="N156" s="29">
        <v>2013</v>
      </c>
      <c r="O156" s="22"/>
      <c r="P156" s="69">
        <v>92289.296000000002</v>
      </c>
      <c r="Q156" s="69"/>
      <c r="R156" s="71">
        <f t="shared" si="12"/>
        <v>2030364.5120000001</v>
      </c>
      <c r="S156" s="53">
        <v>0</v>
      </c>
      <c r="U156" s="29">
        <v>2013</v>
      </c>
      <c r="V156" s="71">
        <f t="shared" si="13"/>
        <v>2172023.7795440229</v>
      </c>
      <c r="X156" s="54">
        <v>20</v>
      </c>
      <c r="Y156" s="80" t="str">
        <f t="shared" si="14"/>
        <v xml:space="preserve">30 Yrs    </v>
      </c>
      <c r="Z156" s="55" t="s">
        <v>386</v>
      </c>
      <c r="AA156" s="54"/>
      <c r="AB156" s="22"/>
      <c r="AC156" s="49"/>
      <c r="AD156" s="22" t="s">
        <v>393</v>
      </c>
      <c r="AE156" s="68"/>
      <c r="AF156" s="68" t="s">
        <v>487</v>
      </c>
      <c r="AG156" s="68"/>
      <c r="AH156" s="68"/>
      <c r="AI156" s="68"/>
      <c r="AJ156" s="68"/>
      <c r="AK156" s="68" t="s">
        <v>1225</v>
      </c>
      <c r="AL156" s="68"/>
      <c r="AM156" s="68" t="s">
        <v>1007</v>
      </c>
      <c r="AN156" s="68" t="s">
        <v>998</v>
      </c>
      <c r="AO156" s="68" t="s">
        <v>1021</v>
      </c>
      <c r="AP156" s="68"/>
      <c r="AQ156" s="68"/>
      <c r="AR156" s="68"/>
      <c r="AS156" s="68"/>
      <c r="AT156" s="68"/>
      <c r="AU156" s="68"/>
      <c r="AV156" s="68"/>
      <c r="AW156" s="68"/>
      <c r="AX156" s="68"/>
      <c r="AY156" s="68"/>
      <c r="AZ156" s="22" t="s">
        <v>393</v>
      </c>
      <c r="BA156" s="29"/>
      <c r="BB156" s="52"/>
    </row>
    <row r="157" spans="1:54" s="45" customFormat="1" x14ac:dyDescent="0.25">
      <c r="B157" s="46">
        <f t="shared" si="10"/>
        <v>0</v>
      </c>
      <c r="C157" s="47">
        <f t="shared" ca="1" si="11"/>
        <v>148</v>
      </c>
      <c r="D157" s="48" t="s">
        <v>369</v>
      </c>
      <c r="E157" s="22"/>
      <c r="F157" s="49" t="s">
        <v>90</v>
      </c>
      <c r="G157" s="22" t="s">
        <v>393</v>
      </c>
      <c r="H157" s="50" t="s">
        <v>683</v>
      </c>
      <c r="I157" s="22" t="s">
        <v>393</v>
      </c>
      <c r="J157" s="51">
        <v>64</v>
      </c>
      <c r="K157" s="52" t="s">
        <v>996</v>
      </c>
      <c r="L157" s="22" t="s">
        <v>393</v>
      </c>
      <c r="M157" s="65" t="s">
        <v>351</v>
      </c>
      <c r="N157" s="29">
        <v>1999</v>
      </c>
      <c r="O157" s="22"/>
      <c r="P157" s="69">
        <v>24171.006099999999</v>
      </c>
      <c r="Q157" s="69"/>
      <c r="R157" s="71">
        <f t="shared" si="12"/>
        <v>1546944.3903999999</v>
      </c>
      <c r="S157" s="53">
        <v>0</v>
      </c>
      <c r="U157" s="29">
        <v>2013</v>
      </c>
      <c r="V157" s="71">
        <f t="shared" si="13"/>
        <v>1654875.2609309948</v>
      </c>
      <c r="X157" s="54">
        <v>20</v>
      </c>
      <c r="Y157" s="80" t="str">
        <f t="shared" si="14"/>
        <v xml:space="preserve">30 Yrs    </v>
      </c>
      <c r="Z157" s="55" t="s">
        <v>386</v>
      </c>
      <c r="AA157" s="54"/>
      <c r="AB157" s="22"/>
      <c r="AC157" s="49"/>
      <c r="AD157" s="22" t="s">
        <v>393</v>
      </c>
      <c r="AE157" s="68"/>
      <c r="AF157" s="68" t="s">
        <v>650</v>
      </c>
      <c r="AG157" s="68"/>
      <c r="AH157" s="68"/>
      <c r="AI157" s="68"/>
      <c r="AJ157" s="68"/>
      <c r="AK157" s="68" t="s">
        <v>1226</v>
      </c>
      <c r="AL157" s="68"/>
      <c r="AM157" s="68" t="s">
        <v>1008</v>
      </c>
      <c r="AN157" s="68" t="s">
        <v>998</v>
      </c>
      <c r="AO157" s="68" t="s">
        <v>1075</v>
      </c>
      <c r="AP157" s="68"/>
      <c r="AQ157" s="68"/>
      <c r="AR157" s="68"/>
      <c r="AS157" s="68"/>
      <c r="AT157" s="68"/>
      <c r="AU157" s="68"/>
      <c r="AV157" s="68"/>
      <c r="AW157" s="68"/>
      <c r="AX157" s="68"/>
      <c r="AY157" s="68"/>
      <c r="AZ157" s="22" t="s">
        <v>393</v>
      </c>
      <c r="BA157" s="29"/>
      <c r="BB157" s="52"/>
    </row>
    <row r="158" spans="1:54" s="45" customFormat="1" x14ac:dyDescent="0.25">
      <c r="B158" s="46">
        <f t="shared" si="10"/>
        <v>0</v>
      </c>
      <c r="C158" s="47">
        <f t="shared" ca="1" si="11"/>
        <v>149</v>
      </c>
      <c r="D158" s="48" t="s">
        <v>369</v>
      </c>
      <c r="E158" s="22"/>
      <c r="F158" s="49" t="s">
        <v>90</v>
      </c>
      <c r="G158" s="22" t="s">
        <v>393</v>
      </c>
      <c r="H158" s="50" t="s">
        <v>683</v>
      </c>
      <c r="I158" s="22" t="s">
        <v>393</v>
      </c>
      <c r="J158" s="51">
        <v>51</v>
      </c>
      <c r="K158" s="52" t="s">
        <v>996</v>
      </c>
      <c r="L158" s="22" t="s">
        <v>393</v>
      </c>
      <c r="M158" s="65" t="s">
        <v>351</v>
      </c>
      <c r="N158" s="29">
        <v>2011</v>
      </c>
      <c r="O158" s="22"/>
      <c r="P158" s="69">
        <v>28436.477800000001</v>
      </c>
      <c r="Q158" s="69"/>
      <c r="R158" s="71">
        <f t="shared" si="12"/>
        <v>1450260.3678000001</v>
      </c>
      <c r="S158" s="53">
        <v>0</v>
      </c>
      <c r="U158" s="29">
        <v>2013</v>
      </c>
      <c r="V158" s="71">
        <f t="shared" si="13"/>
        <v>1551445.5590483944</v>
      </c>
      <c r="X158" s="54">
        <v>20</v>
      </c>
      <c r="Y158" s="80" t="str">
        <f t="shared" si="14"/>
        <v xml:space="preserve">30 Yrs    </v>
      </c>
      <c r="Z158" s="55" t="s">
        <v>386</v>
      </c>
      <c r="AA158" s="54"/>
      <c r="AB158" s="22"/>
      <c r="AC158" s="49"/>
      <c r="AD158" s="22" t="s">
        <v>393</v>
      </c>
      <c r="AE158" s="68"/>
      <c r="AF158" s="68" t="s">
        <v>548</v>
      </c>
      <c r="AG158" s="68"/>
      <c r="AH158" s="68"/>
      <c r="AI158" s="68"/>
      <c r="AJ158" s="68"/>
      <c r="AK158" s="68" t="s">
        <v>1227</v>
      </c>
      <c r="AL158" s="68"/>
      <c r="AM158" s="68" t="s">
        <v>1007</v>
      </c>
      <c r="AN158" s="68" t="s">
        <v>999</v>
      </c>
      <c r="AO158" s="68" t="s">
        <v>1076</v>
      </c>
      <c r="AP158" s="68"/>
      <c r="AQ158" s="68"/>
      <c r="AR158" s="68"/>
      <c r="AS158" s="68"/>
      <c r="AT158" s="68"/>
      <c r="AU158" s="68"/>
      <c r="AV158" s="68"/>
      <c r="AW158" s="68"/>
      <c r="AX158" s="68"/>
      <c r="AY158" s="68"/>
      <c r="AZ158" s="22" t="s">
        <v>393</v>
      </c>
      <c r="BA158" s="29"/>
      <c r="BB158" s="52"/>
    </row>
    <row r="159" spans="1:54" s="45" customFormat="1" x14ac:dyDescent="0.25">
      <c r="B159" s="46">
        <f t="shared" si="10"/>
        <v>0</v>
      </c>
      <c r="C159" s="47">
        <f t="shared" ca="1" si="11"/>
        <v>150</v>
      </c>
      <c r="D159" s="48" t="s">
        <v>369</v>
      </c>
      <c r="E159" s="22"/>
      <c r="F159" s="49" t="s">
        <v>90</v>
      </c>
      <c r="G159" s="22" t="s">
        <v>393</v>
      </c>
      <c r="H159" s="50" t="s">
        <v>683</v>
      </c>
      <c r="I159" s="22" t="s">
        <v>393</v>
      </c>
      <c r="J159" s="51">
        <v>3038.56</v>
      </c>
      <c r="K159" s="52" t="s">
        <v>404</v>
      </c>
      <c r="L159" s="22" t="s">
        <v>393</v>
      </c>
      <c r="M159" s="65" t="s">
        <v>351</v>
      </c>
      <c r="N159" s="29">
        <v>2005</v>
      </c>
      <c r="O159" s="22"/>
      <c r="P159" s="69">
        <v>445.46640000000002</v>
      </c>
      <c r="Q159" s="69"/>
      <c r="R159" s="71">
        <f t="shared" si="12"/>
        <v>1353576.384384</v>
      </c>
      <c r="S159" s="53">
        <v>0</v>
      </c>
      <c r="U159" s="29">
        <v>2013</v>
      </c>
      <c r="V159" s="71">
        <f t="shared" si="13"/>
        <v>1448015.8990836756</v>
      </c>
      <c r="X159" s="54">
        <v>20</v>
      </c>
      <c r="Y159" s="80" t="str">
        <f t="shared" si="14"/>
        <v xml:space="preserve">30 Yrs    </v>
      </c>
      <c r="Z159" s="55" t="s">
        <v>386</v>
      </c>
      <c r="AA159" s="54"/>
      <c r="AB159" s="22"/>
      <c r="AC159" s="49"/>
      <c r="AD159" s="22" t="s">
        <v>393</v>
      </c>
      <c r="AE159" s="68"/>
      <c r="AF159" s="68" t="s">
        <v>531</v>
      </c>
      <c r="AG159" s="68"/>
      <c r="AH159" s="68"/>
      <c r="AI159" s="68"/>
      <c r="AJ159" s="68"/>
      <c r="AK159" s="68" t="s">
        <v>1228</v>
      </c>
      <c r="AL159" s="68"/>
      <c r="AM159" s="68" t="s">
        <v>1007</v>
      </c>
      <c r="AN159" s="68" t="s">
        <v>997</v>
      </c>
      <c r="AO159" s="68" t="s">
        <v>1077</v>
      </c>
      <c r="AP159" s="68"/>
      <c r="AQ159" s="68"/>
      <c r="AR159" s="68"/>
      <c r="AS159" s="68"/>
      <c r="AT159" s="68"/>
      <c r="AU159" s="68"/>
      <c r="AV159" s="68"/>
      <c r="AW159" s="68"/>
      <c r="AX159" s="68"/>
      <c r="AY159" s="68"/>
      <c r="AZ159" s="22" t="s">
        <v>393</v>
      </c>
      <c r="BA159" s="29"/>
      <c r="BB159" s="52"/>
    </row>
    <row r="160" spans="1:54" s="45" customFormat="1" x14ac:dyDescent="0.25">
      <c r="B160" s="46">
        <f t="shared" si="10"/>
        <v>0</v>
      </c>
      <c r="C160" s="47">
        <f t="shared" ca="1" si="11"/>
        <v>151</v>
      </c>
      <c r="D160" s="48" t="s">
        <v>369</v>
      </c>
      <c r="E160" s="22"/>
      <c r="F160" s="49" t="s">
        <v>90</v>
      </c>
      <c r="G160" s="22" t="s">
        <v>393</v>
      </c>
      <c r="H160" s="50" t="s">
        <v>683</v>
      </c>
      <c r="I160" s="22" t="s">
        <v>393</v>
      </c>
      <c r="J160" s="51">
        <v>16</v>
      </c>
      <c r="K160" s="52" t="s">
        <v>996</v>
      </c>
      <c r="L160" s="22" t="s">
        <v>393</v>
      </c>
      <c r="M160" s="65" t="s">
        <v>351</v>
      </c>
      <c r="N160" s="29">
        <v>2003</v>
      </c>
      <c r="O160" s="22"/>
      <c r="P160" s="69">
        <v>41090.710400000004</v>
      </c>
      <c r="Q160" s="69"/>
      <c r="R160" s="71">
        <f t="shared" si="12"/>
        <v>657451.36640000006</v>
      </c>
      <c r="S160" s="53">
        <v>0</v>
      </c>
      <c r="U160" s="29">
        <v>2013</v>
      </c>
      <c r="V160" s="71">
        <f t="shared" si="13"/>
        <v>703321.98640916264</v>
      </c>
      <c r="X160" s="54">
        <v>20</v>
      </c>
      <c r="Y160" s="80" t="str">
        <f t="shared" si="14"/>
        <v xml:space="preserve">30 Yrs    </v>
      </c>
      <c r="Z160" s="55" t="s">
        <v>386</v>
      </c>
      <c r="AA160" s="54"/>
      <c r="AB160" s="22"/>
      <c r="AC160" s="49"/>
      <c r="AD160" s="22" t="s">
        <v>393</v>
      </c>
      <c r="AE160" s="68"/>
      <c r="AF160" s="68" t="s">
        <v>533</v>
      </c>
      <c r="AG160" s="68"/>
      <c r="AH160" s="68"/>
      <c r="AI160" s="68"/>
      <c r="AJ160" s="68"/>
      <c r="AK160" s="68" t="s">
        <v>1229</v>
      </c>
      <c r="AL160" s="68"/>
      <c r="AM160" s="68" t="s">
        <v>1008</v>
      </c>
      <c r="AN160" s="68" t="s">
        <v>409</v>
      </c>
      <c r="AO160" s="68" t="s">
        <v>1021</v>
      </c>
      <c r="AP160" s="68"/>
      <c r="AQ160" s="68"/>
      <c r="AR160" s="68"/>
      <c r="AS160" s="68"/>
      <c r="AT160" s="68"/>
      <c r="AU160" s="68"/>
      <c r="AV160" s="68"/>
      <c r="AW160" s="68"/>
      <c r="AX160" s="68"/>
      <c r="AY160" s="68"/>
      <c r="AZ160" s="22" t="s">
        <v>393</v>
      </c>
      <c r="BA160" s="29"/>
      <c r="BB160" s="52"/>
    </row>
    <row r="161" spans="2:54" s="45" customFormat="1" x14ac:dyDescent="0.25">
      <c r="B161" s="46">
        <f t="shared" si="10"/>
        <v>0</v>
      </c>
      <c r="C161" s="47">
        <f t="shared" ca="1" si="11"/>
        <v>152</v>
      </c>
      <c r="D161" s="48" t="s">
        <v>369</v>
      </c>
      <c r="E161" s="22"/>
      <c r="F161" s="49" t="s">
        <v>90</v>
      </c>
      <c r="G161" s="22" t="s">
        <v>393</v>
      </c>
      <c r="H161" s="50" t="s">
        <v>683</v>
      </c>
      <c r="I161" s="22" t="s">
        <v>393</v>
      </c>
      <c r="J161" s="51">
        <v>9</v>
      </c>
      <c r="K161" s="52" t="s">
        <v>996</v>
      </c>
      <c r="L161" s="22" t="s">
        <v>393</v>
      </c>
      <c r="M161" s="65" t="s">
        <v>351</v>
      </c>
      <c r="N161" s="29">
        <v>2008</v>
      </c>
      <c r="O161" s="22"/>
      <c r="P161" s="69">
        <v>48342.012199999997</v>
      </c>
      <c r="Q161" s="69"/>
      <c r="R161" s="71">
        <f t="shared" si="12"/>
        <v>435078.10979999998</v>
      </c>
      <c r="S161" s="53">
        <v>0</v>
      </c>
      <c r="U161" s="29">
        <v>2013</v>
      </c>
      <c r="V161" s="71">
        <f t="shared" si="13"/>
        <v>465433.66713684221</v>
      </c>
      <c r="X161" s="54">
        <v>20</v>
      </c>
      <c r="Y161" s="80" t="str">
        <f t="shared" si="14"/>
        <v xml:space="preserve">30 Yrs    </v>
      </c>
      <c r="Z161" s="55" t="s">
        <v>386</v>
      </c>
      <c r="AA161" s="54"/>
      <c r="AB161" s="22"/>
      <c r="AC161" s="49"/>
      <c r="AD161" s="22" t="s">
        <v>393</v>
      </c>
      <c r="AE161" s="68"/>
      <c r="AF161" s="68" t="s">
        <v>418</v>
      </c>
      <c r="AG161" s="68"/>
      <c r="AH161" s="68"/>
      <c r="AI161" s="68"/>
      <c r="AJ161" s="68"/>
      <c r="AK161" s="68" t="s">
        <v>1230</v>
      </c>
      <c r="AL161" s="68"/>
      <c r="AM161" s="68" t="s">
        <v>1007</v>
      </c>
      <c r="AN161" s="68" t="s">
        <v>997</v>
      </c>
      <c r="AO161" s="68" t="s">
        <v>1078</v>
      </c>
      <c r="AP161" s="68"/>
      <c r="AQ161" s="68"/>
      <c r="AR161" s="68"/>
      <c r="AS161" s="68"/>
      <c r="AT161" s="68"/>
      <c r="AU161" s="68"/>
      <c r="AV161" s="68"/>
      <c r="AW161" s="68"/>
      <c r="AX161" s="68"/>
      <c r="AY161" s="68"/>
      <c r="AZ161" s="22" t="s">
        <v>393</v>
      </c>
      <c r="BA161" s="29"/>
      <c r="BB161" s="52"/>
    </row>
    <row r="162" spans="2:54" s="45" customFormat="1" x14ac:dyDescent="0.25">
      <c r="B162" s="46">
        <f t="shared" si="10"/>
        <v>0</v>
      </c>
      <c r="C162" s="47">
        <f t="shared" ca="1" si="11"/>
        <v>153</v>
      </c>
      <c r="D162" s="48" t="s">
        <v>369</v>
      </c>
      <c r="E162" s="22"/>
      <c r="F162" s="49" t="s">
        <v>90</v>
      </c>
      <c r="G162" s="22" t="s">
        <v>393</v>
      </c>
      <c r="H162" s="50" t="s">
        <v>683</v>
      </c>
      <c r="I162" s="22" t="s">
        <v>393</v>
      </c>
      <c r="J162" s="51">
        <v>2</v>
      </c>
      <c r="K162" s="52" t="s">
        <v>996</v>
      </c>
      <c r="L162" s="22" t="s">
        <v>393</v>
      </c>
      <c r="M162" s="65" t="s">
        <v>351</v>
      </c>
      <c r="N162" s="29">
        <v>2005</v>
      </c>
      <c r="O162" s="22"/>
      <c r="P162" s="69">
        <v>116020.82919999999</v>
      </c>
      <c r="Q162" s="69"/>
      <c r="R162" s="71">
        <f t="shared" si="12"/>
        <v>232041.65839999999</v>
      </c>
      <c r="S162" s="53">
        <v>0</v>
      </c>
      <c r="U162" s="29">
        <v>2013</v>
      </c>
      <c r="V162" s="71">
        <f t="shared" si="13"/>
        <v>248231.28896848593</v>
      </c>
      <c r="X162" s="54">
        <v>20</v>
      </c>
      <c r="Y162" s="80" t="str">
        <f t="shared" si="14"/>
        <v xml:space="preserve">30 Yrs    </v>
      </c>
      <c r="Z162" s="55" t="s">
        <v>386</v>
      </c>
      <c r="AA162" s="54"/>
      <c r="AB162" s="22"/>
      <c r="AC162" s="49"/>
      <c r="AD162" s="22" t="s">
        <v>393</v>
      </c>
      <c r="AE162" s="68"/>
      <c r="AF162" s="68" t="s">
        <v>663</v>
      </c>
      <c r="AG162" s="68"/>
      <c r="AH162" s="68"/>
      <c r="AI162" s="68"/>
      <c r="AJ162" s="68"/>
      <c r="AK162" s="68" t="s">
        <v>1231</v>
      </c>
      <c r="AL162" s="68"/>
      <c r="AM162" s="68" t="s">
        <v>1007</v>
      </c>
      <c r="AN162" s="68" t="s">
        <v>1000</v>
      </c>
      <c r="AO162" s="68" t="s">
        <v>1079</v>
      </c>
      <c r="AP162" s="68"/>
      <c r="AQ162" s="68"/>
      <c r="AR162" s="68"/>
      <c r="AS162" s="68"/>
      <c r="AT162" s="68"/>
      <c r="AU162" s="68"/>
      <c r="AV162" s="68"/>
      <c r="AW162" s="68"/>
      <c r="AX162" s="68"/>
      <c r="AY162" s="68"/>
      <c r="AZ162" s="22" t="s">
        <v>393</v>
      </c>
      <c r="BA162" s="29"/>
      <c r="BB162" s="52"/>
    </row>
    <row r="163" spans="2:54" s="45" customFormat="1" x14ac:dyDescent="0.25">
      <c r="B163" s="46">
        <f t="shared" si="10"/>
        <v>0</v>
      </c>
      <c r="C163" s="47">
        <f t="shared" ca="1" si="11"/>
        <v>154</v>
      </c>
      <c r="D163" s="48" t="s">
        <v>369</v>
      </c>
      <c r="E163" s="22"/>
      <c r="F163" s="49" t="s">
        <v>90</v>
      </c>
      <c r="G163" s="22" t="s">
        <v>393</v>
      </c>
      <c r="H163" s="50" t="s">
        <v>683</v>
      </c>
      <c r="I163" s="22" t="s">
        <v>393</v>
      </c>
      <c r="J163" s="51">
        <v>1</v>
      </c>
      <c r="K163" s="52" t="s">
        <v>996</v>
      </c>
      <c r="L163" s="22" t="s">
        <v>393</v>
      </c>
      <c r="M163" s="65" t="s">
        <v>351</v>
      </c>
      <c r="N163" s="29">
        <v>1900</v>
      </c>
      <c r="O163" s="22"/>
      <c r="P163" s="69">
        <v>75413.539000000004</v>
      </c>
      <c r="Q163" s="69"/>
      <c r="R163" s="71">
        <f t="shared" si="12"/>
        <v>75413.539000000004</v>
      </c>
      <c r="S163" s="53">
        <v>0</v>
      </c>
      <c r="U163" s="29">
        <v>2013</v>
      </c>
      <c r="V163" s="71">
        <f t="shared" si="13"/>
        <v>80675.16893615335</v>
      </c>
      <c r="X163" s="54">
        <v>20</v>
      </c>
      <c r="Y163" s="80" t="str">
        <f t="shared" si="14"/>
        <v xml:space="preserve">30 Yrs    </v>
      </c>
      <c r="Z163" s="55" t="s">
        <v>386</v>
      </c>
      <c r="AA163" s="54"/>
      <c r="AB163" s="22"/>
      <c r="AC163" s="49"/>
      <c r="AD163" s="22" t="s">
        <v>393</v>
      </c>
      <c r="AE163" s="68"/>
      <c r="AF163" s="68" t="s">
        <v>665</v>
      </c>
      <c r="AG163" s="68"/>
      <c r="AH163" s="68"/>
      <c r="AI163" s="68"/>
      <c r="AJ163" s="68"/>
      <c r="AK163" s="68" t="s">
        <v>1232</v>
      </c>
      <c r="AL163" s="68"/>
      <c r="AM163" s="68" t="s">
        <v>1008</v>
      </c>
      <c r="AN163" s="68" t="s">
        <v>999</v>
      </c>
      <c r="AO163" s="68" t="s">
        <v>1080</v>
      </c>
      <c r="AP163" s="68"/>
      <c r="AQ163" s="68"/>
      <c r="AR163" s="68"/>
      <c r="AS163" s="68"/>
      <c r="AT163" s="68"/>
      <c r="AU163" s="68"/>
      <c r="AV163" s="68"/>
      <c r="AW163" s="68"/>
      <c r="AX163" s="68"/>
      <c r="AY163" s="68"/>
      <c r="AZ163" s="22" t="s">
        <v>393</v>
      </c>
      <c r="BA163" s="29"/>
      <c r="BB163" s="52"/>
    </row>
    <row r="164" spans="2:54" s="45" customFormat="1" x14ac:dyDescent="0.25">
      <c r="B164" s="46">
        <f t="shared" si="10"/>
        <v>0</v>
      </c>
      <c r="C164" s="47">
        <f t="shared" ca="1" si="11"/>
        <v>155</v>
      </c>
      <c r="D164" s="48" t="s">
        <v>369</v>
      </c>
      <c r="E164" s="22"/>
      <c r="F164" s="49" t="s">
        <v>96</v>
      </c>
      <c r="G164" s="22" t="s">
        <v>393</v>
      </c>
      <c r="H164" s="50" t="s">
        <v>971</v>
      </c>
      <c r="I164" s="22" t="s">
        <v>393</v>
      </c>
      <c r="J164" s="51">
        <v>10</v>
      </c>
      <c r="K164" s="52" t="s">
        <v>996</v>
      </c>
      <c r="L164" s="22" t="s">
        <v>393</v>
      </c>
      <c r="M164" s="65" t="s">
        <v>351</v>
      </c>
      <c r="N164" s="29">
        <v>1999</v>
      </c>
      <c r="O164" s="22"/>
      <c r="P164" s="69">
        <v>290052.07309999998</v>
      </c>
      <c r="Q164" s="69"/>
      <c r="R164" s="71">
        <f t="shared" si="12"/>
        <v>2900520.7309999997</v>
      </c>
      <c r="S164" s="53">
        <v>0</v>
      </c>
      <c r="U164" s="29">
        <v>2013</v>
      </c>
      <c r="V164" s="71">
        <f t="shared" si="13"/>
        <v>3102891.1131758448</v>
      </c>
      <c r="X164" s="54">
        <v>32</v>
      </c>
      <c r="Y164" s="80" t="str">
        <f t="shared" si="14"/>
        <v xml:space="preserve">30 Yrs    </v>
      </c>
      <c r="Z164" s="55" t="s">
        <v>386</v>
      </c>
      <c r="AA164" s="54"/>
      <c r="AB164" s="22"/>
      <c r="AC164" s="49"/>
      <c r="AD164" s="22" t="s">
        <v>393</v>
      </c>
      <c r="AE164" s="68"/>
      <c r="AF164" s="68" t="s">
        <v>491</v>
      </c>
      <c r="AG164" s="68"/>
      <c r="AH164" s="68"/>
      <c r="AI164" s="68"/>
      <c r="AJ164" s="68"/>
      <c r="AK164" s="68" t="s">
        <v>1233</v>
      </c>
      <c r="AL164" s="68"/>
      <c r="AM164" s="68" t="s">
        <v>1007</v>
      </c>
      <c r="AN164" s="68" t="s">
        <v>998</v>
      </c>
      <c r="AO164" s="68" t="s">
        <v>1028</v>
      </c>
      <c r="AP164" s="68"/>
      <c r="AQ164" s="68"/>
      <c r="AR164" s="68"/>
      <c r="AS164" s="68"/>
      <c r="AT164" s="68"/>
      <c r="AU164" s="68"/>
      <c r="AV164" s="68"/>
      <c r="AW164" s="68"/>
      <c r="AX164" s="68"/>
      <c r="AY164" s="68"/>
      <c r="AZ164" s="22" t="s">
        <v>393</v>
      </c>
      <c r="BA164" s="29"/>
      <c r="BB164" s="52"/>
    </row>
    <row r="165" spans="2:54" s="45" customFormat="1" x14ac:dyDescent="0.25">
      <c r="B165" s="46">
        <f t="shared" si="10"/>
        <v>0</v>
      </c>
      <c r="C165" s="47">
        <f t="shared" ca="1" si="11"/>
        <v>156</v>
      </c>
      <c r="D165" s="48" t="s">
        <v>369</v>
      </c>
      <c r="E165" s="22"/>
      <c r="F165" s="49" t="s">
        <v>96</v>
      </c>
      <c r="G165" s="22" t="s">
        <v>393</v>
      </c>
      <c r="H165" s="50" t="s">
        <v>971</v>
      </c>
      <c r="I165" s="22" t="s">
        <v>393</v>
      </c>
      <c r="J165" s="51">
        <v>8</v>
      </c>
      <c r="K165" s="52" t="s">
        <v>996</v>
      </c>
      <c r="L165" s="22" t="s">
        <v>393</v>
      </c>
      <c r="M165" s="65" t="s">
        <v>351</v>
      </c>
      <c r="N165" s="29">
        <v>1900</v>
      </c>
      <c r="O165" s="22"/>
      <c r="P165" s="69">
        <v>87015.621899999998</v>
      </c>
      <c r="Q165" s="69"/>
      <c r="R165" s="71">
        <f t="shared" si="12"/>
        <v>696124.97519999999</v>
      </c>
      <c r="S165" s="53">
        <v>0</v>
      </c>
      <c r="U165" s="29">
        <v>2013</v>
      </c>
      <c r="V165" s="71">
        <f t="shared" si="13"/>
        <v>744693.86690545781</v>
      </c>
      <c r="X165" s="54">
        <v>32</v>
      </c>
      <c r="Y165" s="80" t="str">
        <f t="shared" si="14"/>
        <v xml:space="preserve">30 Yrs    </v>
      </c>
      <c r="Z165" s="55" t="s">
        <v>386</v>
      </c>
      <c r="AA165" s="54"/>
      <c r="AB165" s="22"/>
      <c r="AC165" s="49"/>
      <c r="AD165" s="22" t="s">
        <v>393</v>
      </c>
      <c r="AE165" s="68"/>
      <c r="AF165" s="68" t="s">
        <v>482</v>
      </c>
      <c r="AG165" s="68"/>
      <c r="AH165" s="68"/>
      <c r="AI165" s="68"/>
      <c r="AJ165" s="68"/>
      <c r="AK165" s="68" t="s">
        <v>1234</v>
      </c>
      <c r="AL165" s="68"/>
      <c r="AM165" s="68" t="s">
        <v>1007</v>
      </c>
      <c r="AN165" s="68" t="s">
        <v>999</v>
      </c>
      <c r="AO165" s="68" t="s">
        <v>1081</v>
      </c>
      <c r="AP165" s="68"/>
      <c r="AQ165" s="68"/>
      <c r="AR165" s="68"/>
      <c r="AS165" s="68"/>
      <c r="AT165" s="68"/>
      <c r="AU165" s="68"/>
      <c r="AV165" s="68"/>
      <c r="AW165" s="68"/>
      <c r="AX165" s="68"/>
      <c r="AY165" s="68"/>
      <c r="AZ165" s="22" t="s">
        <v>393</v>
      </c>
      <c r="BA165" s="29"/>
      <c r="BB165" s="52"/>
    </row>
    <row r="166" spans="2:54" s="45" customFormat="1" x14ac:dyDescent="0.25">
      <c r="B166" s="46">
        <f t="shared" si="10"/>
        <v>0</v>
      </c>
      <c r="C166" s="47">
        <f t="shared" ca="1" si="11"/>
        <v>157</v>
      </c>
      <c r="D166" s="48" t="s">
        <v>369</v>
      </c>
      <c r="E166" s="22"/>
      <c r="F166" s="49" t="s">
        <v>96</v>
      </c>
      <c r="G166" s="22" t="s">
        <v>393</v>
      </c>
      <c r="H166" s="50" t="s">
        <v>971</v>
      </c>
      <c r="I166" s="22" t="s">
        <v>393</v>
      </c>
      <c r="J166" s="51">
        <v>2</v>
      </c>
      <c r="K166" s="52" t="s">
        <v>996</v>
      </c>
      <c r="L166" s="22" t="s">
        <v>393</v>
      </c>
      <c r="M166" s="65" t="s">
        <v>351</v>
      </c>
      <c r="N166" s="29">
        <v>2011</v>
      </c>
      <c r="O166" s="22"/>
      <c r="P166" s="69">
        <v>87015.621899999998</v>
      </c>
      <c r="Q166" s="69"/>
      <c r="R166" s="71">
        <f t="shared" si="12"/>
        <v>174031.2438</v>
      </c>
      <c r="S166" s="53">
        <v>0</v>
      </c>
      <c r="U166" s="29">
        <v>2013</v>
      </c>
      <c r="V166" s="71">
        <f t="shared" si="13"/>
        <v>186173.46672636445</v>
      </c>
      <c r="X166" s="54">
        <v>32</v>
      </c>
      <c r="Y166" s="80" t="str">
        <f t="shared" si="14"/>
        <v xml:space="preserve">30 Yrs    </v>
      </c>
      <c r="Z166" s="55" t="s">
        <v>386</v>
      </c>
      <c r="AA166" s="54"/>
      <c r="AB166" s="22"/>
      <c r="AC166" s="49"/>
      <c r="AD166" s="22" t="s">
        <v>393</v>
      </c>
      <c r="AE166" s="68"/>
      <c r="AF166" s="68" t="s">
        <v>488</v>
      </c>
      <c r="AG166" s="68"/>
      <c r="AH166" s="68"/>
      <c r="AI166" s="68"/>
      <c r="AJ166" s="68"/>
      <c r="AK166" s="68" t="s">
        <v>1235</v>
      </c>
      <c r="AL166" s="68"/>
      <c r="AM166" s="68" t="s">
        <v>1009</v>
      </c>
      <c r="AN166" s="68" t="s">
        <v>409</v>
      </c>
      <c r="AO166" s="68" t="s">
        <v>1082</v>
      </c>
      <c r="AP166" s="68"/>
      <c r="AQ166" s="68"/>
      <c r="AR166" s="68"/>
      <c r="AS166" s="68"/>
      <c r="AT166" s="68"/>
      <c r="AU166" s="68"/>
      <c r="AV166" s="68"/>
      <c r="AW166" s="68"/>
      <c r="AX166" s="68"/>
      <c r="AY166" s="68"/>
      <c r="AZ166" s="22" t="s">
        <v>393</v>
      </c>
      <c r="BA166" s="29"/>
      <c r="BB166" s="52"/>
    </row>
    <row r="167" spans="2:54" s="45" customFormat="1" x14ac:dyDescent="0.25">
      <c r="B167" s="46">
        <f t="shared" si="10"/>
        <v>0</v>
      </c>
      <c r="C167" s="47">
        <f t="shared" ca="1" si="11"/>
        <v>158</v>
      </c>
      <c r="D167" s="48" t="s">
        <v>369</v>
      </c>
      <c r="E167" s="22"/>
      <c r="F167" s="49" t="s">
        <v>91</v>
      </c>
      <c r="G167" s="22" t="s">
        <v>393</v>
      </c>
      <c r="H167" s="50" t="s">
        <v>972</v>
      </c>
      <c r="I167" s="22" t="s">
        <v>393</v>
      </c>
      <c r="J167" s="51">
        <v>2</v>
      </c>
      <c r="K167" s="52" t="s">
        <v>996</v>
      </c>
      <c r="L167" s="22" t="s">
        <v>393</v>
      </c>
      <c r="M167" s="65" t="s">
        <v>351</v>
      </c>
      <c r="N167" s="29">
        <v>2013</v>
      </c>
      <c r="O167" s="22"/>
      <c r="P167" s="69">
        <v>149860.2378</v>
      </c>
      <c r="Q167" s="69"/>
      <c r="R167" s="71">
        <f t="shared" si="12"/>
        <v>299720.47560000001</v>
      </c>
      <c r="S167" s="53">
        <v>0</v>
      </c>
      <c r="U167" s="29">
        <v>2013</v>
      </c>
      <c r="V167" s="71">
        <f t="shared" si="13"/>
        <v>320632.08176258946</v>
      </c>
      <c r="X167" s="54">
        <v>32</v>
      </c>
      <c r="Y167" s="80" t="str">
        <f t="shared" si="14"/>
        <v xml:space="preserve">15 Yrs    </v>
      </c>
      <c r="Z167" s="55" t="s">
        <v>386</v>
      </c>
      <c r="AA167" s="54"/>
      <c r="AB167" s="22"/>
      <c r="AC167" s="49"/>
      <c r="AD167" s="22" t="s">
        <v>393</v>
      </c>
      <c r="AE167" s="68"/>
      <c r="AF167" s="68" t="s">
        <v>492</v>
      </c>
      <c r="AG167" s="68"/>
      <c r="AH167" s="68"/>
      <c r="AI167" s="68"/>
      <c r="AJ167" s="68"/>
      <c r="AK167" s="68" t="s">
        <v>1236</v>
      </c>
      <c r="AL167" s="68"/>
      <c r="AM167" s="68" t="s">
        <v>1008</v>
      </c>
      <c r="AN167" s="68" t="s">
        <v>998</v>
      </c>
      <c r="AO167" s="68" t="s">
        <v>1083</v>
      </c>
      <c r="AP167" s="68"/>
      <c r="AQ167" s="68"/>
      <c r="AR167" s="68"/>
      <c r="AS167" s="68"/>
      <c r="AT167" s="68"/>
      <c r="AU167" s="68"/>
      <c r="AV167" s="68"/>
      <c r="AW167" s="68"/>
      <c r="AX167" s="68"/>
      <c r="AY167" s="68"/>
      <c r="AZ167" s="22" t="s">
        <v>393</v>
      </c>
      <c r="BA167" s="29"/>
      <c r="BB167" s="52"/>
    </row>
    <row r="168" spans="2:54" s="45" customFormat="1" x14ac:dyDescent="0.25">
      <c r="B168" s="46">
        <f t="shared" si="10"/>
        <v>0</v>
      </c>
      <c r="C168" s="47">
        <f t="shared" ca="1" si="11"/>
        <v>159</v>
      </c>
      <c r="D168" s="48" t="s">
        <v>369</v>
      </c>
      <c r="E168" s="22"/>
      <c r="F168" s="49" t="s">
        <v>91</v>
      </c>
      <c r="G168" s="22" t="s">
        <v>393</v>
      </c>
      <c r="H168" s="50" t="s">
        <v>972</v>
      </c>
      <c r="I168" s="22" t="s">
        <v>393</v>
      </c>
      <c r="J168" s="51">
        <v>2</v>
      </c>
      <c r="K168" s="52" t="s">
        <v>996</v>
      </c>
      <c r="L168" s="22" t="s">
        <v>393</v>
      </c>
      <c r="M168" s="65" t="s">
        <v>351</v>
      </c>
      <c r="N168" s="29">
        <v>2008</v>
      </c>
      <c r="O168" s="22"/>
      <c r="P168" s="69">
        <v>37706.769500000002</v>
      </c>
      <c r="Q168" s="69"/>
      <c r="R168" s="71">
        <f t="shared" si="12"/>
        <v>75413.539000000004</v>
      </c>
      <c r="S168" s="53">
        <v>0</v>
      </c>
      <c r="U168" s="29">
        <v>2013</v>
      </c>
      <c r="V168" s="71">
        <f t="shared" si="13"/>
        <v>80675.16893615335</v>
      </c>
      <c r="X168" s="54">
        <v>32</v>
      </c>
      <c r="Y168" s="80" t="str">
        <f t="shared" si="14"/>
        <v xml:space="preserve">15 Yrs    </v>
      </c>
      <c r="Z168" s="55" t="s">
        <v>386</v>
      </c>
      <c r="AA168" s="54"/>
      <c r="AB168" s="22"/>
      <c r="AC168" s="49"/>
      <c r="AD168" s="22" t="s">
        <v>393</v>
      </c>
      <c r="AE168" s="68"/>
      <c r="AF168" s="68" t="s">
        <v>493</v>
      </c>
      <c r="AG168" s="68"/>
      <c r="AH168" s="68"/>
      <c r="AI168" s="68"/>
      <c r="AJ168" s="68"/>
      <c r="AK168" s="68" t="s">
        <v>1237</v>
      </c>
      <c r="AL168" s="68"/>
      <c r="AM168" s="68" t="s">
        <v>1007</v>
      </c>
      <c r="AN168" s="68" t="s">
        <v>997</v>
      </c>
      <c r="AO168" s="68" t="s">
        <v>1028</v>
      </c>
      <c r="AP168" s="68"/>
      <c r="AQ168" s="68"/>
      <c r="AR168" s="68"/>
      <c r="AS168" s="68"/>
      <c r="AT168" s="68"/>
      <c r="AU168" s="68"/>
      <c r="AV168" s="68"/>
      <c r="AW168" s="68"/>
      <c r="AX168" s="68"/>
      <c r="AY168" s="68"/>
      <c r="AZ168" s="22" t="s">
        <v>393</v>
      </c>
      <c r="BA168" s="29"/>
      <c r="BB168" s="52"/>
    </row>
    <row r="169" spans="2:54" s="45" customFormat="1" x14ac:dyDescent="0.25">
      <c r="B169" s="46">
        <f t="shared" si="10"/>
        <v>0</v>
      </c>
      <c r="C169" s="47">
        <f t="shared" ca="1" si="11"/>
        <v>160</v>
      </c>
      <c r="D169" s="48" t="s">
        <v>369</v>
      </c>
      <c r="E169" s="22"/>
      <c r="F169" s="49" t="s">
        <v>91</v>
      </c>
      <c r="G169" s="22" t="s">
        <v>393</v>
      </c>
      <c r="H169" s="50" t="s">
        <v>972</v>
      </c>
      <c r="I169" s="22" t="s">
        <v>393</v>
      </c>
      <c r="J169" s="51">
        <v>2</v>
      </c>
      <c r="K169" s="52" t="s">
        <v>996</v>
      </c>
      <c r="L169" s="22" t="s">
        <v>393</v>
      </c>
      <c r="M169" s="65" t="s">
        <v>351</v>
      </c>
      <c r="N169" s="29">
        <v>2011</v>
      </c>
      <c r="O169" s="22"/>
      <c r="P169" s="69">
        <v>37706.769500000002</v>
      </c>
      <c r="Q169" s="69"/>
      <c r="R169" s="71">
        <f t="shared" si="12"/>
        <v>75413.539000000004</v>
      </c>
      <c r="S169" s="53">
        <v>0</v>
      </c>
      <c r="U169" s="29">
        <v>2013</v>
      </c>
      <c r="V169" s="71">
        <f t="shared" si="13"/>
        <v>80675.16893615335</v>
      </c>
      <c r="X169" s="54">
        <v>32</v>
      </c>
      <c r="Y169" s="80" t="str">
        <f t="shared" si="14"/>
        <v xml:space="preserve">15 Yrs    </v>
      </c>
      <c r="Z169" s="55" t="s">
        <v>386</v>
      </c>
      <c r="AA169" s="54"/>
      <c r="AB169" s="22"/>
      <c r="AC169" s="49"/>
      <c r="AD169" s="22" t="s">
        <v>393</v>
      </c>
      <c r="AE169" s="68"/>
      <c r="AF169" s="68" t="s">
        <v>496</v>
      </c>
      <c r="AG169" s="68"/>
      <c r="AH169" s="68"/>
      <c r="AI169" s="68"/>
      <c r="AJ169" s="68"/>
      <c r="AK169" s="68" t="s">
        <v>1238</v>
      </c>
      <c r="AL169" s="68"/>
      <c r="AM169" s="68" t="s">
        <v>1008</v>
      </c>
      <c r="AN169" s="68" t="s">
        <v>999</v>
      </c>
      <c r="AO169" s="68" t="s">
        <v>1021</v>
      </c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22" t="s">
        <v>393</v>
      </c>
      <c r="BA169" s="29"/>
      <c r="BB169" s="52"/>
    </row>
    <row r="170" spans="2:54" s="45" customFormat="1" x14ac:dyDescent="0.25">
      <c r="B170" s="46">
        <f t="shared" si="10"/>
        <v>0</v>
      </c>
      <c r="C170" s="47">
        <f t="shared" ca="1" si="11"/>
        <v>161</v>
      </c>
      <c r="D170" s="48" t="s">
        <v>369</v>
      </c>
      <c r="E170" s="22"/>
      <c r="F170" s="49" t="s">
        <v>94</v>
      </c>
      <c r="G170" s="22" t="s">
        <v>393</v>
      </c>
      <c r="H170" s="50" t="s">
        <v>691</v>
      </c>
      <c r="I170" s="22" t="s">
        <v>393</v>
      </c>
      <c r="J170" s="51">
        <v>239.61</v>
      </c>
      <c r="K170" s="52" t="s">
        <v>404</v>
      </c>
      <c r="L170" s="22" t="s">
        <v>393</v>
      </c>
      <c r="M170" s="65" t="s">
        <v>351</v>
      </c>
      <c r="N170" s="29">
        <v>2011</v>
      </c>
      <c r="O170" s="22"/>
      <c r="P170" s="69">
        <v>129121.85550000001</v>
      </c>
      <c r="Q170" s="69"/>
      <c r="R170" s="71">
        <f t="shared" si="12"/>
        <v>30938887.796355002</v>
      </c>
      <c r="S170" s="53">
        <v>0</v>
      </c>
      <c r="U170" s="29">
        <v>2013</v>
      </c>
      <c r="V170" s="71">
        <f t="shared" si="13"/>
        <v>33097505.206162419</v>
      </c>
      <c r="X170" s="54">
        <v>32</v>
      </c>
      <c r="Y170" s="80" t="str">
        <f t="shared" si="14"/>
        <v xml:space="preserve">15 Yrs    </v>
      </c>
      <c r="Z170" s="55" t="s">
        <v>386</v>
      </c>
      <c r="AA170" s="54"/>
      <c r="AB170" s="22"/>
      <c r="AC170" s="49"/>
      <c r="AD170" s="22" t="s">
        <v>393</v>
      </c>
      <c r="AE170" s="68"/>
      <c r="AF170" s="68" t="s">
        <v>536</v>
      </c>
      <c r="AG170" s="68"/>
      <c r="AH170" s="68"/>
      <c r="AI170" s="68"/>
      <c r="AJ170" s="68"/>
      <c r="AK170" s="68" t="s">
        <v>1239</v>
      </c>
      <c r="AL170" s="68"/>
      <c r="AM170" s="68" t="s">
        <v>1009</v>
      </c>
      <c r="AN170" s="68" t="s">
        <v>409</v>
      </c>
      <c r="AO170" s="68" t="s">
        <v>1084</v>
      </c>
      <c r="AP170" s="68"/>
      <c r="AQ170" s="68"/>
      <c r="AR170" s="68"/>
      <c r="AS170" s="68"/>
      <c r="AT170" s="68"/>
      <c r="AU170" s="68"/>
      <c r="AV170" s="68"/>
      <c r="AW170" s="68"/>
      <c r="AX170" s="68"/>
      <c r="AY170" s="68"/>
      <c r="AZ170" s="22" t="s">
        <v>393</v>
      </c>
      <c r="BA170" s="29"/>
      <c r="BB170" s="52"/>
    </row>
    <row r="171" spans="2:54" s="45" customFormat="1" x14ac:dyDescent="0.25">
      <c r="B171" s="46">
        <f t="shared" si="10"/>
        <v>0</v>
      </c>
      <c r="C171" s="47">
        <f t="shared" ca="1" si="11"/>
        <v>162</v>
      </c>
      <c r="D171" s="48" t="s">
        <v>369</v>
      </c>
      <c r="E171" s="22"/>
      <c r="F171" s="49" t="s">
        <v>94</v>
      </c>
      <c r="G171" s="22" t="s">
        <v>393</v>
      </c>
      <c r="H171" s="50" t="s">
        <v>691</v>
      </c>
      <c r="I171" s="22" t="s">
        <v>393</v>
      </c>
      <c r="J171" s="51">
        <v>4</v>
      </c>
      <c r="K171" s="52" t="s">
        <v>996</v>
      </c>
      <c r="L171" s="22" t="s">
        <v>393</v>
      </c>
      <c r="M171" s="65" t="s">
        <v>351</v>
      </c>
      <c r="N171" s="29">
        <v>2011</v>
      </c>
      <c r="O171" s="22"/>
      <c r="P171" s="69">
        <v>132940.53349999999</v>
      </c>
      <c r="Q171" s="69"/>
      <c r="R171" s="71">
        <f t="shared" si="12"/>
        <v>531762.13399999996</v>
      </c>
      <c r="S171" s="53">
        <v>0</v>
      </c>
      <c r="U171" s="29">
        <v>2013</v>
      </c>
      <c r="V171" s="71">
        <f t="shared" si="13"/>
        <v>568863.37073107541</v>
      </c>
      <c r="X171" s="54">
        <v>32</v>
      </c>
      <c r="Y171" s="80" t="str">
        <f t="shared" si="14"/>
        <v xml:space="preserve">15 Yrs    </v>
      </c>
      <c r="Z171" s="55" t="s">
        <v>386</v>
      </c>
      <c r="AA171" s="54"/>
      <c r="AB171" s="22"/>
      <c r="AC171" s="49"/>
      <c r="AD171" s="22" t="s">
        <v>393</v>
      </c>
      <c r="AE171" s="68"/>
      <c r="AF171" s="68" t="s">
        <v>450</v>
      </c>
      <c r="AG171" s="68"/>
      <c r="AH171" s="68"/>
      <c r="AI171" s="68"/>
      <c r="AJ171" s="68"/>
      <c r="AK171" s="68" t="s">
        <v>1240</v>
      </c>
      <c r="AL171" s="68"/>
      <c r="AM171" s="68" t="s">
        <v>1007</v>
      </c>
      <c r="AN171" s="68" t="s">
        <v>999</v>
      </c>
      <c r="AO171" s="68" t="s">
        <v>1085</v>
      </c>
      <c r="AP171" s="68"/>
      <c r="AQ171" s="68"/>
      <c r="AR171" s="68"/>
      <c r="AS171" s="68"/>
      <c r="AT171" s="68"/>
      <c r="AU171" s="68"/>
      <c r="AV171" s="68"/>
      <c r="AW171" s="68"/>
      <c r="AX171" s="68"/>
      <c r="AY171" s="68"/>
      <c r="AZ171" s="22" t="s">
        <v>393</v>
      </c>
      <c r="BA171" s="29"/>
      <c r="BB171" s="52"/>
    </row>
    <row r="172" spans="2:54" s="45" customFormat="1" x14ac:dyDescent="0.25">
      <c r="B172" s="46">
        <f t="shared" si="10"/>
        <v>0</v>
      </c>
      <c r="C172" s="47">
        <f t="shared" ca="1" si="11"/>
        <v>163</v>
      </c>
      <c r="D172" s="48" t="s">
        <v>369</v>
      </c>
      <c r="E172" s="22"/>
      <c r="F172" s="49" t="s">
        <v>94</v>
      </c>
      <c r="G172" s="22" t="s">
        <v>393</v>
      </c>
      <c r="H172" s="50" t="s">
        <v>691</v>
      </c>
      <c r="I172" s="22" t="s">
        <v>393</v>
      </c>
      <c r="J172" s="51">
        <v>4</v>
      </c>
      <c r="K172" s="52" t="s">
        <v>996</v>
      </c>
      <c r="L172" s="22" t="s">
        <v>393</v>
      </c>
      <c r="M172" s="65" t="s">
        <v>351</v>
      </c>
      <c r="N172" s="29">
        <v>2008</v>
      </c>
      <c r="O172" s="22"/>
      <c r="P172" s="69">
        <v>118437.9299</v>
      </c>
      <c r="Q172" s="69"/>
      <c r="R172" s="71">
        <f t="shared" si="12"/>
        <v>473751.71960000001</v>
      </c>
      <c r="S172" s="53">
        <v>0</v>
      </c>
      <c r="U172" s="29">
        <v>2013</v>
      </c>
      <c r="V172" s="71">
        <f t="shared" si="13"/>
        <v>506805.54870290804</v>
      </c>
      <c r="X172" s="54">
        <v>32</v>
      </c>
      <c r="Y172" s="80" t="str">
        <f t="shared" si="14"/>
        <v xml:space="preserve">15 Yrs    </v>
      </c>
      <c r="Z172" s="55" t="s">
        <v>386</v>
      </c>
      <c r="AA172" s="54"/>
      <c r="AB172" s="22"/>
      <c r="AC172" s="49"/>
      <c r="AD172" s="22" t="s">
        <v>393</v>
      </c>
      <c r="AE172" s="68"/>
      <c r="AF172" s="68" t="s">
        <v>632</v>
      </c>
      <c r="AG172" s="68"/>
      <c r="AH172" s="68"/>
      <c r="AI172" s="68"/>
      <c r="AJ172" s="68"/>
      <c r="AK172" s="68" t="s">
        <v>1241</v>
      </c>
      <c r="AL172" s="68"/>
      <c r="AM172" s="68" t="s">
        <v>1007</v>
      </c>
      <c r="AN172" s="68" t="s">
        <v>997</v>
      </c>
      <c r="AO172" s="68" t="s">
        <v>1086</v>
      </c>
      <c r="AP172" s="68"/>
      <c r="AQ172" s="68"/>
      <c r="AR172" s="68"/>
      <c r="AS172" s="68"/>
      <c r="AT172" s="68"/>
      <c r="AU172" s="68"/>
      <c r="AV172" s="68"/>
      <c r="AW172" s="68"/>
      <c r="AX172" s="68"/>
      <c r="AY172" s="68"/>
      <c r="AZ172" s="22" t="s">
        <v>393</v>
      </c>
      <c r="BA172" s="29"/>
      <c r="BB172" s="52"/>
    </row>
    <row r="173" spans="2:54" s="45" customFormat="1" x14ac:dyDescent="0.25">
      <c r="B173" s="46">
        <f t="shared" si="10"/>
        <v>0</v>
      </c>
      <c r="C173" s="47">
        <f t="shared" ca="1" si="11"/>
        <v>164</v>
      </c>
      <c r="D173" s="48" t="s">
        <v>369</v>
      </c>
      <c r="E173" s="22"/>
      <c r="F173" s="49" t="s">
        <v>94</v>
      </c>
      <c r="G173" s="22" t="s">
        <v>393</v>
      </c>
      <c r="H173" s="50" t="s">
        <v>691</v>
      </c>
      <c r="I173" s="22" t="s">
        <v>393</v>
      </c>
      <c r="J173" s="51">
        <v>2</v>
      </c>
      <c r="K173" s="52" t="s">
        <v>996</v>
      </c>
      <c r="L173" s="22" t="s">
        <v>393</v>
      </c>
      <c r="M173" s="65" t="s">
        <v>351</v>
      </c>
      <c r="N173" s="29">
        <v>2013</v>
      </c>
      <c r="O173" s="22"/>
      <c r="P173" s="69">
        <v>120855.03049999999</v>
      </c>
      <c r="Q173" s="69"/>
      <c r="R173" s="71">
        <f t="shared" si="12"/>
        <v>241710.06099999999</v>
      </c>
      <c r="S173" s="53">
        <v>0</v>
      </c>
      <c r="U173" s="29">
        <v>2013</v>
      </c>
      <c r="V173" s="71">
        <f t="shared" si="13"/>
        <v>258574.25952046795</v>
      </c>
      <c r="X173" s="54">
        <v>32</v>
      </c>
      <c r="Y173" s="80" t="str">
        <f t="shared" si="14"/>
        <v xml:space="preserve">15 Yrs    </v>
      </c>
      <c r="Z173" s="55" t="s">
        <v>386</v>
      </c>
      <c r="AA173" s="54"/>
      <c r="AB173" s="22"/>
      <c r="AC173" s="49"/>
      <c r="AD173" s="22" t="s">
        <v>393</v>
      </c>
      <c r="AE173" s="68"/>
      <c r="AF173" s="68" t="s">
        <v>655</v>
      </c>
      <c r="AG173" s="68"/>
      <c r="AH173" s="68"/>
      <c r="AI173" s="68"/>
      <c r="AJ173" s="68"/>
      <c r="AK173" s="68" t="s">
        <v>1242</v>
      </c>
      <c r="AL173" s="68"/>
      <c r="AM173" s="68" t="s">
        <v>1007</v>
      </c>
      <c r="AN173" s="68" t="s">
        <v>998</v>
      </c>
      <c r="AO173" s="68" t="s">
        <v>1087</v>
      </c>
      <c r="AP173" s="68"/>
      <c r="AQ173" s="68"/>
      <c r="AR173" s="68"/>
      <c r="AS173" s="68"/>
      <c r="AT173" s="68"/>
      <c r="AU173" s="68"/>
      <c r="AV173" s="68"/>
      <c r="AW173" s="68"/>
      <c r="AX173" s="68"/>
      <c r="AY173" s="68"/>
      <c r="AZ173" s="22" t="s">
        <v>393</v>
      </c>
      <c r="BA173" s="29"/>
      <c r="BB173" s="52"/>
    </row>
    <row r="174" spans="2:54" s="45" customFormat="1" x14ac:dyDescent="0.25">
      <c r="B174" s="46">
        <f t="shared" si="10"/>
        <v>0</v>
      </c>
      <c r="C174" s="47">
        <f t="shared" ca="1" si="11"/>
        <v>165</v>
      </c>
      <c r="D174" s="48" t="s">
        <v>369</v>
      </c>
      <c r="E174" s="22"/>
      <c r="F174" s="49" t="s">
        <v>97</v>
      </c>
      <c r="G174" s="22" t="s">
        <v>393</v>
      </c>
      <c r="H174" s="50" t="s">
        <v>681</v>
      </c>
      <c r="I174" s="22" t="s">
        <v>393</v>
      </c>
      <c r="J174" s="51">
        <v>7</v>
      </c>
      <c r="K174" s="52" t="s">
        <v>996</v>
      </c>
      <c r="L174" s="22" t="s">
        <v>393</v>
      </c>
      <c r="M174" s="65" t="s">
        <v>351</v>
      </c>
      <c r="N174" s="29">
        <v>1999</v>
      </c>
      <c r="O174" s="22"/>
      <c r="P174" s="69">
        <v>303864.07659999997</v>
      </c>
      <c r="Q174" s="69"/>
      <c r="R174" s="71">
        <f t="shared" si="12"/>
        <v>2127048.5362</v>
      </c>
      <c r="S174" s="53">
        <v>0</v>
      </c>
      <c r="U174" s="29">
        <v>2013</v>
      </c>
      <c r="V174" s="71">
        <f t="shared" si="13"/>
        <v>2275453.4831382558</v>
      </c>
      <c r="X174" s="54">
        <v>42</v>
      </c>
      <c r="Y174" s="80" t="str">
        <f t="shared" si="14"/>
        <v xml:space="preserve">15 Yrs    </v>
      </c>
      <c r="Z174" s="55" t="s">
        <v>386</v>
      </c>
      <c r="AA174" s="54"/>
      <c r="AB174" s="22"/>
      <c r="AC174" s="49"/>
      <c r="AD174" s="22" t="s">
        <v>393</v>
      </c>
      <c r="AE174" s="68"/>
      <c r="AF174" s="68" t="s">
        <v>540</v>
      </c>
      <c r="AG174" s="68"/>
      <c r="AH174" s="68"/>
      <c r="AI174" s="68"/>
      <c r="AJ174" s="68"/>
      <c r="AK174" s="68" t="s">
        <v>1243</v>
      </c>
      <c r="AL174" s="68"/>
      <c r="AM174" s="68" t="s">
        <v>1008</v>
      </c>
      <c r="AN174" s="68" t="s">
        <v>998</v>
      </c>
      <c r="AO174" s="68" t="s">
        <v>1088</v>
      </c>
      <c r="AP174" s="68"/>
      <c r="AQ174" s="68"/>
      <c r="AR174" s="68"/>
      <c r="AS174" s="68"/>
      <c r="AT174" s="68"/>
      <c r="AU174" s="68"/>
      <c r="AV174" s="68"/>
      <c r="AW174" s="68"/>
      <c r="AX174" s="68"/>
      <c r="AY174" s="68"/>
      <c r="AZ174" s="22" t="s">
        <v>393</v>
      </c>
      <c r="BA174" s="29"/>
      <c r="BB174" s="52"/>
    </row>
    <row r="175" spans="2:54" s="45" customFormat="1" x14ac:dyDescent="0.25">
      <c r="B175" s="46">
        <f t="shared" si="10"/>
        <v>0</v>
      </c>
      <c r="C175" s="47">
        <f t="shared" ca="1" si="11"/>
        <v>166</v>
      </c>
      <c r="D175" s="48" t="s">
        <v>369</v>
      </c>
      <c r="E175" s="22"/>
      <c r="F175" s="49" t="s">
        <v>97</v>
      </c>
      <c r="G175" s="22" t="s">
        <v>393</v>
      </c>
      <c r="H175" s="50" t="s">
        <v>681</v>
      </c>
      <c r="I175" s="22" t="s">
        <v>393</v>
      </c>
      <c r="J175" s="51">
        <v>34</v>
      </c>
      <c r="K175" s="52" t="s">
        <v>996</v>
      </c>
      <c r="L175" s="22" t="s">
        <v>393</v>
      </c>
      <c r="M175" s="65" t="s">
        <v>351</v>
      </c>
      <c r="N175" s="29">
        <v>2011</v>
      </c>
      <c r="O175" s="22"/>
      <c r="P175" s="69">
        <v>39811.068899999998</v>
      </c>
      <c r="Q175" s="69"/>
      <c r="R175" s="71">
        <f t="shared" si="12"/>
        <v>1353576.3425999999</v>
      </c>
      <c r="S175" s="53">
        <v>0</v>
      </c>
      <c r="U175" s="29">
        <v>2013</v>
      </c>
      <c r="V175" s="71">
        <f t="shared" si="13"/>
        <v>1448015.8543843906</v>
      </c>
      <c r="X175" s="54">
        <v>42</v>
      </c>
      <c r="Y175" s="80" t="str">
        <f t="shared" si="14"/>
        <v xml:space="preserve">15 Yrs    </v>
      </c>
      <c r="Z175" s="55" t="s">
        <v>386</v>
      </c>
      <c r="AA175" s="54"/>
      <c r="AB175" s="22"/>
      <c r="AC175" s="49"/>
      <c r="AD175" s="22" t="s">
        <v>393</v>
      </c>
      <c r="AE175" s="68"/>
      <c r="AF175" s="68" t="s">
        <v>526</v>
      </c>
      <c r="AG175" s="68"/>
      <c r="AH175" s="68"/>
      <c r="AI175" s="68"/>
      <c r="AJ175" s="68"/>
      <c r="AK175" s="68" t="s">
        <v>1244</v>
      </c>
      <c r="AL175" s="68"/>
      <c r="AM175" s="68" t="s">
        <v>1007</v>
      </c>
      <c r="AN175" s="68" t="s">
        <v>1000</v>
      </c>
      <c r="AO175" s="68" t="s">
        <v>1089</v>
      </c>
      <c r="AP175" s="68"/>
      <c r="AQ175" s="68"/>
      <c r="AR175" s="68"/>
      <c r="AS175" s="68"/>
      <c r="AT175" s="68"/>
      <c r="AU175" s="68"/>
      <c r="AV175" s="68"/>
      <c r="AW175" s="68"/>
      <c r="AX175" s="68"/>
      <c r="AY175" s="68"/>
      <c r="AZ175" s="22" t="s">
        <v>393</v>
      </c>
      <c r="BA175" s="29"/>
      <c r="BB175" s="52"/>
    </row>
    <row r="176" spans="2:54" s="45" customFormat="1" x14ac:dyDescent="0.25">
      <c r="B176" s="46">
        <f t="shared" si="10"/>
        <v>0</v>
      </c>
      <c r="C176" s="47">
        <f t="shared" ca="1" si="11"/>
        <v>167</v>
      </c>
      <c r="D176" s="48" t="s">
        <v>369</v>
      </c>
      <c r="E176" s="22"/>
      <c r="F176" s="49" t="s">
        <v>97</v>
      </c>
      <c r="G176" s="22" t="s">
        <v>393</v>
      </c>
      <c r="H176" s="50" t="s">
        <v>681</v>
      </c>
      <c r="I176" s="22" t="s">
        <v>393</v>
      </c>
      <c r="J176" s="51">
        <v>6</v>
      </c>
      <c r="K176" s="52" t="s">
        <v>996</v>
      </c>
      <c r="L176" s="22" t="s">
        <v>393</v>
      </c>
      <c r="M176" s="65" t="s">
        <v>351</v>
      </c>
      <c r="N176" s="29">
        <v>1900</v>
      </c>
      <c r="O176" s="22"/>
      <c r="P176" s="69">
        <v>25782.406500000001</v>
      </c>
      <c r="Q176" s="69"/>
      <c r="R176" s="71">
        <f t="shared" si="12"/>
        <v>154694.43900000001</v>
      </c>
      <c r="S176" s="53">
        <v>0</v>
      </c>
      <c r="U176" s="29">
        <v>2013</v>
      </c>
      <c r="V176" s="71">
        <f t="shared" si="13"/>
        <v>165487.52605030869</v>
      </c>
      <c r="X176" s="54">
        <v>42</v>
      </c>
      <c r="Y176" s="80" t="str">
        <f t="shared" si="14"/>
        <v xml:space="preserve">15 Yrs    </v>
      </c>
      <c r="Z176" s="55" t="s">
        <v>386</v>
      </c>
      <c r="AA176" s="54"/>
      <c r="AB176" s="22"/>
      <c r="AC176" s="49"/>
      <c r="AD176" s="22" t="s">
        <v>393</v>
      </c>
      <c r="AE176" s="68"/>
      <c r="AF176" s="68" t="s">
        <v>529</v>
      </c>
      <c r="AG176" s="68"/>
      <c r="AH176" s="68"/>
      <c r="AI176" s="68"/>
      <c r="AJ176" s="68"/>
      <c r="AK176" s="68" t="s">
        <v>1245</v>
      </c>
      <c r="AL176" s="68"/>
      <c r="AM176" s="68" t="s">
        <v>1008</v>
      </c>
      <c r="AN176" s="68" t="s">
        <v>999</v>
      </c>
      <c r="AO176" s="68" t="s">
        <v>1090</v>
      </c>
      <c r="AP176" s="68"/>
      <c r="AQ176" s="68"/>
      <c r="AR176" s="68"/>
      <c r="AS176" s="68"/>
      <c r="AT176" s="68"/>
      <c r="AU176" s="68"/>
      <c r="AV176" s="68"/>
      <c r="AW176" s="68"/>
      <c r="AX176" s="68"/>
      <c r="AY176" s="68"/>
      <c r="AZ176" s="22" t="s">
        <v>393</v>
      </c>
      <c r="BA176" s="29"/>
      <c r="BB176" s="52"/>
    </row>
    <row r="177" spans="2:54" s="45" customFormat="1" x14ac:dyDescent="0.25">
      <c r="B177" s="46">
        <f t="shared" si="10"/>
        <v>0</v>
      </c>
      <c r="C177" s="47">
        <f t="shared" ca="1" si="11"/>
        <v>168</v>
      </c>
      <c r="D177" s="48" t="s">
        <v>369</v>
      </c>
      <c r="E177" s="22"/>
      <c r="F177" s="49" t="s">
        <v>97</v>
      </c>
      <c r="G177" s="22" t="s">
        <v>393</v>
      </c>
      <c r="H177" s="50" t="s">
        <v>681</v>
      </c>
      <c r="I177" s="22" t="s">
        <v>393</v>
      </c>
      <c r="J177" s="51">
        <v>2</v>
      </c>
      <c r="K177" s="52" t="s">
        <v>996</v>
      </c>
      <c r="L177" s="22" t="s">
        <v>393</v>
      </c>
      <c r="M177" s="65" t="s">
        <v>351</v>
      </c>
      <c r="N177" s="29">
        <v>2013</v>
      </c>
      <c r="O177" s="22"/>
      <c r="P177" s="69">
        <v>58010.414599999996</v>
      </c>
      <c r="Q177" s="69"/>
      <c r="R177" s="71">
        <f t="shared" si="12"/>
        <v>116020.82919999999</v>
      </c>
      <c r="S177" s="53">
        <v>0</v>
      </c>
      <c r="U177" s="29">
        <v>2013</v>
      </c>
      <c r="V177" s="71">
        <f t="shared" si="13"/>
        <v>124115.64448424296</v>
      </c>
      <c r="X177" s="54">
        <v>42</v>
      </c>
      <c r="Y177" s="80" t="str">
        <f t="shared" si="14"/>
        <v xml:space="preserve">15 Yrs    </v>
      </c>
      <c r="Z177" s="55" t="s">
        <v>386</v>
      </c>
      <c r="AA177" s="54"/>
      <c r="AB177" s="22"/>
      <c r="AC177" s="49"/>
      <c r="AD177" s="22" t="s">
        <v>393</v>
      </c>
      <c r="AE177" s="68"/>
      <c r="AF177" s="68" t="s">
        <v>655</v>
      </c>
      <c r="AG177" s="68"/>
      <c r="AH177" s="68"/>
      <c r="AI177" s="68"/>
      <c r="AJ177" s="68"/>
      <c r="AK177" s="68" t="s">
        <v>1246</v>
      </c>
      <c r="AL177" s="68"/>
      <c r="AM177" s="68" t="s">
        <v>1007</v>
      </c>
      <c r="AN177" s="68" t="s">
        <v>997</v>
      </c>
      <c r="AO177" s="68" t="s">
        <v>1091</v>
      </c>
      <c r="AP177" s="68"/>
      <c r="AQ177" s="68"/>
      <c r="AR177" s="68"/>
      <c r="AS177" s="68"/>
      <c r="AT177" s="68"/>
      <c r="AU177" s="68"/>
      <c r="AV177" s="68"/>
      <c r="AW177" s="68"/>
      <c r="AX177" s="68"/>
      <c r="AY177" s="68"/>
      <c r="AZ177" s="22" t="s">
        <v>393</v>
      </c>
      <c r="BA177" s="29"/>
      <c r="BB177" s="52"/>
    </row>
    <row r="178" spans="2:54" s="45" customFormat="1" x14ac:dyDescent="0.25">
      <c r="B178" s="46">
        <f t="shared" si="10"/>
        <v>0</v>
      </c>
      <c r="C178" s="47">
        <f t="shared" ca="1" si="11"/>
        <v>169</v>
      </c>
      <c r="D178" s="48" t="s">
        <v>369</v>
      </c>
      <c r="E178" s="22"/>
      <c r="F178" s="49" t="s">
        <v>97</v>
      </c>
      <c r="G178" s="22" t="s">
        <v>393</v>
      </c>
      <c r="H178" s="50" t="s">
        <v>681</v>
      </c>
      <c r="I178" s="22" t="s">
        <v>393</v>
      </c>
      <c r="J178" s="51">
        <v>1</v>
      </c>
      <c r="K178" s="52" t="s">
        <v>996</v>
      </c>
      <c r="L178" s="22" t="s">
        <v>393</v>
      </c>
      <c r="M178" s="65" t="s">
        <v>351</v>
      </c>
      <c r="N178" s="29">
        <v>2008</v>
      </c>
      <c r="O178" s="22"/>
      <c r="P178" s="69">
        <v>31905.727999999999</v>
      </c>
      <c r="Q178" s="69"/>
      <c r="R178" s="71">
        <f t="shared" si="12"/>
        <v>31905.727999999999</v>
      </c>
      <c r="S178" s="53">
        <v>0</v>
      </c>
      <c r="U178" s="29">
        <v>2013</v>
      </c>
      <c r="V178" s="71">
        <f t="shared" si="13"/>
        <v>34131.802201073704</v>
      </c>
      <c r="X178" s="54">
        <v>42</v>
      </c>
      <c r="Y178" s="80" t="str">
        <f t="shared" si="14"/>
        <v xml:space="preserve">15 Yrs    </v>
      </c>
      <c r="Z178" s="55" t="s">
        <v>386</v>
      </c>
      <c r="AA178" s="54"/>
      <c r="AB178" s="22"/>
      <c r="AC178" s="49"/>
      <c r="AD178" s="22" t="s">
        <v>393</v>
      </c>
      <c r="AE178" s="68"/>
      <c r="AF178" s="68" t="s">
        <v>572</v>
      </c>
      <c r="AG178" s="68"/>
      <c r="AH178" s="68"/>
      <c r="AI178" s="68"/>
      <c r="AJ178" s="68"/>
      <c r="AK178" s="68" t="s">
        <v>1247</v>
      </c>
      <c r="AL178" s="68"/>
      <c r="AM178" s="68" t="s">
        <v>1008</v>
      </c>
      <c r="AN178" s="68" t="s">
        <v>409</v>
      </c>
      <c r="AO178" s="68" t="s">
        <v>1092</v>
      </c>
      <c r="AP178" s="68"/>
      <c r="AQ178" s="68"/>
      <c r="AR178" s="68"/>
      <c r="AS178" s="68"/>
      <c r="AT178" s="68"/>
      <c r="AU178" s="68"/>
      <c r="AV178" s="68"/>
      <c r="AW178" s="68"/>
      <c r="AX178" s="68"/>
      <c r="AY178" s="68"/>
      <c r="AZ178" s="22" t="s">
        <v>393</v>
      </c>
      <c r="BA178" s="29"/>
      <c r="BB178" s="52"/>
    </row>
    <row r="179" spans="2:54" s="45" customFormat="1" x14ac:dyDescent="0.25">
      <c r="B179" s="46">
        <f t="shared" si="10"/>
        <v>0</v>
      </c>
      <c r="C179" s="47">
        <f t="shared" ca="1" si="11"/>
        <v>170</v>
      </c>
      <c r="D179" s="48" t="s">
        <v>369</v>
      </c>
      <c r="E179" s="22"/>
      <c r="F179" s="49" t="s">
        <v>252</v>
      </c>
      <c r="G179" s="22" t="s">
        <v>393</v>
      </c>
      <c r="H179" s="50" t="s">
        <v>983</v>
      </c>
      <c r="I179" s="22" t="s">
        <v>393</v>
      </c>
      <c r="J179" s="51">
        <v>2.3140000000000001</v>
      </c>
      <c r="K179" s="52" t="s">
        <v>314</v>
      </c>
      <c r="L179" s="22" t="s">
        <v>393</v>
      </c>
      <c r="M179" s="65" t="s">
        <v>351</v>
      </c>
      <c r="N179" s="29">
        <v>1999</v>
      </c>
      <c r="O179" s="22"/>
      <c r="P179" s="69">
        <v>7102974.9967999998</v>
      </c>
      <c r="Q179" s="69"/>
      <c r="R179" s="71">
        <f t="shared" si="12"/>
        <v>16436284.1425952</v>
      </c>
      <c r="S179" s="53">
        <v>0</v>
      </c>
      <c r="U179" s="29">
        <v>2013</v>
      </c>
      <c r="V179" s="71">
        <f t="shared" si="13"/>
        <v>17583049.641609926</v>
      </c>
      <c r="X179" s="54">
        <v>60</v>
      </c>
      <c r="Y179" s="80" t="str">
        <f t="shared" si="14"/>
        <v xml:space="preserve">40 Yrs    </v>
      </c>
      <c r="Z179" s="55" t="s">
        <v>386</v>
      </c>
      <c r="AA179" s="54"/>
      <c r="AB179" s="22"/>
      <c r="AC179" s="49"/>
      <c r="AD179" s="22" t="s">
        <v>393</v>
      </c>
      <c r="AE179" s="68"/>
      <c r="AF179" s="68" t="s">
        <v>655</v>
      </c>
      <c r="AG179" s="68"/>
      <c r="AH179" s="68"/>
      <c r="AI179" s="68"/>
      <c r="AJ179" s="68"/>
      <c r="AK179" s="68" t="s">
        <v>1248</v>
      </c>
      <c r="AL179" s="68"/>
      <c r="AM179" s="68" t="s">
        <v>1007</v>
      </c>
      <c r="AN179" s="68" t="s">
        <v>997</v>
      </c>
      <c r="AO179" s="68" t="s">
        <v>16</v>
      </c>
      <c r="AP179" s="68"/>
      <c r="AQ179" s="68"/>
      <c r="AR179" s="68"/>
      <c r="AS179" s="68"/>
      <c r="AT179" s="68"/>
      <c r="AU179" s="68"/>
      <c r="AV179" s="68"/>
      <c r="AW179" s="68"/>
      <c r="AX179" s="68"/>
      <c r="AY179" s="68"/>
      <c r="AZ179" s="22" t="s">
        <v>393</v>
      </c>
      <c r="BA179" s="29"/>
      <c r="BB179" s="52"/>
    </row>
    <row r="180" spans="2:54" s="45" customFormat="1" x14ac:dyDescent="0.25">
      <c r="B180" s="46">
        <f t="shared" si="10"/>
        <v>0</v>
      </c>
      <c r="C180" s="47">
        <f t="shared" ca="1" si="11"/>
        <v>171</v>
      </c>
      <c r="D180" s="48" t="s">
        <v>369</v>
      </c>
      <c r="E180" s="22"/>
      <c r="F180" s="49" t="s">
        <v>252</v>
      </c>
      <c r="G180" s="22" t="s">
        <v>393</v>
      </c>
      <c r="H180" s="50" t="s">
        <v>984</v>
      </c>
      <c r="I180" s="22" t="s">
        <v>393</v>
      </c>
      <c r="J180" s="51">
        <v>10</v>
      </c>
      <c r="K180" s="52" t="s">
        <v>314</v>
      </c>
      <c r="L180" s="22" t="s">
        <v>393</v>
      </c>
      <c r="M180" s="65" t="s">
        <v>351</v>
      </c>
      <c r="N180" s="29">
        <v>2008</v>
      </c>
      <c r="O180" s="22"/>
      <c r="P180" s="69">
        <v>1598984.4081999999</v>
      </c>
      <c r="Q180" s="69"/>
      <c r="R180" s="71">
        <f t="shared" si="12"/>
        <v>15989844.081999999</v>
      </c>
      <c r="S180" s="53">
        <v>0.1</v>
      </c>
      <c r="U180" s="29">
        <v>2008</v>
      </c>
      <c r="V180" s="71">
        <f t="shared" si="13"/>
        <v>22271726.258164681</v>
      </c>
      <c r="X180" s="54">
        <v>60</v>
      </c>
      <c r="Y180" s="80" t="str">
        <f t="shared" si="14"/>
        <v xml:space="preserve">40 Yrs    </v>
      </c>
      <c r="Z180" s="55" t="s">
        <v>386</v>
      </c>
      <c r="AA180" s="54"/>
      <c r="AB180" s="22"/>
      <c r="AC180" s="49"/>
      <c r="AD180" s="22" t="s">
        <v>393</v>
      </c>
      <c r="AE180" s="68"/>
      <c r="AF180" s="68" t="s">
        <v>479</v>
      </c>
      <c r="AG180" s="68"/>
      <c r="AH180" s="68"/>
      <c r="AI180" s="68"/>
      <c r="AJ180" s="68"/>
      <c r="AK180" s="68" t="s">
        <v>1126</v>
      </c>
      <c r="AL180" s="68"/>
      <c r="AM180" s="68" t="s">
        <v>1009</v>
      </c>
      <c r="AN180" s="68" t="s">
        <v>1000</v>
      </c>
      <c r="AO180" s="68" t="s">
        <v>16</v>
      </c>
      <c r="AP180" s="68"/>
      <c r="AQ180" s="68"/>
      <c r="AR180" s="68"/>
      <c r="AS180" s="68"/>
      <c r="AT180" s="68"/>
      <c r="AU180" s="68"/>
      <c r="AV180" s="68"/>
      <c r="AW180" s="68"/>
      <c r="AX180" s="68"/>
      <c r="AY180" s="68"/>
      <c r="AZ180" s="22" t="s">
        <v>393</v>
      </c>
      <c r="BA180" s="29"/>
      <c r="BB180" s="52"/>
    </row>
    <row r="181" spans="2:54" s="45" customFormat="1" x14ac:dyDescent="0.25">
      <c r="B181" s="46">
        <f t="shared" si="10"/>
        <v>0</v>
      </c>
      <c r="C181" s="47">
        <f t="shared" ca="1" si="11"/>
        <v>172</v>
      </c>
      <c r="D181" s="48" t="s">
        <v>369</v>
      </c>
      <c r="E181" s="22"/>
      <c r="F181" s="49" t="s">
        <v>252</v>
      </c>
      <c r="G181" s="22" t="s">
        <v>393</v>
      </c>
      <c r="H181" s="50" t="s">
        <v>984</v>
      </c>
      <c r="I181" s="22" t="s">
        <v>393</v>
      </c>
      <c r="J181" s="51">
        <v>10</v>
      </c>
      <c r="K181" s="52" t="s">
        <v>314</v>
      </c>
      <c r="L181" s="22" t="s">
        <v>393</v>
      </c>
      <c r="M181" s="65" t="s">
        <v>351</v>
      </c>
      <c r="N181" s="29">
        <v>2008</v>
      </c>
      <c r="O181" s="22"/>
      <c r="P181" s="69">
        <v>1598984.4081999999</v>
      </c>
      <c r="Q181" s="69"/>
      <c r="R181" s="71">
        <f t="shared" si="12"/>
        <v>15989844.081999999</v>
      </c>
      <c r="S181" s="53">
        <v>0.1</v>
      </c>
      <c r="U181" s="29">
        <v>2008</v>
      </c>
      <c r="V181" s="71">
        <f t="shared" si="13"/>
        <v>22271726.258164681</v>
      </c>
      <c r="X181" s="54">
        <v>60</v>
      </c>
      <c r="Y181" s="80" t="str">
        <f t="shared" si="14"/>
        <v xml:space="preserve">40 Yrs    </v>
      </c>
      <c r="Z181" s="55" t="s">
        <v>386</v>
      </c>
      <c r="AA181" s="54"/>
      <c r="AB181" s="22"/>
      <c r="AC181" s="49"/>
      <c r="AD181" s="22" t="s">
        <v>393</v>
      </c>
      <c r="AE181" s="68"/>
      <c r="AF181" s="68" t="s">
        <v>510</v>
      </c>
      <c r="AG181" s="68"/>
      <c r="AH181" s="68"/>
      <c r="AI181" s="68"/>
      <c r="AJ181" s="68"/>
      <c r="AK181" s="68" t="s">
        <v>1126</v>
      </c>
      <c r="AL181" s="68"/>
      <c r="AM181" s="68" t="s">
        <v>1007</v>
      </c>
      <c r="AN181" s="68" t="s">
        <v>997</v>
      </c>
      <c r="AO181" s="68" t="s">
        <v>16</v>
      </c>
      <c r="AP181" s="68"/>
      <c r="AQ181" s="68"/>
      <c r="AR181" s="68"/>
      <c r="AS181" s="68"/>
      <c r="AT181" s="68"/>
      <c r="AU181" s="68"/>
      <c r="AV181" s="68"/>
      <c r="AW181" s="68"/>
      <c r="AX181" s="68"/>
      <c r="AY181" s="68"/>
      <c r="AZ181" s="22" t="s">
        <v>393</v>
      </c>
      <c r="BA181" s="29"/>
      <c r="BB181" s="52"/>
    </row>
    <row r="182" spans="2:54" s="45" customFormat="1" x14ac:dyDescent="0.25">
      <c r="B182" s="46">
        <f t="shared" si="10"/>
        <v>0</v>
      </c>
      <c r="C182" s="47">
        <f t="shared" ca="1" si="11"/>
        <v>173</v>
      </c>
      <c r="D182" s="48" t="s">
        <v>369</v>
      </c>
      <c r="E182" s="22"/>
      <c r="F182" s="49" t="s">
        <v>252</v>
      </c>
      <c r="G182" s="22" t="s">
        <v>393</v>
      </c>
      <c r="H182" s="50" t="s">
        <v>984</v>
      </c>
      <c r="I182" s="22" t="s">
        <v>393</v>
      </c>
      <c r="J182" s="51">
        <v>10</v>
      </c>
      <c r="K182" s="52" t="s">
        <v>314</v>
      </c>
      <c r="L182" s="22" t="s">
        <v>393</v>
      </c>
      <c r="M182" s="65" t="s">
        <v>351</v>
      </c>
      <c r="N182" s="29">
        <v>2008</v>
      </c>
      <c r="O182" s="22"/>
      <c r="P182" s="69">
        <v>1598984.4081999999</v>
      </c>
      <c r="Q182" s="69"/>
      <c r="R182" s="71">
        <f t="shared" si="12"/>
        <v>15989844.081999999</v>
      </c>
      <c r="S182" s="53">
        <v>0.1</v>
      </c>
      <c r="U182" s="29">
        <v>2008</v>
      </c>
      <c r="V182" s="71">
        <f t="shared" si="13"/>
        <v>22271726.258164681</v>
      </c>
      <c r="X182" s="54">
        <v>60</v>
      </c>
      <c r="Y182" s="80" t="str">
        <f t="shared" si="14"/>
        <v xml:space="preserve">40 Yrs    </v>
      </c>
      <c r="Z182" s="55" t="s">
        <v>386</v>
      </c>
      <c r="AA182" s="54"/>
      <c r="AB182" s="22"/>
      <c r="AC182" s="49"/>
      <c r="AD182" s="22" t="s">
        <v>393</v>
      </c>
      <c r="AE182" s="68"/>
      <c r="AF182" s="68" t="s">
        <v>431</v>
      </c>
      <c r="AG182" s="68"/>
      <c r="AH182" s="68"/>
      <c r="AI182" s="68"/>
      <c r="AJ182" s="68"/>
      <c r="AK182" s="68" t="s">
        <v>1126</v>
      </c>
      <c r="AL182" s="68"/>
      <c r="AM182" s="68" t="s">
        <v>1008</v>
      </c>
      <c r="AN182" s="68" t="s">
        <v>998</v>
      </c>
      <c r="AO182" s="68" t="s">
        <v>16</v>
      </c>
      <c r="AP182" s="68"/>
      <c r="AQ182" s="68"/>
      <c r="AR182" s="68"/>
      <c r="AS182" s="68"/>
      <c r="AT182" s="68"/>
      <c r="AU182" s="68"/>
      <c r="AV182" s="68"/>
      <c r="AW182" s="68"/>
      <c r="AX182" s="68"/>
      <c r="AY182" s="68"/>
      <c r="AZ182" s="22" t="s">
        <v>393</v>
      </c>
      <c r="BA182" s="29"/>
      <c r="BB182" s="52"/>
    </row>
    <row r="183" spans="2:54" s="45" customFormat="1" x14ac:dyDescent="0.25">
      <c r="B183" s="46">
        <f t="shared" si="10"/>
        <v>0</v>
      </c>
      <c r="C183" s="47">
        <f t="shared" ca="1" si="11"/>
        <v>174</v>
      </c>
      <c r="D183" s="48" t="s">
        <v>369</v>
      </c>
      <c r="E183" s="22"/>
      <c r="F183" s="49" t="s">
        <v>252</v>
      </c>
      <c r="G183" s="22" t="s">
        <v>393</v>
      </c>
      <c r="H183" s="50" t="s">
        <v>984</v>
      </c>
      <c r="I183" s="22" t="s">
        <v>393</v>
      </c>
      <c r="J183" s="51">
        <v>10</v>
      </c>
      <c r="K183" s="52" t="s">
        <v>314</v>
      </c>
      <c r="L183" s="22" t="s">
        <v>393</v>
      </c>
      <c r="M183" s="65" t="s">
        <v>351</v>
      </c>
      <c r="N183" s="29">
        <v>2008</v>
      </c>
      <c r="O183" s="22"/>
      <c r="P183" s="69">
        <v>1598984.4081999999</v>
      </c>
      <c r="Q183" s="69"/>
      <c r="R183" s="71">
        <f t="shared" si="12"/>
        <v>15989844.081999999</v>
      </c>
      <c r="S183" s="53">
        <v>0.1</v>
      </c>
      <c r="U183" s="29">
        <v>2008</v>
      </c>
      <c r="V183" s="71">
        <f t="shared" si="13"/>
        <v>22271726.258164681</v>
      </c>
      <c r="X183" s="54">
        <v>60</v>
      </c>
      <c r="Y183" s="80" t="str">
        <f t="shared" si="14"/>
        <v xml:space="preserve">40 Yrs    </v>
      </c>
      <c r="Z183" s="55" t="s">
        <v>386</v>
      </c>
      <c r="AA183" s="54"/>
      <c r="AB183" s="22"/>
      <c r="AC183" s="49"/>
      <c r="AD183" s="22" t="s">
        <v>393</v>
      </c>
      <c r="AE183" s="68"/>
      <c r="AF183" s="68" t="s">
        <v>415</v>
      </c>
      <c r="AG183" s="68"/>
      <c r="AH183" s="68"/>
      <c r="AI183" s="68"/>
      <c r="AJ183" s="68"/>
      <c r="AK183" s="68" t="s">
        <v>1126</v>
      </c>
      <c r="AL183" s="68"/>
      <c r="AM183" s="68" t="s">
        <v>1007</v>
      </c>
      <c r="AN183" s="68" t="s">
        <v>1000</v>
      </c>
      <c r="AO183" s="68" t="s">
        <v>16</v>
      </c>
      <c r="AP183" s="68"/>
      <c r="AQ183" s="68"/>
      <c r="AR183" s="68"/>
      <c r="AS183" s="68"/>
      <c r="AT183" s="68"/>
      <c r="AU183" s="68"/>
      <c r="AV183" s="68"/>
      <c r="AW183" s="68"/>
      <c r="AX183" s="68"/>
      <c r="AY183" s="68"/>
      <c r="AZ183" s="22" t="s">
        <v>393</v>
      </c>
      <c r="BA183" s="29"/>
      <c r="BB183" s="52"/>
    </row>
    <row r="184" spans="2:54" s="45" customFormat="1" x14ac:dyDescent="0.25">
      <c r="B184" s="46">
        <f t="shared" si="10"/>
        <v>0</v>
      </c>
      <c r="C184" s="47">
        <f t="shared" ca="1" si="11"/>
        <v>175</v>
      </c>
      <c r="D184" s="48" t="s">
        <v>369</v>
      </c>
      <c r="E184" s="22"/>
      <c r="F184" s="49" t="s">
        <v>252</v>
      </c>
      <c r="G184" s="22" t="s">
        <v>393</v>
      </c>
      <c r="H184" s="50" t="s">
        <v>984</v>
      </c>
      <c r="I184" s="22" t="s">
        <v>393</v>
      </c>
      <c r="J184" s="51">
        <v>11</v>
      </c>
      <c r="K184" s="52" t="s">
        <v>314</v>
      </c>
      <c r="L184" s="22" t="s">
        <v>393</v>
      </c>
      <c r="M184" s="65" t="s">
        <v>351</v>
      </c>
      <c r="N184" s="29">
        <v>2008</v>
      </c>
      <c r="O184" s="22"/>
      <c r="P184" s="69">
        <v>1598984.4081999999</v>
      </c>
      <c r="Q184" s="69"/>
      <c r="R184" s="71">
        <f t="shared" si="12"/>
        <v>17588828.490199998</v>
      </c>
      <c r="S184" s="53">
        <v>0.1</v>
      </c>
      <c r="U184" s="29">
        <v>2008</v>
      </c>
      <c r="V184" s="71">
        <f t="shared" si="13"/>
        <v>24498898.883981153</v>
      </c>
      <c r="X184" s="54">
        <v>60</v>
      </c>
      <c r="Y184" s="80" t="str">
        <f t="shared" si="14"/>
        <v xml:space="preserve">40 Yrs    </v>
      </c>
      <c r="Z184" s="55" t="s">
        <v>386</v>
      </c>
      <c r="AA184" s="54"/>
      <c r="AB184" s="22"/>
      <c r="AC184" s="49"/>
      <c r="AD184" s="22" t="s">
        <v>393</v>
      </c>
      <c r="AE184" s="68"/>
      <c r="AF184" s="68" t="s">
        <v>520</v>
      </c>
      <c r="AG184" s="68"/>
      <c r="AH184" s="68"/>
      <c r="AI184" s="68"/>
      <c r="AJ184" s="68"/>
      <c r="AK184" s="68" t="s">
        <v>1126</v>
      </c>
      <c r="AL184" s="68"/>
      <c r="AM184" s="68" t="s">
        <v>1008</v>
      </c>
      <c r="AN184" s="68" t="s">
        <v>999</v>
      </c>
      <c r="AO184" s="68" t="s">
        <v>16</v>
      </c>
      <c r="AP184" s="68"/>
      <c r="AQ184" s="68"/>
      <c r="AR184" s="68"/>
      <c r="AS184" s="68"/>
      <c r="AT184" s="68"/>
      <c r="AU184" s="68"/>
      <c r="AV184" s="68"/>
      <c r="AW184" s="68"/>
      <c r="AX184" s="68"/>
      <c r="AY184" s="68"/>
      <c r="AZ184" s="22" t="s">
        <v>393</v>
      </c>
      <c r="BA184" s="29"/>
      <c r="BB184" s="52"/>
    </row>
    <row r="185" spans="2:54" s="45" customFormat="1" x14ac:dyDescent="0.25">
      <c r="B185" s="46">
        <f t="shared" si="10"/>
        <v>0</v>
      </c>
      <c r="C185" s="47">
        <f t="shared" ca="1" si="11"/>
        <v>176</v>
      </c>
      <c r="D185" s="48" t="s">
        <v>369</v>
      </c>
      <c r="E185" s="22"/>
      <c r="F185" s="49" t="s">
        <v>252</v>
      </c>
      <c r="G185" s="22" t="s">
        <v>393</v>
      </c>
      <c r="H185" s="50" t="s">
        <v>984</v>
      </c>
      <c r="I185" s="22" t="s">
        <v>393</v>
      </c>
      <c r="J185" s="51">
        <v>11</v>
      </c>
      <c r="K185" s="52" t="s">
        <v>314</v>
      </c>
      <c r="L185" s="22" t="s">
        <v>393</v>
      </c>
      <c r="M185" s="65" t="s">
        <v>351</v>
      </c>
      <c r="N185" s="29">
        <v>2008</v>
      </c>
      <c r="O185" s="22"/>
      <c r="P185" s="69">
        <v>1598984.4081999999</v>
      </c>
      <c r="Q185" s="69"/>
      <c r="R185" s="71">
        <f t="shared" si="12"/>
        <v>17588828.490199998</v>
      </c>
      <c r="S185" s="53">
        <v>0.1</v>
      </c>
      <c r="U185" s="29">
        <v>2008</v>
      </c>
      <c r="V185" s="71">
        <f t="shared" si="13"/>
        <v>24498898.883981153</v>
      </c>
      <c r="X185" s="54">
        <v>60</v>
      </c>
      <c r="Y185" s="80" t="str">
        <f t="shared" si="14"/>
        <v xml:space="preserve">40 Yrs    </v>
      </c>
      <c r="Z185" s="55" t="s">
        <v>386</v>
      </c>
      <c r="AA185" s="54"/>
      <c r="AB185" s="22"/>
      <c r="AC185" s="49"/>
      <c r="AD185" s="22" t="s">
        <v>393</v>
      </c>
      <c r="AE185" s="68"/>
      <c r="AF185" s="68" t="s">
        <v>469</v>
      </c>
      <c r="AG185" s="68"/>
      <c r="AH185" s="68"/>
      <c r="AI185" s="68"/>
      <c r="AJ185" s="68"/>
      <c r="AK185" s="68" t="s">
        <v>1126</v>
      </c>
      <c r="AL185" s="68"/>
      <c r="AM185" s="68" t="s">
        <v>1007</v>
      </c>
      <c r="AN185" s="68" t="s">
        <v>997</v>
      </c>
      <c r="AO185" s="68" t="s">
        <v>16</v>
      </c>
      <c r="AP185" s="68"/>
      <c r="AQ185" s="68"/>
      <c r="AR185" s="68"/>
      <c r="AS185" s="68"/>
      <c r="AT185" s="68"/>
      <c r="AU185" s="68"/>
      <c r="AV185" s="68"/>
      <c r="AW185" s="68"/>
      <c r="AX185" s="68"/>
      <c r="AY185" s="68"/>
      <c r="AZ185" s="22" t="s">
        <v>393</v>
      </c>
      <c r="BA185" s="29"/>
      <c r="BB185" s="52"/>
    </row>
    <row r="186" spans="2:54" s="45" customFormat="1" x14ac:dyDescent="0.25">
      <c r="B186" s="46">
        <f t="shared" si="10"/>
        <v>0</v>
      </c>
      <c r="C186" s="47">
        <f t="shared" ca="1" si="11"/>
        <v>177</v>
      </c>
      <c r="D186" s="48" t="s">
        <v>369</v>
      </c>
      <c r="E186" s="22"/>
      <c r="F186" s="49" t="s">
        <v>252</v>
      </c>
      <c r="G186" s="22" t="s">
        <v>393</v>
      </c>
      <c r="H186" s="50" t="s">
        <v>984</v>
      </c>
      <c r="I186" s="22" t="s">
        <v>393</v>
      </c>
      <c r="J186" s="51">
        <v>10</v>
      </c>
      <c r="K186" s="52" t="s">
        <v>314</v>
      </c>
      <c r="L186" s="22" t="s">
        <v>393</v>
      </c>
      <c r="M186" s="65" t="s">
        <v>351</v>
      </c>
      <c r="N186" s="29">
        <v>2008</v>
      </c>
      <c r="O186" s="22"/>
      <c r="P186" s="69">
        <v>1598984.4081999999</v>
      </c>
      <c r="Q186" s="69"/>
      <c r="R186" s="71">
        <f t="shared" si="12"/>
        <v>15989844.081999999</v>
      </c>
      <c r="S186" s="53">
        <v>0.1</v>
      </c>
      <c r="U186" s="29">
        <v>2008</v>
      </c>
      <c r="V186" s="71">
        <f t="shared" si="13"/>
        <v>22271726.258164681</v>
      </c>
      <c r="X186" s="54">
        <v>60</v>
      </c>
      <c r="Y186" s="80" t="str">
        <f t="shared" si="14"/>
        <v xml:space="preserve">40 Yrs    </v>
      </c>
      <c r="Z186" s="55" t="s">
        <v>386</v>
      </c>
      <c r="AA186" s="54"/>
      <c r="AB186" s="22"/>
      <c r="AC186" s="49"/>
      <c r="AD186" s="22" t="s">
        <v>393</v>
      </c>
      <c r="AE186" s="68"/>
      <c r="AF186" s="68" t="s">
        <v>624</v>
      </c>
      <c r="AG186" s="68"/>
      <c r="AH186" s="68"/>
      <c r="AI186" s="68"/>
      <c r="AJ186" s="68"/>
      <c r="AK186" s="68" t="s">
        <v>1126</v>
      </c>
      <c r="AL186" s="68"/>
      <c r="AM186" s="68" t="s">
        <v>1008</v>
      </c>
      <c r="AN186" s="68" t="s">
        <v>409</v>
      </c>
      <c r="AO186" s="68" t="s">
        <v>16</v>
      </c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22" t="s">
        <v>393</v>
      </c>
      <c r="BA186" s="29"/>
      <c r="BB186" s="52"/>
    </row>
    <row r="187" spans="2:54" s="45" customFormat="1" x14ac:dyDescent="0.25">
      <c r="B187" s="46">
        <f t="shared" si="10"/>
        <v>0</v>
      </c>
      <c r="C187" s="47">
        <f t="shared" ca="1" si="11"/>
        <v>178</v>
      </c>
      <c r="D187" s="48" t="s">
        <v>369</v>
      </c>
      <c r="E187" s="22"/>
      <c r="F187" s="49" t="s">
        <v>252</v>
      </c>
      <c r="G187" s="22" t="s">
        <v>393</v>
      </c>
      <c r="H187" s="50" t="s">
        <v>984</v>
      </c>
      <c r="I187" s="22" t="s">
        <v>393</v>
      </c>
      <c r="J187" s="51">
        <v>10</v>
      </c>
      <c r="K187" s="52" t="s">
        <v>314</v>
      </c>
      <c r="L187" s="22" t="s">
        <v>393</v>
      </c>
      <c r="M187" s="65" t="s">
        <v>351</v>
      </c>
      <c r="N187" s="29">
        <v>2008</v>
      </c>
      <c r="O187" s="22"/>
      <c r="P187" s="69">
        <v>1598984.4081999999</v>
      </c>
      <c r="Q187" s="69"/>
      <c r="R187" s="71">
        <f t="shared" si="12"/>
        <v>15989844.081999999</v>
      </c>
      <c r="S187" s="53">
        <v>0.1</v>
      </c>
      <c r="U187" s="29">
        <v>2008</v>
      </c>
      <c r="V187" s="71">
        <f t="shared" si="13"/>
        <v>22271726.258164681</v>
      </c>
      <c r="X187" s="54">
        <v>60</v>
      </c>
      <c r="Y187" s="80" t="str">
        <f t="shared" si="14"/>
        <v xml:space="preserve">40 Yrs    </v>
      </c>
      <c r="Z187" s="55" t="s">
        <v>386</v>
      </c>
      <c r="AA187" s="54"/>
      <c r="AB187" s="22"/>
      <c r="AC187" s="49"/>
      <c r="AD187" s="22" t="s">
        <v>393</v>
      </c>
      <c r="AE187" s="68"/>
      <c r="AF187" s="68" t="s">
        <v>453</v>
      </c>
      <c r="AG187" s="68"/>
      <c r="AH187" s="68"/>
      <c r="AI187" s="68"/>
      <c r="AJ187" s="68"/>
      <c r="AK187" s="68" t="s">
        <v>1126</v>
      </c>
      <c r="AL187" s="68"/>
      <c r="AM187" s="68" t="s">
        <v>1009</v>
      </c>
      <c r="AN187" s="68" t="s">
        <v>1000</v>
      </c>
      <c r="AO187" s="68" t="s">
        <v>16</v>
      </c>
      <c r="AP187" s="68"/>
      <c r="AQ187" s="68"/>
      <c r="AR187" s="68"/>
      <c r="AS187" s="68"/>
      <c r="AT187" s="68"/>
      <c r="AU187" s="68"/>
      <c r="AV187" s="68"/>
      <c r="AW187" s="68"/>
      <c r="AX187" s="68"/>
      <c r="AY187" s="68"/>
      <c r="AZ187" s="22" t="s">
        <v>393</v>
      </c>
      <c r="BA187" s="29"/>
      <c r="BB187" s="52"/>
    </row>
    <row r="188" spans="2:54" s="45" customFormat="1" x14ac:dyDescent="0.25">
      <c r="B188" s="46">
        <f t="shared" si="10"/>
        <v>0</v>
      </c>
      <c r="C188" s="47">
        <f t="shared" ca="1" si="11"/>
        <v>179</v>
      </c>
      <c r="D188" s="48" t="s">
        <v>369</v>
      </c>
      <c r="E188" s="22"/>
      <c r="F188" s="49" t="s">
        <v>43</v>
      </c>
      <c r="G188" s="22" t="s">
        <v>393</v>
      </c>
      <c r="H188" s="50" t="s">
        <v>912</v>
      </c>
      <c r="I188" s="22" t="s">
        <v>393</v>
      </c>
      <c r="J188" s="51">
        <v>28</v>
      </c>
      <c r="K188" s="52" t="s">
        <v>996</v>
      </c>
      <c r="L188" s="22" t="s">
        <v>393</v>
      </c>
      <c r="M188" s="65" t="s">
        <v>351</v>
      </c>
      <c r="N188" s="29">
        <v>1999</v>
      </c>
      <c r="O188" s="22"/>
      <c r="P188" s="69">
        <v>725.13019999999995</v>
      </c>
      <c r="Q188" s="69"/>
      <c r="R188" s="71">
        <f t="shared" si="12"/>
        <v>20303.6456</v>
      </c>
      <c r="S188" s="53">
        <v>0</v>
      </c>
      <c r="U188" s="29">
        <v>2013</v>
      </c>
      <c r="V188" s="71">
        <f t="shared" si="13"/>
        <v>21720.238308929998</v>
      </c>
      <c r="X188" s="54"/>
      <c r="Y188" s="80" t="str">
        <f t="shared" si="14"/>
        <v xml:space="preserve">40 Yrs    </v>
      </c>
      <c r="Z188" s="55" t="s">
        <v>386</v>
      </c>
      <c r="AA188" s="54"/>
      <c r="AB188" s="22"/>
      <c r="AC188" s="49"/>
      <c r="AD188" s="22" t="s">
        <v>393</v>
      </c>
      <c r="AE188" s="68"/>
      <c r="AF188" s="68" t="s">
        <v>606</v>
      </c>
      <c r="AG188" s="68"/>
      <c r="AH188" s="68"/>
      <c r="AI188" s="68"/>
      <c r="AJ188" s="68"/>
      <c r="AK188" s="68" t="s">
        <v>1249</v>
      </c>
      <c r="AL188" s="68"/>
      <c r="AM188" s="68" t="s">
        <v>1008</v>
      </c>
      <c r="AN188" s="68" t="s">
        <v>999</v>
      </c>
      <c r="AO188" s="68" t="s">
        <v>16</v>
      </c>
      <c r="AP188" s="68"/>
      <c r="AQ188" s="68"/>
      <c r="AR188" s="68"/>
      <c r="AS188" s="68"/>
      <c r="AT188" s="68"/>
      <c r="AU188" s="68"/>
      <c r="AV188" s="68"/>
      <c r="AW188" s="68"/>
      <c r="AX188" s="68"/>
      <c r="AY188" s="68"/>
      <c r="AZ188" s="22" t="s">
        <v>393</v>
      </c>
      <c r="BA188" s="29"/>
      <c r="BB188" s="52"/>
    </row>
    <row r="189" spans="2:54" s="45" customFormat="1" x14ac:dyDescent="0.25">
      <c r="B189" s="46">
        <f t="shared" si="10"/>
        <v>0</v>
      </c>
      <c r="C189" s="47">
        <f t="shared" ca="1" si="11"/>
        <v>180</v>
      </c>
      <c r="D189" s="48" t="s">
        <v>369</v>
      </c>
      <c r="E189" s="22"/>
      <c r="F189" s="49" t="s">
        <v>43</v>
      </c>
      <c r="G189" s="22" t="s">
        <v>393</v>
      </c>
      <c r="H189" s="50" t="s">
        <v>912</v>
      </c>
      <c r="I189" s="22" t="s">
        <v>393</v>
      </c>
      <c r="J189" s="51">
        <v>1</v>
      </c>
      <c r="K189" s="52" t="s">
        <v>996</v>
      </c>
      <c r="L189" s="22" t="s">
        <v>393</v>
      </c>
      <c r="M189" s="65" t="s">
        <v>351</v>
      </c>
      <c r="N189" s="29">
        <v>2008</v>
      </c>
      <c r="O189" s="22"/>
      <c r="P189" s="69">
        <v>1256.8923</v>
      </c>
      <c r="Q189" s="69"/>
      <c r="R189" s="71">
        <f t="shared" si="12"/>
        <v>1256.8923</v>
      </c>
      <c r="S189" s="53">
        <v>0</v>
      </c>
      <c r="U189" s="29">
        <v>2013</v>
      </c>
      <c r="V189" s="71">
        <f t="shared" si="13"/>
        <v>1344.5861311063829</v>
      </c>
      <c r="X189" s="54"/>
      <c r="Y189" s="80" t="str">
        <f t="shared" si="14"/>
        <v xml:space="preserve">40 Yrs    </v>
      </c>
      <c r="Z189" s="55" t="s">
        <v>386</v>
      </c>
      <c r="AA189" s="54"/>
      <c r="AB189" s="22"/>
      <c r="AC189" s="49"/>
      <c r="AD189" s="22" t="s">
        <v>393</v>
      </c>
      <c r="AE189" s="68"/>
      <c r="AF189" s="68" t="s">
        <v>473</v>
      </c>
      <c r="AG189" s="68"/>
      <c r="AH189" s="68"/>
      <c r="AI189" s="68"/>
      <c r="AJ189" s="68"/>
      <c r="AK189" s="68" t="s">
        <v>1250</v>
      </c>
      <c r="AL189" s="68"/>
      <c r="AM189" s="68" t="s">
        <v>1007</v>
      </c>
      <c r="AN189" s="68" t="s">
        <v>997</v>
      </c>
      <c r="AO189" s="68" t="s">
        <v>16</v>
      </c>
      <c r="AP189" s="68"/>
      <c r="AQ189" s="68"/>
      <c r="AR189" s="68"/>
      <c r="AS189" s="68"/>
      <c r="AT189" s="68"/>
      <c r="AU189" s="68"/>
      <c r="AV189" s="68"/>
      <c r="AW189" s="68"/>
      <c r="AX189" s="68"/>
      <c r="AY189" s="68"/>
      <c r="AZ189" s="22" t="s">
        <v>393</v>
      </c>
      <c r="BA189" s="29"/>
      <c r="BB189" s="52"/>
    </row>
    <row r="190" spans="2:54" s="45" customFormat="1" x14ac:dyDescent="0.25">
      <c r="B190" s="46">
        <f t="shared" si="10"/>
        <v>0</v>
      </c>
      <c r="C190" s="47">
        <f t="shared" ca="1" si="11"/>
        <v>181</v>
      </c>
      <c r="D190" s="48" t="s">
        <v>369</v>
      </c>
      <c r="E190" s="22"/>
      <c r="F190" s="49" t="s">
        <v>43</v>
      </c>
      <c r="G190" s="22" t="s">
        <v>393</v>
      </c>
      <c r="H190" s="50" t="s">
        <v>912</v>
      </c>
      <c r="I190" s="22" t="s">
        <v>393</v>
      </c>
      <c r="J190" s="51">
        <v>4</v>
      </c>
      <c r="K190" s="52" t="s">
        <v>411</v>
      </c>
      <c r="L190" s="22" t="s">
        <v>393</v>
      </c>
      <c r="M190" s="65" t="s">
        <v>351</v>
      </c>
      <c r="N190" s="29">
        <v>2005</v>
      </c>
      <c r="O190" s="22"/>
      <c r="P190" s="69">
        <v>195.7851</v>
      </c>
      <c r="Q190" s="69"/>
      <c r="R190" s="71">
        <f t="shared" si="12"/>
        <v>783.1404</v>
      </c>
      <c r="S190" s="53">
        <v>0</v>
      </c>
      <c r="U190" s="29">
        <v>2013</v>
      </c>
      <c r="V190" s="71">
        <f t="shared" si="13"/>
        <v>837.7803894169017</v>
      </c>
      <c r="X190" s="54"/>
      <c r="Y190" s="80" t="str">
        <f t="shared" si="14"/>
        <v xml:space="preserve">40 Yrs    </v>
      </c>
      <c r="Z190" s="55" t="s">
        <v>386</v>
      </c>
      <c r="AA190" s="54"/>
      <c r="AB190" s="22"/>
      <c r="AC190" s="49"/>
      <c r="AD190" s="22" t="s">
        <v>393</v>
      </c>
      <c r="AE190" s="68"/>
      <c r="AF190" s="68" t="s">
        <v>494</v>
      </c>
      <c r="AG190" s="68"/>
      <c r="AH190" s="68"/>
      <c r="AI190" s="68"/>
      <c r="AJ190" s="68"/>
      <c r="AK190" s="68" t="s">
        <v>1251</v>
      </c>
      <c r="AL190" s="68"/>
      <c r="AM190" s="68" t="s">
        <v>1007</v>
      </c>
      <c r="AN190" s="68" t="s">
        <v>1000</v>
      </c>
      <c r="AO190" s="68" t="s">
        <v>16</v>
      </c>
      <c r="AP190" s="68"/>
      <c r="AQ190" s="68"/>
      <c r="AR190" s="68"/>
      <c r="AS190" s="68"/>
      <c r="AT190" s="68"/>
      <c r="AU190" s="68"/>
      <c r="AV190" s="68"/>
      <c r="AW190" s="68"/>
      <c r="AX190" s="68"/>
      <c r="AY190" s="68"/>
      <c r="AZ190" s="22" t="s">
        <v>393</v>
      </c>
      <c r="BA190" s="29"/>
      <c r="BB190" s="52"/>
    </row>
    <row r="191" spans="2:54" s="45" customFormat="1" x14ac:dyDescent="0.25">
      <c r="B191" s="46">
        <f t="shared" si="10"/>
        <v>0</v>
      </c>
      <c r="C191" s="47">
        <f t="shared" ca="1" si="11"/>
        <v>182</v>
      </c>
      <c r="D191" s="48" t="s">
        <v>369</v>
      </c>
      <c r="E191" s="22"/>
      <c r="F191" s="49" t="s">
        <v>43</v>
      </c>
      <c r="G191" s="22" t="s">
        <v>393</v>
      </c>
      <c r="H191" s="50" t="s">
        <v>912</v>
      </c>
      <c r="I191" s="22" t="s">
        <v>393</v>
      </c>
      <c r="J191" s="51">
        <v>1</v>
      </c>
      <c r="K191" s="52" t="s">
        <v>996</v>
      </c>
      <c r="L191" s="22" t="s">
        <v>393</v>
      </c>
      <c r="M191" s="65" t="s">
        <v>351</v>
      </c>
      <c r="N191" s="29">
        <v>2006</v>
      </c>
      <c r="O191" s="22"/>
      <c r="P191" s="69">
        <v>193.36799999999999</v>
      </c>
      <c r="Q191" s="69"/>
      <c r="R191" s="71">
        <f t="shared" si="12"/>
        <v>193.36799999999999</v>
      </c>
      <c r="S191" s="53">
        <v>0</v>
      </c>
      <c r="U191" s="29">
        <v>2013</v>
      </c>
      <c r="V191" s="71">
        <f t="shared" si="13"/>
        <v>206.85935541158068</v>
      </c>
      <c r="X191" s="54"/>
      <c r="Y191" s="80" t="str">
        <f t="shared" si="14"/>
        <v xml:space="preserve">40 Yrs    </v>
      </c>
      <c r="Z191" s="55" t="s">
        <v>386</v>
      </c>
      <c r="AA191" s="54"/>
      <c r="AB191" s="22"/>
      <c r="AC191" s="49"/>
      <c r="AD191" s="22" t="s">
        <v>393</v>
      </c>
      <c r="AE191" s="68"/>
      <c r="AF191" s="68" t="s">
        <v>564</v>
      </c>
      <c r="AG191" s="68"/>
      <c r="AH191" s="68"/>
      <c r="AI191" s="68"/>
      <c r="AJ191" s="68"/>
      <c r="AK191" s="68" t="s">
        <v>1252</v>
      </c>
      <c r="AL191" s="68"/>
      <c r="AM191" s="68" t="s">
        <v>1008</v>
      </c>
      <c r="AN191" s="68" t="s">
        <v>998</v>
      </c>
      <c r="AO191" s="68" t="s">
        <v>16</v>
      </c>
      <c r="AP191" s="68"/>
      <c r="AQ191" s="68"/>
      <c r="AR191" s="68"/>
      <c r="AS191" s="68"/>
      <c r="AT191" s="68"/>
      <c r="AU191" s="68"/>
      <c r="AV191" s="68"/>
      <c r="AW191" s="68"/>
      <c r="AX191" s="68"/>
      <c r="AY191" s="68"/>
      <c r="AZ191" s="22" t="s">
        <v>393</v>
      </c>
      <c r="BA191" s="29"/>
      <c r="BB191" s="52"/>
    </row>
    <row r="192" spans="2:54" s="45" customFormat="1" x14ac:dyDescent="0.25">
      <c r="B192" s="46">
        <f t="shared" si="10"/>
        <v>0</v>
      </c>
      <c r="C192" s="47">
        <f t="shared" ca="1" si="11"/>
        <v>183</v>
      </c>
      <c r="D192" s="48" t="s">
        <v>369</v>
      </c>
      <c r="E192" s="22"/>
      <c r="F192" s="49" t="s">
        <v>43</v>
      </c>
      <c r="G192" s="22" t="s">
        <v>393</v>
      </c>
      <c r="H192" s="50" t="s">
        <v>913</v>
      </c>
      <c r="I192" s="22" t="s">
        <v>393</v>
      </c>
      <c r="J192" s="51">
        <v>587263</v>
      </c>
      <c r="K192" s="52" t="s">
        <v>404</v>
      </c>
      <c r="L192" s="22" t="s">
        <v>393</v>
      </c>
      <c r="M192" s="65" t="s">
        <v>351</v>
      </c>
      <c r="N192" s="29">
        <v>2011</v>
      </c>
      <c r="O192" s="22"/>
      <c r="P192" s="69">
        <v>27.9879</v>
      </c>
      <c r="Q192" s="69"/>
      <c r="R192" s="71">
        <f t="shared" si="12"/>
        <v>16436258.117699999</v>
      </c>
      <c r="S192" s="53">
        <v>0</v>
      </c>
      <c r="U192" s="29">
        <v>2013</v>
      </c>
      <c r="V192" s="71">
        <f t="shared" si="13"/>
        <v>17583021.800948359</v>
      </c>
      <c r="X192" s="54"/>
      <c r="Y192" s="80" t="str">
        <f t="shared" si="14"/>
        <v xml:space="preserve">40 Yrs    </v>
      </c>
      <c r="Z192" s="55" t="s">
        <v>386</v>
      </c>
      <c r="AA192" s="54"/>
      <c r="AB192" s="22"/>
      <c r="AC192" s="49"/>
      <c r="AD192" s="22" t="s">
        <v>393</v>
      </c>
      <c r="AE192" s="68"/>
      <c r="AF192" s="68" t="s">
        <v>412</v>
      </c>
      <c r="AG192" s="68"/>
      <c r="AH192" s="68"/>
      <c r="AI192" s="68"/>
      <c r="AJ192" s="68"/>
      <c r="AK192" s="68" t="s">
        <v>1253</v>
      </c>
      <c r="AL192" s="68"/>
      <c r="AM192" s="68" t="s">
        <v>1007</v>
      </c>
      <c r="AN192" s="68" t="s">
        <v>997</v>
      </c>
      <c r="AO192" s="68" t="s">
        <v>16</v>
      </c>
      <c r="AP192" s="68"/>
      <c r="AQ192" s="68"/>
      <c r="AR192" s="68"/>
      <c r="AS192" s="68"/>
      <c r="AT192" s="68"/>
      <c r="AU192" s="68"/>
      <c r="AV192" s="68"/>
      <c r="AW192" s="68"/>
      <c r="AX192" s="68"/>
      <c r="AY192" s="68"/>
      <c r="AZ192" s="22" t="s">
        <v>393</v>
      </c>
      <c r="BA192" s="29"/>
      <c r="BB192" s="52"/>
    </row>
    <row r="193" spans="1:54" s="45" customFormat="1" x14ac:dyDescent="0.25">
      <c r="B193" s="46">
        <f t="shared" si="10"/>
        <v>0</v>
      </c>
      <c r="C193" s="47">
        <f t="shared" ca="1" si="11"/>
        <v>184</v>
      </c>
      <c r="D193" s="48" t="s">
        <v>369</v>
      </c>
      <c r="E193" s="22"/>
      <c r="F193" s="49" t="s">
        <v>43</v>
      </c>
      <c r="G193" s="22" t="s">
        <v>393</v>
      </c>
      <c r="H193" s="50" t="s">
        <v>913</v>
      </c>
      <c r="I193" s="22" t="s">
        <v>393</v>
      </c>
      <c r="J193" s="51">
        <v>355114.4</v>
      </c>
      <c r="K193" s="52" t="s">
        <v>404</v>
      </c>
      <c r="L193" s="22" t="s">
        <v>393</v>
      </c>
      <c r="M193" s="65" t="s">
        <v>351</v>
      </c>
      <c r="N193" s="29">
        <v>1999</v>
      </c>
      <c r="O193" s="22"/>
      <c r="P193" s="69">
        <v>27.226199999999999</v>
      </c>
      <c r="Q193" s="69"/>
      <c r="R193" s="71">
        <f t="shared" si="12"/>
        <v>9668415.6772799995</v>
      </c>
      <c r="S193" s="53">
        <v>0</v>
      </c>
      <c r="U193" s="29">
        <v>2013</v>
      </c>
      <c r="V193" s="71">
        <f t="shared" si="13"/>
        <v>10342984.541668538</v>
      </c>
      <c r="X193" s="54"/>
      <c r="Y193" s="80" t="str">
        <f t="shared" si="14"/>
        <v xml:space="preserve">40 Yrs    </v>
      </c>
      <c r="Z193" s="55" t="s">
        <v>386</v>
      </c>
      <c r="AA193" s="54"/>
      <c r="AB193" s="22"/>
      <c r="AC193" s="49"/>
      <c r="AD193" s="22" t="s">
        <v>393</v>
      </c>
      <c r="AE193" s="68"/>
      <c r="AF193" s="68" t="s">
        <v>486</v>
      </c>
      <c r="AG193" s="68"/>
      <c r="AH193" s="68"/>
      <c r="AI193" s="68"/>
      <c r="AJ193" s="68"/>
      <c r="AK193" s="68" t="s">
        <v>1254</v>
      </c>
      <c r="AL193" s="68"/>
      <c r="AM193" s="68" t="s">
        <v>1008</v>
      </c>
      <c r="AN193" s="68" t="s">
        <v>409</v>
      </c>
      <c r="AO193" s="68" t="s">
        <v>16</v>
      </c>
      <c r="AP193" s="68"/>
      <c r="AQ193" s="68"/>
      <c r="AR193" s="68"/>
      <c r="AS193" s="68"/>
      <c r="AT193" s="68"/>
      <c r="AU193" s="68"/>
      <c r="AV193" s="68"/>
      <c r="AW193" s="68"/>
      <c r="AX193" s="68"/>
      <c r="AY193" s="68"/>
      <c r="AZ193" s="22" t="s">
        <v>393</v>
      </c>
      <c r="BA193" s="29"/>
      <c r="BB193" s="52"/>
    </row>
    <row r="194" spans="1:54" s="45" customFormat="1" x14ac:dyDescent="0.25">
      <c r="B194" s="46">
        <f t="shared" si="10"/>
        <v>0</v>
      </c>
      <c r="C194" s="47">
        <f t="shared" ca="1" si="11"/>
        <v>185</v>
      </c>
      <c r="D194" s="48" t="s">
        <v>369</v>
      </c>
      <c r="E194" s="22"/>
      <c r="F194" s="49" t="s">
        <v>43</v>
      </c>
      <c r="G194" s="22" t="s">
        <v>393</v>
      </c>
      <c r="H194" s="50" t="s">
        <v>913</v>
      </c>
      <c r="I194" s="22" t="s">
        <v>393</v>
      </c>
      <c r="J194" s="51">
        <v>223888.1</v>
      </c>
      <c r="K194" s="52" t="s">
        <v>404</v>
      </c>
      <c r="L194" s="22" t="s">
        <v>393</v>
      </c>
      <c r="M194" s="65" t="s">
        <v>351</v>
      </c>
      <c r="N194" s="29">
        <v>2013</v>
      </c>
      <c r="O194" s="22"/>
      <c r="P194" s="69">
        <v>27.637799999999999</v>
      </c>
      <c r="Q194" s="69"/>
      <c r="R194" s="71">
        <f t="shared" si="12"/>
        <v>6187774.5301799998</v>
      </c>
      <c r="S194" s="53">
        <v>0</v>
      </c>
      <c r="U194" s="29">
        <v>2013</v>
      </c>
      <c r="V194" s="71">
        <f t="shared" si="13"/>
        <v>6619497.8008007072</v>
      </c>
      <c r="X194" s="54"/>
      <c r="Y194" s="80" t="str">
        <f t="shared" si="14"/>
        <v xml:space="preserve">40 Yrs    </v>
      </c>
      <c r="Z194" s="55" t="s">
        <v>386</v>
      </c>
      <c r="AA194" s="54"/>
      <c r="AB194" s="22"/>
      <c r="AC194" s="49"/>
      <c r="AD194" s="22" t="s">
        <v>393</v>
      </c>
      <c r="AE194" s="68"/>
      <c r="AF194" s="68" t="s">
        <v>674</v>
      </c>
      <c r="AG194" s="68"/>
      <c r="AH194" s="68"/>
      <c r="AI194" s="68"/>
      <c r="AJ194" s="68"/>
      <c r="AK194" s="68" t="s">
        <v>1255</v>
      </c>
      <c r="AL194" s="68"/>
      <c r="AM194" s="68" t="s">
        <v>1009</v>
      </c>
      <c r="AN194" s="68" t="s">
        <v>1000</v>
      </c>
      <c r="AO194" s="68" t="s">
        <v>16</v>
      </c>
      <c r="AP194" s="68"/>
      <c r="AQ194" s="68"/>
      <c r="AR194" s="68"/>
      <c r="AS194" s="68"/>
      <c r="AT194" s="68"/>
      <c r="AU194" s="68"/>
      <c r="AV194" s="68"/>
      <c r="AW194" s="68"/>
      <c r="AX194" s="68"/>
      <c r="AY194" s="68"/>
      <c r="AZ194" s="22" t="s">
        <v>393</v>
      </c>
      <c r="BA194" s="29"/>
      <c r="BB194" s="52"/>
    </row>
    <row r="195" spans="1:54" s="45" customFormat="1" x14ac:dyDescent="0.25">
      <c r="B195" s="46">
        <f t="shared" si="10"/>
        <v>0</v>
      </c>
      <c r="C195" s="47">
        <f t="shared" ca="1" si="11"/>
        <v>186</v>
      </c>
      <c r="D195" s="48" t="s">
        <v>369</v>
      </c>
      <c r="E195" s="22"/>
      <c r="F195" s="49" t="s">
        <v>43</v>
      </c>
      <c r="G195" s="22" t="s">
        <v>393</v>
      </c>
      <c r="H195" s="50" t="s">
        <v>913</v>
      </c>
      <c r="I195" s="22" t="s">
        <v>393</v>
      </c>
      <c r="J195" s="51">
        <v>89172</v>
      </c>
      <c r="K195" s="52" t="s">
        <v>404</v>
      </c>
      <c r="L195" s="22" t="s">
        <v>393</v>
      </c>
      <c r="M195" s="65" t="s">
        <v>351</v>
      </c>
      <c r="N195" s="29">
        <v>2003</v>
      </c>
      <c r="O195" s="22"/>
      <c r="P195" s="69">
        <v>28.190300000000001</v>
      </c>
      <c r="Q195" s="69"/>
      <c r="R195" s="71">
        <f t="shared" si="12"/>
        <v>2513785.4316000002</v>
      </c>
      <c r="S195" s="53">
        <v>0</v>
      </c>
      <c r="U195" s="29">
        <v>2013</v>
      </c>
      <c r="V195" s="71">
        <f t="shared" si="13"/>
        <v>2689173.1518337997</v>
      </c>
      <c r="X195" s="54"/>
      <c r="Y195" s="80" t="str">
        <f t="shared" si="14"/>
        <v xml:space="preserve">40 Yrs    </v>
      </c>
      <c r="Z195" s="55" t="s">
        <v>386</v>
      </c>
      <c r="AA195" s="54"/>
      <c r="AB195" s="22"/>
      <c r="AC195" s="49"/>
      <c r="AD195" s="22" t="s">
        <v>393</v>
      </c>
      <c r="AE195" s="68"/>
      <c r="AF195" s="68" t="s">
        <v>489</v>
      </c>
      <c r="AG195" s="68"/>
      <c r="AH195" s="68"/>
      <c r="AI195" s="68"/>
      <c r="AJ195" s="68"/>
      <c r="AK195" s="68" t="s">
        <v>1256</v>
      </c>
      <c r="AL195" s="68"/>
      <c r="AM195" s="68" t="s">
        <v>1009</v>
      </c>
      <c r="AN195" s="68" t="s">
        <v>409</v>
      </c>
      <c r="AO195" s="68" t="s">
        <v>16</v>
      </c>
      <c r="AP195" s="68"/>
      <c r="AQ195" s="68"/>
      <c r="AR195" s="68"/>
      <c r="AS195" s="68"/>
      <c r="AT195" s="68"/>
      <c r="AU195" s="68"/>
      <c r="AV195" s="68"/>
      <c r="AW195" s="68"/>
      <c r="AX195" s="68"/>
      <c r="AY195" s="68"/>
      <c r="AZ195" s="22" t="s">
        <v>393</v>
      </c>
      <c r="BA195" s="29"/>
      <c r="BB195" s="52"/>
    </row>
    <row r="196" spans="1:54" s="45" customFormat="1" x14ac:dyDescent="0.25">
      <c r="B196" s="46">
        <f t="shared" si="10"/>
        <v>0</v>
      </c>
      <c r="C196" s="47">
        <f t="shared" ca="1" si="11"/>
        <v>187</v>
      </c>
      <c r="D196" s="48" t="s">
        <v>369</v>
      </c>
      <c r="E196" s="22"/>
      <c r="F196" s="49" t="s">
        <v>43</v>
      </c>
      <c r="G196" s="22" t="s">
        <v>393</v>
      </c>
      <c r="H196" s="50" t="s">
        <v>913</v>
      </c>
      <c r="I196" s="22" t="s">
        <v>393</v>
      </c>
      <c r="J196" s="51">
        <v>57714</v>
      </c>
      <c r="K196" s="52" t="s">
        <v>404</v>
      </c>
      <c r="L196" s="22" t="s">
        <v>393</v>
      </c>
      <c r="M196" s="65" t="s">
        <v>351</v>
      </c>
      <c r="N196" s="29">
        <v>2005</v>
      </c>
      <c r="O196" s="22"/>
      <c r="P196" s="69">
        <v>26.803599999999999</v>
      </c>
      <c r="Q196" s="69"/>
      <c r="R196" s="71">
        <f t="shared" si="12"/>
        <v>1546942.9704</v>
      </c>
      <c r="S196" s="53">
        <v>0</v>
      </c>
      <c r="U196" s="29">
        <v>2013</v>
      </c>
      <c r="V196" s="71">
        <f t="shared" si="13"/>
        <v>1654873.7418570805</v>
      </c>
      <c r="X196" s="54"/>
      <c r="Y196" s="80" t="str">
        <f t="shared" si="14"/>
        <v xml:space="preserve">40 Yrs    </v>
      </c>
      <c r="Z196" s="55" t="s">
        <v>386</v>
      </c>
      <c r="AA196" s="54"/>
      <c r="AB196" s="22"/>
      <c r="AC196" s="49"/>
      <c r="AD196" s="22" t="s">
        <v>393</v>
      </c>
      <c r="AE196" s="68"/>
      <c r="AF196" s="68" t="s">
        <v>587</v>
      </c>
      <c r="AG196" s="68"/>
      <c r="AH196" s="68"/>
      <c r="AI196" s="68"/>
      <c r="AJ196" s="68"/>
      <c r="AK196" s="68" t="s">
        <v>1257</v>
      </c>
      <c r="AL196" s="68"/>
      <c r="AM196" s="68" t="s">
        <v>1007</v>
      </c>
      <c r="AN196" s="68" t="s">
        <v>998</v>
      </c>
      <c r="AO196" s="68" t="s">
        <v>16</v>
      </c>
      <c r="AP196" s="68"/>
      <c r="AQ196" s="68"/>
      <c r="AR196" s="68"/>
      <c r="AS196" s="68"/>
      <c r="AT196" s="68"/>
      <c r="AU196" s="68"/>
      <c r="AV196" s="68"/>
      <c r="AW196" s="68"/>
      <c r="AX196" s="68"/>
      <c r="AY196" s="68"/>
      <c r="AZ196" s="22" t="s">
        <v>393</v>
      </c>
      <c r="BA196" s="29"/>
      <c r="BB196" s="52"/>
    </row>
    <row r="197" spans="1:54" s="45" customFormat="1" x14ac:dyDescent="0.25">
      <c r="B197" s="46">
        <f t="shared" si="10"/>
        <v>0</v>
      </c>
      <c r="C197" s="47">
        <f t="shared" ca="1" si="11"/>
        <v>188</v>
      </c>
      <c r="D197" s="48" t="s">
        <v>369</v>
      </c>
      <c r="E197" s="22"/>
      <c r="F197" s="49" t="s">
        <v>43</v>
      </c>
      <c r="G197" s="22" t="s">
        <v>393</v>
      </c>
      <c r="H197" s="50" t="s">
        <v>913</v>
      </c>
      <c r="I197" s="22" t="s">
        <v>393</v>
      </c>
      <c r="J197" s="51">
        <v>11056.2</v>
      </c>
      <c r="K197" s="52" t="s">
        <v>404</v>
      </c>
      <c r="L197" s="22" t="s">
        <v>393</v>
      </c>
      <c r="M197" s="65" t="s">
        <v>351</v>
      </c>
      <c r="N197" s="29">
        <v>2006</v>
      </c>
      <c r="O197" s="22"/>
      <c r="P197" s="69">
        <v>25.3599</v>
      </c>
      <c r="Q197" s="69"/>
      <c r="R197" s="71">
        <f t="shared" si="12"/>
        <v>280384.12638000003</v>
      </c>
      <c r="S197" s="53">
        <v>0</v>
      </c>
      <c r="U197" s="29">
        <v>2013</v>
      </c>
      <c r="V197" s="71">
        <f t="shared" si="13"/>
        <v>299946.62845251529</v>
      </c>
      <c r="X197" s="54"/>
      <c r="Y197" s="80" t="str">
        <f t="shared" si="14"/>
        <v xml:space="preserve">40 Yrs    </v>
      </c>
      <c r="Z197" s="55" t="s">
        <v>386</v>
      </c>
      <c r="AA197" s="54"/>
      <c r="AB197" s="22"/>
      <c r="AC197" s="49"/>
      <c r="AD197" s="22" t="s">
        <v>393</v>
      </c>
      <c r="AE197" s="68"/>
      <c r="AF197" s="68" t="s">
        <v>501</v>
      </c>
      <c r="AG197" s="68"/>
      <c r="AH197" s="68"/>
      <c r="AI197" s="68"/>
      <c r="AJ197" s="68"/>
      <c r="AK197" s="68" t="s">
        <v>1258</v>
      </c>
      <c r="AL197" s="68"/>
      <c r="AM197" s="68" t="s">
        <v>1009</v>
      </c>
      <c r="AN197" s="68" t="s">
        <v>409</v>
      </c>
      <c r="AO197" s="68" t="s">
        <v>16</v>
      </c>
      <c r="AP197" s="68"/>
      <c r="AQ197" s="68"/>
      <c r="AR197" s="68"/>
      <c r="AS197" s="68"/>
      <c r="AT197" s="68"/>
      <c r="AU197" s="68"/>
      <c r="AV197" s="68"/>
      <c r="AW197" s="68"/>
      <c r="AX197" s="68"/>
      <c r="AY197" s="68"/>
      <c r="AZ197" s="22" t="s">
        <v>393</v>
      </c>
      <c r="BA197" s="29"/>
      <c r="BB197" s="52"/>
    </row>
    <row r="198" spans="1:54" s="45" customFormat="1" x14ac:dyDescent="0.25">
      <c r="B198" s="46">
        <f t="shared" si="10"/>
        <v>0</v>
      </c>
      <c r="C198" s="47">
        <f t="shared" ca="1" si="11"/>
        <v>189</v>
      </c>
      <c r="D198" s="48" t="s">
        <v>369</v>
      </c>
      <c r="E198" s="22"/>
      <c r="F198" s="49" t="s">
        <v>43</v>
      </c>
      <c r="G198" s="22" t="s">
        <v>393</v>
      </c>
      <c r="H198" s="50" t="s">
        <v>913</v>
      </c>
      <c r="I198" s="22" t="s">
        <v>393</v>
      </c>
      <c r="J198" s="51">
        <v>32</v>
      </c>
      <c r="K198" s="52" t="s">
        <v>996</v>
      </c>
      <c r="L198" s="22" t="s">
        <v>393</v>
      </c>
      <c r="M198" s="65" t="s">
        <v>351</v>
      </c>
      <c r="N198" s="29">
        <v>1999</v>
      </c>
      <c r="O198" s="22"/>
      <c r="P198" s="69">
        <v>1480.4740999999999</v>
      </c>
      <c r="Q198" s="69"/>
      <c r="R198" s="71">
        <f t="shared" si="12"/>
        <v>47375.171199999997</v>
      </c>
      <c r="S198" s="53">
        <v>0</v>
      </c>
      <c r="U198" s="29">
        <v>2013</v>
      </c>
      <c r="V198" s="71">
        <f t="shared" si="13"/>
        <v>50680.554057265319</v>
      </c>
      <c r="X198" s="54"/>
      <c r="Y198" s="80" t="str">
        <f t="shared" si="14"/>
        <v xml:space="preserve">40 Yrs    </v>
      </c>
      <c r="Z198" s="55" t="s">
        <v>386</v>
      </c>
      <c r="AA198" s="54"/>
      <c r="AB198" s="22"/>
      <c r="AC198" s="49"/>
      <c r="AD198" s="22" t="s">
        <v>393</v>
      </c>
      <c r="AE198" s="68"/>
      <c r="AF198" s="68" t="s">
        <v>636</v>
      </c>
      <c r="AG198" s="68"/>
      <c r="AH198" s="68"/>
      <c r="AI198" s="68"/>
      <c r="AJ198" s="68"/>
      <c r="AK198" s="68" t="s">
        <v>1259</v>
      </c>
      <c r="AL198" s="68"/>
      <c r="AM198" s="68" t="s">
        <v>1007</v>
      </c>
      <c r="AN198" s="68" t="s">
        <v>999</v>
      </c>
      <c r="AO198" s="68" t="s">
        <v>16</v>
      </c>
      <c r="AP198" s="68"/>
      <c r="AQ198" s="68"/>
      <c r="AR198" s="68"/>
      <c r="AS198" s="68"/>
      <c r="AT198" s="68"/>
      <c r="AU198" s="68"/>
      <c r="AV198" s="68"/>
      <c r="AW198" s="68"/>
      <c r="AX198" s="68"/>
      <c r="AY198" s="68"/>
      <c r="AZ198" s="22" t="s">
        <v>393</v>
      </c>
      <c r="BA198" s="29"/>
      <c r="BB198" s="52"/>
    </row>
    <row r="199" spans="1:54" s="45" customFormat="1" x14ac:dyDescent="0.25">
      <c r="A199" s="45">
        <v>41500</v>
      </c>
      <c r="B199" s="46">
        <f t="shared" si="10"/>
        <v>0</v>
      </c>
      <c r="C199" s="47">
        <f t="shared" ca="1" si="11"/>
        <v>190</v>
      </c>
      <c r="D199" s="48" t="s">
        <v>369</v>
      </c>
      <c r="E199" s="22"/>
      <c r="F199" s="49" t="s">
        <v>43</v>
      </c>
      <c r="G199" s="22" t="s">
        <v>393</v>
      </c>
      <c r="H199" s="50" t="s">
        <v>913</v>
      </c>
      <c r="I199" s="22" t="s">
        <v>393</v>
      </c>
      <c r="J199" s="51">
        <v>2</v>
      </c>
      <c r="K199" s="52" t="s">
        <v>996</v>
      </c>
      <c r="L199" s="22" t="s">
        <v>393</v>
      </c>
      <c r="M199" s="65" t="s">
        <v>351</v>
      </c>
      <c r="N199" s="29">
        <v>2008</v>
      </c>
      <c r="O199" s="22"/>
      <c r="P199" s="69">
        <v>3142.2307999999998</v>
      </c>
      <c r="Q199" s="69"/>
      <c r="R199" s="71">
        <f t="shared" si="12"/>
        <v>6284.4615999999996</v>
      </c>
      <c r="S199" s="53">
        <v>0</v>
      </c>
      <c r="U199" s="29">
        <v>2013</v>
      </c>
      <c r="V199" s="71">
        <f t="shared" si="13"/>
        <v>6722.9307625089514</v>
      </c>
      <c r="X199" s="54"/>
      <c r="Y199" s="80" t="str">
        <f t="shared" si="14"/>
        <v xml:space="preserve">40 Yrs    </v>
      </c>
      <c r="Z199" s="55" t="s">
        <v>386</v>
      </c>
      <c r="AA199" s="54"/>
      <c r="AB199" s="22"/>
      <c r="AC199" s="49"/>
      <c r="AD199" s="22" t="s">
        <v>393</v>
      </c>
      <c r="AE199" s="68"/>
      <c r="AF199" s="68"/>
      <c r="AG199" s="68"/>
      <c r="AH199" s="68"/>
      <c r="AI199" s="68"/>
      <c r="AJ199" s="68"/>
      <c r="AK199" s="68" t="s">
        <v>1260</v>
      </c>
      <c r="AL199" s="68"/>
      <c r="AM199" s="68" t="s">
        <v>1009</v>
      </c>
      <c r="AN199" s="68" t="s">
        <v>1000</v>
      </c>
      <c r="AO199" s="68" t="s">
        <v>16</v>
      </c>
      <c r="AP199" s="68"/>
      <c r="AQ199" s="68"/>
      <c r="AR199" s="68"/>
      <c r="AS199" s="68"/>
      <c r="AT199" s="68"/>
      <c r="AU199" s="68"/>
      <c r="AV199" s="68"/>
      <c r="AW199" s="68"/>
      <c r="AX199" s="68"/>
      <c r="AY199" s="68"/>
      <c r="AZ199" s="22" t="s">
        <v>393</v>
      </c>
      <c r="BA199" s="29"/>
      <c r="BB199" s="52"/>
    </row>
    <row r="200" spans="1:54" s="45" customFormat="1" x14ac:dyDescent="0.25">
      <c r="A200" s="45">
        <v>41500</v>
      </c>
      <c r="B200" s="46">
        <f t="shared" si="10"/>
        <v>0</v>
      </c>
      <c r="C200" s="47">
        <f t="shared" ca="1" si="11"/>
        <v>191</v>
      </c>
      <c r="D200" s="48" t="s">
        <v>369</v>
      </c>
      <c r="E200" s="22"/>
      <c r="F200" s="49" t="s">
        <v>43</v>
      </c>
      <c r="G200" s="22" t="s">
        <v>393</v>
      </c>
      <c r="H200" s="50" t="s">
        <v>913</v>
      </c>
      <c r="I200" s="22" t="s">
        <v>393</v>
      </c>
      <c r="J200" s="51">
        <v>2</v>
      </c>
      <c r="K200" s="52" t="s">
        <v>996</v>
      </c>
      <c r="L200" s="22" t="s">
        <v>393</v>
      </c>
      <c r="M200" s="65" t="s">
        <v>351</v>
      </c>
      <c r="N200" s="29">
        <v>2006</v>
      </c>
      <c r="O200" s="22"/>
      <c r="P200" s="69">
        <v>159.52860000000001</v>
      </c>
      <c r="Q200" s="69"/>
      <c r="R200" s="71">
        <f t="shared" si="12"/>
        <v>319.05720000000002</v>
      </c>
      <c r="S200" s="53">
        <v>0</v>
      </c>
      <c r="U200" s="29">
        <v>2013</v>
      </c>
      <c r="V200" s="71">
        <f t="shared" si="13"/>
        <v>341.3179364291081</v>
      </c>
      <c r="X200" s="54">
        <v>39</v>
      </c>
      <c r="Y200" s="80" t="str">
        <f t="shared" si="14"/>
        <v xml:space="preserve">40 Yrs    </v>
      </c>
      <c r="Z200" s="55" t="s">
        <v>386</v>
      </c>
      <c r="AA200" s="54"/>
      <c r="AB200" s="22"/>
      <c r="AC200" s="49"/>
      <c r="AD200" s="22" t="s">
        <v>393</v>
      </c>
      <c r="AE200" s="68"/>
      <c r="AF200" s="68"/>
      <c r="AG200" s="68"/>
      <c r="AH200" s="68"/>
      <c r="AI200" s="68"/>
      <c r="AJ200" s="68"/>
      <c r="AK200" s="68" t="s">
        <v>1261</v>
      </c>
      <c r="AL200" s="68"/>
      <c r="AM200" s="68" t="s">
        <v>1008</v>
      </c>
      <c r="AN200" s="68" t="s">
        <v>998</v>
      </c>
      <c r="AO200" s="68" t="s">
        <v>16</v>
      </c>
      <c r="AP200" s="68"/>
      <c r="AQ200" s="68"/>
      <c r="AR200" s="68"/>
      <c r="AS200" s="68"/>
      <c r="AT200" s="68"/>
      <c r="AU200" s="68"/>
      <c r="AV200" s="68"/>
      <c r="AW200" s="68"/>
      <c r="AX200" s="68"/>
      <c r="AY200" s="68"/>
      <c r="AZ200" s="22" t="s">
        <v>393</v>
      </c>
      <c r="BA200" s="29"/>
      <c r="BB200" s="52"/>
    </row>
    <row r="201" spans="1:54" s="45" customFormat="1" x14ac:dyDescent="0.25">
      <c r="A201" s="45">
        <v>41500</v>
      </c>
      <c r="B201" s="46">
        <f t="shared" si="10"/>
        <v>0</v>
      </c>
      <c r="C201" s="47">
        <f t="shared" ca="1" si="11"/>
        <v>192</v>
      </c>
      <c r="D201" s="48" t="s">
        <v>369</v>
      </c>
      <c r="E201" s="22"/>
      <c r="F201" s="49" t="s">
        <v>43</v>
      </c>
      <c r="G201" s="22" t="s">
        <v>393</v>
      </c>
      <c r="H201" s="50" t="s">
        <v>913</v>
      </c>
      <c r="I201" s="22" t="s">
        <v>393</v>
      </c>
      <c r="J201" s="51">
        <v>1</v>
      </c>
      <c r="K201" s="52" t="s">
        <v>996</v>
      </c>
      <c r="L201" s="22" t="s">
        <v>393</v>
      </c>
      <c r="M201" s="65" t="s">
        <v>351</v>
      </c>
      <c r="N201" s="29">
        <v>2011</v>
      </c>
      <c r="O201" s="22"/>
      <c r="P201" s="69">
        <v>154.6944</v>
      </c>
      <c r="Q201" s="69"/>
      <c r="R201" s="71">
        <f t="shared" si="12"/>
        <v>154.6944</v>
      </c>
      <c r="S201" s="53">
        <v>0</v>
      </c>
      <c r="U201" s="29">
        <v>2013</v>
      </c>
      <c r="V201" s="71">
        <f t="shared" si="13"/>
        <v>165.48748432926453</v>
      </c>
      <c r="X201" s="54"/>
      <c r="Y201" s="80" t="str">
        <f t="shared" si="14"/>
        <v xml:space="preserve">40 Yrs    </v>
      </c>
      <c r="Z201" s="55" t="s">
        <v>386</v>
      </c>
      <c r="AA201" s="54"/>
      <c r="AB201" s="22"/>
      <c r="AC201" s="49"/>
      <c r="AD201" s="22" t="s">
        <v>393</v>
      </c>
      <c r="AE201" s="68"/>
      <c r="AF201" s="68"/>
      <c r="AG201" s="68"/>
      <c r="AH201" s="68"/>
      <c r="AI201" s="68"/>
      <c r="AJ201" s="68"/>
      <c r="AK201" s="68" t="s">
        <v>1262</v>
      </c>
      <c r="AL201" s="68"/>
      <c r="AM201" s="68" t="s">
        <v>1007</v>
      </c>
      <c r="AN201" s="68" t="s">
        <v>997</v>
      </c>
      <c r="AO201" s="68" t="s">
        <v>16</v>
      </c>
      <c r="AP201" s="68"/>
      <c r="AQ201" s="68"/>
      <c r="AR201" s="68"/>
      <c r="AS201" s="68"/>
      <c r="AT201" s="68"/>
      <c r="AU201" s="68"/>
      <c r="AV201" s="68"/>
      <c r="AW201" s="68"/>
      <c r="AX201" s="68"/>
      <c r="AY201" s="68"/>
      <c r="AZ201" s="22" t="s">
        <v>393</v>
      </c>
      <c r="BA201" s="29"/>
      <c r="BB201" s="52"/>
    </row>
    <row r="202" spans="1:54" s="45" customFormat="1" x14ac:dyDescent="0.25">
      <c r="A202" s="45">
        <v>41500</v>
      </c>
      <c r="B202" s="46">
        <f t="shared" ref="B202:B265" si="15">1-NOT(ISBLANK(D202))*NOT(ISBLANK(F202))*NOT(ISBLANK(H202))*NOT(ISBLANK(J202))*NOT(ISBLANK(N202))*NOT(ISBLANK(U202))*NOT(ISBLANK(M202))*NOT(AND(ISBLANK(P202),ISBLANK(Q202)))*NOT(ISBLANK(Z202))</f>
        <v>0</v>
      </c>
      <c r="C202" s="47">
        <f t="shared" ref="C202:C265" ca="1" si="16">OFFSET(C202,-1,0)+1</f>
        <v>193</v>
      </c>
      <c r="D202" s="48" t="s">
        <v>369</v>
      </c>
      <c r="E202" s="22"/>
      <c r="F202" s="49" t="s">
        <v>43</v>
      </c>
      <c r="G202" s="22" t="s">
        <v>393</v>
      </c>
      <c r="H202" s="50" t="s">
        <v>985</v>
      </c>
      <c r="I202" s="22" t="s">
        <v>393</v>
      </c>
      <c r="J202" s="51">
        <v>8704</v>
      </c>
      <c r="K202" s="52" t="s">
        <v>411</v>
      </c>
      <c r="L202" s="22" t="s">
        <v>393</v>
      </c>
      <c r="M202" s="65" t="s">
        <v>351</v>
      </c>
      <c r="N202" s="29">
        <v>2005</v>
      </c>
      <c r="O202" s="22"/>
      <c r="P202" s="69">
        <v>4665.3595999999998</v>
      </c>
      <c r="Q202" s="69"/>
      <c r="R202" s="71">
        <f t="shared" ref="R202:R265" si="17">IF(P202="",Q202,J202*P202)</f>
        <v>40607289.958399996</v>
      </c>
      <c r="S202" s="53">
        <v>0</v>
      </c>
      <c r="U202" s="29">
        <v>2013</v>
      </c>
      <c r="V202" s="71">
        <f t="shared" ref="V202:V265" si="18">IFERROR(R202*INDEX(rng.CostIndexMeans,MATCH(rng.ConstantYear,rng.CostIndexYear,0))/INDEX(rng.CostIndexMeans,MATCH(U202,rng.CostIndexYear,0))*(1+S202),"")</f>
        <v>43440475.289633118</v>
      </c>
      <c r="X202" s="54"/>
      <c r="Y202" s="80" t="str">
        <f t="shared" ref="Y202:Y265" si="19">IFERROR(TEXT(INDEX(rng.ClassEDL,MATCH(H202,rng.ClassChoice,0)),"0")&amp;" Yrs    ","")</f>
        <v xml:space="preserve">40 Yrs    </v>
      </c>
      <c r="Z202" s="55" t="s">
        <v>386</v>
      </c>
      <c r="AA202" s="54"/>
      <c r="AB202" s="22"/>
      <c r="AC202" s="49"/>
      <c r="AD202" s="22" t="s">
        <v>393</v>
      </c>
      <c r="AE202" s="68"/>
      <c r="AF202" s="68"/>
      <c r="AG202" s="68"/>
      <c r="AH202" s="68"/>
      <c r="AI202" s="68"/>
      <c r="AJ202" s="68"/>
      <c r="AK202" s="68" t="s">
        <v>1263</v>
      </c>
      <c r="AL202" s="68"/>
      <c r="AM202" s="68" t="s">
        <v>1008</v>
      </c>
      <c r="AN202" s="68" t="s">
        <v>999</v>
      </c>
      <c r="AO202" s="68" t="s">
        <v>16</v>
      </c>
      <c r="AP202" s="68"/>
      <c r="AQ202" s="68"/>
      <c r="AR202" s="68"/>
      <c r="AS202" s="68"/>
      <c r="AT202" s="68"/>
      <c r="AU202" s="68"/>
      <c r="AV202" s="68"/>
      <c r="AW202" s="68"/>
      <c r="AX202" s="68"/>
      <c r="AY202" s="68"/>
      <c r="AZ202" s="22" t="s">
        <v>393</v>
      </c>
      <c r="BA202" s="29"/>
      <c r="BB202" s="52"/>
    </row>
    <row r="203" spans="1:54" s="45" customFormat="1" x14ac:dyDescent="0.25">
      <c r="A203" s="45">
        <v>41500</v>
      </c>
      <c r="B203" s="46">
        <f t="shared" si="15"/>
        <v>0</v>
      </c>
      <c r="C203" s="47">
        <f t="shared" ca="1" si="16"/>
        <v>194</v>
      </c>
      <c r="D203" s="48" t="s">
        <v>369</v>
      </c>
      <c r="E203" s="22"/>
      <c r="F203" s="49" t="s">
        <v>43</v>
      </c>
      <c r="G203" s="22" t="s">
        <v>393</v>
      </c>
      <c r="H203" s="50" t="s">
        <v>985</v>
      </c>
      <c r="I203" s="22" t="s">
        <v>393</v>
      </c>
      <c r="J203" s="51">
        <v>5937</v>
      </c>
      <c r="K203" s="52" t="s">
        <v>411</v>
      </c>
      <c r="L203" s="22" t="s">
        <v>393</v>
      </c>
      <c r="M203" s="65" t="s">
        <v>351</v>
      </c>
      <c r="N203" s="29">
        <v>2003</v>
      </c>
      <c r="O203" s="22"/>
      <c r="P203" s="69">
        <v>4559.799</v>
      </c>
      <c r="Q203" s="69"/>
      <c r="R203" s="71">
        <f t="shared" si="17"/>
        <v>27071526.662999999</v>
      </c>
      <c r="S203" s="53">
        <v>0</v>
      </c>
      <c r="U203" s="29">
        <v>2013</v>
      </c>
      <c r="V203" s="71">
        <f t="shared" si="18"/>
        <v>28960316.885501213</v>
      </c>
      <c r="X203" s="54"/>
      <c r="Y203" s="80" t="str">
        <f t="shared" si="19"/>
        <v xml:space="preserve">40 Yrs    </v>
      </c>
      <c r="Z203" s="55" t="s">
        <v>386</v>
      </c>
      <c r="AA203" s="54"/>
      <c r="AB203" s="22"/>
      <c r="AC203" s="49"/>
      <c r="AD203" s="22" t="s">
        <v>393</v>
      </c>
      <c r="AE203" s="68"/>
      <c r="AF203" s="68"/>
      <c r="AG203" s="68"/>
      <c r="AH203" s="68"/>
      <c r="AI203" s="68"/>
      <c r="AJ203" s="68"/>
      <c r="AK203" s="68" t="s">
        <v>1264</v>
      </c>
      <c r="AL203" s="68"/>
      <c r="AM203" s="68" t="s">
        <v>1007</v>
      </c>
      <c r="AN203" s="68" t="s">
        <v>1000</v>
      </c>
      <c r="AO203" s="68" t="s">
        <v>16</v>
      </c>
      <c r="AP203" s="68"/>
      <c r="AQ203" s="68"/>
      <c r="AR203" s="68"/>
      <c r="AS203" s="68"/>
      <c r="AT203" s="68"/>
      <c r="AU203" s="68"/>
      <c r="AV203" s="68"/>
      <c r="AW203" s="68"/>
      <c r="AX203" s="68"/>
      <c r="AY203" s="68"/>
      <c r="AZ203" s="22" t="s">
        <v>393</v>
      </c>
      <c r="BA203" s="29"/>
      <c r="BB203" s="52"/>
    </row>
    <row r="204" spans="1:54" s="45" customFormat="1" x14ac:dyDescent="0.25">
      <c r="A204" s="45">
        <v>41500</v>
      </c>
      <c r="B204" s="46">
        <f t="shared" si="15"/>
        <v>0</v>
      </c>
      <c r="C204" s="47">
        <f t="shared" ca="1" si="16"/>
        <v>195</v>
      </c>
      <c r="D204" s="48" t="s">
        <v>369</v>
      </c>
      <c r="E204" s="22"/>
      <c r="F204" s="49" t="s">
        <v>43</v>
      </c>
      <c r="G204" s="22" t="s">
        <v>393</v>
      </c>
      <c r="H204" s="50" t="s">
        <v>985</v>
      </c>
      <c r="I204" s="22" t="s">
        <v>393</v>
      </c>
      <c r="J204" s="51">
        <v>2553</v>
      </c>
      <c r="K204" s="52" t="s">
        <v>996</v>
      </c>
      <c r="L204" s="22" t="s">
        <v>393</v>
      </c>
      <c r="M204" s="65" t="s">
        <v>351</v>
      </c>
      <c r="N204" s="29">
        <v>1999</v>
      </c>
      <c r="O204" s="22"/>
      <c r="P204" s="69">
        <v>6059.32</v>
      </c>
      <c r="Q204" s="69"/>
      <c r="R204" s="71">
        <f t="shared" si="17"/>
        <v>15469443.959999999</v>
      </c>
      <c r="S204" s="53">
        <v>0</v>
      </c>
      <c r="U204" s="29">
        <v>2013</v>
      </c>
      <c r="V204" s="71">
        <f t="shared" si="18"/>
        <v>16548752.669217087</v>
      </c>
      <c r="X204" s="54"/>
      <c r="Y204" s="80" t="str">
        <f t="shared" si="19"/>
        <v xml:space="preserve">40 Yrs    </v>
      </c>
      <c r="Z204" s="55" t="s">
        <v>386</v>
      </c>
      <c r="AA204" s="54"/>
      <c r="AB204" s="22"/>
      <c r="AC204" s="49"/>
      <c r="AD204" s="22" t="s">
        <v>393</v>
      </c>
      <c r="AE204" s="68"/>
      <c r="AF204" s="68"/>
      <c r="AG204" s="68"/>
      <c r="AH204" s="68"/>
      <c r="AI204" s="68"/>
      <c r="AJ204" s="68"/>
      <c r="AK204" s="68" t="s">
        <v>1265</v>
      </c>
      <c r="AL204" s="68"/>
      <c r="AM204" s="68" t="s">
        <v>1008</v>
      </c>
      <c r="AN204" s="68" t="s">
        <v>409</v>
      </c>
      <c r="AO204" s="68" t="s">
        <v>16</v>
      </c>
      <c r="AP204" s="68"/>
      <c r="AQ204" s="68"/>
      <c r="AR204" s="68"/>
      <c r="AS204" s="68"/>
      <c r="AT204" s="68"/>
      <c r="AU204" s="68"/>
      <c r="AV204" s="68"/>
      <c r="AW204" s="68"/>
      <c r="AX204" s="68"/>
      <c r="AY204" s="68"/>
      <c r="AZ204" s="22" t="s">
        <v>393</v>
      </c>
      <c r="BA204" s="29"/>
      <c r="BB204" s="52"/>
    </row>
    <row r="205" spans="1:54" s="45" customFormat="1" x14ac:dyDescent="0.25">
      <c r="B205" s="46">
        <f t="shared" si="15"/>
        <v>0</v>
      </c>
      <c r="C205" s="47">
        <f t="shared" ca="1" si="16"/>
        <v>196</v>
      </c>
      <c r="D205" s="48" t="s">
        <v>369</v>
      </c>
      <c r="E205" s="22"/>
      <c r="F205" s="49" t="s">
        <v>43</v>
      </c>
      <c r="G205" s="22" t="s">
        <v>393</v>
      </c>
      <c r="H205" s="50" t="s">
        <v>985</v>
      </c>
      <c r="I205" s="22" t="s">
        <v>393</v>
      </c>
      <c r="J205" s="51">
        <v>2730</v>
      </c>
      <c r="K205" s="52" t="s">
        <v>996</v>
      </c>
      <c r="L205" s="22" t="s">
        <v>393</v>
      </c>
      <c r="M205" s="65" t="s">
        <v>351</v>
      </c>
      <c r="N205" s="29">
        <v>2011</v>
      </c>
      <c r="O205" s="22"/>
      <c r="P205" s="69">
        <v>4604.0011999999997</v>
      </c>
      <c r="Q205" s="69"/>
      <c r="R205" s="71">
        <f t="shared" si="17"/>
        <v>12568923.275999999</v>
      </c>
      <c r="S205" s="53">
        <v>0</v>
      </c>
      <c r="U205" s="29">
        <v>2013</v>
      </c>
      <c r="V205" s="71">
        <f t="shared" si="18"/>
        <v>13445861.606320448</v>
      </c>
      <c r="X205" s="54"/>
      <c r="Y205" s="80" t="str">
        <f t="shared" si="19"/>
        <v xml:space="preserve">40 Yrs    </v>
      </c>
      <c r="Z205" s="55" t="s">
        <v>386</v>
      </c>
      <c r="AA205" s="54"/>
      <c r="AB205" s="22"/>
      <c r="AC205" s="49"/>
      <c r="AD205" s="22" t="s">
        <v>393</v>
      </c>
      <c r="AE205" s="68"/>
      <c r="AF205" s="68" t="s">
        <v>537</v>
      </c>
      <c r="AG205" s="68"/>
      <c r="AH205" s="68"/>
      <c r="AI205" s="68"/>
      <c r="AJ205" s="68"/>
      <c r="AK205" s="68" t="s">
        <v>1266</v>
      </c>
      <c r="AL205" s="68"/>
      <c r="AM205" s="68" t="s">
        <v>1007</v>
      </c>
      <c r="AN205" s="68" t="s">
        <v>998</v>
      </c>
      <c r="AO205" s="68" t="s">
        <v>16</v>
      </c>
      <c r="AP205" s="68"/>
      <c r="AQ205" s="68"/>
      <c r="AR205" s="68"/>
      <c r="AS205" s="68"/>
      <c r="AT205" s="68"/>
      <c r="AU205" s="68"/>
      <c r="AV205" s="68"/>
      <c r="AW205" s="68"/>
      <c r="AX205" s="68"/>
      <c r="AY205" s="68"/>
      <c r="AZ205" s="22" t="s">
        <v>393</v>
      </c>
      <c r="BA205" s="29"/>
      <c r="BB205" s="52"/>
    </row>
    <row r="206" spans="1:54" s="45" customFormat="1" x14ac:dyDescent="0.25">
      <c r="B206" s="46">
        <f t="shared" si="15"/>
        <v>0</v>
      </c>
      <c r="C206" s="47">
        <f t="shared" ca="1" si="16"/>
        <v>197</v>
      </c>
      <c r="D206" s="48" t="s">
        <v>369</v>
      </c>
      <c r="E206" s="22"/>
      <c r="F206" s="49" t="s">
        <v>43</v>
      </c>
      <c r="G206" s="22" t="s">
        <v>393</v>
      </c>
      <c r="H206" s="50" t="s">
        <v>985</v>
      </c>
      <c r="I206" s="22" t="s">
        <v>393</v>
      </c>
      <c r="J206" s="51">
        <v>1166</v>
      </c>
      <c r="K206" s="52" t="s">
        <v>996</v>
      </c>
      <c r="L206" s="22" t="s">
        <v>393</v>
      </c>
      <c r="M206" s="65" t="s">
        <v>351</v>
      </c>
      <c r="N206" s="29">
        <v>2013</v>
      </c>
      <c r="O206" s="22"/>
      <c r="P206" s="69">
        <v>4643.4866000000002</v>
      </c>
      <c r="Q206" s="69"/>
      <c r="R206" s="71">
        <f t="shared" si="17"/>
        <v>5414305.3755999999</v>
      </c>
      <c r="S206" s="53">
        <v>0</v>
      </c>
      <c r="U206" s="29">
        <v>2013</v>
      </c>
      <c r="V206" s="71">
        <f t="shared" si="18"/>
        <v>5792063.4231003691</v>
      </c>
      <c r="X206" s="54"/>
      <c r="Y206" s="80" t="str">
        <f t="shared" si="19"/>
        <v xml:space="preserve">40 Yrs    </v>
      </c>
      <c r="Z206" s="55" t="s">
        <v>386</v>
      </c>
      <c r="AA206" s="54"/>
      <c r="AB206" s="22"/>
      <c r="AC206" s="49"/>
      <c r="AD206" s="22" t="s">
        <v>393</v>
      </c>
      <c r="AE206" s="68"/>
      <c r="AF206" s="68" t="s">
        <v>447</v>
      </c>
      <c r="AG206" s="68"/>
      <c r="AH206" s="68"/>
      <c r="AI206" s="68"/>
      <c r="AJ206" s="68"/>
      <c r="AK206" s="68" t="s">
        <v>1267</v>
      </c>
      <c r="AL206" s="68"/>
      <c r="AM206" s="68" t="s">
        <v>1009</v>
      </c>
      <c r="AN206" s="68" t="s">
        <v>409</v>
      </c>
      <c r="AO206" s="68" t="s">
        <v>16</v>
      </c>
      <c r="AP206" s="68"/>
      <c r="AQ206" s="68"/>
      <c r="AR206" s="68"/>
      <c r="AS206" s="68"/>
      <c r="AT206" s="68"/>
      <c r="AU206" s="68"/>
      <c r="AV206" s="68"/>
      <c r="AW206" s="68"/>
      <c r="AX206" s="68"/>
      <c r="AY206" s="68"/>
      <c r="AZ206" s="22" t="s">
        <v>393</v>
      </c>
      <c r="BA206" s="29"/>
      <c r="BB206" s="52"/>
    </row>
    <row r="207" spans="1:54" s="45" customFormat="1" x14ac:dyDescent="0.25">
      <c r="B207" s="46">
        <f t="shared" si="15"/>
        <v>0</v>
      </c>
      <c r="C207" s="47">
        <f t="shared" ca="1" si="16"/>
        <v>198</v>
      </c>
      <c r="D207" s="48" t="s">
        <v>369</v>
      </c>
      <c r="E207" s="22"/>
      <c r="F207" s="49" t="s">
        <v>43</v>
      </c>
      <c r="G207" s="22" t="s">
        <v>393</v>
      </c>
      <c r="H207" s="50" t="s">
        <v>985</v>
      </c>
      <c r="I207" s="22" t="s">
        <v>393</v>
      </c>
      <c r="J207" s="51">
        <v>181660</v>
      </c>
      <c r="K207" s="52" t="s">
        <v>404</v>
      </c>
      <c r="L207" s="22" t="s">
        <v>393</v>
      </c>
      <c r="M207" s="65" t="s">
        <v>351</v>
      </c>
      <c r="N207" s="29">
        <v>1999</v>
      </c>
      <c r="O207" s="22"/>
      <c r="P207" s="69">
        <v>26.6113</v>
      </c>
      <c r="Q207" s="69"/>
      <c r="R207" s="71">
        <f t="shared" si="17"/>
        <v>4834208.7580000004</v>
      </c>
      <c r="S207" s="53">
        <v>0</v>
      </c>
      <c r="U207" s="29">
        <v>2013</v>
      </c>
      <c r="V207" s="71">
        <f t="shared" si="18"/>
        <v>5171493.2543383492</v>
      </c>
      <c r="X207" s="54"/>
      <c r="Y207" s="80" t="str">
        <f t="shared" si="19"/>
        <v xml:space="preserve">40 Yrs    </v>
      </c>
      <c r="Z207" s="55" t="s">
        <v>386</v>
      </c>
      <c r="AA207" s="54"/>
      <c r="AB207" s="22"/>
      <c r="AC207" s="49"/>
      <c r="AD207" s="22" t="s">
        <v>393</v>
      </c>
      <c r="AE207" s="68"/>
      <c r="AF207" s="68" t="s">
        <v>605</v>
      </c>
      <c r="AG207" s="68"/>
      <c r="AH207" s="68"/>
      <c r="AI207" s="68"/>
      <c r="AJ207" s="68"/>
      <c r="AK207" s="68" t="s">
        <v>1268</v>
      </c>
      <c r="AL207" s="68"/>
      <c r="AM207" s="68" t="s">
        <v>1009</v>
      </c>
      <c r="AN207" s="68" t="s">
        <v>1000</v>
      </c>
      <c r="AO207" s="68" t="s">
        <v>16</v>
      </c>
      <c r="AP207" s="68"/>
      <c r="AQ207" s="68"/>
      <c r="AR207" s="68"/>
      <c r="AS207" s="68"/>
      <c r="AT207" s="68"/>
      <c r="AU207" s="68"/>
      <c r="AV207" s="68"/>
      <c r="AW207" s="68"/>
      <c r="AX207" s="68"/>
      <c r="AY207" s="68"/>
      <c r="AZ207" s="22" t="s">
        <v>393</v>
      </c>
      <c r="BA207" s="29"/>
      <c r="BB207" s="52"/>
    </row>
    <row r="208" spans="1:54" s="45" customFormat="1" x14ac:dyDescent="0.25">
      <c r="B208" s="46">
        <f t="shared" si="15"/>
        <v>0</v>
      </c>
      <c r="C208" s="47">
        <f t="shared" ca="1" si="16"/>
        <v>199</v>
      </c>
      <c r="D208" s="48" t="s">
        <v>369</v>
      </c>
      <c r="E208" s="22"/>
      <c r="F208" s="49" t="s">
        <v>43</v>
      </c>
      <c r="G208" s="22" t="s">
        <v>393</v>
      </c>
      <c r="H208" s="50" t="s">
        <v>985</v>
      </c>
      <c r="I208" s="22" t="s">
        <v>393</v>
      </c>
      <c r="J208" s="51">
        <v>277</v>
      </c>
      <c r="K208" s="52" t="s">
        <v>996</v>
      </c>
      <c r="L208" s="22" t="s">
        <v>393</v>
      </c>
      <c r="M208" s="65" t="s">
        <v>351</v>
      </c>
      <c r="N208" s="29">
        <v>2008</v>
      </c>
      <c r="O208" s="22"/>
      <c r="P208" s="69">
        <v>4537.5173999999997</v>
      </c>
      <c r="Q208" s="69"/>
      <c r="R208" s="71">
        <f t="shared" si="17"/>
        <v>1256892.3197999999</v>
      </c>
      <c r="S208" s="53">
        <v>0</v>
      </c>
      <c r="U208" s="29">
        <v>2013</v>
      </c>
      <c r="V208" s="71">
        <f t="shared" si="18"/>
        <v>1344586.1522878362</v>
      </c>
      <c r="X208" s="54"/>
      <c r="Y208" s="80" t="str">
        <f t="shared" si="19"/>
        <v xml:space="preserve">40 Yrs    </v>
      </c>
      <c r="Z208" s="55" t="s">
        <v>386</v>
      </c>
      <c r="AA208" s="54"/>
      <c r="AB208" s="22"/>
      <c r="AC208" s="49"/>
      <c r="AD208" s="22" t="s">
        <v>393</v>
      </c>
      <c r="AE208" s="68"/>
      <c r="AF208" s="68" t="s">
        <v>672</v>
      </c>
      <c r="AG208" s="68"/>
      <c r="AH208" s="68"/>
      <c r="AI208" s="68"/>
      <c r="AJ208" s="68"/>
      <c r="AK208" s="68" t="s">
        <v>1269</v>
      </c>
      <c r="AL208" s="68"/>
      <c r="AM208" s="68" t="s">
        <v>1007</v>
      </c>
      <c r="AN208" s="68" t="s">
        <v>997</v>
      </c>
      <c r="AO208" s="68" t="s">
        <v>16</v>
      </c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22" t="s">
        <v>393</v>
      </c>
      <c r="BA208" s="29"/>
      <c r="BB208" s="52"/>
    </row>
    <row r="209" spans="2:54" s="45" customFormat="1" x14ac:dyDescent="0.25">
      <c r="B209" s="46">
        <f t="shared" si="15"/>
        <v>0</v>
      </c>
      <c r="C209" s="47">
        <f t="shared" ca="1" si="16"/>
        <v>200</v>
      </c>
      <c r="D209" s="48" t="s">
        <v>369</v>
      </c>
      <c r="E209" s="22"/>
      <c r="F209" s="49" t="s">
        <v>43</v>
      </c>
      <c r="G209" s="22" t="s">
        <v>393</v>
      </c>
      <c r="H209" s="50" t="s">
        <v>985</v>
      </c>
      <c r="I209" s="22" t="s">
        <v>393</v>
      </c>
      <c r="J209" s="51">
        <v>17553.599999999999</v>
      </c>
      <c r="K209" s="52" t="s">
        <v>404</v>
      </c>
      <c r="L209" s="22" t="s">
        <v>393</v>
      </c>
      <c r="M209" s="65" t="s">
        <v>351</v>
      </c>
      <c r="N209" s="29">
        <v>2006</v>
      </c>
      <c r="O209" s="22"/>
      <c r="P209" s="69">
        <v>24.785699999999999</v>
      </c>
      <c r="Q209" s="69"/>
      <c r="R209" s="71">
        <f t="shared" si="17"/>
        <v>435078.26351999992</v>
      </c>
      <c r="S209" s="53">
        <v>0</v>
      </c>
      <c r="U209" s="29">
        <v>2013</v>
      </c>
      <c r="V209" s="71">
        <f t="shared" si="18"/>
        <v>465433.83158194233</v>
      </c>
      <c r="X209" s="54"/>
      <c r="Y209" s="80" t="str">
        <f t="shared" si="19"/>
        <v xml:space="preserve">40 Yrs    </v>
      </c>
      <c r="Z209" s="55" t="s">
        <v>386</v>
      </c>
      <c r="AA209" s="54"/>
      <c r="AB209" s="22"/>
      <c r="AC209" s="49"/>
      <c r="AD209" s="22" t="s">
        <v>393</v>
      </c>
      <c r="AE209" s="68"/>
      <c r="AF209" s="68" t="s">
        <v>522</v>
      </c>
      <c r="AG209" s="68"/>
      <c r="AH209" s="68"/>
      <c r="AI209" s="68"/>
      <c r="AJ209" s="68"/>
      <c r="AK209" s="68" t="s">
        <v>1270</v>
      </c>
      <c r="AL209" s="68"/>
      <c r="AM209" s="68" t="s">
        <v>1008</v>
      </c>
      <c r="AN209" s="68" t="s">
        <v>999</v>
      </c>
      <c r="AO209" s="68" t="s">
        <v>16</v>
      </c>
      <c r="AP209" s="68"/>
      <c r="AQ209" s="68"/>
      <c r="AR209" s="68"/>
      <c r="AS209" s="68"/>
      <c r="AT209" s="68"/>
      <c r="AU209" s="68"/>
      <c r="AV209" s="68"/>
      <c r="AW209" s="68"/>
      <c r="AX209" s="68"/>
      <c r="AY209" s="68"/>
      <c r="AZ209" s="22" t="s">
        <v>393</v>
      </c>
      <c r="BA209" s="29"/>
      <c r="BB209" s="52"/>
    </row>
    <row r="210" spans="2:54" s="45" customFormat="1" x14ac:dyDescent="0.25">
      <c r="B210" s="46">
        <f t="shared" si="15"/>
        <v>0</v>
      </c>
      <c r="C210" s="47">
        <f t="shared" ca="1" si="16"/>
        <v>201</v>
      </c>
      <c r="D210" s="48" t="s">
        <v>369</v>
      </c>
      <c r="E210" s="22"/>
      <c r="F210" s="49" t="s">
        <v>168</v>
      </c>
      <c r="G210" s="22" t="s">
        <v>393</v>
      </c>
      <c r="H210" s="50" t="s">
        <v>689</v>
      </c>
      <c r="I210" s="22" t="s">
        <v>393</v>
      </c>
      <c r="J210" s="51">
        <v>17</v>
      </c>
      <c r="K210" s="52" t="s">
        <v>996</v>
      </c>
      <c r="L210" s="22" t="s">
        <v>393</v>
      </c>
      <c r="M210" s="65" t="s">
        <v>351</v>
      </c>
      <c r="N210" s="29">
        <v>2011</v>
      </c>
      <c r="O210" s="22"/>
      <c r="P210" s="69">
        <v>1194332.0656999999</v>
      </c>
      <c r="Q210" s="69"/>
      <c r="R210" s="71">
        <f t="shared" si="17"/>
        <v>20303645.116899997</v>
      </c>
      <c r="S210" s="53">
        <v>0</v>
      </c>
      <c r="U210" s="29">
        <v>2013</v>
      </c>
      <c r="V210" s="71">
        <f t="shared" si="18"/>
        <v>21720237.792123936</v>
      </c>
      <c r="X210" s="54">
        <v>40</v>
      </c>
      <c r="Y210" s="80" t="str">
        <f t="shared" si="19"/>
        <v xml:space="preserve">45 Yrs    </v>
      </c>
      <c r="Z210" s="55" t="s">
        <v>386</v>
      </c>
      <c r="AA210" s="54"/>
      <c r="AB210" s="22"/>
      <c r="AC210" s="49"/>
      <c r="AD210" s="22" t="s">
        <v>393</v>
      </c>
      <c r="AE210" s="68"/>
      <c r="AF210" s="68" t="s">
        <v>546</v>
      </c>
      <c r="AG210" s="68"/>
      <c r="AH210" s="68"/>
      <c r="AI210" s="68"/>
      <c r="AJ210" s="68"/>
      <c r="AK210" s="68" t="s">
        <v>1271</v>
      </c>
      <c r="AL210" s="68"/>
      <c r="AM210" s="68" t="s">
        <v>1007</v>
      </c>
      <c r="AN210" s="68" t="s">
        <v>997</v>
      </c>
      <c r="AO210" s="68" t="s">
        <v>16</v>
      </c>
      <c r="AP210" s="68"/>
      <c r="AQ210" s="68"/>
      <c r="AR210" s="68"/>
      <c r="AS210" s="68"/>
      <c r="AT210" s="68"/>
      <c r="AU210" s="68"/>
      <c r="AV210" s="68"/>
      <c r="AW210" s="68"/>
      <c r="AX210" s="68"/>
      <c r="AY210" s="68"/>
      <c r="AZ210" s="22" t="s">
        <v>393</v>
      </c>
      <c r="BA210" s="29"/>
      <c r="BB210" s="52"/>
    </row>
    <row r="211" spans="2:54" s="45" customFormat="1" x14ac:dyDescent="0.25">
      <c r="B211" s="46">
        <f t="shared" si="15"/>
        <v>0</v>
      </c>
      <c r="C211" s="47">
        <f t="shared" ca="1" si="16"/>
        <v>202</v>
      </c>
      <c r="D211" s="48" t="s">
        <v>369</v>
      </c>
      <c r="E211" s="22"/>
      <c r="F211" s="49" t="s">
        <v>168</v>
      </c>
      <c r="G211" s="22" t="s">
        <v>393</v>
      </c>
      <c r="H211" s="50" t="s">
        <v>689</v>
      </c>
      <c r="I211" s="22" t="s">
        <v>393</v>
      </c>
      <c r="J211" s="51">
        <v>13</v>
      </c>
      <c r="K211" s="52" t="s">
        <v>996</v>
      </c>
      <c r="L211" s="22" t="s">
        <v>393</v>
      </c>
      <c r="M211" s="65" t="s">
        <v>351</v>
      </c>
      <c r="N211" s="29">
        <v>1999</v>
      </c>
      <c r="O211" s="22"/>
      <c r="P211" s="69">
        <v>1041212.5701</v>
      </c>
      <c r="Q211" s="69"/>
      <c r="R211" s="71">
        <f t="shared" si="17"/>
        <v>13535763.4113</v>
      </c>
      <c r="S211" s="53">
        <v>0</v>
      </c>
      <c r="U211" s="29">
        <v>2013</v>
      </c>
      <c r="V211" s="71">
        <f t="shared" si="18"/>
        <v>14480158.528118283</v>
      </c>
      <c r="X211" s="54">
        <v>40</v>
      </c>
      <c r="Y211" s="80" t="str">
        <f t="shared" si="19"/>
        <v xml:space="preserve">45 Yrs    </v>
      </c>
      <c r="Z211" s="55" t="s">
        <v>386</v>
      </c>
      <c r="AA211" s="54"/>
      <c r="AB211" s="22"/>
      <c r="AC211" s="49"/>
      <c r="AD211" s="22" t="s">
        <v>393</v>
      </c>
      <c r="AE211" s="68"/>
      <c r="AF211" s="68" t="s">
        <v>537</v>
      </c>
      <c r="AG211" s="68"/>
      <c r="AH211" s="68"/>
      <c r="AI211" s="68"/>
      <c r="AJ211" s="68"/>
      <c r="AK211" s="68" t="s">
        <v>1272</v>
      </c>
      <c r="AL211" s="68"/>
      <c r="AM211" s="68" t="s">
        <v>1007</v>
      </c>
      <c r="AN211" s="68" t="s">
        <v>1000</v>
      </c>
      <c r="AO211" s="68" t="s">
        <v>16</v>
      </c>
      <c r="AP211" s="68"/>
      <c r="AQ211" s="68"/>
      <c r="AR211" s="68"/>
      <c r="AS211" s="68"/>
      <c r="AT211" s="68"/>
      <c r="AU211" s="68"/>
      <c r="AV211" s="68"/>
      <c r="AW211" s="68"/>
      <c r="AX211" s="68"/>
      <c r="AY211" s="68"/>
      <c r="AZ211" s="22" t="s">
        <v>393</v>
      </c>
      <c r="BA211" s="29"/>
      <c r="BB211" s="52"/>
    </row>
    <row r="212" spans="2:54" s="45" customFormat="1" x14ac:dyDescent="0.25">
      <c r="B212" s="46">
        <f t="shared" si="15"/>
        <v>0</v>
      </c>
      <c r="C212" s="47">
        <f t="shared" ca="1" si="16"/>
        <v>203</v>
      </c>
      <c r="D212" s="48" t="s">
        <v>369</v>
      </c>
      <c r="E212" s="22"/>
      <c r="F212" s="49" t="s">
        <v>168</v>
      </c>
      <c r="G212" s="22" t="s">
        <v>393</v>
      </c>
      <c r="H212" s="50" t="s">
        <v>689</v>
      </c>
      <c r="I212" s="22" t="s">
        <v>393</v>
      </c>
      <c r="J212" s="51">
        <v>6</v>
      </c>
      <c r="K212" s="52" t="s">
        <v>996</v>
      </c>
      <c r="L212" s="22" t="s">
        <v>393</v>
      </c>
      <c r="M212" s="65" t="s">
        <v>351</v>
      </c>
      <c r="N212" s="29">
        <v>2013</v>
      </c>
      <c r="O212" s="22"/>
      <c r="P212" s="69">
        <v>1401918.3533000001</v>
      </c>
      <c r="Q212" s="69"/>
      <c r="R212" s="71">
        <f t="shared" si="17"/>
        <v>8411510.1198000014</v>
      </c>
      <c r="S212" s="53">
        <v>0</v>
      </c>
      <c r="U212" s="29">
        <v>2013</v>
      </c>
      <c r="V212" s="71">
        <f t="shared" si="18"/>
        <v>8998384.2281029746</v>
      </c>
      <c r="X212" s="54">
        <v>40</v>
      </c>
      <c r="Y212" s="80" t="str">
        <f t="shared" si="19"/>
        <v xml:space="preserve">45 Yrs    </v>
      </c>
      <c r="Z212" s="55" t="s">
        <v>386</v>
      </c>
      <c r="AA212" s="54"/>
      <c r="AB212" s="22"/>
      <c r="AC212" s="49"/>
      <c r="AD212" s="22" t="s">
        <v>393</v>
      </c>
      <c r="AE212" s="68"/>
      <c r="AF212" s="68" t="s">
        <v>511</v>
      </c>
      <c r="AG212" s="68"/>
      <c r="AH212" s="68"/>
      <c r="AI212" s="68"/>
      <c r="AJ212" s="68"/>
      <c r="AK212" s="68" t="s">
        <v>1273</v>
      </c>
      <c r="AL212" s="68"/>
      <c r="AM212" s="68" t="s">
        <v>1008</v>
      </c>
      <c r="AN212" s="68" t="s">
        <v>998</v>
      </c>
      <c r="AO212" s="68" t="s">
        <v>16</v>
      </c>
      <c r="AP212" s="68"/>
      <c r="AQ212" s="68"/>
      <c r="AR212" s="68"/>
      <c r="AS212" s="68"/>
      <c r="AT212" s="68"/>
      <c r="AU212" s="68"/>
      <c r="AV212" s="68"/>
      <c r="AW212" s="68"/>
      <c r="AX212" s="68"/>
      <c r="AY212" s="68"/>
      <c r="AZ212" s="22" t="s">
        <v>393</v>
      </c>
      <c r="BA212" s="29"/>
      <c r="BB212" s="52"/>
    </row>
    <row r="213" spans="2:54" s="45" customFormat="1" x14ac:dyDescent="0.25">
      <c r="B213" s="46">
        <f t="shared" si="15"/>
        <v>0</v>
      </c>
      <c r="C213" s="47">
        <f t="shared" ca="1" si="16"/>
        <v>204</v>
      </c>
      <c r="D213" s="48" t="s">
        <v>369</v>
      </c>
      <c r="E213" s="22"/>
      <c r="F213" s="49" t="s">
        <v>168</v>
      </c>
      <c r="G213" s="22" t="s">
        <v>393</v>
      </c>
      <c r="H213" s="50" t="s">
        <v>689</v>
      </c>
      <c r="I213" s="22" t="s">
        <v>393</v>
      </c>
      <c r="J213" s="51">
        <v>3</v>
      </c>
      <c r="K213" s="52" t="s">
        <v>411</v>
      </c>
      <c r="L213" s="22" t="s">
        <v>393</v>
      </c>
      <c r="M213" s="65" t="s">
        <v>351</v>
      </c>
      <c r="N213" s="29">
        <v>2003</v>
      </c>
      <c r="O213" s="22"/>
      <c r="P213" s="69">
        <v>1418032.3574000001</v>
      </c>
      <c r="Q213" s="69"/>
      <c r="R213" s="71">
        <f t="shared" si="17"/>
        <v>4254097.0722000003</v>
      </c>
      <c r="S213" s="53">
        <v>0</v>
      </c>
      <c r="U213" s="29">
        <v>2013</v>
      </c>
      <c r="V213" s="71">
        <f t="shared" si="18"/>
        <v>4550906.9660625579</v>
      </c>
      <c r="X213" s="54">
        <v>40</v>
      </c>
      <c r="Y213" s="80" t="str">
        <f t="shared" si="19"/>
        <v xml:space="preserve">45 Yrs    </v>
      </c>
      <c r="Z213" s="55" t="s">
        <v>386</v>
      </c>
      <c r="AA213" s="54"/>
      <c r="AB213" s="22"/>
      <c r="AC213" s="49"/>
      <c r="AD213" s="22" t="s">
        <v>393</v>
      </c>
      <c r="AE213" s="68"/>
      <c r="AF213" s="68" t="s">
        <v>554</v>
      </c>
      <c r="AG213" s="68"/>
      <c r="AH213" s="68"/>
      <c r="AI213" s="68"/>
      <c r="AJ213" s="68"/>
      <c r="AK213" s="68" t="s">
        <v>1274</v>
      </c>
      <c r="AL213" s="68"/>
      <c r="AM213" s="68" t="s">
        <v>1007</v>
      </c>
      <c r="AN213" s="68" t="s">
        <v>997</v>
      </c>
      <c r="AO213" s="68" t="s">
        <v>16</v>
      </c>
      <c r="AP213" s="68"/>
      <c r="AQ213" s="68"/>
      <c r="AR213" s="68"/>
      <c r="AS213" s="68"/>
      <c r="AT213" s="68"/>
      <c r="AU213" s="68"/>
      <c r="AV213" s="68"/>
      <c r="AW213" s="68"/>
      <c r="AX213" s="68"/>
      <c r="AY213" s="68"/>
      <c r="AZ213" s="22" t="s">
        <v>393</v>
      </c>
      <c r="BA213" s="29"/>
      <c r="BB213" s="52"/>
    </row>
    <row r="214" spans="2:54" s="45" customFormat="1" x14ac:dyDescent="0.25">
      <c r="B214" s="46">
        <f t="shared" si="15"/>
        <v>0</v>
      </c>
      <c r="C214" s="47">
        <f t="shared" ca="1" si="16"/>
        <v>205</v>
      </c>
      <c r="D214" s="48" t="s">
        <v>369</v>
      </c>
      <c r="E214" s="22"/>
      <c r="F214" s="49" t="s">
        <v>168</v>
      </c>
      <c r="G214" s="22" t="s">
        <v>393</v>
      </c>
      <c r="H214" s="50" t="s">
        <v>689</v>
      </c>
      <c r="I214" s="22" t="s">
        <v>393</v>
      </c>
      <c r="J214" s="51">
        <v>2</v>
      </c>
      <c r="K214" s="52" t="s">
        <v>411</v>
      </c>
      <c r="L214" s="22" t="s">
        <v>393</v>
      </c>
      <c r="M214" s="65" t="s">
        <v>351</v>
      </c>
      <c r="N214" s="29">
        <v>2005</v>
      </c>
      <c r="O214" s="22"/>
      <c r="P214" s="69">
        <v>1401918.3533000001</v>
      </c>
      <c r="Q214" s="69"/>
      <c r="R214" s="71">
        <f t="shared" si="17"/>
        <v>2803836.7066000002</v>
      </c>
      <c r="S214" s="53">
        <v>0</v>
      </c>
      <c r="U214" s="29">
        <v>2013</v>
      </c>
      <c r="V214" s="71">
        <f t="shared" si="18"/>
        <v>2999461.4093676582</v>
      </c>
      <c r="X214" s="54">
        <v>40</v>
      </c>
      <c r="Y214" s="80" t="str">
        <f t="shared" si="19"/>
        <v xml:space="preserve">45 Yrs    </v>
      </c>
      <c r="Z214" s="55" t="s">
        <v>386</v>
      </c>
      <c r="AA214" s="54"/>
      <c r="AB214" s="22"/>
      <c r="AC214" s="49"/>
      <c r="AD214" s="22" t="s">
        <v>393</v>
      </c>
      <c r="AE214" s="68"/>
      <c r="AF214" s="68" t="s">
        <v>451</v>
      </c>
      <c r="AG214" s="68"/>
      <c r="AH214" s="68"/>
      <c r="AI214" s="68"/>
      <c r="AJ214" s="68"/>
      <c r="AK214" s="68" t="s">
        <v>1275</v>
      </c>
      <c r="AL214" s="68"/>
      <c r="AM214" s="68" t="s">
        <v>1008</v>
      </c>
      <c r="AN214" s="68" t="s">
        <v>409</v>
      </c>
      <c r="AO214" s="68" t="s">
        <v>16</v>
      </c>
      <c r="AP214" s="68"/>
      <c r="AQ214" s="68"/>
      <c r="AR214" s="68"/>
      <c r="AS214" s="68"/>
      <c r="AT214" s="68"/>
      <c r="AU214" s="68"/>
      <c r="AV214" s="68"/>
      <c r="AW214" s="68"/>
      <c r="AX214" s="68"/>
      <c r="AY214" s="68"/>
      <c r="AZ214" s="22" t="s">
        <v>393</v>
      </c>
      <c r="BA214" s="29"/>
      <c r="BB214" s="52"/>
    </row>
    <row r="215" spans="2:54" s="45" customFormat="1" x14ac:dyDescent="0.25">
      <c r="B215" s="46">
        <f t="shared" si="15"/>
        <v>0</v>
      </c>
      <c r="C215" s="47">
        <f t="shared" ca="1" si="16"/>
        <v>206</v>
      </c>
      <c r="D215" s="48" t="s">
        <v>369</v>
      </c>
      <c r="E215" s="22"/>
      <c r="F215" s="49" t="s">
        <v>168</v>
      </c>
      <c r="G215" s="22" t="s">
        <v>393</v>
      </c>
      <c r="H215" s="50" t="s">
        <v>689</v>
      </c>
      <c r="I215" s="22" t="s">
        <v>393</v>
      </c>
      <c r="J215" s="51">
        <v>1</v>
      </c>
      <c r="K215" s="52" t="s">
        <v>996</v>
      </c>
      <c r="L215" s="22" t="s">
        <v>393</v>
      </c>
      <c r="M215" s="65" t="s">
        <v>351</v>
      </c>
      <c r="N215" s="29">
        <v>2006</v>
      </c>
      <c r="O215" s="22"/>
      <c r="P215" s="69">
        <v>966840.24369999999</v>
      </c>
      <c r="Q215" s="69"/>
      <c r="R215" s="71">
        <f t="shared" si="17"/>
        <v>966840.24369999999</v>
      </c>
      <c r="S215" s="53">
        <v>0</v>
      </c>
      <c r="U215" s="29">
        <v>2013</v>
      </c>
      <c r="V215" s="71">
        <f t="shared" si="18"/>
        <v>1034297.0377609407</v>
      </c>
      <c r="X215" s="54">
        <v>40</v>
      </c>
      <c r="Y215" s="80" t="str">
        <f t="shared" si="19"/>
        <v xml:space="preserve">45 Yrs    </v>
      </c>
      <c r="Z215" s="55" t="s">
        <v>386</v>
      </c>
      <c r="AA215" s="54"/>
      <c r="AB215" s="22"/>
      <c r="AC215" s="49"/>
      <c r="AD215" s="22" t="s">
        <v>393</v>
      </c>
      <c r="AE215" s="68"/>
      <c r="AF215" s="68" t="s">
        <v>556</v>
      </c>
      <c r="AG215" s="68"/>
      <c r="AH215" s="68"/>
      <c r="AI215" s="68"/>
      <c r="AJ215" s="68"/>
      <c r="AK215" s="68" t="s">
        <v>1276</v>
      </c>
      <c r="AL215" s="68"/>
      <c r="AM215" s="68" t="s">
        <v>1009</v>
      </c>
      <c r="AN215" s="68" t="s">
        <v>1000</v>
      </c>
      <c r="AO215" s="68" t="s">
        <v>16</v>
      </c>
      <c r="AP215" s="68"/>
      <c r="AQ215" s="68"/>
      <c r="AR215" s="68"/>
      <c r="AS215" s="68"/>
      <c r="AT215" s="68"/>
      <c r="AU215" s="68"/>
      <c r="AV215" s="68"/>
      <c r="AW215" s="68"/>
      <c r="AX215" s="68"/>
      <c r="AY215" s="68"/>
      <c r="AZ215" s="22" t="s">
        <v>393</v>
      </c>
      <c r="BA215" s="29"/>
      <c r="BB215" s="52"/>
    </row>
    <row r="216" spans="2:54" s="45" customFormat="1" x14ac:dyDescent="0.25">
      <c r="B216" s="46">
        <f t="shared" si="15"/>
        <v>0</v>
      </c>
      <c r="C216" s="47">
        <f t="shared" ca="1" si="16"/>
        <v>207</v>
      </c>
      <c r="D216" s="48" t="s">
        <v>369</v>
      </c>
      <c r="E216" s="22"/>
      <c r="F216" s="49" t="s">
        <v>169</v>
      </c>
      <c r="G216" s="22" t="s">
        <v>393</v>
      </c>
      <c r="H216" s="50" t="s">
        <v>986</v>
      </c>
      <c r="I216" s="22" t="s">
        <v>393</v>
      </c>
      <c r="J216" s="51">
        <v>8</v>
      </c>
      <c r="K216" s="52" t="s">
        <v>996</v>
      </c>
      <c r="L216" s="22" t="s">
        <v>393</v>
      </c>
      <c r="M216" s="65" t="s">
        <v>351</v>
      </c>
      <c r="N216" s="29">
        <v>2011</v>
      </c>
      <c r="O216" s="22"/>
      <c r="P216" s="69">
        <v>2685667.3435</v>
      </c>
      <c r="Q216" s="69"/>
      <c r="R216" s="71">
        <f t="shared" si="17"/>
        <v>21485338.748</v>
      </c>
      <c r="S216" s="53">
        <v>0</v>
      </c>
      <c r="U216" s="29">
        <v>2013</v>
      </c>
      <c r="V216" s="71">
        <f t="shared" si="18"/>
        <v>22984378.615958884</v>
      </c>
      <c r="X216" s="54">
        <v>40</v>
      </c>
      <c r="Y216" s="80" t="str">
        <f t="shared" si="19"/>
        <v xml:space="preserve">45 Yrs    </v>
      </c>
      <c r="Z216" s="55" t="s">
        <v>386</v>
      </c>
      <c r="AA216" s="54"/>
      <c r="AB216" s="22"/>
      <c r="AC216" s="49"/>
      <c r="AD216" s="22" t="s">
        <v>393</v>
      </c>
      <c r="AE216" s="68"/>
      <c r="AF216" s="68" t="s">
        <v>596</v>
      </c>
      <c r="AG216" s="68"/>
      <c r="AH216" s="68"/>
      <c r="AI216" s="68"/>
      <c r="AJ216" s="68"/>
      <c r="AK216" s="68" t="s">
        <v>1277</v>
      </c>
      <c r="AL216" s="68"/>
      <c r="AM216" s="68" t="s">
        <v>1009</v>
      </c>
      <c r="AN216" s="68" t="s">
        <v>409</v>
      </c>
      <c r="AO216" s="68" t="s">
        <v>16</v>
      </c>
      <c r="AP216" s="68"/>
      <c r="AQ216" s="68"/>
      <c r="AR216" s="68"/>
      <c r="AS216" s="68"/>
      <c r="AT216" s="68"/>
      <c r="AU216" s="68"/>
      <c r="AV216" s="68"/>
      <c r="AW216" s="68"/>
      <c r="AX216" s="68"/>
      <c r="AY216" s="68"/>
      <c r="AZ216" s="22" t="s">
        <v>393</v>
      </c>
      <c r="BA216" s="29"/>
      <c r="BB216" s="52"/>
    </row>
    <row r="217" spans="2:54" s="45" customFormat="1" x14ac:dyDescent="0.25">
      <c r="B217" s="46">
        <f t="shared" si="15"/>
        <v>0</v>
      </c>
      <c r="C217" s="47">
        <f t="shared" ca="1" si="16"/>
        <v>208</v>
      </c>
      <c r="D217" s="48" t="s">
        <v>369</v>
      </c>
      <c r="E217" s="22"/>
      <c r="F217" s="49" t="s">
        <v>169</v>
      </c>
      <c r="G217" s="22" t="s">
        <v>393</v>
      </c>
      <c r="H217" s="50" t="s">
        <v>986</v>
      </c>
      <c r="I217" s="22" t="s">
        <v>393</v>
      </c>
      <c r="J217" s="51">
        <v>8</v>
      </c>
      <c r="K217" s="52" t="s">
        <v>996</v>
      </c>
      <c r="L217" s="22" t="s">
        <v>393</v>
      </c>
      <c r="M217" s="65" t="s">
        <v>351</v>
      </c>
      <c r="N217" s="29">
        <v>2011</v>
      </c>
      <c r="O217" s="22"/>
      <c r="P217" s="69">
        <v>2685667.3435</v>
      </c>
      <c r="Q217" s="69"/>
      <c r="R217" s="71">
        <f t="shared" si="17"/>
        <v>21485338.748</v>
      </c>
      <c r="S217" s="53">
        <v>0</v>
      </c>
      <c r="U217" s="29">
        <v>2013</v>
      </c>
      <c r="V217" s="71">
        <f t="shared" si="18"/>
        <v>22984378.615958884</v>
      </c>
      <c r="X217" s="54">
        <v>40</v>
      </c>
      <c r="Y217" s="80" t="str">
        <f t="shared" si="19"/>
        <v xml:space="preserve">45 Yrs    </v>
      </c>
      <c r="Z217" s="55" t="s">
        <v>386</v>
      </c>
      <c r="AA217" s="54"/>
      <c r="AB217" s="22"/>
      <c r="AC217" s="49"/>
      <c r="AD217" s="22" t="s">
        <v>393</v>
      </c>
      <c r="AE217" s="68"/>
      <c r="AF217" s="68" t="s">
        <v>421</v>
      </c>
      <c r="AG217" s="68"/>
      <c r="AH217" s="68"/>
      <c r="AI217" s="68"/>
      <c r="AJ217" s="68"/>
      <c r="AK217" s="68" t="s">
        <v>1277</v>
      </c>
      <c r="AL217" s="68"/>
      <c r="AM217" s="68" t="s">
        <v>1007</v>
      </c>
      <c r="AN217" s="68" t="s">
        <v>998</v>
      </c>
      <c r="AO217" s="68" t="s">
        <v>16</v>
      </c>
      <c r="AP217" s="68"/>
      <c r="AQ217" s="68"/>
      <c r="AR217" s="68"/>
      <c r="AS217" s="68"/>
      <c r="AT217" s="68"/>
      <c r="AU217" s="68"/>
      <c r="AV217" s="68"/>
      <c r="AW217" s="68"/>
      <c r="AX217" s="68"/>
      <c r="AY217" s="68"/>
      <c r="AZ217" s="22" t="s">
        <v>393</v>
      </c>
      <c r="BA217" s="29"/>
      <c r="BB217" s="52"/>
    </row>
    <row r="218" spans="2:54" s="45" customFormat="1" x14ac:dyDescent="0.25">
      <c r="B218" s="46">
        <f t="shared" si="15"/>
        <v>0</v>
      </c>
      <c r="C218" s="47">
        <f t="shared" ca="1" si="16"/>
        <v>209</v>
      </c>
      <c r="D218" s="48" t="s">
        <v>369</v>
      </c>
      <c r="E218" s="22"/>
      <c r="F218" s="49" t="s">
        <v>169</v>
      </c>
      <c r="G218" s="22" t="s">
        <v>393</v>
      </c>
      <c r="H218" s="50" t="s">
        <v>986</v>
      </c>
      <c r="I218" s="22" t="s">
        <v>393</v>
      </c>
      <c r="J218" s="51">
        <v>8</v>
      </c>
      <c r="K218" s="52" t="s">
        <v>996</v>
      </c>
      <c r="L218" s="22" t="s">
        <v>393</v>
      </c>
      <c r="M218" s="65" t="s">
        <v>351</v>
      </c>
      <c r="N218" s="29">
        <v>2011</v>
      </c>
      <c r="O218" s="22"/>
      <c r="P218" s="69">
        <v>2685667.3435</v>
      </c>
      <c r="Q218" s="69"/>
      <c r="R218" s="71">
        <f t="shared" si="17"/>
        <v>21485338.748</v>
      </c>
      <c r="S218" s="53">
        <v>0</v>
      </c>
      <c r="U218" s="29">
        <v>2013</v>
      </c>
      <c r="V218" s="71">
        <f t="shared" si="18"/>
        <v>22984378.615958884</v>
      </c>
      <c r="X218" s="54">
        <v>40</v>
      </c>
      <c r="Y218" s="80" t="str">
        <f t="shared" si="19"/>
        <v xml:space="preserve">45 Yrs    </v>
      </c>
      <c r="Z218" s="55" t="s">
        <v>386</v>
      </c>
      <c r="AA218" s="54"/>
      <c r="AB218" s="22"/>
      <c r="AC218" s="49"/>
      <c r="AD218" s="22" t="s">
        <v>393</v>
      </c>
      <c r="AE218" s="68"/>
      <c r="AF218" s="68" t="s">
        <v>668</v>
      </c>
      <c r="AG218" s="68"/>
      <c r="AH218" s="68"/>
      <c r="AI218" s="68"/>
      <c r="AJ218" s="68"/>
      <c r="AK218" s="68" t="s">
        <v>1277</v>
      </c>
      <c r="AL218" s="68"/>
      <c r="AM218" s="68" t="s">
        <v>1009</v>
      </c>
      <c r="AN218" s="68" t="s">
        <v>409</v>
      </c>
      <c r="AO218" s="68" t="s">
        <v>16</v>
      </c>
      <c r="AP218" s="68"/>
      <c r="AQ218" s="68"/>
      <c r="AR218" s="68"/>
      <c r="AS218" s="68"/>
      <c r="AT218" s="68"/>
      <c r="AU218" s="68"/>
      <c r="AV218" s="68"/>
      <c r="AW218" s="68"/>
      <c r="AX218" s="68"/>
      <c r="AY218" s="68"/>
      <c r="AZ218" s="22" t="s">
        <v>393</v>
      </c>
      <c r="BA218" s="29"/>
      <c r="BB218" s="52"/>
    </row>
    <row r="219" spans="2:54" s="45" customFormat="1" x14ac:dyDescent="0.25">
      <c r="B219" s="46">
        <f t="shared" si="15"/>
        <v>0</v>
      </c>
      <c r="C219" s="47">
        <f t="shared" ca="1" si="16"/>
        <v>210</v>
      </c>
      <c r="D219" s="48" t="s">
        <v>369</v>
      </c>
      <c r="E219" s="22"/>
      <c r="F219" s="49" t="s">
        <v>169</v>
      </c>
      <c r="G219" s="22" t="s">
        <v>393</v>
      </c>
      <c r="H219" s="50" t="s">
        <v>986</v>
      </c>
      <c r="I219" s="22" t="s">
        <v>393</v>
      </c>
      <c r="J219" s="51">
        <v>8</v>
      </c>
      <c r="K219" s="52" t="s">
        <v>996</v>
      </c>
      <c r="L219" s="22" t="s">
        <v>393</v>
      </c>
      <c r="M219" s="65" t="s">
        <v>351</v>
      </c>
      <c r="N219" s="29">
        <v>2011</v>
      </c>
      <c r="O219" s="22"/>
      <c r="P219" s="69">
        <v>2685667.3435</v>
      </c>
      <c r="Q219" s="69"/>
      <c r="R219" s="71">
        <f t="shared" si="17"/>
        <v>21485338.748</v>
      </c>
      <c r="S219" s="53">
        <v>0</v>
      </c>
      <c r="U219" s="29">
        <v>2013</v>
      </c>
      <c r="V219" s="71">
        <f t="shared" si="18"/>
        <v>22984378.615958884</v>
      </c>
      <c r="X219" s="54">
        <v>40</v>
      </c>
      <c r="Y219" s="80" t="str">
        <f t="shared" si="19"/>
        <v xml:space="preserve">45 Yrs    </v>
      </c>
      <c r="Z219" s="55" t="s">
        <v>386</v>
      </c>
      <c r="AA219" s="54"/>
      <c r="AB219" s="22"/>
      <c r="AC219" s="49"/>
      <c r="AD219" s="22" t="s">
        <v>393</v>
      </c>
      <c r="AE219" s="68"/>
      <c r="AF219" s="68" t="s">
        <v>653</v>
      </c>
      <c r="AG219" s="68"/>
      <c r="AH219" s="68"/>
      <c r="AI219" s="68"/>
      <c r="AJ219" s="68"/>
      <c r="AK219" s="68" t="s">
        <v>1277</v>
      </c>
      <c r="AL219" s="68"/>
      <c r="AM219" s="68" t="s">
        <v>1007</v>
      </c>
      <c r="AN219" s="68" t="s">
        <v>999</v>
      </c>
      <c r="AO219" s="68" t="s">
        <v>16</v>
      </c>
      <c r="AP219" s="68"/>
      <c r="AQ219" s="68"/>
      <c r="AR219" s="68"/>
      <c r="AS219" s="68"/>
      <c r="AT219" s="68"/>
      <c r="AU219" s="68"/>
      <c r="AV219" s="68"/>
      <c r="AW219" s="68"/>
      <c r="AX219" s="68"/>
      <c r="AY219" s="68"/>
      <c r="AZ219" s="22" t="s">
        <v>393</v>
      </c>
      <c r="BA219" s="29"/>
      <c r="BB219" s="52"/>
    </row>
    <row r="220" spans="2:54" s="45" customFormat="1" x14ac:dyDescent="0.25">
      <c r="B220" s="46">
        <f t="shared" si="15"/>
        <v>0</v>
      </c>
      <c r="C220" s="47">
        <f t="shared" ca="1" si="16"/>
        <v>211</v>
      </c>
      <c r="D220" s="48" t="s">
        <v>369</v>
      </c>
      <c r="E220" s="22"/>
      <c r="F220" s="49" t="s">
        <v>169</v>
      </c>
      <c r="G220" s="22" t="s">
        <v>393</v>
      </c>
      <c r="H220" s="50" t="s">
        <v>986</v>
      </c>
      <c r="I220" s="22" t="s">
        <v>393</v>
      </c>
      <c r="J220" s="51">
        <v>7</v>
      </c>
      <c r="K220" s="52" t="s">
        <v>996</v>
      </c>
      <c r="L220" s="22" t="s">
        <v>393</v>
      </c>
      <c r="M220" s="65" t="s">
        <v>351</v>
      </c>
      <c r="N220" s="29">
        <v>1999</v>
      </c>
      <c r="O220" s="22"/>
      <c r="P220" s="69">
        <v>2788962.2414000002</v>
      </c>
      <c r="Q220" s="69"/>
      <c r="R220" s="71">
        <f t="shared" si="17"/>
        <v>19522735.689800002</v>
      </c>
      <c r="S220" s="53">
        <v>0</v>
      </c>
      <c r="U220" s="29">
        <v>2013</v>
      </c>
      <c r="V220" s="71">
        <f t="shared" si="18"/>
        <v>20884844.031394485</v>
      </c>
      <c r="X220" s="54">
        <v>40</v>
      </c>
      <c r="Y220" s="80" t="str">
        <f t="shared" si="19"/>
        <v xml:space="preserve">45 Yrs    </v>
      </c>
      <c r="Z220" s="55" t="s">
        <v>386</v>
      </c>
      <c r="AA220" s="54"/>
      <c r="AB220" s="22"/>
      <c r="AC220" s="49"/>
      <c r="AD220" s="22" t="s">
        <v>393</v>
      </c>
      <c r="AE220" s="68"/>
      <c r="AF220" s="68" t="s">
        <v>655</v>
      </c>
      <c r="AG220" s="68"/>
      <c r="AH220" s="68"/>
      <c r="AI220" s="68"/>
      <c r="AJ220" s="68"/>
      <c r="AK220" s="68" t="s">
        <v>1278</v>
      </c>
      <c r="AL220" s="68"/>
      <c r="AM220" s="68" t="s">
        <v>1009</v>
      </c>
      <c r="AN220" s="68" t="s">
        <v>1000</v>
      </c>
      <c r="AO220" s="68" t="s">
        <v>16</v>
      </c>
      <c r="AP220" s="68"/>
      <c r="AQ220" s="68"/>
      <c r="AR220" s="68"/>
      <c r="AS220" s="68"/>
      <c r="AT220" s="68"/>
      <c r="AU220" s="68"/>
      <c r="AV220" s="68"/>
      <c r="AW220" s="68"/>
      <c r="AX220" s="68"/>
      <c r="AY220" s="68"/>
      <c r="AZ220" s="22" t="s">
        <v>393</v>
      </c>
      <c r="BA220" s="29"/>
      <c r="BB220" s="52"/>
    </row>
    <row r="221" spans="2:54" s="45" customFormat="1" x14ac:dyDescent="0.25">
      <c r="B221" s="46">
        <f t="shared" si="15"/>
        <v>0</v>
      </c>
      <c r="C221" s="47">
        <f t="shared" ca="1" si="16"/>
        <v>212</v>
      </c>
      <c r="D221" s="48" t="s">
        <v>369</v>
      </c>
      <c r="E221" s="22"/>
      <c r="F221" s="49" t="s">
        <v>169</v>
      </c>
      <c r="G221" s="22" t="s">
        <v>393</v>
      </c>
      <c r="H221" s="50" t="s">
        <v>986</v>
      </c>
      <c r="I221" s="22" t="s">
        <v>393</v>
      </c>
      <c r="J221" s="51">
        <v>7</v>
      </c>
      <c r="K221" s="52" t="s">
        <v>996</v>
      </c>
      <c r="L221" s="22" t="s">
        <v>393</v>
      </c>
      <c r="M221" s="65" t="s">
        <v>351</v>
      </c>
      <c r="N221" s="29">
        <v>1999</v>
      </c>
      <c r="O221" s="22"/>
      <c r="P221" s="69">
        <v>2788962.2414000002</v>
      </c>
      <c r="Q221" s="69"/>
      <c r="R221" s="71">
        <f t="shared" si="17"/>
        <v>19522735.689800002</v>
      </c>
      <c r="S221" s="53">
        <v>0</v>
      </c>
      <c r="U221" s="29">
        <v>2013</v>
      </c>
      <c r="V221" s="71">
        <f t="shared" si="18"/>
        <v>20884844.031394485</v>
      </c>
      <c r="X221" s="54">
        <v>40</v>
      </c>
      <c r="Y221" s="80" t="str">
        <f t="shared" si="19"/>
        <v xml:space="preserve">45 Yrs    </v>
      </c>
      <c r="Z221" s="55" t="s">
        <v>386</v>
      </c>
      <c r="AA221" s="54"/>
      <c r="AB221" s="22"/>
      <c r="AC221" s="49"/>
      <c r="AD221" s="22" t="s">
        <v>393</v>
      </c>
      <c r="AE221" s="68"/>
      <c r="AF221" s="68" t="s">
        <v>615</v>
      </c>
      <c r="AG221" s="68"/>
      <c r="AH221" s="68"/>
      <c r="AI221" s="68"/>
      <c r="AJ221" s="68"/>
      <c r="AK221" s="68" t="s">
        <v>1278</v>
      </c>
      <c r="AL221" s="68"/>
      <c r="AM221" s="68" t="s">
        <v>1008</v>
      </c>
      <c r="AN221" s="68" t="s">
        <v>998</v>
      </c>
      <c r="AO221" s="68" t="s">
        <v>16</v>
      </c>
      <c r="AP221" s="68"/>
      <c r="AQ221" s="68"/>
      <c r="AR221" s="68"/>
      <c r="AS221" s="68"/>
      <c r="AT221" s="68"/>
      <c r="AU221" s="68"/>
      <c r="AV221" s="68"/>
      <c r="AW221" s="68"/>
      <c r="AX221" s="68"/>
      <c r="AY221" s="68"/>
      <c r="AZ221" s="22" t="s">
        <v>393</v>
      </c>
      <c r="BA221" s="29"/>
      <c r="BB221" s="52"/>
    </row>
    <row r="222" spans="2:54" s="45" customFormat="1" x14ac:dyDescent="0.25">
      <c r="B222" s="46">
        <f t="shared" si="15"/>
        <v>0</v>
      </c>
      <c r="C222" s="47">
        <f t="shared" ca="1" si="16"/>
        <v>213</v>
      </c>
      <c r="D222" s="48" t="s">
        <v>369</v>
      </c>
      <c r="E222" s="22"/>
      <c r="F222" s="49" t="s">
        <v>169</v>
      </c>
      <c r="G222" s="22" t="s">
        <v>393</v>
      </c>
      <c r="H222" s="50" t="s">
        <v>986</v>
      </c>
      <c r="I222" s="22" t="s">
        <v>393</v>
      </c>
      <c r="J222" s="51">
        <v>7</v>
      </c>
      <c r="K222" s="52" t="s">
        <v>996</v>
      </c>
      <c r="L222" s="22" t="s">
        <v>393</v>
      </c>
      <c r="M222" s="65" t="s">
        <v>351</v>
      </c>
      <c r="N222" s="29">
        <v>1999</v>
      </c>
      <c r="O222" s="22"/>
      <c r="P222" s="69">
        <v>2788962.2414000002</v>
      </c>
      <c r="Q222" s="69"/>
      <c r="R222" s="71">
        <f t="shared" si="17"/>
        <v>19522735.689800002</v>
      </c>
      <c r="S222" s="53">
        <v>0</v>
      </c>
      <c r="U222" s="29">
        <v>2013</v>
      </c>
      <c r="V222" s="71">
        <f t="shared" si="18"/>
        <v>20884844.031394485</v>
      </c>
      <c r="X222" s="54">
        <v>40</v>
      </c>
      <c r="Y222" s="80" t="str">
        <f t="shared" si="19"/>
        <v xml:space="preserve">45 Yrs    </v>
      </c>
      <c r="Z222" s="55" t="s">
        <v>386</v>
      </c>
      <c r="AA222" s="54"/>
      <c r="AB222" s="22"/>
      <c r="AC222" s="49"/>
      <c r="AD222" s="22" t="s">
        <v>393</v>
      </c>
      <c r="AE222" s="68"/>
      <c r="AF222" s="68" t="s">
        <v>512</v>
      </c>
      <c r="AG222" s="68"/>
      <c r="AH222" s="68"/>
      <c r="AI222" s="68"/>
      <c r="AJ222" s="68"/>
      <c r="AK222" s="68" t="s">
        <v>1278</v>
      </c>
      <c r="AL222" s="68"/>
      <c r="AM222" s="68" t="s">
        <v>1007</v>
      </c>
      <c r="AN222" s="68" t="s">
        <v>997</v>
      </c>
      <c r="AO222" s="68" t="s">
        <v>16</v>
      </c>
      <c r="AP222" s="68"/>
      <c r="AQ222" s="68"/>
      <c r="AR222" s="68"/>
      <c r="AS222" s="68"/>
      <c r="AT222" s="68"/>
      <c r="AU222" s="68"/>
      <c r="AV222" s="68"/>
      <c r="AW222" s="68"/>
      <c r="AX222" s="68"/>
      <c r="AY222" s="68"/>
      <c r="AZ222" s="22" t="s">
        <v>393</v>
      </c>
      <c r="BA222" s="29"/>
      <c r="BB222" s="52"/>
    </row>
    <row r="223" spans="2:54" s="45" customFormat="1" x14ac:dyDescent="0.25">
      <c r="B223" s="46">
        <f t="shared" si="15"/>
        <v>0</v>
      </c>
      <c r="C223" s="47">
        <f t="shared" ca="1" si="16"/>
        <v>214</v>
      </c>
      <c r="D223" s="48" t="s">
        <v>369</v>
      </c>
      <c r="E223" s="22"/>
      <c r="F223" s="49" t="s">
        <v>169</v>
      </c>
      <c r="G223" s="22" t="s">
        <v>393</v>
      </c>
      <c r="H223" s="50" t="s">
        <v>986</v>
      </c>
      <c r="I223" s="22" t="s">
        <v>393</v>
      </c>
      <c r="J223" s="51">
        <v>7</v>
      </c>
      <c r="K223" s="52" t="s">
        <v>996</v>
      </c>
      <c r="L223" s="22" t="s">
        <v>393</v>
      </c>
      <c r="M223" s="65" t="s">
        <v>351</v>
      </c>
      <c r="N223" s="29">
        <v>1999</v>
      </c>
      <c r="O223" s="22"/>
      <c r="P223" s="69">
        <v>2788962.2414000002</v>
      </c>
      <c r="Q223" s="69"/>
      <c r="R223" s="71">
        <f t="shared" si="17"/>
        <v>19522735.689800002</v>
      </c>
      <c r="S223" s="53">
        <v>0</v>
      </c>
      <c r="U223" s="29">
        <v>2013</v>
      </c>
      <c r="V223" s="71">
        <f t="shared" si="18"/>
        <v>20884844.031394485</v>
      </c>
      <c r="X223" s="54">
        <v>40</v>
      </c>
      <c r="Y223" s="80" t="str">
        <f t="shared" si="19"/>
        <v xml:space="preserve">45 Yrs    </v>
      </c>
      <c r="Z223" s="55" t="s">
        <v>386</v>
      </c>
      <c r="AA223" s="54"/>
      <c r="AB223" s="22"/>
      <c r="AC223" s="49"/>
      <c r="AD223" s="22" t="s">
        <v>393</v>
      </c>
      <c r="AE223" s="68"/>
      <c r="AF223" s="68" t="s">
        <v>590</v>
      </c>
      <c r="AG223" s="68"/>
      <c r="AH223" s="68"/>
      <c r="AI223" s="68"/>
      <c r="AJ223" s="68"/>
      <c r="AK223" s="68" t="s">
        <v>1278</v>
      </c>
      <c r="AL223" s="68"/>
      <c r="AM223" s="68" t="s">
        <v>1008</v>
      </c>
      <c r="AN223" s="68" t="s">
        <v>999</v>
      </c>
      <c r="AO223" s="68" t="s">
        <v>16</v>
      </c>
      <c r="AP223" s="68"/>
      <c r="AQ223" s="68"/>
      <c r="AR223" s="68"/>
      <c r="AS223" s="68"/>
      <c r="AT223" s="68"/>
      <c r="AU223" s="68"/>
      <c r="AV223" s="68"/>
      <c r="AW223" s="68"/>
      <c r="AX223" s="68"/>
      <c r="AY223" s="68"/>
      <c r="AZ223" s="22" t="s">
        <v>393</v>
      </c>
      <c r="BA223" s="29"/>
      <c r="BB223" s="52"/>
    </row>
    <row r="224" spans="2:54" s="45" customFormat="1" x14ac:dyDescent="0.25">
      <c r="B224" s="46">
        <f t="shared" si="15"/>
        <v>0</v>
      </c>
      <c r="C224" s="47">
        <f t="shared" ca="1" si="16"/>
        <v>215</v>
      </c>
      <c r="D224" s="48" t="s">
        <v>369</v>
      </c>
      <c r="E224" s="22"/>
      <c r="F224" s="49" t="s">
        <v>169</v>
      </c>
      <c r="G224" s="22" t="s">
        <v>393</v>
      </c>
      <c r="H224" s="50" t="s">
        <v>986</v>
      </c>
      <c r="I224" s="22" t="s">
        <v>393</v>
      </c>
      <c r="J224" s="51">
        <v>12</v>
      </c>
      <c r="K224" s="52" t="s">
        <v>996</v>
      </c>
      <c r="L224" s="22" t="s">
        <v>393</v>
      </c>
      <c r="M224" s="65" t="s">
        <v>351</v>
      </c>
      <c r="N224" s="29">
        <v>2013</v>
      </c>
      <c r="O224" s="22"/>
      <c r="P224" s="69">
        <v>2739380.6904000002</v>
      </c>
      <c r="Q224" s="69"/>
      <c r="R224" s="71">
        <f t="shared" si="17"/>
        <v>32872568.2848</v>
      </c>
      <c r="S224" s="53">
        <v>0</v>
      </c>
      <c r="U224" s="29">
        <v>2013</v>
      </c>
      <c r="V224" s="71">
        <f t="shared" si="18"/>
        <v>35166099.282802209</v>
      </c>
      <c r="X224" s="54">
        <v>40</v>
      </c>
      <c r="Y224" s="80" t="str">
        <f t="shared" si="19"/>
        <v xml:space="preserve">45 Yrs    </v>
      </c>
      <c r="Z224" s="55" t="s">
        <v>386</v>
      </c>
      <c r="AA224" s="54"/>
      <c r="AB224" s="22"/>
      <c r="AC224" s="49"/>
      <c r="AD224" s="22" t="s">
        <v>393</v>
      </c>
      <c r="AE224" s="68"/>
      <c r="AF224" s="68" t="s">
        <v>595</v>
      </c>
      <c r="AG224" s="68"/>
      <c r="AH224" s="68"/>
      <c r="AI224" s="68"/>
      <c r="AJ224" s="68"/>
      <c r="AK224" s="68" t="s">
        <v>1279</v>
      </c>
      <c r="AL224" s="68"/>
      <c r="AM224" s="68" t="s">
        <v>1007</v>
      </c>
      <c r="AN224" s="68" t="s">
        <v>1000</v>
      </c>
      <c r="AO224" s="68" t="s">
        <v>16</v>
      </c>
      <c r="AP224" s="68"/>
      <c r="AQ224" s="68"/>
      <c r="AR224" s="68"/>
      <c r="AS224" s="68"/>
      <c r="AT224" s="68"/>
      <c r="AU224" s="68"/>
      <c r="AV224" s="68"/>
      <c r="AW224" s="68"/>
      <c r="AX224" s="68"/>
      <c r="AY224" s="68"/>
      <c r="AZ224" s="22" t="s">
        <v>393</v>
      </c>
      <c r="BA224" s="29"/>
      <c r="BB224" s="52"/>
    </row>
    <row r="225" spans="2:54" s="45" customFormat="1" x14ac:dyDescent="0.25">
      <c r="B225" s="46">
        <f t="shared" si="15"/>
        <v>0</v>
      </c>
      <c r="C225" s="47">
        <f t="shared" ca="1" si="16"/>
        <v>216</v>
      </c>
      <c r="D225" s="48" t="s">
        <v>369</v>
      </c>
      <c r="E225" s="22"/>
      <c r="F225" s="49" t="s">
        <v>169</v>
      </c>
      <c r="G225" s="22" t="s">
        <v>393</v>
      </c>
      <c r="H225" s="50" t="s">
        <v>986</v>
      </c>
      <c r="I225" s="22" t="s">
        <v>393</v>
      </c>
      <c r="J225" s="51">
        <v>7</v>
      </c>
      <c r="K225" s="52" t="s">
        <v>411</v>
      </c>
      <c r="L225" s="22" t="s">
        <v>393</v>
      </c>
      <c r="M225" s="65" t="s">
        <v>351</v>
      </c>
      <c r="N225" s="29">
        <v>2003</v>
      </c>
      <c r="O225" s="22"/>
      <c r="P225" s="69">
        <v>2762400.6962000001</v>
      </c>
      <c r="Q225" s="69"/>
      <c r="R225" s="71">
        <f t="shared" si="17"/>
        <v>19336804.873400003</v>
      </c>
      <c r="S225" s="53">
        <v>0</v>
      </c>
      <c r="U225" s="29">
        <v>2013</v>
      </c>
      <c r="V225" s="71">
        <f t="shared" si="18"/>
        <v>20685940.754576955</v>
      </c>
      <c r="X225" s="54">
        <v>40</v>
      </c>
      <c r="Y225" s="80" t="str">
        <f t="shared" si="19"/>
        <v xml:space="preserve">45 Yrs    </v>
      </c>
      <c r="Z225" s="55" t="s">
        <v>386</v>
      </c>
      <c r="AA225" s="54"/>
      <c r="AB225" s="22"/>
      <c r="AC225" s="49"/>
      <c r="AD225" s="22" t="s">
        <v>393</v>
      </c>
      <c r="AE225" s="68"/>
      <c r="AF225" s="68" t="s">
        <v>438</v>
      </c>
      <c r="AG225" s="68"/>
      <c r="AH225" s="68"/>
      <c r="AI225" s="68"/>
      <c r="AJ225" s="68"/>
      <c r="AK225" s="68" t="s">
        <v>1280</v>
      </c>
      <c r="AL225" s="68"/>
      <c r="AM225" s="68" t="s">
        <v>1008</v>
      </c>
      <c r="AN225" s="68" t="s">
        <v>409</v>
      </c>
      <c r="AO225" s="68" t="s">
        <v>16</v>
      </c>
      <c r="AP225" s="68"/>
      <c r="AQ225" s="68"/>
      <c r="AR225" s="68"/>
      <c r="AS225" s="68"/>
      <c r="AT225" s="68"/>
      <c r="AU225" s="68"/>
      <c r="AV225" s="68"/>
      <c r="AW225" s="68"/>
      <c r="AX225" s="68"/>
      <c r="AY225" s="68"/>
      <c r="AZ225" s="22" t="s">
        <v>393</v>
      </c>
      <c r="BA225" s="29"/>
      <c r="BB225" s="52"/>
    </row>
    <row r="226" spans="2:54" s="45" customFormat="1" x14ac:dyDescent="0.25">
      <c r="B226" s="46">
        <f t="shared" si="15"/>
        <v>0</v>
      </c>
      <c r="C226" s="47">
        <f t="shared" ca="1" si="16"/>
        <v>217</v>
      </c>
      <c r="D226" s="48" t="s">
        <v>369</v>
      </c>
      <c r="E226" s="22"/>
      <c r="F226" s="49" t="s">
        <v>169</v>
      </c>
      <c r="G226" s="22" t="s">
        <v>393</v>
      </c>
      <c r="H226" s="50" t="s">
        <v>986</v>
      </c>
      <c r="I226" s="22" t="s">
        <v>393</v>
      </c>
      <c r="J226" s="51">
        <v>4</v>
      </c>
      <c r="K226" s="52" t="s">
        <v>411</v>
      </c>
      <c r="L226" s="22" t="s">
        <v>393</v>
      </c>
      <c r="M226" s="65" t="s">
        <v>351</v>
      </c>
      <c r="N226" s="29">
        <v>2005</v>
      </c>
      <c r="O226" s="22"/>
      <c r="P226" s="69">
        <v>2900520.7310000001</v>
      </c>
      <c r="Q226" s="69"/>
      <c r="R226" s="71">
        <f t="shared" si="17"/>
        <v>11602082.924000001</v>
      </c>
      <c r="S226" s="53">
        <v>0</v>
      </c>
      <c r="U226" s="29">
        <v>2013</v>
      </c>
      <c r="V226" s="71">
        <f t="shared" si="18"/>
        <v>12411564.452703381</v>
      </c>
      <c r="X226" s="54">
        <v>40</v>
      </c>
      <c r="Y226" s="80" t="str">
        <f t="shared" si="19"/>
        <v xml:space="preserve">45 Yrs    </v>
      </c>
      <c r="Z226" s="55" t="s">
        <v>386</v>
      </c>
      <c r="AA226" s="54"/>
      <c r="AB226" s="22"/>
      <c r="AC226" s="49"/>
      <c r="AD226" s="22" t="s">
        <v>393</v>
      </c>
      <c r="AE226" s="68"/>
      <c r="AF226" s="68" t="s">
        <v>577</v>
      </c>
      <c r="AG226" s="68"/>
      <c r="AH226" s="68"/>
      <c r="AI226" s="68"/>
      <c r="AJ226" s="68"/>
      <c r="AK226" s="68" t="s">
        <v>1281</v>
      </c>
      <c r="AL226" s="68"/>
      <c r="AM226" s="68" t="s">
        <v>1007</v>
      </c>
      <c r="AN226" s="68" t="s">
        <v>998</v>
      </c>
      <c r="AO226" s="68" t="s">
        <v>16</v>
      </c>
      <c r="AP226" s="68"/>
      <c r="AQ226" s="68"/>
      <c r="AR226" s="68"/>
      <c r="AS226" s="68"/>
      <c r="AT226" s="68"/>
      <c r="AU226" s="68"/>
      <c r="AV226" s="68"/>
      <c r="AW226" s="68"/>
      <c r="AX226" s="68"/>
      <c r="AY226" s="68"/>
      <c r="AZ226" s="22" t="s">
        <v>393</v>
      </c>
      <c r="BA226" s="29"/>
      <c r="BB226" s="52"/>
    </row>
    <row r="227" spans="2:54" s="45" customFormat="1" x14ac:dyDescent="0.25">
      <c r="B227" s="46">
        <f t="shared" si="15"/>
        <v>0</v>
      </c>
      <c r="C227" s="47">
        <f t="shared" ca="1" si="16"/>
        <v>218</v>
      </c>
      <c r="D227" s="48" t="s">
        <v>369</v>
      </c>
      <c r="E227" s="22"/>
      <c r="F227" s="49" t="s">
        <v>169</v>
      </c>
      <c r="G227" s="22" t="s">
        <v>393</v>
      </c>
      <c r="H227" s="50" t="s">
        <v>986</v>
      </c>
      <c r="I227" s="22" t="s">
        <v>393</v>
      </c>
      <c r="J227" s="51">
        <v>2</v>
      </c>
      <c r="K227" s="52" t="s">
        <v>996</v>
      </c>
      <c r="L227" s="22" t="s">
        <v>393</v>
      </c>
      <c r="M227" s="65" t="s">
        <v>351</v>
      </c>
      <c r="N227" s="29">
        <v>2006</v>
      </c>
      <c r="O227" s="22"/>
      <c r="P227" s="69">
        <v>2803836.7067</v>
      </c>
      <c r="Q227" s="69"/>
      <c r="R227" s="71">
        <f t="shared" si="17"/>
        <v>5607673.4134</v>
      </c>
      <c r="S227" s="53">
        <v>0</v>
      </c>
      <c r="U227" s="29">
        <v>2013</v>
      </c>
      <c r="V227" s="71">
        <f t="shared" si="18"/>
        <v>5998922.8189492701</v>
      </c>
      <c r="X227" s="54">
        <v>40</v>
      </c>
      <c r="Y227" s="80" t="str">
        <f t="shared" si="19"/>
        <v xml:space="preserve">45 Yrs    </v>
      </c>
      <c r="Z227" s="55" t="s">
        <v>386</v>
      </c>
      <c r="AA227" s="54"/>
      <c r="AB227" s="22"/>
      <c r="AC227" s="49"/>
      <c r="AD227" s="22" t="s">
        <v>393</v>
      </c>
      <c r="AE227" s="68"/>
      <c r="AF227" s="68" t="s">
        <v>584</v>
      </c>
      <c r="AG227" s="68"/>
      <c r="AH227" s="68"/>
      <c r="AI227" s="68"/>
      <c r="AJ227" s="68"/>
      <c r="AK227" s="68" t="s">
        <v>1282</v>
      </c>
      <c r="AL227" s="68"/>
      <c r="AM227" s="68" t="s">
        <v>1009</v>
      </c>
      <c r="AN227" s="68" t="s">
        <v>409</v>
      </c>
      <c r="AO227" s="68" t="s">
        <v>16</v>
      </c>
      <c r="AP227" s="68"/>
      <c r="AQ227" s="68"/>
      <c r="AR227" s="68"/>
      <c r="AS227" s="68"/>
      <c r="AT227" s="68"/>
      <c r="AU227" s="68"/>
      <c r="AV227" s="68"/>
      <c r="AW227" s="68"/>
      <c r="AX227" s="68"/>
      <c r="AY227" s="68"/>
      <c r="AZ227" s="22" t="s">
        <v>393</v>
      </c>
      <c r="BA227" s="29"/>
      <c r="BB227" s="52"/>
    </row>
    <row r="228" spans="2:54" s="45" customFormat="1" x14ac:dyDescent="0.25">
      <c r="B228" s="46">
        <f t="shared" si="15"/>
        <v>0</v>
      </c>
      <c r="C228" s="47">
        <f t="shared" ca="1" si="16"/>
        <v>219</v>
      </c>
      <c r="D228" s="48" t="s">
        <v>369</v>
      </c>
      <c r="E228" s="22"/>
      <c r="F228" s="49" t="s">
        <v>43</v>
      </c>
      <c r="G228" s="22" t="s">
        <v>393</v>
      </c>
      <c r="H228" s="50" t="s">
        <v>914</v>
      </c>
      <c r="I228" s="22" t="s">
        <v>393</v>
      </c>
      <c r="J228" s="51">
        <v>48</v>
      </c>
      <c r="K228" s="52" t="s">
        <v>996</v>
      </c>
      <c r="L228" s="22" t="s">
        <v>393</v>
      </c>
      <c r="M228" s="65" t="s">
        <v>351</v>
      </c>
      <c r="N228" s="29">
        <v>2011</v>
      </c>
      <c r="O228" s="22"/>
      <c r="P228" s="69">
        <v>1067552.7690999999</v>
      </c>
      <c r="Q228" s="69"/>
      <c r="R228" s="71">
        <f t="shared" si="17"/>
        <v>51242532.916799992</v>
      </c>
      <c r="S228" s="53">
        <v>0</v>
      </c>
      <c r="U228" s="29">
        <v>2013</v>
      </c>
      <c r="V228" s="71">
        <f t="shared" si="18"/>
        <v>54817743.002078682</v>
      </c>
      <c r="X228" s="54"/>
      <c r="Y228" s="80" t="str">
        <f t="shared" si="19"/>
        <v xml:space="preserve">40 Yrs    </v>
      </c>
      <c r="Z228" s="55" t="s">
        <v>386</v>
      </c>
      <c r="AA228" s="54"/>
      <c r="AB228" s="22"/>
      <c r="AC228" s="49"/>
      <c r="AD228" s="22" t="s">
        <v>393</v>
      </c>
      <c r="AE228" s="68"/>
      <c r="AF228" s="68" t="s">
        <v>417</v>
      </c>
      <c r="AG228" s="68"/>
      <c r="AH228" s="68"/>
      <c r="AI228" s="68"/>
      <c r="AJ228" s="68"/>
      <c r="AK228" s="68" t="s">
        <v>1283</v>
      </c>
      <c r="AL228" s="68"/>
      <c r="AM228" s="68" t="s">
        <v>1009</v>
      </c>
      <c r="AN228" s="68" t="s">
        <v>1000</v>
      </c>
      <c r="AO228" s="68" t="s">
        <v>16</v>
      </c>
      <c r="AP228" s="68"/>
      <c r="AQ228" s="68"/>
      <c r="AR228" s="68"/>
      <c r="AS228" s="68"/>
      <c r="AT228" s="68"/>
      <c r="AU228" s="68"/>
      <c r="AV228" s="68"/>
      <c r="AW228" s="68"/>
      <c r="AX228" s="68"/>
      <c r="AY228" s="68"/>
      <c r="AZ228" s="22" t="s">
        <v>393</v>
      </c>
      <c r="BA228" s="29"/>
      <c r="BB228" s="52"/>
    </row>
    <row r="229" spans="2:54" s="45" customFormat="1" x14ac:dyDescent="0.25">
      <c r="B229" s="46">
        <f t="shared" si="15"/>
        <v>0</v>
      </c>
      <c r="C229" s="47">
        <f t="shared" ca="1" si="16"/>
        <v>220</v>
      </c>
      <c r="D229" s="48" t="s">
        <v>369</v>
      </c>
      <c r="E229" s="22"/>
      <c r="F229" s="49" t="s">
        <v>43</v>
      </c>
      <c r="G229" s="22" t="s">
        <v>393</v>
      </c>
      <c r="H229" s="50" t="s">
        <v>914</v>
      </c>
      <c r="I229" s="22" t="s">
        <v>393</v>
      </c>
      <c r="J229" s="51">
        <v>18</v>
      </c>
      <c r="K229" s="52" t="s">
        <v>996</v>
      </c>
      <c r="L229" s="22" t="s">
        <v>393</v>
      </c>
      <c r="M229" s="65" t="s">
        <v>351</v>
      </c>
      <c r="N229" s="29">
        <v>2013</v>
      </c>
      <c r="O229" s="22"/>
      <c r="P229" s="69">
        <v>1074266.9373999999</v>
      </c>
      <c r="Q229" s="69"/>
      <c r="R229" s="71">
        <f t="shared" si="17"/>
        <v>19336804.873199999</v>
      </c>
      <c r="S229" s="53">
        <v>0</v>
      </c>
      <c r="U229" s="29">
        <v>2013</v>
      </c>
      <c r="V229" s="71">
        <f t="shared" si="18"/>
        <v>20685940.754362997</v>
      </c>
      <c r="X229" s="54"/>
      <c r="Y229" s="80" t="str">
        <f t="shared" si="19"/>
        <v xml:space="preserve">40 Yrs    </v>
      </c>
      <c r="Z229" s="55" t="s">
        <v>386</v>
      </c>
      <c r="AA229" s="54"/>
      <c r="AB229" s="22"/>
      <c r="AC229" s="49"/>
      <c r="AD229" s="22" t="s">
        <v>393</v>
      </c>
      <c r="AE229" s="68"/>
      <c r="AF229" s="68" t="s">
        <v>446</v>
      </c>
      <c r="AG229" s="68"/>
      <c r="AH229" s="68"/>
      <c r="AI229" s="68"/>
      <c r="AJ229" s="68"/>
      <c r="AK229" s="68" t="s">
        <v>1284</v>
      </c>
      <c r="AL229" s="68"/>
      <c r="AM229" s="68" t="s">
        <v>1007</v>
      </c>
      <c r="AN229" s="68" t="s">
        <v>997</v>
      </c>
      <c r="AO229" s="68" t="s">
        <v>16</v>
      </c>
      <c r="AP229" s="68"/>
      <c r="AQ229" s="68"/>
      <c r="AR229" s="68"/>
      <c r="AS229" s="68"/>
      <c r="AT229" s="68"/>
      <c r="AU229" s="68"/>
      <c r="AV229" s="68"/>
      <c r="AW229" s="68"/>
      <c r="AX229" s="68"/>
      <c r="AY229" s="68"/>
      <c r="AZ229" s="22" t="s">
        <v>393</v>
      </c>
      <c r="BA229" s="29"/>
      <c r="BB229" s="52"/>
    </row>
    <row r="230" spans="2:54" s="45" customFormat="1" x14ac:dyDescent="0.25">
      <c r="B230" s="46">
        <f t="shared" si="15"/>
        <v>0</v>
      </c>
      <c r="C230" s="47">
        <f t="shared" ca="1" si="16"/>
        <v>221</v>
      </c>
      <c r="D230" s="48" t="s">
        <v>369</v>
      </c>
      <c r="E230" s="22"/>
      <c r="F230" s="49" t="s">
        <v>43</v>
      </c>
      <c r="G230" s="22" t="s">
        <v>393</v>
      </c>
      <c r="H230" s="50" t="s">
        <v>914</v>
      </c>
      <c r="I230" s="22" t="s">
        <v>393</v>
      </c>
      <c r="J230" s="51">
        <v>13</v>
      </c>
      <c r="K230" s="52" t="s">
        <v>996</v>
      </c>
      <c r="L230" s="22" t="s">
        <v>393</v>
      </c>
      <c r="M230" s="65" t="s">
        <v>351</v>
      </c>
      <c r="N230" s="29">
        <v>1999</v>
      </c>
      <c r="O230" s="22"/>
      <c r="P230" s="69">
        <v>818095.59080000001</v>
      </c>
      <c r="Q230" s="69"/>
      <c r="R230" s="71">
        <f t="shared" si="17"/>
        <v>10635242.680400001</v>
      </c>
      <c r="S230" s="53">
        <v>0</v>
      </c>
      <c r="U230" s="29">
        <v>2013</v>
      </c>
      <c r="V230" s="71">
        <f t="shared" si="18"/>
        <v>11377267.415049417</v>
      </c>
      <c r="X230" s="54"/>
      <c r="Y230" s="80" t="str">
        <f t="shared" si="19"/>
        <v xml:space="preserve">40 Yrs    </v>
      </c>
      <c r="Z230" s="55" t="s">
        <v>386</v>
      </c>
      <c r="AA230" s="54"/>
      <c r="AB230" s="22"/>
      <c r="AC230" s="49"/>
      <c r="AD230" s="22" t="s">
        <v>393</v>
      </c>
      <c r="AE230" s="68"/>
      <c r="AF230" s="68" t="s">
        <v>452</v>
      </c>
      <c r="AG230" s="68"/>
      <c r="AH230" s="68"/>
      <c r="AI230" s="68"/>
      <c r="AJ230" s="68"/>
      <c r="AK230" s="68" t="s">
        <v>1285</v>
      </c>
      <c r="AL230" s="68"/>
      <c r="AM230" s="68" t="s">
        <v>1008</v>
      </c>
      <c r="AN230" s="68" t="s">
        <v>998</v>
      </c>
      <c r="AO230" s="68" t="s">
        <v>16</v>
      </c>
      <c r="AP230" s="68"/>
      <c r="AQ230" s="68"/>
      <c r="AR230" s="68"/>
      <c r="AS230" s="68"/>
      <c r="AT230" s="68"/>
      <c r="AU230" s="68"/>
      <c r="AV230" s="68"/>
      <c r="AW230" s="68"/>
      <c r="AX230" s="68"/>
      <c r="AY230" s="68"/>
      <c r="AZ230" s="22" t="s">
        <v>393</v>
      </c>
      <c r="BA230" s="29"/>
      <c r="BB230" s="52"/>
    </row>
    <row r="231" spans="2:54" s="45" customFormat="1" x14ac:dyDescent="0.25">
      <c r="B231" s="46">
        <f t="shared" si="15"/>
        <v>0</v>
      </c>
      <c r="C231" s="47">
        <f t="shared" ca="1" si="16"/>
        <v>222</v>
      </c>
      <c r="D231" s="48" t="s">
        <v>369</v>
      </c>
      <c r="E231" s="22"/>
      <c r="F231" s="49" t="s">
        <v>43</v>
      </c>
      <c r="G231" s="22" t="s">
        <v>393</v>
      </c>
      <c r="H231" s="50" t="s">
        <v>914</v>
      </c>
      <c r="I231" s="22" t="s">
        <v>393</v>
      </c>
      <c r="J231" s="51">
        <v>9</v>
      </c>
      <c r="K231" s="52" t="s">
        <v>411</v>
      </c>
      <c r="L231" s="22" t="s">
        <v>393</v>
      </c>
      <c r="M231" s="65" t="s">
        <v>351</v>
      </c>
      <c r="N231" s="29">
        <v>2003</v>
      </c>
      <c r="O231" s="22"/>
      <c r="P231" s="69">
        <v>1074266.9373999999</v>
      </c>
      <c r="Q231" s="69"/>
      <c r="R231" s="71">
        <f t="shared" si="17"/>
        <v>9668402.4365999997</v>
      </c>
      <c r="S231" s="53">
        <v>0</v>
      </c>
      <c r="U231" s="29">
        <v>2013</v>
      </c>
      <c r="V231" s="71">
        <f t="shared" si="18"/>
        <v>10342970.377181498</v>
      </c>
      <c r="X231" s="54"/>
      <c r="Y231" s="80" t="str">
        <f t="shared" si="19"/>
        <v xml:space="preserve">40 Yrs    </v>
      </c>
      <c r="Z231" s="55" t="s">
        <v>386</v>
      </c>
      <c r="AA231" s="54"/>
      <c r="AB231" s="22"/>
      <c r="AC231" s="49"/>
      <c r="AD231" s="22" t="s">
        <v>393</v>
      </c>
      <c r="AE231" s="68"/>
      <c r="AF231" s="68" t="s">
        <v>440</v>
      </c>
      <c r="AG231" s="68"/>
      <c r="AH231" s="68"/>
      <c r="AI231" s="68"/>
      <c r="AJ231" s="68"/>
      <c r="AK231" s="68" t="s">
        <v>1286</v>
      </c>
      <c r="AL231" s="68"/>
      <c r="AM231" s="68" t="s">
        <v>1008</v>
      </c>
      <c r="AN231" s="68" t="s">
        <v>409</v>
      </c>
      <c r="AO231" s="68" t="s">
        <v>16</v>
      </c>
      <c r="AP231" s="68"/>
      <c r="AQ231" s="68"/>
      <c r="AR231" s="68"/>
      <c r="AS231" s="68"/>
      <c r="AT231" s="68"/>
      <c r="AU231" s="68"/>
      <c r="AV231" s="68"/>
      <c r="AW231" s="68"/>
      <c r="AX231" s="68"/>
      <c r="AY231" s="68"/>
      <c r="AZ231" s="22" t="s">
        <v>393</v>
      </c>
      <c r="BA231" s="29"/>
      <c r="BB231" s="52"/>
    </row>
    <row r="232" spans="2:54" s="45" customFormat="1" x14ac:dyDescent="0.25">
      <c r="B232" s="46">
        <f t="shared" si="15"/>
        <v>0</v>
      </c>
      <c r="C232" s="47">
        <f t="shared" ca="1" si="16"/>
        <v>223</v>
      </c>
      <c r="D232" s="48" t="s">
        <v>369</v>
      </c>
      <c r="E232" s="22"/>
      <c r="F232" s="49" t="s">
        <v>43</v>
      </c>
      <c r="G232" s="22" t="s">
        <v>393</v>
      </c>
      <c r="H232" s="50" t="s">
        <v>914</v>
      </c>
      <c r="I232" s="22" t="s">
        <v>393</v>
      </c>
      <c r="J232" s="51">
        <v>2</v>
      </c>
      <c r="K232" s="52" t="s">
        <v>411</v>
      </c>
      <c r="L232" s="22" t="s">
        <v>393</v>
      </c>
      <c r="M232" s="65" t="s">
        <v>351</v>
      </c>
      <c r="N232" s="29">
        <v>2005</v>
      </c>
      <c r="O232" s="22"/>
      <c r="P232" s="69">
        <v>966840.24369999999</v>
      </c>
      <c r="Q232" s="69"/>
      <c r="R232" s="71">
        <f t="shared" si="17"/>
        <v>1933680.4874</v>
      </c>
      <c r="S232" s="53">
        <v>0</v>
      </c>
      <c r="U232" s="29">
        <v>2013</v>
      </c>
      <c r="V232" s="71">
        <f t="shared" si="18"/>
        <v>2068594.0755218815</v>
      </c>
      <c r="X232" s="54"/>
      <c r="Y232" s="80" t="str">
        <f t="shared" si="19"/>
        <v xml:space="preserve">40 Yrs    </v>
      </c>
      <c r="Z232" s="55" t="s">
        <v>386</v>
      </c>
      <c r="AA232" s="54"/>
      <c r="AB232" s="22"/>
      <c r="AC232" s="49"/>
      <c r="AD232" s="22" t="s">
        <v>393</v>
      </c>
      <c r="AE232" s="68"/>
      <c r="AF232" s="68" t="s">
        <v>604</v>
      </c>
      <c r="AG232" s="68"/>
      <c r="AH232" s="68"/>
      <c r="AI232" s="68"/>
      <c r="AJ232" s="68"/>
      <c r="AK232" s="68" t="s">
        <v>1287</v>
      </c>
      <c r="AL232" s="68"/>
      <c r="AM232" s="68" t="s">
        <v>1008</v>
      </c>
      <c r="AN232" s="68" t="s">
        <v>999</v>
      </c>
      <c r="AO232" s="68" t="s">
        <v>16</v>
      </c>
      <c r="AP232" s="68"/>
      <c r="AQ232" s="68"/>
      <c r="AR232" s="68"/>
      <c r="AS232" s="68"/>
      <c r="AT232" s="68"/>
      <c r="AU232" s="68"/>
      <c r="AV232" s="68"/>
      <c r="AW232" s="68"/>
      <c r="AX232" s="68"/>
      <c r="AY232" s="68"/>
      <c r="AZ232" s="22" t="s">
        <v>393</v>
      </c>
      <c r="BA232" s="29"/>
      <c r="BB232" s="52"/>
    </row>
    <row r="233" spans="2:54" s="45" customFormat="1" x14ac:dyDescent="0.25">
      <c r="B233" s="46">
        <f t="shared" si="15"/>
        <v>0</v>
      </c>
      <c r="C233" s="47">
        <f t="shared" ca="1" si="16"/>
        <v>224</v>
      </c>
      <c r="D233" s="48" t="s">
        <v>369</v>
      </c>
      <c r="E233" s="22"/>
      <c r="F233" s="49" t="s">
        <v>43</v>
      </c>
      <c r="G233" s="22" t="s">
        <v>393</v>
      </c>
      <c r="H233" s="50" t="s">
        <v>914</v>
      </c>
      <c r="I233" s="22" t="s">
        <v>393</v>
      </c>
      <c r="J233" s="51">
        <v>2</v>
      </c>
      <c r="K233" s="52" t="s">
        <v>996</v>
      </c>
      <c r="L233" s="22" t="s">
        <v>393</v>
      </c>
      <c r="M233" s="65" t="s">
        <v>351</v>
      </c>
      <c r="N233" s="29">
        <v>2008</v>
      </c>
      <c r="O233" s="22"/>
      <c r="P233" s="69">
        <v>1305.2343000000001</v>
      </c>
      <c r="Q233" s="69"/>
      <c r="R233" s="71">
        <f t="shared" si="17"/>
        <v>2610.4686000000002</v>
      </c>
      <c r="S233" s="53">
        <v>0</v>
      </c>
      <c r="U233" s="29">
        <v>2013</v>
      </c>
      <c r="V233" s="71">
        <f t="shared" si="18"/>
        <v>2792.6019399185566</v>
      </c>
      <c r="X233" s="54"/>
      <c r="Y233" s="80" t="str">
        <f t="shared" si="19"/>
        <v xml:space="preserve">40 Yrs    </v>
      </c>
      <c r="Z233" s="55" t="s">
        <v>386</v>
      </c>
      <c r="AA233" s="54"/>
      <c r="AB233" s="22"/>
      <c r="AC233" s="49"/>
      <c r="AD233" s="22" t="s">
        <v>393</v>
      </c>
      <c r="AE233" s="68"/>
      <c r="AF233" s="68" t="s">
        <v>419</v>
      </c>
      <c r="AG233" s="68"/>
      <c r="AH233" s="68"/>
      <c r="AI233" s="68"/>
      <c r="AJ233" s="68"/>
      <c r="AK233" s="68" t="s">
        <v>1288</v>
      </c>
      <c r="AL233" s="68"/>
      <c r="AM233" s="68" t="s">
        <v>1007</v>
      </c>
      <c r="AN233" s="68" t="s">
        <v>997</v>
      </c>
      <c r="AO233" s="68" t="s">
        <v>16</v>
      </c>
      <c r="AP233" s="68"/>
      <c r="AQ233" s="68"/>
      <c r="AR233" s="68"/>
      <c r="AS233" s="68"/>
      <c r="AT233" s="68"/>
      <c r="AU233" s="68"/>
      <c r="AV233" s="68"/>
      <c r="AW233" s="68"/>
      <c r="AX233" s="68"/>
      <c r="AY233" s="68"/>
      <c r="AZ233" s="22" t="s">
        <v>393</v>
      </c>
      <c r="BA233" s="29"/>
      <c r="BB233" s="52"/>
    </row>
    <row r="234" spans="2:54" s="45" customFormat="1" x14ac:dyDescent="0.25">
      <c r="B234" s="46">
        <f t="shared" si="15"/>
        <v>0</v>
      </c>
      <c r="C234" s="47">
        <f t="shared" ca="1" si="16"/>
        <v>225</v>
      </c>
      <c r="D234" s="48" t="s">
        <v>369</v>
      </c>
      <c r="E234" s="22"/>
      <c r="F234" s="49" t="s">
        <v>812</v>
      </c>
      <c r="G234" s="22" t="s">
        <v>393</v>
      </c>
      <c r="H234" s="50" t="s">
        <v>987</v>
      </c>
      <c r="I234" s="22" t="s">
        <v>393</v>
      </c>
      <c r="J234" s="51">
        <v>2</v>
      </c>
      <c r="K234" s="52" t="s">
        <v>996</v>
      </c>
      <c r="L234" s="22" t="s">
        <v>393</v>
      </c>
      <c r="M234" s="65" t="s">
        <v>351</v>
      </c>
      <c r="N234" s="29">
        <v>1999</v>
      </c>
      <c r="O234" s="22"/>
      <c r="P234" s="69">
        <v>159528.64019999999</v>
      </c>
      <c r="Q234" s="69"/>
      <c r="R234" s="71">
        <f t="shared" si="17"/>
        <v>319057.28039999999</v>
      </c>
      <c r="S234" s="53">
        <v>0</v>
      </c>
      <c r="U234" s="29">
        <v>2013</v>
      </c>
      <c r="V234" s="71">
        <f t="shared" si="18"/>
        <v>341318.02243864525</v>
      </c>
      <c r="X234" s="54">
        <v>20</v>
      </c>
      <c r="Y234" s="80" t="str">
        <f t="shared" si="19"/>
        <v xml:space="preserve">5 Yrs    </v>
      </c>
      <c r="Z234" s="55" t="s">
        <v>386</v>
      </c>
      <c r="AA234" s="54"/>
      <c r="AB234" s="22"/>
      <c r="AC234" s="49"/>
      <c r="AD234" s="22" t="s">
        <v>393</v>
      </c>
      <c r="AE234" s="68"/>
      <c r="AF234" s="68" t="s">
        <v>613</v>
      </c>
      <c r="AG234" s="68"/>
      <c r="AH234" s="68"/>
      <c r="AI234" s="68"/>
      <c r="AJ234" s="68"/>
      <c r="AK234" s="68" t="s">
        <v>1289</v>
      </c>
      <c r="AL234" s="68"/>
      <c r="AM234" s="68" t="s">
        <v>1004</v>
      </c>
      <c r="AN234" s="68" t="s">
        <v>16</v>
      </c>
      <c r="AO234" s="68" t="s">
        <v>16</v>
      </c>
      <c r="AP234" s="68"/>
      <c r="AQ234" s="68"/>
      <c r="AR234" s="68"/>
      <c r="AS234" s="68"/>
      <c r="AT234" s="68"/>
      <c r="AU234" s="68"/>
      <c r="AV234" s="68"/>
      <c r="AW234" s="68"/>
      <c r="AX234" s="68"/>
      <c r="AY234" s="68"/>
      <c r="AZ234" s="22" t="s">
        <v>393</v>
      </c>
      <c r="BA234" s="29"/>
      <c r="BB234" s="52"/>
    </row>
    <row r="235" spans="2:54" s="45" customFormat="1" x14ac:dyDescent="0.25">
      <c r="B235" s="46">
        <f t="shared" si="15"/>
        <v>0</v>
      </c>
      <c r="C235" s="47">
        <f t="shared" ca="1" si="16"/>
        <v>226</v>
      </c>
      <c r="D235" s="48" t="s">
        <v>369</v>
      </c>
      <c r="E235" s="22"/>
      <c r="F235" s="49" t="s">
        <v>818</v>
      </c>
      <c r="G235" s="22" t="s">
        <v>393</v>
      </c>
      <c r="H235" s="50" t="s">
        <v>922</v>
      </c>
      <c r="I235" s="22" t="s">
        <v>393</v>
      </c>
      <c r="J235" s="51">
        <v>129</v>
      </c>
      <c r="K235" s="52" t="s">
        <v>314</v>
      </c>
      <c r="L235" s="22" t="s">
        <v>393</v>
      </c>
      <c r="M235" s="65" t="s">
        <v>351</v>
      </c>
      <c r="N235" s="29">
        <v>2009</v>
      </c>
      <c r="O235" s="22"/>
      <c r="P235" s="69">
        <v>3989.0180999999998</v>
      </c>
      <c r="Q235" s="69"/>
      <c r="R235" s="71">
        <f t="shared" si="17"/>
        <v>514583.33489999996</v>
      </c>
      <c r="S235" s="53">
        <v>0.1</v>
      </c>
      <c r="U235" s="29">
        <v>2009</v>
      </c>
      <c r="V235" s="71">
        <f t="shared" si="18"/>
        <v>692979.02153666818</v>
      </c>
      <c r="X235" s="54"/>
      <c r="Y235" s="80" t="str">
        <f t="shared" si="19"/>
        <v xml:space="preserve">20 Yrs    </v>
      </c>
      <c r="Z235" s="55" t="s">
        <v>386</v>
      </c>
      <c r="AA235" s="54"/>
      <c r="AB235" s="22"/>
      <c r="AC235" s="49"/>
      <c r="AD235" s="22" t="s">
        <v>393</v>
      </c>
      <c r="AE235" s="68"/>
      <c r="AF235" s="68" t="s">
        <v>571</v>
      </c>
      <c r="AG235" s="68"/>
      <c r="AH235" s="68"/>
      <c r="AI235" s="68"/>
      <c r="AJ235" s="68"/>
      <c r="AK235" s="68" t="s">
        <v>1290</v>
      </c>
      <c r="AL235" s="68"/>
      <c r="AM235" s="68" t="s">
        <v>1008</v>
      </c>
      <c r="AN235" s="68" t="s">
        <v>999</v>
      </c>
      <c r="AO235" s="68" t="s">
        <v>16</v>
      </c>
      <c r="AP235" s="68"/>
      <c r="AQ235" s="68"/>
      <c r="AR235" s="68"/>
      <c r="AS235" s="68"/>
      <c r="AT235" s="68"/>
      <c r="AU235" s="68"/>
      <c r="AV235" s="68"/>
      <c r="AW235" s="68"/>
      <c r="AX235" s="68"/>
      <c r="AY235" s="68"/>
      <c r="AZ235" s="22" t="s">
        <v>393</v>
      </c>
      <c r="BA235" s="29"/>
      <c r="BB235" s="52"/>
    </row>
    <row r="236" spans="2:54" s="45" customFormat="1" x14ac:dyDescent="0.25">
      <c r="B236" s="46">
        <f t="shared" si="15"/>
        <v>0</v>
      </c>
      <c r="C236" s="47">
        <f t="shared" ca="1" si="16"/>
        <v>227</v>
      </c>
      <c r="D236" s="48" t="s">
        <v>369</v>
      </c>
      <c r="E236" s="22"/>
      <c r="F236" s="49" t="s">
        <v>815</v>
      </c>
      <c r="G236" s="22" t="s">
        <v>393</v>
      </c>
      <c r="H236" s="50" t="s">
        <v>920</v>
      </c>
      <c r="I236" s="22" t="s">
        <v>393</v>
      </c>
      <c r="J236" s="51">
        <v>44</v>
      </c>
      <c r="K236" s="52" t="s">
        <v>314</v>
      </c>
      <c r="L236" s="22" t="s">
        <v>393</v>
      </c>
      <c r="M236" s="65" t="s">
        <v>351</v>
      </c>
      <c r="N236" s="29">
        <v>1999</v>
      </c>
      <c r="O236" s="22"/>
      <c r="P236" s="69">
        <v>54487.369200000001</v>
      </c>
      <c r="Q236" s="69"/>
      <c r="R236" s="71">
        <f t="shared" si="17"/>
        <v>2397444.2448</v>
      </c>
      <c r="S236" s="53">
        <v>0.1</v>
      </c>
      <c r="U236" s="29">
        <v>1999</v>
      </c>
      <c r="V236" s="71">
        <f t="shared" si="18"/>
        <v>4861196.078004553</v>
      </c>
      <c r="X236" s="54"/>
      <c r="Y236" s="80" t="str">
        <f t="shared" si="19"/>
        <v xml:space="preserve">20 Yrs    </v>
      </c>
      <c r="Z236" s="55" t="s">
        <v>386</v>
      </c>
      <c r="AA236" s="54"/>
      <c r="AB236" s="22"/>
      <c r="AC236" s="49"/>
      <c r="AD236" s="22" t="s">
        <v>393</v>
      </c>
      <c r="AE236" s="68"/>
      <c r="AF236" s="68" t="s">
        <v>532</v>
      </c>
      <c r="AG236" s="68"/>
      <c r="AH236" s="68"/>
      <c r="AI236" s="68"/>
      <c r="AJ236" s="68"/>
      <c r="AK236" s="68" t="s">
        <v>1291</v>
      </c>
      <c r="AL236" s="68"/>
      <c r="AM236" s="68" t="s">
        <v>1008</v>
      </c>
      <c r="AN236" s="68" t="s">
        <v>409</v>
      </c>
      <c r="AO236" s="68" t="s">
        <v>16</v>
      </c>
      <c r="AP236" s="68"/>
      <c r="AQ236" s="68"/>
      <c r="AR236" s="68"/>
      <c r="AS236" s="68"/>
      <c r="AT236" s="68"/>
      <c r="AU236" s="68"/>
      <c r="AV236" s="68"/>
      <c r="AW236" s="68"/>
      <c r="AX236" s="68"/>
      <c r="AY236" s="68"/>
      <c r="AZ236" s="22" t="s">
        <v>393</v>
      </c>
      <c r="BA236" s="29"/>
      <c r="BB236" s="52"/>
    </row>
    <row r="237" spans="2:54" s="45" customFormat="1" x14ac:dyDescent="0.25">
      <c r="B237" s="46">
        <f t="shared" si="15"/>
        <v>0</v>
      </c>
      <c r="C237" s="47">
        <f t="shared" ca="1" si="16"/>
        <v>228</v>
      </c>
      <c r="D237" s="48" t="s">
        <v>369</v>
      </c>
      <c r="E237" s="22"/>
      <c r="F237" s="49" t="s">
        <v>815</v>
      </c>
      <c r="G237" s="22" t="s">
        <v>393</v>
      </c>
      <c r="H237" s="50" t="s">
        <v>920</v>
      </c>
      <c r="I237" s="22" t="s">
        <v>393</v>
      </c>
      <c r="J237" s="51">
        <v>11</v>
      </c>
      <c r="K237" s="52" t="s">
        <v>314</v>
      </c>
      <c r="L237" s="22" t="s">
        <v>393</v>
      </c>
      <c r="M237" s="65" t="s">
        <v>351</v>
      </c>
      <c r="N237" s="29">
        <v>2001</v>
      </c>
      <c r="O237" s="22"/>
      <c r="P237" s="69">
        <v>58450.764499999997</v>
      </c>
      <c r="Q237" s="69"/>
      <c r="R237" s="71">
        <f t="shared" si="17"/>
        <v>642958.40949999995</v>
      </c>
      <c r="S237" s="53">
        <v>0.1</v>
      </c>
      <c r="U237" s="29">
        <v>2001</v>
      </c>
      <c r="V237" s="71">
        <f t="shared" si="18"/>
        <v>1241156.4445616975</v>
      </c>
      <c r="X237" s="54"/>
      <c r="Y237" s="80" t="str">
        <f t="shared" si="19"/>
        <v xml:space="preserve">20 Yrs    </v>
      </c>
      <c r="Z237" s="55" t="s">
        <v>386</v>
      </c>
      <c r="AA237" s="54"/>
      <c r="AB237" s="22"/>
      <c r="AC237" s="49"/>
      <c r="AD237" s="22" t="s">
        <v>393</v>
      </c>
      <c r="AE237" s="68"/>
      <c r="AF237" s="68" t="s">
        <v>569</v>
      </c>
      <c r="AG237" s="68"/>
      <c r="AH237" s="68"/>
      <c r="AI237" s="68"/>
      <c r="AJ237" s="68"/>
      <c r="AK237" s="68" t="s">
        <v>1292</v>
      </c>
      <c r="AL237" s="68"/>
      <c r="AM237" s="68" t="s">
        <v>1007</v>
      </c>
      <c r="AN237" s="68" t="s">
        <v>1000</v>
      </c>
      <c r="AO237" s="68" t="s">
        <v>16</v>
      </c>
      <c r="AP237" s="68"/>
      <c r="AQ237" s="68"/>
      <c r="AR237" s="68"/>
      <c r="AS237" s="68"/>
      <c r="AT237" s="68"/>
      <c r="AU237" s="68"/>
      <c r="AV237" s="68"/>
      <c r="AW237" s="68"/>
      <c r="AX237" s="68"/>
      <c r="AY237" s="68"/>
      <c r="AZ237" s="22" t="s">
        <v>393</v>
      </c>
      <c r="BA237" s="29"/>
      <c r="BB237" s="52"/>
    </row>
    <row r="238" spans="2:54" s="45" customFormat="1" x14ac:dyDescent="0.25">
      <c r="B238" s="46">
        <f t="shared" si="15"/>
        <v>0</v>
      </c>
      <c r="C238" s="47">
        <f t="shared" ca="1" si="16"/>
        <v>229</v>
      </c>
      <c r="D238" s="48" t="s">
        <v>369</v>
      </c>
      <c r="E238" s="22"/>
      <c r="F238" s="49" t="s">
        <v>815</v>
      </c>
      <c r="G238" s="22" t="s">
        <v>393</v>
      </c>
      <c r="H238" s="50" t="s">
        <v>920</v>
      </c>
      <c r="I238" s="22" t="s">
        <v>393</v>
      </c>
      <c r="J238" s="51">
        <v>7</v>
      </c>
      <c r="K238" s="52" t="s">
        <v>314</v>
      </c>
      <c r="L238" s="22" t="s">
        <v>393</v>
      </c>
      <c r="M238" s="65" t="s">
        <v>351</v>
      </c>
      <c r="N238" s="29">
        <v>2003</v>
      </c>
      <c r="O238" s="22"/>
      <c r="P238" s="69">
        <v>54592.205999999998</v>
      </c>
      <c r="Q238" s="69"/>
      <c r="R238" s="71">
        <f t="shared" si="17"/>
        <v>382145.44199999998</v>
      </c>
      <c r="S238" s="53">
        <v>0.1</v>
      </c>
      <c r="U238" s="29">
        <v>2003</v>
      </c>
      <c r="V238" s="71">
        <f t="shared" si="18"/>
        <v>692979.01528756286</v>
      </c>
      <c r="X238" s="54"/>
      <c r="Y238" s="80" t="str">
        <f t="shared" si="19"/>
        <v xml:space="preserve">20 Yrs    </v>
      </c>
      <c r="Z238" s="55" t="s">
        <v>386</v>
      </c>
      <c r="AA238" s="54"/>
      <c r="AB238" s="22"/>
      <c r="AC238" s="49"/>
      <c r="AD238" s="22" t="s">
        <v>393</v>
      </c>
      <c r="AE238" s="68"/>
      <c r="AF238" s="68" t="s">
        <v>622</v>
      </c>
      <c r="AG238" s="68"/>
      <c r="AH238" s="68"/>
      <c r="AI238" s="68"/>
      <c r="AJ238" s="68"/>
      <c r="AK238" s="68" t="s">
        <v>1293</v>
      </c>
      <c r="AL238" s="68"/>
      <c r="AM238" s="68" t="s">
        <v>1007</v>
      </c>
      <c r="AN238" s="68" t="s">
        <v>999</v>
      </c>
      <c r="AO238" s="68" t="s">
        <v>16</v>
      </c>
      <c r="AP238" s="68"/>
      <c r="AQ238" s="68"/>
      <c r="AR238" s="68"/>
      <c r="AS238" s="68"/>
      <c r="AT238" s="68"/>
      <c r="AU238" s="68"/>
      <c r="AV238" s="68"/>
      <c r="AW238" s="68"/>
      <c r="AX238" s="68"/>
      <c r="AY238" s="68"/>
      <c r="AZ238" s="22" t="s">
        <v>393</v>
      </c>
      <c r="BA238" s="29"/>
      <c r="BB238" s="52"/>
    </row>
    <row r="239" spans="2:54" s="45" customFormat="1" x14ac:dyDescent="0.25">
      <c r="B239" s="46">
        <f t="shared" si="15"/>
        <v>0</v>
      </c>
      <c r="C239" s="47">
        <f t="shared" ca="1" si="16"/>
        <v>230</v>
      </c>
      <c r="D239" s="48" t="s">
        <v>369</v>
      </c>
      <c r="E239" s="22"/>
      <c r="F239" s="49" t="s">
        <v>815</v>
      </c>
      <c r="G239" s="22" t="s">
        <v>393</v>
      </c>
      <c r="H239" s="50" t="s">
        <v>920</v>
      </c>
      <c r="I239" s="22" t="s">
        <v>393</v>
      </c>
      <c r="J239" s="51">
        <v>6</v>
      </c>
      <c r="K239" s="52" t="s">
        <v>314</v>
      </c>
      <c r="L239" s="22" t="s">
        <v>393</v>
      </c>
      <c r="M239" s="65" t="s">
        <v>351</v>
      </c>
      <c r="N239" s="29">
        <v>2008</v>
      </c>
      <c r="O239" s="22"/>
      <c r="P239" s="69">
        <v>55692.523000000001</v>
      </c>
      <c r="Q239" s="69"/>
      <c r="R239" s="71">
        <f t="shared" si="17"/>
        <v>334155.13800000004</v>
      </c>
      <c r="S239" s="53">
        <v>0.1</v>
      </c>
      <c r="U239" s="29">
        <v>2008</v>
      </c>
      <c r="V239" s="71">
        <f t="shared" si="18"/>
        <v>465433.66671555291</v>
      </c>
      <c r="X239" s="54"/>
      <c r="Y239" s="80" t="str">
        <f t="shared" si="19"/>
        <v xml:space="preserve">20 Yrs    </v>
      </c>
      <c r="Z239" s="55" t="s">
        <v>386</v>
      </c>
      <c r="AA239" s="54"/>
      <c r="AB239" s="22"/>
      <c r="AC239" s="49"/>
      <c r="AD239" s="22" t="s">
        <v>393</v>
      </c>
      <c r="AE239" s="68"/>
      <c r="AF239" s="68" t="s">
        <v>586</v>
      </c>
      <c r="AG239" s="68"/>
      <c r="AH239" s="68"/>
      <c r="AI239" s="68"/>
      <c r="AJ239" s="68"/>
      <c r="AK239" s="68" t="s">
        <v>1294</v>
      </c>
      <c r="AL239" s="68"/>
      <c r="AM239" s="68" t="s">
        <v>1007</v>
      </c>
      <c r="AN239" s="68" t="s">
        <v>997</v>
      </c>
      <c r="AO239" s="68" t="s">
        <v>16</v>
      </c>
      <c r="AP239" s="68"/>
      <c r="AQ239" s="68"/>
      <c r="AR239" s="68"/>
      <c r="AS239" s="68"/>
      <c r="AT239" s="68"/>
      <c r="AU239" s="68"/>
      <c r="AV239" s="68"/>
      <c r="AW239" s="68"/>
      <c r="AX239" s="68"/>
      <c r="AY239" s="68"/>
      <c r="AZ239" s="22" t="s">
        <v>393</v>
      </c>
      <c r="BA239" s="29"/>
      <c r="BB239" s="52"/>
    </row>
    <row r="240" spans="2:54" s="45" customFormat="1" x14ac:dyDescent="0.25">
      <c r="B240" s="46">
        <f t="shared" si="15"/>
        <v>0</v>
      </c>
      <c r="C240" s="47">
        <f t="shared" ca="1" si="16"/>
        <v>231</v>
      </c>
      <c r="D240" s="48" t="s">
        <v>369</v>
      </c>
      <c r="E240" s="22"/>
      <c r="F240" s="49" t="s">
        <v>815</v>
      </c>
      <c r="G240" s="22" t="s">
        <v>393</v>
      </c>
      <c r="H240" s="50" t="s">
        <v>920</v>
      </c>
      <c r="I240" s="22" t="s">
        <v>393</v>
      </c>
      <c r="J240" s="51">
        <v>2</v>
      </c>
      <c r="K240" s="52" t="s">
        <v>314</v>
      </c>
      <c r="L240" s="22" t="s">
        <v>393</v>
      </c>
      <c r="M240" s="65" t="s">
        <v>351</v>
      </c>
      <c r="N240" s="29">
        <v>2004</v>
      </c>
      <c r="O240" s="22"/>
      <c r="P240" s="69">
        <v>55574.155400000003</v>
      </c>
      <c r="Q240" s="69"/>
      <c r="R240" s="71">
        <f t="shared" si="17"/>
        <v>111148.31080000001</v>
      </c>
      <c r="S240" s="53">
        <v>0.1</v>
      </c>
      <c r="U240" s="29">
        <v>2004</v>
      </c>
      <c r="V240" s="71">
        <f t="shared" si="18"/>
        <v>196516.43730669824</v>
      </c>
      <c r="X240" s="54"/>
      <c r="Y240" s="80" t="str">
        <f t="shared" si="19"/>
        <v xml:space="preserve">20 Yrs    </v>
      </c>
      <c r="Z240" s="55" t="s">
        <v>386</v>
      </c>
      <c r="AA240" s="54"/>
      <c r="AB240" s="22"/>
      <c r="AC240" s="49"/>
      <c r="AD240" s="22" t="s">
        <v>393</v>
      </c>
      <c r="AE240" s="68"/>
      <c r="AF240" s="68" t="s">
        <v>645</v>
      </c>
      <c r="AG240" s="68"/>
      <c r="AH240" s="68"/>
      <c r="AI240" s="68"/>
      <c r="AJ240" s="68"/>
      <c r="AK240" s="68" t="s">
        <v>1295</v>
      </c>
      <c r="AL240" s="68"/>
      <c r="AM240" s="68" t="s">
        <v>1009</v>
      </c>
      <c r="AN240" s="68" t="s">
        <v>1000</v>
      </c>
      <c r="AO240" s="68" t="s">
        <v>16</v>
      </c>
      <c r="AP240" s="68"/>
      <c r="AQ240" s="68"/>
      <c r="AR240" s="68"/>
      <c r="AS240" s="68"/>
      <c r="AT240" s="68"/>
      <c r="AU240" s="68"/>
      <c r="AV240" s="68"/>
      <c r="AW240" s="68"/>
      <c r="AX240" s="68"/>
      <c r="AY240" s="68"/>
      <c r="AZ240" s="22" t="s">
        <v>393</v>
      </c>
      <c r="BA240" s="29"/>
      <c r="BB240" s="52"/>
    </row>
    <row r="241" spans="2:54" s="45" customFormat="1" x14ac:dyDescent="0.25">
      <c r="B241" s="46">
        <f t="shared" si="15"/>
        <v>0</v>
      </c>
      <c r="C241" s="47">
        <f t="shared" ca="1" si="16"/>
        <v>232</v>
      </c>
      <c r="D241" s="48" t="s">
        <v>369</v>
      </c>
      <c r="E241" s="22"/>
      <c r="F241" s="49" t="s">
        <v>163</v>
      </c>
      <c r="G241" s="22" t="s">
        <v>393</v>
      </c>
      <c r="H241" s="50" t="s">
        <v>679</v>
      </c>
      <c r="I241" s="22" t="s">
        <v>393</v>
      </c>
      <c r="J241" s="51">
        <v>90</v>
      </c>
      <c r="K241" s="52" t="s">
        <v>996</v>
      </c>
      <c r="L241" s="22" t="s">
        <v>393</v>
      </c>
      <c r="M241" s="65" t="s">
        <v>351</v>
      </c>
      <c r="N241" s="29">
        <v>1999</v>
      </c>
      <c r="O241" s="22"/>
      <c r="P241" s="69">
        <v>343765.42</v>
      </c>
      <c r="Q241" s="69"/>
      <c r="R241" s="71">
        <f t="shared" si="17"/>
        <v>30938887.799999997</v>
      </c>
      <c r="S241" s="53">
        <v>0</v>
      </c>
      <c r="U241" s="29">
        <v>2013</v>
      </c>
      <c r="V241" s="71">
        <f t="shared" si="18"/>
        <v>33097505.210061729</v>
      </c>
      <c r="X241" s="54"/>
      <c r="Y241" s="80" t="str">
        <f t="shared" si="19"/>
        <v xml:space="preserve">40 Yrs    </v>
      </c>
      <c r="Z241" s="55" t="s">
        <v>386</v>
      </c>
      <c r="AA241" s="54"/>
      <c r="AB241" s="22"/>
      <c r="AC241" s="49"/>
      <c r="AD241" s="22" t="s">
        <v>393</v>
      </c>
      <c r="AE241" s="68"/>
      <c r="AF241" s="68" t="s">
        <v>574</v>
      </c>
      <c r="AG241" s="68"/>
      <c r="AH241" s="68"/>
      <c r="AI241" s="68"/>
      <c r="AJ241" s="68"/>
      <c r="AK241" s="68" t="s">
        <v>1296</v>
      </c>
      <c r="AL241" s="68"/>
      <c r="AM241" s="68" t="s">
        <v>1007</v>
      </c>
      <c r="AN241" s="68" t="s">
        <v>1000</v>
      </c>
      <c r="AO241" s="68" t="s">
        <v>16</v>
      </c>
      <c r="AP241" s="68"/>
      <c r="AQ241" s="68"/>
      <c r="AR241" s="68"/>
      <c r="AS241" s="68"/>
      <c r="AT241" s="68"/>
      <c r="AU241" s="68"/>
      <c r="AV241" s="68"/>
      <c r="AW241" s="68"/>
      <c r="AX241" s="68"/>
      <c r="AY241" s="68"/>
      <c r="AZ241" s="22" t="s">
        <v>393</v>
      </c>
      <c r="BA241" s="29"/>
      <c r="BB241" s="52"/>
    </row>
    <row r="242" spans="2:54" s="45" customFormat="1" x14ac:dyDescent="0.25">
      <c r="B242" s="46">
        <f t="shared" si="15"/>
        <v>0</v>
      </c>
      <c r="C242" s="47">
        <f t="shared" ca="1" si="16"/>
        <v>233</v>
      </c>
      <c r="D242" s="48" t="s">
        <v>369</v>
      </c>
      <c r="E242" s="22"/>
      <c r="F242" s="49" t="s">
        <v>163</v>
      </c>
      <c r="G242" s="22" t="s">
        <v>393</v>
      </c>
      <c r="H242" s="50" t="s">
        <v>679</v>
      </c>
      <c r="I242" s="22" t="s">
        <v>393</v>
      </c>
      <c r="J242" s="51">
        <v>152</v>
      </c>
      <c r="K242" s="52" t="s">
        <v>996</v>
      </c>
      <c r="L242" s="22" t="s">
        <v>393</v>
      </c>
      <c r="M242" s="65" t="s">
        <v>351</v>
      </c>
      <c r="N242" s="29">
        <v>2011</v>
      </c>
      <c r="O242" s="22"/>
      <c r="P242" s="69">
        <v>139937.4037</v>
      </c>
      <c r="Q242" s="69"/>
      <c r="R242" s="71">
        <f t="shared" si="17"/>
        <v>21270485.362399999</v>
      </c>
      <c r="S242" s="53">
        <v>0</v>
      </c>
      <c r="U242" s="29">
        <v>2013</v>
      </c>
      <c r="V242" s="71">
        <f t="shared" si="18"/>
        <v>22754534.831810463</v>
      </c>
      <c r="X242" s="54"/>
      <c r="Y242" s="80" t="str">
        <f t="shared" si="19"/>
        <v xml:space="preserve">40 Yrs    </v>
      </c>
      <c r="Z242" s="55" t="s">
        <v>386</v>
      </c>
      <c r="AA242" s="54"/>
      <c r="AB242" s="22"/>
      <c r="AC242" s="49"/>
      <c r="AD242" s="22" t="s">
        <v>393</v>
      </c>
      <c r="AE242" s="68"/>
      <c r="AF242" s="68" t="s">
        <v>612</v>
      </c>
      <c r="AG242" s="68"/>
      <c r="AH242" s="68"/>
      <c r="AI242" s="68"/>
      <c r="AJ242" s="68"/>
      <c r="AK242" s="68" t="s">
        <v>1297</v>
      </c>
      <c r="AL242" s="68"/>
      <c r="AM242" s="68" t="s">
        <v>1008</v>
      </c>
      <c r="AN242" s="68" t="s">
        <v>999</v>
      </c>
      <c r="AO242" s="68" t="s">
        <v>16</v>
      </c>
      <c r="AP242" s="68"/>
      <c r="AQ242" s="68"/>
      <c r="AR242" s="68"/>
      <c r="AS242" s="68"/>
      <c r="AT242" s="68"/>
      <c r="AU242" s="68"/>
      <c r="AV242" s="68"/>
      <c r="AW242" s="68"/>
      <c r="AX242" s="68"/>
      <c r="AY242" s="68"/>
      <c r="AZ242" s="22" t="s">
        <v>393</v>
      </c>
      <c r="BA242" s="29"/>
      <c r="BB242" s="52"/>
    </row>
    <row r="243" spans="2:54" s="45" customFormat="1" x14ac:dyDescent="0.25">
      <c r="B243" s="46">
        <f t="shared" si="15"/>
        <v>0</v>
      </c>
      <c r="C243" s="47">
        <f t="shared" ca="1" si="16"/>
        <v>234</v>
      </c>
      <c r="D243" s="48" t="s">
        <v>369</v>
      </c>
      <c r="E243" s="22"/>
      <c r="F243" s="49" t="s">
        <v>163</v>
      </c>
      <c r="G243" s="22" t="s">
        <v>393</v>
      </c>
      <c r="H243" s="50" t="s">
        <v>679</v>
      </c>
      <c r="I243" s="22" t="s">
        <v>393</v>
      </c>
      <c r="J243" s="51">
        <v>50</v>
      </c>
      <c r="K243" s="52" t="s">
        <v>996</v>
      </c>
      <c r="L243" s="22" t="s">
        <v>393</v>
      </c>
      <c r="M243" s="65" t="s">
        <v>351</v>
      </c>
      <c r="N243" s="29">
        <v>2003</v>
      </c>
      <c r="O243" s="22"/>
      <c r="P243" s="69">
        <v>328725.68290000001</v>
      </c>
      <c r="Q243" s="69"/>
      <c r="R243" s="71">
        <f t="shared" si="17"/>
        <v>16436284.145000001</v>
      </c>
      <c r="S243" s="53">
        <v>0</v>
      </c>
      <c r="U243" s="29">
        <v>2013</v>
      </c>
      <c r="V243" s="71">
        <f t="shared" si="18"/>
        <v>17583049.644182511</v>
      </c>
      <c r="X243" s="54"/>
      <c r="Y243" s="80" t="str">
        <f t="shared" si="19"/>
        <v xml:space="preserve">40 Yrs    </v>
      </c>
      <c r="Z243" s="55" t="s">
        <v>386</v>
      </c>
      <c r="AA243" s="54"/>
      <c r="AB243" s="22"/>
      <c r="AC243" s="49"/>
      <c r="AD243" s="22" t="s">
        <v>393</v>
      </c>
      <c r="AE243" s="68"/>
      <c r="AF243" s="68" t="s">
        <v>513</v>
      </c>
      <c r="AG243" s="68"/>
      <c r="AH243" s="68"/>
      <c r="AI243" s="68"/>
      <c r="AJ243" s="68"/>
      <c r="AK243" s="68" t="s">
        <v>1298</v>
      </c>
      <c r="AL243" s="68"/>
      <c r="AM243" s="68" t="s">
        <v>1007</v>
      </c>
      <c r="AN243" s="68" t="s">
        <v>997</v>
      </c>
      <c r="AO243" s="68" t="s">
        <v>16</v>
      </c>
      <c r="AP243" s="68"/>
      <c r="AQ243" s="68"/>
      <c r="AR243" s="68"/>
      <c r="AS243" s="68"/>
      <c r="AT243" s="68"/>
      <c r="AU243" s="68"/>
      <c r="AV243" s="68"/>
      <c r="AW243" s="68"/>
      <c r="AX243" s="68"/>
      <c r="AY243" s="68"/>
      <c r="AZ243" s="22" t="s">
        <v>393</v>
      </c>
      <c r="BA243" s="29"/>
      <c r="BB243" s="52"/>
    </row>
    <row r="244" spans="2:54" s="45" customFormat="1" x14ac:dyDescent="0.25">
      <c r="B244" s="46">
        <f t="shared" si="15"/>
        <v>0</v>
      </c>
      <c r="C244" s="47">
        <f t="shared" ca="1" si="16"/>
        <v>235</v>
      </c>
      <c r="D244" s="48" t="s">
        <v>369</v>
      </c>
      <c r="E244" s="22"/>
      <c r="F244" s="49" t="s">
        <v>163</v>
      </c>
      <c r="G244" s="22" t="s">
        <v>393</v>
      </c>
      <c r="H244" s="50" t="s">
        <v>679</v>
      </c>
      <c r="I244" s="22" t="s">
        <v>393</v>
      </c>
      <c r="J244" s="51">
        <v>56</v>
      </c>
      <c r="K244" s="52" t="s">
        <v>996</v>
      </c>
      <c r="L244" s="22" t="s">
        <v>393</v>
      </c>
      <c r="M244" s="65" t="s">
        <v>351</v>
      </c>
      <c r="N244" s="29">
        <v>2013</v>
      </c>
      <c r="O244" s="22"/>
      <c r="P244" s="69">
        <v>155385.0392</v>
      </c>
      <c r="Q244" s="69"/>
      <c r="R244" s="71">
        <f t="shared" si="17"/>
        <v>8701562.1952</v>
      </c>
      <c r="S244" s="53">
        <v>0</v>
      </c>
      <c r="U244" s="29">
        <v>2013</v>
      </c>
      <c r="V244" s="71">
        <f t="shared" si="18"/>
        <v>9308673.3418810293</v>
      </c>
      <c r="X244" s="54"/>
      <c r="Y244" s="80" t="str">
        <f t="shared" si="19"/>
        <v xml:space="preserve">40 Yrs    </v>
      </c>
      <c r="Z244" s="55" t="s">
        <v>386</v>
      </c>
      <c r="AA244" s="54"/>
      <c r="AB244" s="22"/>
      <c r="AC244" s="49"/>
      <c r="AD244" s="22" t="s">
        <v>393</v>
      </c>
      <c r="AE244" s="68"/>
      <c r="AF244" s="68" t="s">
        <v>416</v>
      </c>
      <c r="AG244" s="68"/>
      <c r="AH244" s="68"/>
      <c r="AI244" s="68"/>
      <c r="AJ244" s="68"/>
      <c r="AK244" s="68" t="s">
        <v>1299</v>
      </c>
      <c r="AL244" s="68"/>
      <c r="AM244" s="68" t="s">
        <v>1007</v>
      </c>
      <c r="AN244" s="68" t="s">
        <v>999</v>
      </c>
      <c r="AO244" s="68" t="s">
        <v>16</v>
      </c>
      <c r="AP244" s="68"/>
      <c r="AQ244" s="68"/>
      <c r="AR244" s="68"/>
      <c r="AS244" s="68"/>
      <c r="AT244" s="68"/>
      <c r="AU244" s="68"/>
      <c r="AV244" s="68"/>
      <c r="AW244" s="68"/>
      <c r="AX244" s="68"/>
      <c r="AY244" s="68"/>
      <c r="AZ244" s="22" t="s">
        <v>393</v>
      </c>
      <c r="BA244" s="29"/>
      <c r="BB244" s="52"/>
    </row>
    <row r="245" spans="2:54" s="45" customFormat="1" x14ac:dyDescent="0.25">
      <c r="B245" s="46">
        <f t="shared" si="15"/>
        <v>0</v>
      </c>
      <c r="C245" s="47">
        <f t="shared" ca="1" si="16"/>
        <v>236</v>
      </c>
      <c r="D245" s="48" t="s">
        <v>369</v>
      </c>
      <c r="E245" s="22"/>
      <c r="F245" s="49" t="s">
        <v>163</v>
      </c>
      <c r="G245" s="22" t="s">
        <v>393</v>
      </c>
      <c r="H245" s="50" t="s">
        <v>679</v>
      </c>
      <c r="I245" s="22" t="s">
        <v>393</v>
      </c>
      <c r="J245" s="51">
        <v>31</v>
      </c>
      <c r="K245" s="52" t="s">
        <v>996</v>
      </c>
      <c r="L245" s="22" t="s">
        <v>393</v>
      </c>
      <c r="M245" s="65" t="s">
        <v>351</v>
      </c>
      <c r="N245" s="29">
        <v>2008</v>
      </c>
      <c r="O245" s="22"/>
      <c r="P245" s="69">
        <v>152823.13529999999</v>
      </c>
      <c r="Q245" s="69"/>
      <c r="R245" s="71">
        <f t="shared" si="17"/>
        <v>4737517.1942999996</v>
      </c>
      <c r="S245" s="53">
        <v>0</v>
      </c>
      <c r="U245" s="29">
        <v>2013</v>
      </c>
      <c r="V245" s="71">
        <f t="shared" si="18"/>
        <v>5068055.4852104699</v>
      </c>
      <c r="X245" s="54"/>
      <c r="Y245" s="80" t="str">
        <f t="shared" si="19"/>
        <v xml:space="preserve">40 Yrs    </v>
      </c>
      <c r="Z245" s="55" t="s">
        <v>386</v>
      </c>
      <c r="AA245" s="54"/>
      <c r="AB245" s="22"/>
      <c r="AC245" s="49"/>
      <c r="AD245" s="22" t="s">
        <v>393</v>
      </c>
      <c r="AE245" s="68"/>
      <c r="AF245" s="68" t="s">
        <v>610</v>
      </c>
      <c r="AG245" s="68"/>
      <c r="AH245" s="68"/>
      <c r="AI245" s="68"/>
      <c r="AJ245" s="68"/>
      <c r="AK245" s="68" t="s">
        <v>1300</v>
      </c>
      <c r="AL245" s="68"/>
      <c r="AM245" s="68" t="s">
        <v>1008</v>
      </c>
      <c r="AN245" s="68" t="s">
        <v>998</v>
      </c>
      <c r="AO245" s="68" t="s">
        <v>16</v>
      </c>
      <c r="AP245" s="68"/>
      <c r="AQ245" s="68"/>
      <c r="AR245" s="68"/>
      <c r="AS245" s="68"/>
      <c r="AT245" s="68"/>
      <c r="AU245" s="68"/>
      <c r="AV245" s="68"/>
      <c r="AW245" s="68"/>
      <c r="AX245" s="68"/>
      <c r="AY245" s="68"/>
      <c r="AZ245" s="22" t="s">
        <v>393</v>
      </c>
      <c r="BA245" s="29"/>
      <c r="BB245" s="52"/>
    </row>
    <row r="246" spans="2:54" s="45" customFormat="1" x14ac:dyDescent="0.25">
      <c r="B246" s="46">
        <f t="shared" si="15"/>
        <v>0</v>
      </c>
      <c r="C246" s="47">
        <f t="shared" ca="1" si="16"/>
        <v>237</v>
      </c>
      <c r="D246" s="48" t="s">
        <v>369</v>
      </c>
      <c r="E246" s="22"/>
      <c r="F246" s="49" t="s">
        <v>163</v>
      </c>
      <c r="G246" s="22" t="s">
        <v>393</v>
      </c>
      <c r="H246" s="50" t="s">
        <v>679</v>
      </c>
      <c r="I246" s="22" t="s">
        <v>393</v>
      </c>
      <c r="J246" s="51">
        <v>8</v>
      </c>
      <c r="K246" s="52" t="s">
        <v>996</v>
      </c>
      <c r="L246" s="22" t="s">
        <v>393</v>
      </c>
      <c r="M246" s="65" t="s">
        <v>351</v>
      </c>
      <c r="N246" s="29">
        <v>1900</v>
      </c>
      <c r="O246" s="22"/>
      <c r="P246" s="69">
        <v>568018.64320000005</v>
      </c>
      <c r="Q246" s="69"/>
      <c r="R246" s="71">
        <f t="shared" si="17"/>
        <v>4544149.1456000004</v>
      </c>
      <c r="S246" s="53">
        <v>0</v>
      </c>
      <c r="U246" s="29">
        <v>2013</v>
      </c>
      <c r="V246" s="71">
        <f t="shared" si="18"/>
        <v>4861196.0777010731</v>
      </c>
      <c r="X246" s="54"/>
      <c r="Y246" s="80" t="str">
        <f t="shared" si="19"/>
        <v xml:space="preserve">40 Yrs    </v>
      </c>
      <c r="Z246" s="55" t="s">
        <v>386</v>
      </c>
      <c r="AA246" s="54"/>
      <c r="AB246" s="22"/>
      <c r="AC246" s="49"/>
      <c r="AD246" s="22" t="s">
        <v>393</v>
      </c>
      <c r="AE246" s="68"/>
      <c r="AF246" s="68" t="s">
        <v>631</v>
      </c>
      <c r="AG246" s="68"/>
      <c r="AH246" s="68"/>
      <c r="AI246" s="68"/>
      <c r="AJ246" s="68"/>
      <c r="AK246" s="68" t="s">
        <v>1301</v>
      </c>
      <c r="AL246" s="68"/>
      <c r="AM246" s="68" t="s">
        <v>1007</v>
      </c>
      <c r="AN246" s="68" t="s">
        <v>997</v>
      </c>
      <c r="AO246" s="68" t="s">
        <v>16</v>
      </c>
      <c r="AP246" s="68"/>
      <c r="AQ246" s="68"/>
      <c r="AR246" s="68"/>
      <c r="AS246" s="68"/>
      <c r="AT246" s="68"/>
      <c r="AU246" s="68"/>
      <c r="AV246" s="68"/>
      <c r="AW246" s="68"/>
      <c r="AX246" s="68"/>
      <c r="AY246" s="68"/>
      <c r="AZ246" s="22" t="s">
        <v>393</v>
      </c>
      <c r="BA246" s="29"/>
      <c r="BB246" s="52"/>
    </row>
    <row r="247" spans="2:54" s="45" customFormat="1" x14ac:dyDescent="0.25">
      <c r="B247" s="46">
        <f t="shared" si="15"/>
        <v>0</v>
      </c>
      <c r="C247" s="47">
        <f t="shared" ca="1" si="16"/>
        <v>238</v>
      </c>
      <c r="D247" s="48" t="s">
        <v>369</v>
      </c>
      <c r="E247" s="22"/>
      <c r="F247" s="49" t="s">
        <v>163</v>
      </c>
      <c r="G247" s="22" t="s">
        <v>393</v>
      </c>
      <c r="H247" s="50" t="s">
        <v>679</v>
      </c>
      <c r="I247" s="22" t="s">
        <v>393</v>
      </c>
      <c r="J247" s="51">
        <v>2</v>
      </c>
      <c r="K247" s="52" t="s">
        <v>996</v>
      </c>
      <c r="L247" s="22" t="s">
        <v>393</v>
      </c>
      <c r="M247" s="65" t="s">
        <v>351</v>
      </c>
      <c r="N247" s="29">
        <v>1900</v>
      </c>
      <c r="O247" s="22"/>
      <c r="P247" s="69">
        <v>580104.14619999996</v>
      </c>
      <c r="Q247" s="69"/>
      <c r="R247" s="71">
        <f t="shared" si="17"/>
        <v>1160208.2923999999</v>
      </c>
      <c r="S247" s="53">
        <v>0</v>
      </c>
      <c r="U247" s="29">
        <v>2013</v>
      </c>
      <c r="V247" s="71">
        <f t="shared" si="18"/>
        <v>1241156.4452703379</v>
      </c>
      <c r="X247" s="54"/>
      <c r="Y247" s="80" t="str">
        <f t="shared" si="19"/>
        <v xml:space="preserve">40 Yrs    </v>
      </c>
      <c r="Z247" s="55" t="s">
        <v>386</v>
      </c>
      <c r="AA247" s="54"/>
      <c r="AB247" s="22"/>
      <c r="AC247" s="49"/>
      <c r="AD247" s="22" t="s">
        <v>393</v>
      </c>
      <c r="AE247" s="68"/>
      <c r="AF247" s="68" t="s">
        <v>628</v>
      </c>
      <c r="AG247" s="68"/>
      <c r="AH247" s="68"/>
      <c r="AI247" s="68"/>
      <c r="AJ247" s="68"/>
      <c r="AK247" s="68" t="s">
        <v>1302</v>
      </c>
      <c r="AL247" s="68"/>
      <c r="AM247" s="68" t="s">
        <v>1007</v>
      </c>
      <c r="AN247" s="68" t="s">
        <v>997</v>
      </c>
      <c r="AO247" s="68" t="s">
        <v>16</v>
      </c>
      <c r="AP247" s="68"/>
      <c r="AQ247" s="68"/>
      <c r="AR247" s="68"/>
      <c r="AS247" s="68"/>
      <c r="AT247" s="68"/>
      <c r="AU247" s="68"/>
      <c r="AV247" s="68"/>
      <c r="AW247" s="68"/>
      <c r="AX247" s="68"/>
      <c r="AY247" s="68"/>
      <c r="AZ247" s="22" t="s">
        <v>393</v>
      </c>
      <c r="BA247" s="29"/>
      <c r="BB247" s="52"/>
    </row>
    <row r="248" spans="2:54" s="45" customFormat="1" x14ac:dyDescent="0.25">
      <c r="B248" s="46">
        <f t="shared" si="15"/>
        <v>0</v>
      </c>
      <c r="C248" s="47">
        <f t="shared" ca="1" si="16"/>
        <v>239</v>
      </c>
      <c r="D248" s="48" t="s">
        <v>369</v>
      </c>
      <c r="E248" s="22"/>
      <c r="F248" s="49" t="s">
        <v>163</v>
      </c>
      <c r="G248" s="22" t="s">
        <v>393</v>
      </c>
      <c r="H248" s="50" t="s">
        <v>679</v>
      </c>
      <c r="I248" s="22" t="s">
        <v>393</v>
      </c>
      <c r="J248" s="51">
        <v>3</v>
      </c>
      <c r="K248" s="52" t="s">
        <v>996</v>
      </c>
      <c r="L248" s="22" t="s">
        <v>393</v>
      </c>
      <c r="M248" s="65" t="s">
        <v>351</v>
      </c>
      <c r="N248" s="29">
        <v>2002</v>
      </c>
      <c r="O248" s="22"/>
      <c r="P248" s="69">
        <v>3545.0808999999999</v>
      </c>
      <c r="Q248" s="69"/>
      <c r="R248" s="71">
        <f t="shared" si="17"/>
        <v>10635.242699999999</v>
      </c>
      <c r="S248" s="53">
        <v>0</v>
      </c>
      <c r="U248" s="29">
        <v>2013</v>
      </c>
      <c r="V248" s="71">
        <f t="shared" si="18"/>
        <v>11377.267436016915</v>
      </c>
      <c r="X248" s="54"/>
      <c r="Y248" s="80" t="str">
        <f t="shared" si="19"/>
        <v xml:space="preserve">40 Yrs    </v>
      </c>
      <c r="Z248" s="55" t="s">
        <v>386</v>
      </c>
      <c r="AA248" s="54"/>
      <c r="AB248" s="22"/>
      <c r="AC248" s="49"/>
      <c r="AD248" s="22" t="s">
        <v>393</v>
      </c>
      <c r="AE248" s="68"/>
      <c r="AF248" s="68" t="s">
        <v>448</v>
      </c>
      <c r="AG248" s="68"/>
      <c r="AH248" s="68"/>
      <c r="AI248" s="68"/>
      <c r="AJ248" s="68"/>
      <c r="AK248" s="68" t="s">
        <v>1303</v>
      </c>
      <c r="AL248" s="68"/>
      <c r="AM248" s="68" t="s">
        <v>1007</v>
      </c>
      <c r="AN248" s="68" t="s">
        <v>998</v>
      </c>
      <c r="AO248" s="68" t="s">
        <v>16</v>
      </c>
      <c r="AP248" s="68"/>
      <c r="AQ248" s="68"/>
      <c r="AR248" s="68"/>
      <c r="AS248" s="68"/>
      <c r="AT248" s="68"/>
      <c r="AU248" s="68"/>
      <c r="AV248" s="68"/>
      <c r="AW248" s="68"/>
      <c r="AX248" s="68"/>
      <c r="AY248" s="68"/>
      <c r="AZ248" s="22" t="s">
        <v>393</v>
      </c>
      <c r="BA248" s="29"/>
      <c r="BB248" s="52"/>
    </row>
    <row r="249" spans="2:54" s="45" customFormat="1" x14ac:dyDescent="0.25">
      <c r="B249" s="46">
        <f t="shared" si="15"/>
        <v>0</v>
      </c>
      <c r="C249" s="47">
        <f t="shared" ca="1" si="16"/>
        <v>240</v>
      </c>
      <c r="D249" s="48" t="s">
        <v>369</v>
      </c>
      <c r="E249" s="22"/>
      <c r="F249" s="49" t="s">
        <v>43</v>
      </c>
      <c r="G249" s="22" t="s">
        <v>393</v>
      </c>
      <c r="H249" s="50" t="s">
        <v>909</v>
      </c>
      <c r="I249" s="22" t="s">
        <v>393</v>
      </c>
      <c r="J249" s="51">
        <v>127</v>
      </c>
      <c r="K249" s="52" t="s">
        <v>996</v>
      </c>
      <c r="L249" s="22" t="s">
        <v>393</v>
      </c>
      <c r="M249" s="65" t="s">
        <v>351</v>
      </c>
      <c r="N249" s="29">
        <v>2011</v>
      </c>
      <c r="O249" s="22"/>
      <c r="P249" s="69">
        <v>129419.56020000001</v>
      </c>
      <c r="Q249" s="69"/>
      <c r="R249" s="71">
        <f t="shared" si="17"/>
        <v>16436284.145400001</v>
      </c>
      <c r="S249" s="53">
        <v>0</v>
      </c>
      <c r="U249" s="29">
        <v>2013</v>
      </c>
      <c r="V249" s="71">
        <f t="shared" si="18"/>
        <v>17583049.644610416</v>
      </c>
      <c r="X249" s="54"/>
      <c r="Y249" s="80" t="str">
        <f t="shared" si="19"/>
        <v xml:space="preserve">40 Yrs    </v>
      </c>
      <c r="Z249" s="55" t="s">
        <v>386</v>
      </c>
      <c r="AA249" s="54"/>
      <c r="AB249" s="22"/>
      <c r="AC249" s="49"/>
      <c r="AD249" s="22" t="s">
        <v>393</v>
      </c>
      <c r="AE249" s="68"/>
      <c r="AF249" s="68" t="s">
        <v>601</v>
      </c>
      <c r="AG249" s="68"/>
      <c r="AH249" s="68"/>
      <c r="AI249" s="68"/>
      <c r="AJ249" s="68"/>
      <c r="AK249" s="68" t="s">
        <v>1304</v>
      </c>
      <c r="AL249" s="68"/>
      <c r="AM249" s="68" t="s">
        <v>1007</v>
      </c>
      <c r="AN249" s="68" t="s">
        <v>1000</v>
      </c>
      <c r="AO249" s="68" t="s">
        <v>16</v>
      </c>
      <c r="AP249" s="68"/>
      <c r="AQ249" s="68"/>
      <c r="AR249" s="68"/>
      <c r="AS249" s="68"/>
      <c r="AT249" s="68"/>
      <c r="AU249" s="68"/>
      <c r="AV249" s="68"/>
      <c r="AW249" s="68"/>
      <c r="AX249" s="68"/>
      <c r="AY249" s="68"/>
      <c r="AZ249" s="22" t="s">
        <v>393</v>
      </c>
      <c r="BA249" s="29"/>
      <c r="BB249" s="52"/>
    </row>
    <row r="250" spans="2:54" s="45" customFormat="1" x14ac:dyDescent="0.25">
      <c r="B250" s="46">
        <f t="shared" si="15"/>
        <v>0</v>
      </c>
      <c r="C250" s="47">
        <f t="shared" ca="1" si="16"/>
        <v>241</v>
      </c>
      <c r="D250" s="48" t="s">
        <v>369</v>
      </c>
      <c r="E250" s="22"/>
      <c r="F250" s="49" t="s">
        <v>43</v>
      </c>
      <c r="G250" s="22" t="s">
        <v>393</v>
      </c>
      <c r="H250" s="50" t="s">
        <v>909</v>
      </c>
      <c r="I250" s="22" t="s">
        <v>393</v>
      </c>
      <c r="J250" s="51">
        <v>197</v>
      </c>
      <c r="K250" s="52" t="s">
        <v>996</v>
      </c>
      <c r="L250" s="22" t="s">
        <v>393</v>
      </c>
      <c r="M250" s="65" t="s">
        <v>351</v>
      </c>
      <c r="N250" s="29">
        <v>1999</v>
      </c>
      <c r="O250" s="22"/>
      <c r="P250" s="69">
        <v>78525.0959</v>
      </c>
      <c r="Q250" s="69"/>
      <c r="R250" s="71">
        <f t="shared" si="17"/>
        <v>15469443.8923</v>
      </c>
      <c r="S250" s="53">
        <v>0</v>
      </c>
      <c r="U250" s="29">
        <v>2013</v>
      </c>
      <c r="V250" s="71">
        <f t="shared" si="18"/>
        <v>16548752.596793633</v>
      </c>
      <c r="X250" s="54"/>
      <c r="Y250" s="80" t="str">
        <f t="shared" si="19"/>
        <v xml:space="preserve">40 Yrs    </v>
      </c>
      <c r="Z250" s="55" t="s">
        <v>386</v>
      </c>
      <c r="AA250" s="54"/>
      <c r="AB250" s="22"/>
      <c r="AC250" s="49"/>
      <c r="AD250" s="22" t="s">
        <v>393</v>
      </c>
      <c r="AE250" s="68"/>
      <c r="AF250" s="68" t="s">
        <v>439</v>
      </c>
      <c r="AG250" s="68"/>
      <c r="AH250" s="68"/>
      <c r="AI250" s="68"/>
      <c r="AJ250" s="68"/>
      <c r="AK250" s="68" t="s">
        <v>1305</v>
      </c>
      <c r="AL250" s="68"/>
      <c r="AM250" s="68" t="s">
        <v>1008</v>
      </c>
      <c r="AN250" s="68" t="s">
        <v>409</v>
      </c>
      <c r="AO250" s="68" t="s">
        <v>16</v>
      </c>
      <c r="AP250" s="68"/>
      <c r="AQ250" s="68"/>
      <c r="AR250" s="68"/>
      <c r="AS250" s="68"/>
      <c r="AT250" s="68"/>
      <c r="AU250" s="68"/>
      <c r="AV250" s="68"/>
      <c r="AW250" s="68"/>
      <c r="AX250" s="68"/>
      <c r="AY250" s="68"/>
      <c r="AZ250" s="22" t="s">
        <v>393</v>
      </c>
      <c r="BA250" s="29"/>
      <c r="BB250" s="52"/>
    </row>
    <row r="251" spans="2:54" s="45" customFormat="1" x14ac:dyDescent="0.25">
      <c r="B251" s="46">
        <f t="shared" si="15"/>
        <v>0</v>
      </c>
      <c r="C251" s="47">
        <f t="shared" ca="1" si="16"/>
        <v>242</v>
      </c>
      <c r="D251" s="48" t="s">
        <v>369</v>
      </c>
      <c r="E251" s="22"/>
      <c r="F251" s="49" t="s">
        <v>43</v>
      </c>
      <c r="G251" s="22" t="s">
        <v>393</v>
      </c>
      <c r="H251" s="50" t="s">
        <v>909</v>
      </c>
      <c r="I251" s="22" t="s">
        <v>393</v>
      </c>
      <c r="J251" s="51">
        <v>46</v>
      </c>
      <c r="K251" s="52" t="s">
        <v>996</v>
      </c>
      <c r="L251" s="22" t="s">
        <v>393</v>
      </c>
      <c r="M251" s="65" t="s">
        <v>351</v>
      </c>
      <c r="N251" s="29">
        <v>2013</v>
      </c>
      <c r="O251" s="22"/>
      <c r="P251" s="69">
        <v>193368.04870000001</v>
      </c>
      <c r="Q251" s="69"/>
      <c r="R251" s="71">
        <f t="shared" si="17"/>
        <v>8894930.2401999999</v>
      </c>
      <c r="S251" s="53">
        <v>0</v>
      </c>
      <c r="U251" s="29">
        <v>2013</v>
      </c>
      <c r="V251" s="71">
        <f t="shared" si="18"/>
        <v>9515532.7454322763</v>
      </c>
      <c r="X251" s="54"/>
      <c r="Y251" s="80" t="str">
        <f t="shared" si="19"/>
        <v xml:space="preserve">40 Yrs    </v>
      </c>
      <c r="Z251" s="55" t="s">
        <v>386</v>
      </c>
      <c r="AA251" s="54"/>
      <c r="AB251" s="22"/>
      <c r="AC251" s="49"/>
      <c r="AD251" s="22" t="s">
        <v>393</v>
      </c>
      <c r="AE251" s="68"/>
      <c r="AF251" s="68" t="s">
        <v>443</v>
      </c>
      <c r="AG251" s="68"/>
      <c r="AH251" s="68"/>
      <c r="AI251" s="68"/>
      <c r="AJ251" s="68"/>
      <c r="AK251" s="68" t="s">
        <v>1306</v>
      </c>
      <c r="AL251" s="68"/>
      <c r="AM251" s="68" t="s">
        <v>1007</v>
      </c>
      <c r="AN251" s="68" t="s">
        <v>997</v>
      </c>
      <c r="AO251" s="68" t="s">
        <v>16</v>
      </c>
      <c r="AP251" s="68"/>
      <c r="AQ251" s="68"/>
      <c r="AR251" s="68"/>
      <c r="AS251" s="68"/>
      <c r="AT251" s="68"/>
      <c r="AU251" s="68"/>
      <c r="AV251" s="68"/>
      <c r="AW251" s="68"/>
      <c r="AX251" s="68"/>
      <c r="AY251" s="68"/>
      <c r="AZ251" s="22" t="s">
        <v>393</v>
      </c>
      <c r="BA251" s="29"/>
      <c r="BB251" s="52"/>
    </row>
    <row r="252" spans="2:54" s="45" customFormat="1" x14ac:dyDescent="0.25">
      <c r="B252" s="46">
        <f t="shared" si="15"/>
        <v>0</v>
      </c>
      <c r="C252" s="47">
        <f t="shared" ca="1" si="16"/>
        <v>243</v>
      </c>
      <c r="D252" s="48" t="s">
        <v>369</v>
      </c>
      <c r="E252" s="22"/>
      <c r="F252" s="49" t="s">
        <v>43</v>
      </c>
      <c r="G252" s="22" t="s">
        <v>393</v>
      </c>
      <c r="H252" s="50" t="s">
        <v>909</v>
      </c>
      <c r="I252" s="22" t="s">
        <v>393</v>
      </c>
      <c r="J252" s="51">
        <v>13</v>
      </c>
      <c r="K252" s="52" t="s">
        <v>996</v>
      </c>
      <c r="L252" s="22" t="s">
        <v>393</v>
      </c>
      <c r="M252" s="65" t="s">
        <v>351</v>
      </c>
      <c r="N252" s="29">
        <v>2003</v>
      </c>
      <c r="O252" s="22"/>
      <c r="P252" s="69">
        <v>141307.42019999999</v>
      </c>
      <c r="Q252" s="69"/>
      <c r="R252" s="71">
        <f t="shared" si="17"/>
        <v>1836996.4626</v>
      </c>
      <c r="S252" s="53">
        <v>0</v>
      </c>
      <c r="U252" s="29">
        <v>2013</v>
      </c>
      <c r="V252" s="71">
        <f t="shared" si="18"/>
        <v>1965164.3712857862</v>
      </c>
      <c r="X252" s="54"/>
      <c r="Y252" s="80" t="str">
        <f t="shared" si="19"/>
        <v xml:space="preserve">40 Yrs    </v>
      </c>
      <c r="Z252" s="55" t="s">
        <v>386</v>
      </c>
      <c r="AA252" s="54"/>
      <c r="AB252" s="22"/>
      <c r="AC252" s="49"/>
      <c r="AD252" s="22" t="s">
        <v>393</v>
      </c>
      <c r="AE252" s="68"/>
      <c r="AF252" s="68" t="s">
        <v>598</v>
      </c>
      <c r="AG252" s="68"/>
      <c r="AH252" s="68"/>
      <c r="AI252" s="68"/>
      <c r="AJ252" s="68"/>
      <c r="AK252" s="68" t="s">
        <v>1307</v>
      </c>
      <c r="AL252" s="68"/>
      <c r="AM252" s="68" t="s">
        <v>1008</v>
      </c>
      <c r="AN252" s="68" t="s">
        <v>999</v>
      </c>
      <c r="AO252" s="68" t="s">
        <v>16</v>
      </c>
      <c r="AP252" s="68"/>
      <c r="AQ252" s="68"/>
      <c r="AR252" s="68"/>
      <c r="AS252" s="68"/>
      <c r="AT252" s="68"/>
      <c r="AU252" s="68"/>
      <c r="AV252" s="68"/>
      <c r="AW252" s="68"/>
      <c r="AX252" s="68"/>
      <c r="AY252" s="68"/>
      <c r="AZ252" s="22" t="s">
        <v>393</v>
      </c>
      <c r="BA252" s="29"/>
      <c r="BB252" s="52"/>
    </row>
    <row r="253" spans="2:54" s="45" customFormat="1" x14ac:dyDescent="0.25">
      <c r="B253" s="46">
        <f t="shared" si="15"/>
        <v>0</v>
      </c>
      <c r="C253" s="47">
        <f t="shared" ca="1" si="16"/>
        <v>244</v>
      </c>
      <c r="D253" s="48" t="s">
        <v>369</v>
      </c>
      <c r="E253" s="22"/>
      <c r="F253" s="49" t="s">
        <v>43</v>
      </c>
      <c r="G253" s="22" t="s">
        <v>393</v>
      </c>
      <c r="H253" s="50" t="s">
        <v>909</v>
      </c>
      <c r="I253" s="22" t="s">
        <v>393</v>
      </c>
      <c r="J253" s="51">
        <v>7</v>
      </c>
      <c r="K253" s="52" t="s">
        <v>996</v>
      </c>
      <c r="L253" s="22" t="s">
        <v>393</v>
      </c>
      <c r="M253" s="65" t="s">
        <v>351</v>
      </c>
      <c r="N253" s="29">
        <v>2008</v>
      </c>
      <c r="O253" s="22"/>
      <c r="P253" s="69">
        <v>100827.6254</v>
      </c>
      <c r="Q253" s="69"/>
      <c r="R253" s="71">
        <f t="shared" si="17"/>
        <v>705793.37780000002</v>
      </c>
      <c r="S253" s="53">
        <v>0</v>
      </c>
      <c r="U253" s="29">
        <v>2013</v>
      </c>
      <c r="V253" s="71">
        <f t="shared" si="18"/>
        <v>755036.83745743986</v>
      </c>
      <c r="X253" s="54"/>
      <c r="Y253" s="80" t="str">
        <f t="shared" si="19"/>
        <v xml:space="preserve">40 Yrs    </v>
      </c>
      <c r="Z253" s="55" t="s">
        <v>386</v>
      </c>
      <c r="AA253" s="54"/>
      <c r="AB253" s="22"/>
      <c r="AC253" s="49"/>
      <c r="AD253" s="22" t="s">
        <v>393</v>
      </c>
      <c r="AE253" s="68"/>
      <c r="AF253" s="68" t="s">
        <v>580</v>
      </c>
      <c r="AG253" s="68"/>
      <c r="AH253" s="68"/>
      <c r="AI253" s="68"/>
      <c r="AJ253" s="68"/>
      <c r="AK253" s="68" t="s">
        <v>1308</v>
      </c>
      <c r="AL253" s="68"/>
      <c r="AM253" s="68" t="s">
        <v>1008</v>
      </c>
      <c r="AN253" s="68" t="s">
        <v>998</v>
      </c>
      <c r="AO253" s="68" t="s">
        <v>16</v>
      </c>
      <c r="AP253" s="68"/>
      <c r="AQ253" s="68"/>
      <c r="AR253" s="68"/>
      <c r="AS253" s="68"/>
      <c r="AT253" s="68"/>
      <c r="AU253" s="68"/>
      <c r="AV253" s="68"/>
      <c r="AW253" s="68"/>
      <c r="AX253" s="68"/>
      <c r="AY253" s="68"/>
      <c r="AZ253" s="22" t="s">
        <v>393</v>
      </c>
      <c r="BA253" s="29"/>
      <c r="BB253" s="52"/>
    </row>
    <row r="254" spans="2:54" s="45" customFormat="1" x14ac:dyDescent="0.25">
      <c r="B254" s="46">
        <f t="shared" si="15"/>
        <v>0</v>
      </c>
      <c r="C254" s="47">
        <f t="shared" ca="1" si="16"/>
        <v>245</v>
      </c>
      <c r="D254" s="48" t="s">
        <v>369</v>
      </c>
      <c r="E254" s="22"/>
      <c r="F254" s="49" t="s">
        <v>43</v>
      </c>
      <c r="G254" s="22" t="s">
        <v>393</v>
      </c>
      <c r="H254" s="50" t="s">
        <v>988</v>
      </c>
      <c r="I254" s="22" t="s">
        <v>393</v>
      </c>
      <c r="J254" s="51">
        <v>233</v>
      </c>
      <c r="K254" s="52" t="s">
        <v>996</v>
      </c>
      <c r="L254" s="22" t="s">
        <v>393</v>
      </c>
      <c r="M254" s="65" t="s">
        <v>351</v>
      </c>
      <c r="N254" s="29">
        <v>1999</v>
      </c>
      <c r="O254" s="22"/>
      <c r="P254" s="69">
        <v>70541.991999999998</v>
      </c>
      <c r="Q254" s="69"/>
      <c r="R254" s="71">
        <f t="shared" si="17"/>
        <v>16436284.136</v>
      </c>
      <c r="S254" s="53">
        <v>0</v>
      </c>
      <c r="U254" s="29">
        <v>2013</v>
      </c>
      <c r="V254" s="71">
        <f t="shared" si="18"/>
        <v>17583049.634554576</v>
      </c>
      <c r="X254" s="54">
        <v>40</v>
      </c>
      <c r="Y254" s="80" t="str">
        <f t="shared" si="19"/>
        <v xml:space="preserve">25 Yrs    </v>
      </c>
      <c r="Z254" s="55" t="s">
        <v>386</v>
      </c>
      <c r="AA254" s="54"/>
      <c r="AB254" s="22"/>
      <c r="AC254" s="49"/>
      <c r="AD254" s="22" t="s">
        <v>393</v>
      </c>
      <c r="AE254" s="68"/>
      <c r="AF254" s="68" t="s">
        <v>639</v>
      </c>
      <c r="AG254" s="68"/>
      <c r="AH254" s="68"/>
      <c r="AI254" s="68"/>
      <c r="AJ254" s="68"/>
      <c r="AK254" s="68" t="s">
        <v>1309</v>
      </c>
      <c r="AL254" s="68"/>
      <c r="AM254" s="68" t="s">
        <v>1009</v>
      </c>
      <c r="AN254" s="68" t="s">
        <v>409</v>
      </c>
      <c r="AO254" s="68" t="s">
        <v>16</v>
      </c>
      <c r="AP254" s="68"/>
      <c r="AQ254" s="68"/>
      <c r="AR254" s="68"/>
      <c r="AS254" s="68"/>
      <c r="AT254" s="68"/>
      <c r="AU254" s="68"/>
      <c r="AV254" s="68"/>
      <c r="AW254" s="68"/>
      <c r="AX254" s="68"/>
      <c r="AY254" s="68"/>
      <c r="AZ254" s="22" t="s">
        <v>393</v>
      </c>
      <c r="BA254" s="29"/>
      <c r="BB254" s="52"/>
    </row>
    <row r="255" spans="2:54" s="45" customFormat="1" x14ac:dyDescent="0.25">
      <c r="B255" s="46">
        <f t="shared" si="15"/>
        <v>0</v>
      </c>
      <c r="C255" s="47">
        <f t="shared" ca="1" si="16"/>
        <v>246</v>
      </c>
      <c r="D255" s="48" t="s">
        <v>369</v>
      </c>
      <c r="E255" s="22"/>
      <c r="F255" s="49" t="s">
        <v>43</v>
      </c>
      <c r="G255" s="22" t="s">
        <v>393</v>
      </c>
      <c r="H255" s="50" t="s">
        <v>988</v>
      </c>
      <c r="I255" s="22" t="s">
        <v>393</v>
      </c>
      <c r="J255" s="51">
        <v>173</v>
      </c>
      <c r="K255" s="52" t="s">
        <v>996</v>
      </c>
      <c r="L255" s="22" t="s">
        <v>393</v>
      </c>
      <c r="M255" s="65" t="s">
        <v>351</v>
      </c>
      <c r="N255" s="29">
        <v>2011</v>
      </c>
      <c r="O255" s="22"/>
      <c r="P255" s="69">
        <v>41915.039499999999</v>
      </c>
      <c r="Q255" s="69"/>
      <c r="R255" s="71">
        <f t="shared" si="17"/>
        <v>7251301.8334999997</v>
      </c>
      <c r="S255" s="53">
        <v>0</v>
      </c>
      <c r="U255" s="29">
        <v>2013</v>
      </c>
      <c r="V255" s="71">
        <f t="shared" si="18"/>
        <v>7757227.789358234</v>
      </c>
      <c r="X255" s="54">
        <v>40</v>
      </c>
      <c r="Y255" s="80" t="str">
        <f t="shared" si="19"/>
        <v xml:space="preserve">25 Yrs    </v>
      </c>
      <c r="Z255" s="55" t="s">
        <v>386</v>
      </c>
      <c r="AA255" s="54"/>
      <c r="AB255" s="22"/>
      <c r="AC255" s="49"/>
      <c r="AD255" s="22" t="s">
        <v>393</v>
      </c>
      <c r="AE255" s="68"/>
      <c r="AF255" s="68" t="s">
        <v>434</v>
      </c>
      <c r="AG255" s="68"/>
      <c r="AH255" s="68"/>
      <c r="AI255" s="68"/>
      <c r="AJ255" s="68"/>
      <c r="AK255" s="68" t="s">
        <v>1310</v>
      </c>
      <c r="AL255" s="68"/>
      <c r="AM255" s="68" t="s">
        <v>1008</v>
      </c>
      <c r="AN255" s="68" t="s">
        <v>998</v>
      </c>
      <c r="AO255" s="68" t="s">
        <v>16</v>
      </c>
      <c r="AP255" s="68"/>
      <c r="AQ255" s="68"/>
      <c r="AR255" s="68"/>
      <c r="AS255" s="68"/>
      <c r="AT255" s="68"/>
      <c r="AU255" s="68"/>
      <c r="AV255" s="68"/>
      <c r="AW255" s="68"/>
      <c r="AX255" s="68"/>
      <c r="AY255" s="68"/>
      <c r="AZ255" s="22" t="s">
        <v>393</v>
      </c>
      <c r="BA255" s="29"/>
      <c r="BB255" s="52"/>
    </row>
    <row r="256" spans="2:54" s="45" customFormat="1" x14ac:dyDescent="0.25">
      <c r="B256" s="46">
        <f t="shared" si="15"/>
        <v>0</v>
      </c>
      <c r="C256" s="47">
        <f t="shared" ca="1" si="16"/>
        <v>247</v>
      </c>
      <c r="D256" s="48" t="s">
        <v>369</v>
      </c>
      <c r="E256" s="22"/>
      <c r="F256" s="49" t="s">
        <v>43</v>
      </c>
      <c r="G256" s="22" t="s">
        <v>393</v>
      </c>
      <c r="H256" s="50" t="s">
        <v>988</v>
      </c>
      <c r="I256" s="22" t="s">
        <v>393</v>
      </c>
      <c r="J256" s="51">
        <v>43</v>
      </c>
      <c r="K256" s="52" t="s">
        <v>996</v>
      </c>
      <c r="L256" s="22" t="s">
        <v>393</v>
      </c>
      <c r="M256" s="65" t="s">
        <v>351</v>
      </c>
      <c r="N256" s="29">
        <v>2003</v>
      </c>
      <c r="O256" s="22"/>
      <c r="P256" s="69">
        <v>101180.95570000001</v>
      </c>
      <c r="Q256" s="69"/>
      <c r="R256" s="71">
        <f t="shared" si="17"/>
        <v>4350781.0951000005</v>
      </c>
      <c r="S256" s="53">
        <v>0</v>
      </c>
      <c r="U256" s="29">
        <v>2013</v>
      </c>
      <c r="V256" s="71">
        <f t="shared" si="18"/>
        <v>4654336.6682660896</v>
      </c>
      <c r="X256" s="54">
        <v>40</v>
      </c>
      <c r="Y256" s="80" t="str">
        <f t="shared" si="19"/>
        <v xml:space="preserve">25 Yrs    </v>
      </c>
      <c r="Z256" s="55" t="s">
        <v>386</v>
      </c>
      <c r="AA256" s="54"/>
      <c r="AB256" s="22"/>
      <c r="AC256" s="49"/>
      <c r="AD256" s="22" t="s">
        <v>393</v>
      </c>
      <c r="AE256" s="68"/>
      <c r="AF256" s="68" t="s">
        <v>547</v>
      </c>
      <c r="AG256" s="68"/>
      <c r="AH256" s="68"/>
      <c r="AI256" s="68"/>
      <c r="AJ256" s="68"/>
      <c r="AK256" s="68" t="s">
        <v>1311</v>
      </c>
      <c r="AL256" s="68"/>
      <c r="AM256" s="68" t="s">
        <v>1009</v>
      </c>
      <c r="AN256" s="68" t="s">
        <v>1000</v>
      </c>
      <c r="AO256" s="68" t="s">
        <v>16</v>
      </c>
      <c r="AP256" s="68"/>
      <c r="AQ256" s="68"/>
      <c r="AR256" s="68"/>
      <c r="AS256" s="68"/>
      <c r="AT256" s="68"/>
      <c r="AU256" s="68"/>
      <c r="AV256" s="68"/>
      <c r="AW256" s="68"/>
      <c r="AX256" s="68"/>
      <c r="AY256" s="68"/>
      <c r="AZ256" s="22" t="s">
        <v>393</v>
      </c>
      <c r="BA256" s="29"/>
      <c r="BB256" s="52"/>
    </row>
    <row r="257" spans="2:54" s="45" customFormat="1" x14ac:dyDescent="0.25">
      <c r="B257" s="46">
        <f t="shared" si="15"/>
        <v>0</v>
      </c>
      <c r="C257" s="47">
        <f t="shared" ca="1" si="16"/>
        <v>248</v>
      </c>
      <c r="D257" s="48" t="s">
        <v>369</v>
      </c>
      <c r="E257" s="22"/>
      <c r="F257" s="49" t="s">
        <v>43</v>
      </c>
      <c r="G257" s="22" t="s">
        <v>393</v>
      </c>
      <c r="H257" s="50" t="s">
        <v>988</v>
      </c>
      <c r="I257" s="22" t="s">
        <v>393</v>
      </c>
      <c r="J257" s="51">
        <v>27</v>
      </c>
      <c r="K257" s="52" t="s">
        <v>996</v>
      </c>
      <c r="L257" s="22" t="s">
        <v>393</v>
      </c>
      <c r="M257" s="65" t="s">
        <v>351</v>
      </c>
      <c r="N257" s="29">
        <v>2013</v>
      </c>
      <c r="O257" s="22"/>
      <c r="P257" s="69">
        <v>42970.677499999998</v>
      </c>
      <c r="Q257" s="69"/>
      <c r="R257" s="71">
        <f t="shared" si="17"/>
        <v>1160208.2925</v>
      </c>
      <c r="S257" s="53">
        <v>0</v>
      </c>
      <c r="U257" s="29">
        <v>2013</v>
      </c>
      <c r="V257" s="71">
        <f t="shared" si="18"/>
        <v>1241156.4453773149</v>
      </c>
      <c r="X257" s="54">
        <v>40</v>
      </c>
      <c r="Y257" s="80" t="str">
        <f t="shared" si="19"/>
        <v xml:space="preserve">25 Yrs    </v>
      </c>
      <c r="Z257" s="55" t="s">
        <v>386</v>
      </c>
      <c r="AA257" s="54"/>
      <c r="AB257" s="22"/>
      <c r="AC257" s="49"/>
      <c r="AD257" s="22" t="s">
        <v>393</v>
      </c>
      <c r="AE257" s="68"/>
      <c r="AF257" s="68" t="s">
        <v>534</v>
      </c>
      <c r="AG257" s="68"/>
      <c r="AH257" s="68"/>
      <c r="AI257" s="68"/>
      <c r="AJ257" s="68"/>
      <c r="AK257" s="68" t="s">
        <v>1312</v>
      </c>
      <c r="AL257" s="68"/>
      <c r="AM257" s="68" t="s">
        <v>1008</v>
      </c>
      <c r="AN257" s="68" t="s">
        <v>409</v>
      </c>
      <c r="AO257" s="68" t="s">
        <v>16</v>
      </c>
      <c r="AP257" s="68"/>
      <c r="AQ257" s="68"/>
      <c r="AR257" s="68"/>
      <c r="AS257" s="68"/>
      <c r="AT257" s="68"/>
      <c r="AU257" s="68"/>
      <c r="AV257" s="68"/>
      <c r="AW257" s="68"/>
      <c r="AX257" s="68"/>
      <c r="AY257" s="68"/>
      <c r="AZ257" s="22" t="s">
        <v>393</v>
      </c>
      <c r="BA257" s="29"/>
      <c r="BB257" s="52"/>
    </row>
    <row r="258" spans="2:54" s="45" customFormat="1" x14ac:dyDescent="0.25">
      <c r="B258" s="46">
        <f t="shared" si="15"/>
        <v>0</v>
      </c>
      <c r="C258" s="47">
        <f t="shared" ca="1" si="16"/>
        <v>249</v>
      </c>
      <c r="D258" s="48" t="s">
        <v>369</v>
      </c>
      <c r="E258" s="22"/>
      <c r="F258" s="49" t="s">
        <v>43</v>
      </c>
      <c r="G258" s="22" t="s">
        <v>393</v>
      </c>
      <c r="H258" s="50" t="s">
        <v>988</v>
      </c>
      <c r="I258" s="22" t="s">
        <v>393</v>
      </c>
      <c r="J258" s="51">
        <v>2</v>
      </c>
      <c r="K258" s="52" t="s">
        <v>996</v>
      </c>
      <c r="L258" s="22" t="s">
        <v>393</v>
      </c>
      <c r="M258" s="65" t="s">
        <v>351</v>
      </c>
      <c r="N258" s="29">
        <v>1900</v>
      </c>
      <c r="O258" s="22"/>
      <c r="P258" s="69">
        <v>159528.64019999999</v>
      </c>
      <c r="Q258" s="69"/>
      <c r="R258" s="71">
        <f t="shared" si="17"/>
        <v>319057.28039999999</v>
      </c>
      <c r="S258" s="53">
        <v>0</v>
      </c>
      <c r="U258" s="29">
        <v>2013</v>
      </c>
      <c r="V258" s="71">
        <f t="shared" si="18"/>
        <v>341318.02243864525</v>
      </c>
      <c r="X258" s="54">
        <v>40</v>
      </c>
      <c r="Y258" s="80" t="str">
        <f t="shared" si="19"/>
        <v xml:space="preserve">25 Yrs    </v>
      </c>
      <c r="Z258" s="55" t="s">
        <v>386</v>
      </c>
      <c r="AA258" s="54"/>
      <c r="AB258" s="22"/>
      <c r="AC258" s="49"/>
      <c r="AD258" s="22" t="s">
        <v>393</v>
      </c>
      <c r="AE258" s="68"/>
      <c r="AF258" s="68" t="s">
        <v>576</v>
      </c>
      <c r="AG258" s="68"/>
      <c r="AH258" s="68"/>
      <c r="AI258" s="68"/>
      <c r="AJ258" s="68"/>
      <c r="AK258" s="68" t="s">
        <v>1313</v>
      </c>
      <c r="AL258" s="68"/>
      <c r="AM258" s="68" t="s">
        <v>1008</v>
      </c>
      <c r="AN258" s="68" t="s">
        <v>999</v>
      </c>
      <c r="AO258" s="68" t="s">
        <v>16</v>
      </c>
      <c r="AP258" s="68"/>
      <c r="AQ258" s="68"/>
      <c r="AR258" s="68"/>
      <c r="AS258" s="68"/>
      <c r="AT258" s="68"/>
      <c r="AU258" s="68"/>
      <c r="AV258" s="68"/>
      <c r="AW258" s="68"/>
      <c r="AX258" s="68"/>
      <c r="AY258" s="68"/>
      <c r="AZ258" s="22" t="s">
        <v>393</v>
      </c>
      <c r="BA258" s="29"/>
      <c r="BB258" s="52"/>
    </row>
    <row r="259" spans="2:54" s="45" customFormat="1" x14ac:dyDescent="0.25">
      <c r="B259" s="46">
        <f t="shared" si="15"/>
        <v>0</v>
      </c>
      <c r="C259" s="47">
        <f t="shared" ca="1" si="16"/>
        <v>250</v>
      </c>
      <c r="D259" s="48" t="s">
        <v>369</v>
      </c>
      <c r="E259" s="22"/>
      <c r="F259" s="49" t="s">
        <v>43</v>
      </c>
      <c r="G259" s="22" t="s">
        <v>393</v>
      </c>
      <c r="H259" s="50" t="s">
        <v>988</v>
      </c>
      <c r="I259" s="22" t="s">
        <v>393</v>
      </c>
      <c r="J259" s="51">
        <v>3</v>
      </c>
      <c r="K259" s="52" t="s">
        <v>996</v>
      </c>
      <c r="L259" s="22" t="s">
        <v>393</v>
      </c>
      <c r="M259" s="65" t="s">
        <v>351</v>
      </c>
      <c r="N259" s="29">
        <v>1900</v>
      </c>
      <c r="O259" s="22"/>
      <c r="P259" s="69">
        <v>83792.821100000001</v>
      </c>
      <c r="Q259" s="69"/>
      <c r="R259" s="71">
        <f t="shared" si="17"/>
        <v>251378.4633</v>
      </c>
      <c r="S259" s="53">
        <v>0</v>
      </c>
      <c r="U259" s="29">
        <v>2013</v>
      </c>
      <c r="V259" s="71">
        <f t="shared" si="18"/>
        <v>268917.22975151881</v>
      </c>
      <c r="X259" s="54">
        <v>40</v>
      </c>
      <c r="Y259" s="80" t="str">
        <f t="shared" si="19"/>
        <v xml:space="preserve">25 Yrs    </v>
      </c>
      <c r="Z259" s="55" t="s">
        <v>386</v>
      </c>
      <c r="AA259" s="54"/>
      <c r="AB259" s="22"/>
      <c r="AC259" s="49"/>
      <c r="AD259" s="22" t="s">
        <v>393</v>
      </c>
      <c r="AE259" s="68"/>
      <c r="AF259" s="68" t="s">
        <v>656</v>
      </c>
      <c r="AG259" s="68"/>
      <c r="AH259" s="68"/>
      <c r="AI259" s="68"/>
      <c r="AJ259" s="68"/>
      <c r="AK259" s="68" t="s">
        <v>1314</v>
      </c>
      <c r="AL259" s="68"/>
      <c r="AM259" s="68" t="s">
        <v>1009</v>
      </c>
      <c r="AN259" s="68" t="s">
        <v>409</v>
      </c>
      <c r="AO259" s="68" t="s">
        <v>16</v>
      </c>
      <c r="AP259" s="68"/>
      <c r="AQ259" s="68"/>
      <c r="AR259" s="68"/>
      <c r="AS259" s="68"/>
      <c r="AT259" s="68"/>
      <c r="AU259" s="68"/>
      <c r="AV259" s="68"/>
      <c r="AW259" s="68"/>
      <c r="AX259" s="68"/>
      <c r="AY259" s="68"/>
      <c r="AZ259" s="22" t="s">
        <v>393</v>
      </c>
      <c r="BA259" s="29"/>
      <c r="BB259" s="52"/>
    </row>
    <row r="260" spans="2:54" s="45" customFormat="1" x14ac:dyDescent="0.25">
      <c r="B260" s="46">
        <f t="shared" si="15"/>
        <v>0</v>
      </c>
      <c r="C260" s="47">
        <f t="shared" ca="1" si="16"/>
        <v>251</v>
      </c>
      <c r="D260" s="48" t="s">
        <v>369</v>
      </c>
      <c r="E260" s="22"/>
      <c r="F260" s="49" t="s">
        <v>743</v>
      </c>
      <c r="G260" s="22" t="s">
        <v>393</v>
      </c>
      <c r="H260" s="50" t="s">
        <v>910</v>
      </c>
      <c r="I260" s="22" t="s">
        <v>393</v>
      </c>
      <c r="J260" s="51">
        <v>64</v>
      </c>
      <c r="K260" s="52" t="s">
        <v>996</v>
      </c>
      <c r="L260" s="22" t="s">
        <v>393</v>
      </c>
      <c r="M260" s="65" t="s">
        <v>351</v>
      </c>
      <c r="N260" s="29">
        <v>2003</v>
      </c>
      <c r="O260" s="22"/>
      <c r="P260" s="69">
        <v>3776.7197000000001</v>
      </c>
      <c r="Q260" s="69"/>
      <c r="R260" s="71">
        <f t="shared" si="17"/>
        <v>241710.06080000001</v>
      </c>
      <c r="S260" s="53">
        <v>0</v>
      </c>
      <c r="U260" s="29">
        <v>2013</v>
      </c>
      <c r="V260" s="71">
        <f t="shared" si="18"/>
        <v>258574.25930651388</v>
      </c>
      <c r="X260" s="54"/>
      <c r="Y260" s="80" t="str">
        <f t="shared" si="19"/>
        <v xml:space="preserve">40 Yrs    </v>
      </c>
      <c r="Z260" s="55" t="s">
        <v>386</v>
      </c>
      <c r="AA260" s="54"/>
      <c r="AB260" s="22"/>
      <c r="AC260" s="49"/>
      <c r="AD260" s="22" t="s">
        <v>393</v>
      </c>
      <c r="AE260" s="68"/>
      <c r="AF260" s="68" t="s">
        <v>560</v>
      </c>
      <c r="AG260" s="68"/>
      <c r="AH260" s="68"/>
      <c r="AI260" s="68"/>
      <c r="AJ260" s="68"/>
      <c r="AK260" s="68" t="s">
        <v>1315</v>
      </c>
      <c r="AL260" s="68"/>
      <c r="AM260" s="68" t="s">
        <v>1007</v>
      </c>
      <c r="AN260" s="68" t="s">
        <v>998</v>
      </c>
      <c r="AO260" s="68" t="s">
        <v>16</v>
      </c>
      <c r="AP260" s="68"/>
      <c r="AQ260" s="68"/>
      <c r="AR260" s="68"/>
      <c r="AS260" s="68"/>
      <c r="AT260" s="68"/>
      <c r="AU260" s="68"/>
      <c r="AV260" s="68"/>
      <c r="AW260" s="68"/>
      <c r="AX260" s="68"/>
      <c r="AY260" s="68"/>
      <c r="AZ260" s="22" t="s">
        <v>393</v>
      </c>
      <c r="BA260" s="29"/>
      <c r="BB260" s="52"/>
    </row>
    <row r="261" spans="2:54" s="45" customFormat="1" x14ac:dyDescent="0.25">
      <c r="B261" s="46">
        <f t="shared" si="15"/>
        <v>0</v>
      </c>
      <c r="C261" s="47">
        <f t="shared" ca="1" si="16"/>
        <v>252</v>
      </c>
      <c r="D261" s="48" t="s">
        <v>369</v>
      </c>
      <c r="E261" s="22"/>
      <c r="F261" s="49" t="s">
        <v>743</v>
      </c>
      <c r="G261" s="22" t="s">
        <v>393</v>
      </c>
      <c r="H261" s="50" t="s">
        <v>910</v>
      </c>
      <c r="I261" s="22" t="s">
        <v>393</v>
      </c>
      <c r="J261" s="51">
        <v>38</v>
      </c>
      <c r="K261" s="52" t="s">
        <v>996</v>
      </c>
      <c r="L261" s="22" t="s">
        <v>393</v>
      </c>
      <c r="M261" s="65" t="s">
        <v>351</v>
      </c>
      <c r="N261" s="29">
        <v>2013</v>
      </c>
      <c r="O261" s="22"/>
      <c r="P261" s="69">
        <v>3816.4746</v>
      </c>
      <c r="Q261" s="69"/>
      <c r="R261" s="71">
        <f t="shared" si="17"/>
        <v>145026.03479999999</v>
      </c>
      <c r="S261" s="53">
        <v>0</v>
      </c>
      <c r="U261" s="29">
        <v>2013</v>
      </c>
      <c r="V261" s="71">
        <f t="shared" si="18"/>
        <v>155144.5537866941</v>
      </c>
      <c r="X261" s="54"/>
      <c r="Y261" s="80" t="str">
        <f t="shared" si="19"/>
        <v xml:space="preserve">40 Yrs    </v>
      </c>
      <c r="Z261" s="55" t="s">
        <v>386</v>
      </c>
      <c r="AA261" s="54"/>
      <c r="AB261" s="22"/>
      <c r="AC261" s="49"/>
      <c r="AD261" s="22" t="s">
        <v>393</v>
      </c>
      <c r="AE261" s="68"/>
      <c r="AF261" s="68" t="s">
        <v>503</v>
      </c>
      <c r="AG261" s="68"/>
      <c r="AH261" s="68"/>
      <c r="AI261" s="68"/>
      <c r="AJ261" s="68"/>
      <c r="AK261" s="68" t="s">
        <v>1316</v>
      </c>
      <c r="AL261" s="68"/>
      <c r="AM261" s="68" t="s">
        <v>1008</v>
      </c>
      <c r="AN261" s="68" t="s">
        <v>998</v>
      </c>
      <c r="AO261" s="68" t="s">
        <v>16</v>
      </c>
      <c r="AP261" s="68"/>
      <c r="AQ261" s="68"/>
      <c r="AR261" s="68"/>
      <c r="AS261" s="68"/>
      <c r="AT261" s="68"/>
      <c r="AU261" s="68"/>
      <c r="AV261" s="68"/>
      <c r="AW261" s="68"/>
      <c r="AX261" s="68"/>
      <c r="AY261" s="68"/>
      <c r="AZ261" s="22" t="s">
        <v>393</v>
      </c>
      <c r="BA261" s="29"/>
      <c r="BB261" s="52"/>
    </row>
    <row r="262" spans="2:54" s="45" customFormat="1" x14ac:dyDescent="0.25">
      <c r="B262" s="46">
        <f t="shared" si="15"/>
        <v>0</v>
      </c>
      <c r="C262" s="47">
        <f t="shared" ca="1" si="16"/>
        <v>253</v>
      </c>
      <c r="D262" s="48" t="s">
        <v>369</v>
      </c>
      <c r="E262" s="22"/>
      <c r="F262" s="49" t="s">
        <v>743</v>
      </c>
      <c r="G262" s="22" t="s">
        <v>393</v>
      </c>
      <c r="H262" s="50" t="s">
        <v>910</v>
      </c>
      <c r="I262" s="22" t="s">
        <v>393</v>
      </c>
      <c r="J262" s="51">
        <v>31</v>
      </c>
      <c r="K262" s="52" t="s">
        <v>996</v>
      </c>
      <c r="L262" s="22" t="s">
        <v>393</v>
      </c>
      <c r="M262" s="65" t="s">
        <v>351</v>
      </c>
      <c r="N262" s="29">
        <v>1999</v>
      </c>
      <c r="O262" s="22"/>
      <c r="P262" s="69">
        <v>3742.6073999999999</v>
      </c>
      <c r="Q262" s="69"/>
      <c r="R262" s="71">
        <f t="shared" si="17"/>
        <v>116020.8294</v>
      </c>
      <c r="S262" s="53">
        <v>0</v>
      </c>
      <c r="U262" s="29">
        <v>2013</v>
      </c>
      <c r="V262" s="71">
        <f t="shared" si="18"/>
        <v>124115.64469819707</v>
      </c>
      <c r="X262" s="54"/>
      <c r="Y262" s="80" t="str">
        <f t="shared" si="19"/>
        <v xml:space="preserve">40 Yrs    </v>
      </c>
      <c r="Z262" s="55" t="s">
        <v>386</v>
      </c>
      <c r="AA262" s="54"/>
      <c r="AB262" s="22"/>
      <c r="AC262" s="49"/>
      <c r="AD262" s="22" t="s">
        <v>393</v>
      </c>
      <c r="AE262" s="68"/>
      <c r="AF262" s="68" t="s">
        <v>559</v>
      </c>
      <c r="AG262" s="68"/>
      <c r="AH262" s="68"/>
      <c r="AI262" s="68"/>
      <c r="AJ262" s="68"/>
      <c r="AK262" s="68" t="s">
        <v>1317</v>
      </c>
      <c r="AL262" s="68"/>
      <c r="AM262" s="68" t="s">
        <v>1007</v>
      </c>
      <c r="AN262" s="68" t="s">
        <v>999</v>
      </c>
      <c r="AO262" s="68" t="s">
        <v>16</v>
      </c>
      <c r="AP262" s="68"/>
      <c r="AQ262" s="68"/>
      <c r="AR262" s="68"/>
      <c r="AS262" s="68"/>
      <c r="AT262" s="68"/>
      <c r="AU262" s="68"/>
      <c r="AV262" s="68"/>
      <c r="AW262" s="68"/>
      <c r="AX262" s="68"/>
      <c r="AY262" s="68"/>
      <c r="AZ262" s="22" t="s">
        <v>393</v>
      </c>
      <c r="BA262" s="29"/>
      <c r="BB262" s="52"/>
    </row>
    <row r="263" spans="2:54" s="45" customFormat="1" x14ac:dyDescent="0.25">
      <c r="B263" s="46">
        <f t="shared" si="15"/>
        <v>0</v>
      </c>
      <c r="C263" s="47">
        <f t="shared" ca="1" si="16"/>
        <v>254</v>
      </c>
      <c r="D263" s="48" t="s">
        <v>369</v>
      </c>
      <c r="E263" s="22"/>
      <c r="F263" s="49" t="s">
        <v>743</v>
      </c>
      <c r="G263" s="22" t="s">
        <v>393</v>
      </c>
      <c r="H263" s="50" t="s">
        <v>910</v>
      </c>
      <c r="I263" s="22" t="s">
        <v>393</v>
      </c>
      <c r="J263" s="51">
        <v>42</v>
      </c>
      <c r="K263" s="52" t="s">
        <v>996</v>
      </c>
      <c r="L263" s="22" t="s">
        <v>393</v>
      </c>
      <c r="M263" s="65" t="s">
        <v>351</v>
      </c>
      <c r="N263" s="29">
        <v>2011</v>
      </c>
      <c r="O263" s="22"/>
      <c r="P263" s="69">
        <v>2762.4007000000001</v>
      </c>
      <c r="Q263" s="69"/>
      <c r="R263" s="71">
        <f t="shared" si="17"/>
        <v>116020.8294</v>
      </c>
      <c r="S263" s="53">
        <v>0</v>
      </c>
      <c r="U263" s="29">
        <v>2013</v>
      </c>
      <c r="V263" s="71">
        <f t="shared" si="18"/>
        <v>124115.64469819707</v>
      </c>
      <c r="X263" s="54"/>
      <c r="Y263" s="80" t="str">
        <f t="shared" si="19"/>
        <v xml:space="preserve">40 Yrs    </v>
      </c>
      <c r="Z263" s="55" t="s">
        <v>386</v>
      </c>
      <c r="AA263" s="54"/>
      <c r="AB263" s="22"/>
      <c r="AC263" s="49"/>
      <c r="AD263" s="22" t="s">
        <v>393</v>
      </c>
      <c r="AE263" s="68"/>
      <c r="AF263" s="68" t="s">
        <v>413</v>
      </c>
      <c r="AG263" s="68"/>
      <c r="AH263" s="68"/>
      <c r="AI263" s="68"/>
      <c r="AJ263" s="68"/>
      <c r="AK263" s="68" t="s">
        <v>1318</v>
      </c>
      <c r="AL263" s="68"/>
      <c r="AM263" s="68" t="s">
        <v>1007</v>
      </c>
      <c r="AN263" s="68" t="s">
        <v>997</v>
      </c>
      <c r="AO263" s="68" t="s">
        <v>16</v>
      </c>
      <c r="AP263" s="68"/>
      <c r="AQ263" s="68"/>
      <c r="AR263" s="68"/>
      <c r="AS263" s="68"/>
      <c r="AT263" s="68"/>
      <c r="AU263" s="68"/>
      <c r="AV263" s="68"/>
      <c r="AW263" s="68"/>
      <c r="AX263" s="68"/>
      <c r="AY263" s="68"/>
      <c r="AZ263" s="22" t="s">
        <v>393</v>
      </c>
      <c r="BA263" s="29"/>
      <c r="BB263" s="52"/>
    </row>
    <row r="264" spans="2:54" s="45" customFormat="1" x14ac:dyDescent="0.25">
      <c r="B264" s="46">
        <f t="shared" si="15"/>
        <v>0</v>
      </c>
      <c r="C264" s="47">
        <f t="shared" ca="1" si="16"/>
        <v>255</v>
      </c>
      <c r="D264" s="48" t="s">
        <v>369</v>
      </c>
      <c r="E264" s="22"/>
      <c r="F264" s="49" t="s">
        <v>129</v>
      </c>
      <c r="G264" s="22" t="s">
        <v>393</v>
      </c>
      <c r="H264" s="50" t="s">
        <v>680</v>
      </c>
      <c r="I264" s="22" t="s">
        <v>393</v>
      </c>
      <c r="J264" s="51">
        <v>1000</v>
      </c>
      <c r="K264" s="52" t="s">
        <v>404</v>
      </c>
      <c r="L264" s="22" t="s">
        <v>393</v>
      </c>
      <c r="M264" s="65" t="s">
        <v>351</v>
      </c>
      <c r="N264" s="29">
        <v>2013</v>
      </c>
      <c r="O264" s="22"/>
      <c r="P264" s="69">
        <v>16310.8213</v>
      </c>
      <c r="Q264" s="69"/>
      <c r="R264" s="71">
        <f t="shared" si="17"/>
        <v>16310821.299999999</v>
      </c>
      <c r="S264" s="53">
        <v>0</v>
      </c>
      <c r="U264" s="29">
        <v>2013</v>
      </c>
      <c r="V264" s="71">
        <f t="shared" si="18"/>
        <v>17448833.21103533</v>
      </c>
      <c r="X264" s="54">
        <v>45</v>
      </c>
      <c r="Y264" s="80" t="str">
        <f t="shared" si="19"/>
        <v xml:space="preserve">50 Yrs    </v>
      </c>
      <c r="Z264" s="55" t="s">
        <v>386</v>
      </c>
      <c r="AA264" s="54"/>
      <c r="AB264" s="22"/>
      <c r="AC264" s="49"/>
      <c r="AD264" s="22" t="s">
        <v>393</v>
      </c>
      <c r="AE264" s="68"/>
      <c r="AF264" s="68" t="s">
        <v>641</v>
      </c>
      <c r="AG264" s="68"/>
      <c r="AH264" s="68"/>
      <c r="AI264" s="68"/>
      <c r="AJ264" s="68"/>
      <c r="AK264" s="68" t="s">
        <v>1319</v>
      </c>
      <c r="AL264" s="68"/>
      <c r="AM264" s="68" t="s">
        <v>1007</v>
      </c>
      <c r="AN264" s="68" t="s">
        <v>997</v>
      </c>
      <c r="AO264" s="68" t="s">
        <v>16</v>
      </c>
      <c r="AP264" s="68"/>
      <c r="AQ264" s="68"/>
      <c r="AR264" s="68"/>
      <c r="AS264" s="68"/>
      <c r="AT264" s="68"/>
      <c r="AU264" s="68"/>
      <c r="AV264" s="68"/>
      <c r="AW264" s="68"/>
      <c r="AX264" s="68"/>
      <c r="AY264" s="68"/>
      <c r="AZ264" s="22" t="s">
        <v>393</v>
      </c>
      <c r="BA264" s="29"/>
      <c r="BB264" s="52"/>
    </row>
    <row r="265" spans="2:54" s="45" customFormat="1" x14ac:dyDescent="0.25">
      <c r="B265" s="46">
        <f t="shared" si="15"/>
        <v>0</v>
      </c>
      <c r="C265" s="47">
        <f t="shared" ca="1" si="16"/>
        <v>256</v>
      </c>
      <c r="D265" s="48" t="s">
        <v>369</v>
      </c>
      <c r="E265" s="22"/>
      <c r="F265" s="49" t="s">
        <v>129</v>
      </c>
      <c r="G265" s="22" t="s">
        <v>393</v>
      </c>
      <c r="H265" s="50" t="s">
        <v>680</v>
      </c>
      <c r="I265" s="22" t="s">
        <v>393</v>
      </c>
      <c r="J265" s="51">
        <v>133895</v>
      </c>
      <c r="K265" s="52" t="s">
        <v>404</v>
      </c>
      <c r="L265" s="22" t="s">
        <v>393</v>
      </c>
      <c r="M265" s="65" t="s">
        <v>351</v>
      </c>
      <c r="N265" s="29">
        <v>1999</v>
      </c>
      <c r="O265" s="22"/>
      <c r="P265" s="69">
        <v>194.9639</v>
      </c>
      <c r="Q265" s="69"/>
      <c r="R265" s="71">
        <f t="shared" si="17"/>
        <v>26104691.390499998</v>
      </c>
      <c r="S265" s="53">
        <v>0</v>
      </c>
      <c r="U265" s="29">
        <v>2013</v>
      </c>
      <c r="V265" s="71">
        <f t="shared" si="18"/>
        <v>27926025.165782701</v>
      </c>
      <c r="X265" s="54">
        <v>45</v>
      </c>
      <c r="Y265" s="80" t="str">
        <f t="shared" si="19"/>
        <v xml:space="preserve">50 Yrs    </v>
      </c>
      <c r="Z265" s="55" t="s">
        <v>386</v>
      </c>
      <c r="AA265" s="54"/>
      <c r="AB265" s="22"/>
      <c r="AC265" s="49"/>
      <c r="AD265" s="22" t="s">
        <v>393</v>
      </c>
      <c r="AE265" s="68"/>
      <c r="AF265" s="68" t="s">
        <v>599</v>
      </c>
      <c r="AG265" s="68"/>
      <c r="AH265" s="68"/>
      <c r="AI265" s="68"/>
      <c r="AJ265" s="68"/>
      <c r="AK265" s="68" t="s">
        <v>1320</v>
      </c>
      <c r="AL265" s="68"/>
      <c r="AM265" s="68" t="s">
        <v>1009</v>
      </c>
      <c r="AN265" s="68" t="s">
        <v>1000</v>
      </c>
      <c r="AO265" s="68" t="s">
        <v>16</v>
      </c>
      <c r="AP265" s="68"/>
      <c r="AQ265" s="68"/>
      <c r="AR265" s="68"/>
      <c r="AS265" s="68"/>
      <c r="AT265" s="68"/>
      <c r="AU265" s="68"/>
      <c r="AV265" s="68"/>
      <c r="AW265" s="68"/>
      <c r="AX265" s="68"/>
      <c r="AY265" s="68"/>
      <c r="AZ265" s="22" t="s">
        <v>393</v>
      </c>
      <c r="BA265" s="29"/>
      <c r="BB265" s="52"/>
    </row>
    <row r="266" spans="2:54" s="45" customFormat="1" x14ac:dyDescent="0.25">
      <c r="B266" s="46">
        <f t="shared" ref="B266:B329" si="20">1-NOT(ISBLANK(D266))*NOT(ISBLANK(F266))*NOT(ISBLANK(H266))*NOT(ISBLANK(J266))*NOT(ISBLANK(N266))*NOT(ISBLANK(U266))*NOT(ISBLANK(M266))*NOT(AND(ISBLANK(P266),ISBLANK(Q266)))*NOT(ISBLANK(Z266))</f>
        <v>0</v>
      </c>
      <c r="C266" s="47">
        <f t="shared" ref="C266:C329" ca="1" si="21">OFFSET(C266,-1,0)+1</f>
        <v>257</v>
      </c>
      <c r="D266" s="48" t="s">
        <v>369</v>
      </c>
      <c r="E266" s="22"/>
      <c r="F266" s="49" t="s">
        <v>129</v>
      </c>
      <c r="G266" s="22" t="s">
        <v>393</v>
      </c>
      <c r="H266" s="50" t="s">
        <v>680</v>
      </c>
      <c r="I266" s="22" t="s">
        <v>393</v>
      </c>
      <c r="J266" s="51">
        <v>140</v>
      </c>
      <c r="K266" s="52" t="s">
        <v>996</v>
      </c>
      <c r="L266" s="22" t="s">
        <v>393</v>
      </c>
      <c r="M266" s="65" t="s">
        <v>351</v>
      </c>
      <c r="N266" s="29">
        <v>1999</v>
      </c>
      <c r="O266" s="22"/>
      <c r="P266" s="69">
        <v>17955.604500000001</v>
      </c>
      <c r="Q266" s="69"/>
      <c r="R266" s="71">
        <f t="shared" ref="R266:R329" si="22">IF(P266="",Q266,J266*P266)</f>
        <v>2513784.6300000004</v>
      </c>
      <c r="S266" s="53">
        <v>0</v>
      </c>
      <c r="U266" s="29">
        <v>2013</v>
      </c>
      <c r="V266" s="71">
        <f t="shared" ref="V266:V329" si="23">IFERROR(R266*INDEX(rng.CostIndexMeans,MATCH(rng.ConstantYear,rng.CostIndexYear,0))/INDEX(rng.CostIndexMeans,MATCH(U266,rng.CostIndexYear,0))*(1+S266),"")</f>
        <v>2689172.2943058773</v>
      </c>
      <c r="X266" s="54">
        <v>45</v>
      </c>
      <c r="Y266" s="80" t="str">
        <f t="shared" ref="Y266:Y329" si="24">IFERROR(TEXT(INDEX(rng.ClassEDL,MATCH(H266,rng.ClassChoice,0)),"0")&amp;" Yrs    ","")</f>
        <v xml:space="preserve">50 Yrs    </v>
      </c>
      <c r="Z266" s="55" t="s">
        <v>386</v>
      </c>
      <c r="AA266" s="54"/>
      <c r="AB266" s="22"/>
      <c r="AC266" s="49"/>
      <c r="AD266" s="22" t="s">
        <v>393</v>
      </c>
      <c r="AE266" s="68"/>
      <c r="AF266" s="68" t="s">
        <v>541</v>
      </c>
      <c r="AG266" s="68"/>
      <c r="AH266" s="68"/>
      <c r="AI266" s="68"/>
      <c r="AJ266" s="68"/>
      <c r="AK266" s="68" t="s">
        <v>1321</v>
      </c>
      <c r="AL266" s="68"/>
      <c r="AM266" s="68" t="s">
        <v>1008</v>
      </c>
      <c r="AN266" s="68" t="s">
        <v>998</v>
      </c>
      <c r="AO266" s="68" t="s">
        <v>16</v>
      </c>
      <c r="AP266" s="68"/>
      <c r="AQ266" s="68"/>
      <c r="AR266" s="68"/>
      <c r="AS266" s="68"/>
      <c r="AT266" s="68"/>
      <c r="AU266" s="68"/>
      <c r="AV266" s="68"/>
      <c r="AW266" s="68"/>
      <c r="AX266" s="68"/>
      <c r="AY266" s="68"/>
      <c r="AZ266" s="22" t="s">
        <v>393</v>
      </c>
      <c r="BA266" s="29"/>
      <c r="BB266" s="52"/>
    </row>
    <row r="267" spans="2:54" s="45" customFormat="1" x14ac:dyDescent="0.25">
      <c r="B267" s="46">
        <f t="shared" si="20"/>
        <v>0</v>
      </c>
      <c r="C267" s="47">
        <f t="shared" ca="1" si="21"/>
        <v>258</v>
      </c>
      <c r="D267" s="48" t="s">
        <v>369</v>
      </c>
      <c r="E267" s="22"/>
      <c r="F267" s="49" t="s">
        <v>129</v>
      </c>
      <c r="G267" s="22" t="s">
        <v>393</v>
      </c>
      <c r="H267" s="50" t="s">
        <v>680</v>
      </c>
      <c r="I267" s="22" t="s">
        <v>393</v>
      </c>
      <c r="J267" s="51">
        <v>24</v>
      </c>
      <c r="K267" s="52" t="s">
        <v>996</v>
      </c>
      <c r="L267" s="22" t="s">
        <v>393</v>
      </c>
      <c r="M267" s="65" t="s">
        <v>351</v>
      </c>
      <c r="N267" s="29">
        <v>2011</v>
      </c>
      <c r="O267" s="22"/>
      <c r="P267" s="69">
        <v>64456.016199999998</v>
      </c>
      <c r="Q267" s="69"/>
      <c r="R267" s="71">
        <f t="shared" si="22"/>
        <v>1546944.3887999998</v>
      </c>
      <c r="S267" s="53">
        <v>0</v>
      </c>
      <c r="U267" s="29">
        <v>2013</v>
      </c>
      <c r="V267" s="71">
        <f t="shared" si="23"/>
        <v>1654875.2592193619</v>
      </c>
      <c r="X267" s="54">
        <v>45</v>
      </c>
      <c r="Y267" s="80" t="str">
        <f t="shared" si="24"/>
        <v xml:space="preserve">50 Yrs    </v>
      </c>
      <c r="Z267" s="55" t="s">
        <v>386</v>
      </c>
      <c r="AA267" s="54"/>
      <c r="AB267" s="22"/>
      <c r="AC267" s="49"/>
      <c r="AD267" s="22" t="s">
        <v>393</v>
      </c>
      <c r="AE267" s="68"/>
      <c r="AF267" s="68" t="s">
        <v>555</v>
      </c>
      <c r="AG267" s="68"/>
      <c r="AH267" s="68"/>
      <c r="AI267" s="68"/>
      <c r="AJ267" s="68"/>
      <c r="AK267" s="68" t="s">
        <v>1322</v>
      </c>
      <c r="AL267" s="68"/>
      <c r="AM267" s="68" t="s">
        <v>1007</v>
      </c>
      <c r="AN267" s="68" t="s">
        <v>999</v>
      </c>
      <c r="AO267" s="68" t="s">
        <v>16</v>
      </c>
      <c r="AP267" s="68"/>
      <c r="AQ267" s="68"/>
      <c r="AR267" s="68"/>
      <c r="AS267" s="68"/>
      <c r="AT267" s="68"/>
      <c r="AU267" s="68"/>
      <c r="AV267" s="68"/>
      <c r="AW267" s="68"/>
      <c r="AX267" s="68"/>
      <c r="AY267" s="68"/>
      <c r="AZ267" s="22" t="s">
        <v>393</v>
      </c>
      <c r="BA267" s="29"/>
      <c r="BB267" s="52"/>
    </row>
    <row r="268" spans="2:54" s="45" customFormat="1" x14ac:dyDescent="0.25">
      <c r="B268" s="46">
        <f t="shared" si="20"/>
        <v>0</v>
      </c>
      <c r="C268" s="47">
        <f t="shared" ca="1" si="21"/>
        <v>259</v>
      </c>
      <c r="D268" s="48" t="s">
        <v>369</v>
      </c>
      <c r="E268" s="22"/>
      <c r="F268" s="49" t="s">
        <v>129</v>
      </c>
      <c r="G268" s="22" t="s">
        <v>393</v>
      </c>
      <c r="H268" s="50" t="s">
        <v>680</v>
      </c>
      <c r="I268" s="22" t="s">
        <v>393</v>
      </c>
      <c r="J268" s="51">
        <v>26657.14</v>
      </c>
      <c r="K268" s="52" t="s">
        <v>404</v>
      </c>
      <c r="L268" s="22" t="s">
        <v>393</v>
      </c>
      <c r="M268" s="65" t="s">
        <v>351</v>
      </c>
      <c r="N268" s="29">
        <v>2011</v>
      </c>
      <c r="O268" s="22"/>
      <c r="P268" s="69">
        <v>22.849799999999998</v>
      </c>
      <c r="Q268" s="69"/>
      <c r="R268" s="71">
        <f t="shared" si="22"/>
        <v>609110.31757199997</v>
      </c>
      <c r="S268" s="53">
        <v>0</v>
      </c>
      <c r="U268" s="29">
        <v>2013</v>
      </c>
      <c r="V268" s="71">
        <f t="shared" si="23"/>
        <v>651608.16509188234</v>
      </c>
      <c r="X268" s="54">
        <v>45</v>
      </c>
      <c r="Y268" s="80" t="str">
        <f t="shared" si="24"/>
        <v xml:space="preserve">50 Yrs    </v>
      </c>
      <c r="Z268" s="55" t="s">
        <v>386</v>
      </c>
      <c r="AA268" s="54"/>
      <c r="AB268" s="22"/>
      <c r="AC268" s="49"/>
      <c r="AD268" s="22" t="s">
        <v>393</v>
      </c>
      <c r="AE268" s="68"/>
      <c r="AF268" s="68" t="s">
        <v>562</v>
      </c>
      <c r="AG268" s="68"/>
      <c r="AH268" s="68"/>
      <c r="AI268" s="68"/>
      <c r="AJ268" s="68"/>
      <c r="AK268" s="68" t="s">
        <v>1323</v>
      </c>
      <c r="AL268" s="68"/>
      <c r="AM268" s="68" t="s">
        <v>1008</v>
      </c>
      <c r="AN268" s="68" t="s">
        <v>998</v>
      </c>
      <c r="AO268" s="68" t="s">
        <v>16</v>
      </c>
      <c r="AP268" s="68"/>
      <c r="AQ268" s="68"/>
      <c r="AR268" s="68"/>
      <c r="AS268" s="68"/>
      <c r="AT268" s="68"/>
      <c r="AU268" s="68"/>
      <c r="AV268" s="68"/>
      <c r="AW268" s="68"/>
      <c r="AX268" s="68"/>
      <c r="AY268" s="68"/>
      <c r="AZ268" s="22" t="s">
        <v>393</v>
      </c>
      <c r="BA268" s="29"/>
      <c r="BB268" s="52"/>
    </row>
    <row r="269" spans="2:54" s="45" customFormat="1" x14ac:dyDescent="0.25">
      <c r="B269" s="46">
        <f t="shared" si="20"/>
        <v>0</v>
      </c>
      <c r="C269" s="47">
        <f t="shared" ca="1" si="21"/>
        <v>260</v>
      </c>
      <c r="D269" s="48" t="s">
        <v>369</v>
      </c>
      <c r="E269" s="22"/>
      <c r="F269" s="49" t="s">
        <v>129</v>
      </c>
      <c r="G269" s="22" t="s">
        <v>393</v>
      </c>
      <c r="H269" s="50" t="s">
        <v>680</v>
      </c>
      <c r="I269" s="22" t="s">
        <v>393</v>
      </c>
      <c r="J269" s="51">
        <v>813.67</v>
      </c>
      <c r="K269" s="52" t="s">
        <v>404</v>
      </c>
      <c r="L269" s="22" t="s">
        <v>393</v>
      </c>
      <c r="M269" s="65" t="s">
        <v>351</v>
      </c>
      <c r="N269" s="29">
        <v>2003</v>
      </c>
      <c r="O269" s="22"/>
      <c r="P269" s="69">
        <v>54.659300000000002</v>
      </c>
      <c r="Q269" s="69"/>
      <c r="R269" s="71">
        <f t="shared" si="22"/>
        <v>44474.632631</v>
      </c>
      <c r="S269" s="53">
        <v>0</v>
      </c>
      <c r="U269" s="29">
        <v>2013</v>
      </c>
      <c r="V269" s="71">
        <f t="shared" si="23"/>
        <v>47577.643861525758</v>
      </c>
      <c r="X269" s="54">
        <v>45</v>
      </c>
      <c r="Y269" s="80" t="str">
        <f t="shared" si="24"/>
        <v xml:space="preserve">50 Yrs    </v>
      </c>
      <c r="Z269" s="55" t="s">
        <v>386</v>
      </c>
      <c r="AA269" s="54"/>
      <c r="AB269" s="22"/>
      <c r="AC269" s="49"/>
      <c r="AD269" s="22" t="s">
        <v>393</v>
      </c>
      <c r="AE269" s="68"/>
      <c r="AF269" s="68" t="s">
        <v>618</v>
      </c>
      <c r="AG269" s="68"/>
      <c r="AH269" s="68"/>
      <c r="AI269" s="68"/>
      <c r="AJ269" s="68"/>
      <c r="AK269" s="68" t="s">
        <v>1324</v>
      </c>
      <c r="AL269" s="68"/>
      <c r="AM269" s="68" t="s">
        <v>1007</v>
      </c>
      <c r="AN269" s="68" t="s">
        <v>999</v>
      </c>
      <c r="AO269" s="68" t="s">
        <v>16</v>
      </c>
      <c r="AP269" s="68"/>
      <c r="AQ269" s="68"/>
      <c r="AR269" s="68"/>
      <c r="AS269" s="68"/>
      <c r="AT269" s="68"/>
      <c r="AU269" s="68"/>
      <c r="AV269" s="68"/>
      <c r="AW269" s="68"/>
      <c r="AX269" s="68"/>
      <c r="AY269" s="68"/>
      <c r="AZ269" s="22" t="s">
        <v>393</v>
      </c>
      <c r="BA269" s="29"/>
      <c r="BB269" s="52"/>
    </row>
    <row r="270" spans="2:54" s="45" customFormat="1" x14ac:dyDescent="0.25">
      <c r="B270" s="46">
        <f t="shared" si="20"/>
        <v>0</v>
      </c>
      <c r="C270" s="47">
        <f t="shared" ca="1" si="21"/>
        <v>261</v>
      </c>
      <c r="D270" s="48" t="s">
        <v>369</v>
      </c>
      <c r="E270" s="22"/>
      <c r="F270" s="49" t="s">
        <v>129</v>
      </c>
      <c r="G270" s="22" t="s">
        <v>393</v>
      </c>
      <c r="H270" s="50" t="s">
        <v>680</v>
      </c>
      <c r="I270" s="22" t="s">
        <v>393</v>
      </c>
      <c r="J270" s="51">
        <v>984.06</v>
      </c>
      <c r="K270" s="52" t="s">
        <v>404</v>
      </c>
      <c r="L270" s="22" t="s">
        <v>393</v>
      </c>
      <c r="M270" s="65" t="s">
        <v>351</v>
      </c>
      <c r="N270" s="29">
        <v>2005</v>
      </c>
      <c r="O270" s="22"/>
      <c r="P270" s="69">
        <v>44.212600000000002</v>
      </c>
      <c r="Q270" s="69"/>
      <c r="R270" s="71">
        <f t="shared" si="22"/>
        <v>43507.851155999997</v>
      </c>
      <c r="S270" s="53">
        <v>0</v>
      </c>
      <c r="U270" s="29">
        <v>2013</v>
      </c>
      <c r="V270" s="71">
        <f t="shared" si="23"/>
        <v>46543.409692778303</v>
      </c>
      <c r="X270" s="54">
        <v>45</v>
      </c>
      <c r="Y270" s="80" t="str">
        <f t="shared" si="24"/>
        <v xml:space="preserve">50 Yrs    </v>
      </c>
      <c r="Z270" s="55" t="s">
        <v>386</v>
      </c>
      <c r="AA270" s="54"/>
      <c r="AB270" s="22"/>
      <c r="AC270" s="49"/>
      <c r="AD270" s="22" t="s">
        <v>393</v>
      </c>
      <c r="AE270" s="68"/>
      <c r="AF270" s="68" t="s">
        <v>504</v>
      </c>
      <c r="AG270" s="68"/>
      <c r="AH270" s="68"/>
      <c r="AI270" s="68"/>
      <c r="AJ270" s="68"/>
      <c r="AK270" s="68" t="s">
        <v>1325</v>
      </c>
      <c r="AL270" s="68"/>
      <c r="AM270" s="68" t="s">
        <v>1009</v>
      </c>
      <c r="AN270" s="68" t="s">
        <v>1000</v>
      </c>
      <c r="AO270" s="68" t="s">
        <v>16</v>
      </c>
      <c r="AP270" s="68"/>
      <c r="AQ270" s="68"/>
      <c r="AR270" s="68"/>
      <c r="AS270" s="68"/>
      <c r="AT270" s="68"/>
      <c r="AU270" s="68"/>
      <c r="AV270" s="68"/>
      <c r="AW270" s="68"/>
      <c r="AX270" s="68"/>
      <c r="AY270" s="68"/>
      <c r="AZ270" s="22" t="s">
        <v>393</v>
      </c>
      <c r="BA270" s="29"/>
      <c r="BB270" s="52"/>
    </row>
    <row r="271" spans="2:54" s="45" customFormat="1" x14ac:dyDescent="0.25">
      <c r="B271" s="46">
        <f t="shared" si="20"/>
        <v>0</v>
      </c>
      <c r="C271" s="47">
        <f t="shared" ca="1" si="21"/>
        <v>262</v>
      </c>
      <c r="D271" s="48" t="s">
        <v>369</v>
      </c>
      <c r="E271" s="22"/>
      <c r="F271" s="49" t="s">
        <v>129</v>
      </c>
      <c r="G271" s="22" t="s">
        <v>393</v>
      </c>
      <c r="H271" s="50" t="s">
        <v>680</v>
      </c>
      <c r="I271" s="22" t="s">
        <v>393</v>
      </c>
      <c r="J271" s="51">
        <v>50</v>
      </c>
      <c r="K271" s="52" t="s">
        <v>996</v>
      </c>
      <c r="L271" s="22" t="s">
        <v>393</v>
      </c>
      <c r="M271" s="65" t="s">
        <v>351</v>
      </c>
      <c r="N271" s="29">
        <v>2005</v>
      </c>
      <c r="O271" s="22"/>
      <c r="P271" s="69">
        <v>599.44100000000003</v>
      </c>
      <c r="Q271" s="69"/>
      <c r="R271" s="71">
        <f t="shared" si="22"/>
        <v>29972.050000000003</v>
      </c>
      <c r="S271" s="53">
        <v>0</v>
      </c>
      <c r="U271" s="29">
        <v>2013</v>
      </c>
      <c r="V271" s="71">
        <f t="shared" si="23"/>
        <v>32063.210786498632</v>
      </c>
      <c r="X271" s="54">
        <v>45</v>
      </c>
      <c r="Y271" s="80" t="str">
        <f t="shared" si="24"/>
        <v xml:space="preserve">50 Yrs    </v>
      </c>
      <c r="Z271" s="55" t="s">
        <v>386</v>
      </c>
      <c r="AA271" s="54"/>
      <c r="AB271" s="22"/>
      <c r="AC271" s="49"/>
      <c r="AD271" s="22" t="s">
        <v>393</v>
      </c>
      <c r="AE271" s="68"/>
      <c r="AF271" s="68" t="s">
        <v>563</v>
      </c>
      <c r="AG271" s="68"/>
      <c r="AH271" s="68"/>
      <c r="AI271" s="68"/>
      <c r="AJ271" s="68"/>
      <c r="AK271" s="68" t="s">
        <v>1326</v>
      </c>
      <c r="AL271" s="68"/>
      <c r="AM271" s="68" t="s">
        <v>1009</v>
      </c>
      <c r="AN271" s="68" t="s">
        <v>409</v>
      </c>
      <c r="AO271" s="68" t="s">
        <v>16</v>
      </c>
      <c r="AP271" s="68"/>
      <c r="AQ271" s="68"/>
      <c r="AR271" s="68"/>
      <c r="AS271" s="68"/>
      <c r="AT271" s="68"/>
      <c r="AU271" s="68"/>
      <c r="AV271" s="68"/>
      <c r="AW271" s="68"/>
      <c r="AX271" s="68"/>
      <c r="AY271" s="68"/>
      <c r="AZ271" s="22" t="s">
        <v>393</v>
      </c>
      <c r="BA271" s="29"/>
      <c r="BB271" s="52"/>
    </row>
    <row r="272" spans="2:54" s="45" customFormat="1" x14ac:dyDescent="0.25">
      <c r="B272" s="46">
        <f t="shared" si="20"/>
        <v>0</v>
      </c>
      <c r="C272" s="47">
        <f t="shared" ca="1" si="21"/>
        <v>263</v>
      </c>
      <c r="D272" s="48" t="s">
        <v>369</v>
      </c>
      <c r="E272" s="22"/>
      <c r="F272" s="49" t="s">
        <v>129</v>
      </c>
      <c r="G272" s="22" t="s">
        <v>393</v>
      </c>
      <c r="H272" s="50" t="s">
        <v>680</v>
      </c>
      <c r="I272" s="22" t="s">
        <v>393</v>
      </c>
      <c r="J272" s="51">
        <v>40</v>
      </c>
      <c r="K272" s="52" t="s">
        <v>996</v>
      </c>
      <c r="L272" s="22" t="s">
        <v>393</v>
      </c>
      <c r="M272" s="65" t="s">
        <v>351</v>
      </c>
      <c r="N272" s="29">
        <v>2013</v>
      </c>
      <c r="O272" s="22"/>
      <c r="P272" s="69">
        <v>725.13019999999995</v>
      </c>
      <c r="Q272" s="69"/>
      <c r="R272" s="71">
        <f t="shared" si="22"/>
        <v>29005.207999999999</v>
      </c>
      <c r="S272" s="53">
        <v>0</v>
      </c>
      <c r="U272" s="29">
        <v>2013</v>
      </c>
      <c r="V272" s="71">
        <f t="shared" si="23"/>
        <v>31028.911869899999</v>
      </c>
      <c r="X272" s="54">
        <v>45</v>
      </c>
      <c r="Y272" s="80" t="str">
        <f t="shared" si="24"/>
        <v xml:space="preserve">50 Yrs    </v>
      </c>
      <c r="Z272" s="55" t="s">
        <v>386</v>
      </c>
      <c r="AA272" s="54"/>
      <c r="AB272" s="22"/>
      <c r="AC272" s="49"/>
      <c r="AD272" s="22" t="s">
        <v>393</v>
      </c>
      <c r="AE272" s="68"/>
      <c r="AF272" s="68" t="s">
        <v>535</v>
      </c>
      <c r="AG272" s="68"/>
      <c r="AH272" s="68"/>
      <c r="AI272" s="68"/>
      <c r="AJ272" s="68"/>
      <c r="AK272" s="68" t="s">
        <v>1327</v>
      </c>
      <c r="AL272" s="68"/>
      <c r="AM272" s="68" t="s">
        <v>1008</v>
      </c>
      <c r="AN272" s="68" t="s">
        <v>998</v>
      </c>
      <c r="AO272" s="68" t="s">
        <v>16</v>
      </c>
      <c r="AP272" s="68"/>
      <c r="AQ272" s="68"/>
      <c r="AR272" s="68"/>
      <c r="AS272" s="68"/>
      <c r="AT272" s="68"/>
      <c r="AU272" s="68"/>
      <c r="AV272" s="68"/>
      <c r="AW272" s="68"/>
      <c r="AX272" s="68"/>
      <c r="AY272" s="68"/>
      <c r="AZ272" s="22" t="s">
        <v>393</v>
      </c>
      <c r="BA272" s="29"/>
      <c r="BB272" s="52"/>
    </row>
    <row r="273" spans="2:54" s="45" customFormat="1" x14ac:dyDescent="0.25">
      <c r="B273" s="46">
        <f t="shared" si="20"/>
        <v>0</v>
      </c>
      <c r="C273" s="47">
        <f t="shared" ca="1" si="21"/>
        <v>264</v>
      </c>
      <c r="D273" s="48" t="s">
        <v>369</v>
      </c>
      <c r="E273" s="22"/>
      <c r="F273" s="49" t="s">
        <v>129</v>
      </c>
      <c r="G273" s="22" t="s">
        <v>393</v>
      </c>
      <c r="H273" s="50" t="s">
        <v>680</v>
      </c>
      <c r="I273" s="22" t="s">
        <v>393</v>
      </c>
      <c r="J273" s="51">
        <v>59</v>
      </c>
      <c r="K273" s="52" t="s">
        <v>996</v>
      </c>
      <c r="L273" s="22" t="s">
        <v>393</v>
      </c>
      <c r="M273" s="65" t="s">
        <v>351</v>
      </c>
      <c r="N273" s="29">
        <v>2003</v>
      </c>
      <c r="O273" s="22"/>
      <c r="P273" s="69">
        <v>327.74250000000001</v>
      </c>
      <c r="Q273" s="69"/>
      <c r="R273" s="71">
        <f t="shared" si="22"/>
        <v>19336.807499999999</v>
      </c>
      <c r="S273" s="53">
        <v>0</v>
      </c>
      <c r="U273" s="29">
        <v>2013</v>
      </c>
      <c r="V273" s="71">
        <f t="shared" si="23"/>
        <v>20685.943564435784</v>
      </c>
      <c r="X273" s="54">
        <v>45</v>
      </c>
      <c r="Y273" s="80" t="str">
        <f t="shared" si="24"/>
        <v xml:space="preserve">50 Yrs    </v>
      </c>
      <c r="Z273" s="55" t="s">
        <v>386</v>
      </c>
      <c r="AA273" s="54"/>
      <c r="AB273" s="22"/>
      <c r="AC273" s="49"/>
      <c r="AD273" s="22" t="s">
        <v>393</v>
      </c>
      <c r="AE273" s="68"/>
      <c r="AF273" s="68" t="s">
        <v>589</v>
      </c>
      <c r="AG273" s="68"/>
      <c r="AH273" s="68"/>
      <c r="AI273" s="68"/>
      <c r="AJ273" s="68"/>
      <c r="AK273" s="68" t="s">
        <v>1328</v>
      </c>
      <c r="AL273" s="68"/>
      <c r="AM273" s="68" t="s">
        <v>1009</v>
      </c>
      <c r="AN273" s="68" t="s">
        <v>1000</v>
      </c>
      <c r="AO273" s="68" t="s">
        <v>16</v>
      </c>
      <c r="AP273" s="68"/>
      <c r="AQ273" s="68"/>
      <c r="AR273" s="68"/>
      <c r="AS273" s="68"/>
      <c r="AT273" s="68"/>
      <c r="AU273" s="68"/>
      <c r="AV273" s="68"/>
      <c r="AW273" s="68"/>
      <c r="AX273" s="68"/>
      <c r="AY273" s="68"/>
      <c r="AZ273" s="22" t="s">
        <v>393</v>
      </c>
      <c r="BA273" s="29"/>
      <c r="BB273" s="52"/>
    </row>
    <row r="274" spans="2:54" s="45" customFormat="1" x14ac:dyDescent="0.25">
      <c r="B274" s="46">
        <f t="shared" si="20"/>
        <v>0</v>
      </c>
      <c r="C274" s="47">
        <f t="shared" ca="1" si="21"/>
        <v>265</v>
      </c>
      <c r="D274" s="48" t="s">
        <v>369</v>
      </c>
      <c r="E274" s="22"/>
      <c r="F274" s="49" t="s">
        <v>891</v>
      </c>
      <c r="G274" s="22" t="s">
        <v>393</v>
      </c>
      <c r="H274" s="50" t="s">
        <v>931</v>
      </c>
      <c r="I274" s="22" t="s">
        <v>393</v>
      </c>
      <c r="J274" s="51">
        <v>7</v>
      </c>
      <c r="K274" s="52" t="s">
        <v>411</v>
      </c>
      <c r="L274" s="22" t="s">
        <v>393</v>
      </c>
      <c r="M274" s="65" t="s">
        <v>351</v>
      </c>
      <c r="N274" s="29">
        <v>2011</v>
      </c>
      <c r="O274" s="22"/>
      <c r="P274" s="69">
        <v>3414528.3698999998</v>
      </c>
      <c r="Q274" s="69"/>
      <c r="R274" s="71">
        <f t="shared" si="22"/>
        <v>23901698.589299999</v>
      </c>
      <c r="S274" s="53">
        <v>0.1</v>
      </c>
      <c r="U274" s="29">
        <v>2011</v>
      </c>
      <c r="V274" s="71">
        <f t="shared" si="23"/>
        <v>30088641.098211486</v>
      </c>
      <c r="X274" s="54">
        <v>28</v>
      </c>
      <c r="Y274" s="80" t="str">
        <f t="shared" si="24"/>
        <v xml:space="preserve">27 Yrs    </v>
      </c>
      <c r="Z274" s="55" t="s">
        <v>386</v>
      </c>
      <c r="AA274" s="54"/>
      <c r="AB274" s="22"/>
      <c r="AC274" s="49"/>
      <c r="AD274" s="22" t="s">
        <v>393</v>
      </c>
      <c r="AE274" s="68"/>
      <c r="AF274" s="68" t="s">
        <v>553</v>
      </c>
      <c r="AG274" s="68"/>
      <c r="AH274" s="68"/>
      <c r="AI274" s="68"/>
      <c r="AJ274" s="68"/>
      <c r="AK274" s="68" t="s">
        <v>1329</v>
      </c>
      <c r="AL274" s="68"/>
      <c r="AM274" s="68" t="s">
        <v>1009</v>
      </c>
      <c r="AN274" s="68" t="s">
        <v>16</v>
      </c>
      <c r="AO274" s="68" t="s">
        <v>16</v>
      </c>
      <c r="AP274" s="68"/>
      <c r="AQ274" s="68"/>
      <c r="AR274" s="68"/>
      <c r="AS274" s="68"/>
      <c r="AT274" s="68"/>
      <c r="AU274" s="68"/>
      <c r="AV274" s="68"/>
      <c r="AW274" s="68"/>
      <c r="AX274" s="68"/>
      <c r="AY274" s="68"/>
      <c r="AZ274" s="22" t="s">
        <v>393</v>
      </c>
      <c r="BA274" s="29"/>
      <c r="BB274" s="52"/>
    </row>
    <row r="275" spans="2:54" s="45" customFormat="1" x14ac:dyDescent="0.25">
      <c r="B275" s="46">
        <f t="shared" si="20"/>
        <v>0</v>
      </c>
      <c r="C275" s="47">
        <f t="shared" ca="1" si="21"/>
        <v>266</v>
      </c>
      <c r="D275" s="48" t="s">
        <v>369</v>
      </c>
      <c r="E275" s="22"/>
      <c r="F275" s="49" t="s">
        <v>891</v>
      </c>
      <c r="G275" s="22" t="s">
        <v>393</v>
      </c>
      <c r="H275" s="50" t="s">
        <v>931</v>
      </c>
      <c r="I275" s="22" t="s">
        <v>393</v>
      </c>
      <c r="J275" s="51">
        <v>7</v>
      </c>
      <c r="K275" s="52" t="s">
        <v>411</v>
      </c>
      <c r="L275" s="22" t="s">
        <v>393</v>
      </c>
      <c r="M275" s="65" t="s">
        <v>351</v>
      </c>
      <c r="N275" s="29">
        <v>2011</v>
      </c>
      <c r="O275" s="22"/>
      <c r="P275" s="69">
        <v>3414528.3698999998</v>
      </c>
      <c r="Q275" s="69"/>
      <c r="R275" s="71">
        <f t="shared" si="22"/>
        <v>23901698.589299999</v>
      </c>
      <c r="S275" s="53">
        <v>0.1</v>
      </c>
      <c r="U275" s="29">
        <v>2011</v>
      </c>
      <c r="V275" s="71">
        <f t="shared" si="23"/>
        <v>30088641.098211486</v>
      </c>
      <c r="X275" s="54">
        <v>28</v>
      </c>
      <c r="Y275" s="80" t="str">
        <f t="shared" si="24"/>
        <v xml:space="preserve">27 Yrs    </v>
      </c>
      <c r="Z275" s="55" t="s">
        <v>386</v>
      </c>
      <c r="AA275" s="54"/>
      <c r="AB275" s="22"/>
      <c r="AC275" s="49"/>
      <c r="AD275" s="22" t="s">
        <v>393</v>
      </c>
      <c r="AE275" s="68"/>
      <c r="AF275" s="68" t="s">
        <v>644</v>
      </c>
      <c r="AG275" s="68"/>
      <c r="AH275" s="68"/>
      <c r="AI275" s="68"/>
      <c r="AJ275" s="68"/>
      <c r="AK275" s="68" t="s">
        <v>1329</v>
      </c>
      <c r="AL275" s="68"/>
      <c r="AM275" s="68" t="s">
        <v>1008</v>
      </c>
      <c r="AN275" s="68" t="s">
        <v>16</v>
      </c>
      <c r="AO275" s="68" t="s">
        <v>16</v>
      </c>
      <c r="AP275" s="68"/>
      <c r="AQ275" s="68"/>
      <c r="AR275" s="68"/>
      <c r="AS275" s="68"/>
      <c r="AT275" s="68"/>
      <c r="AU275" s="68"/>
      <c r="AV275" s="68"/>
      <c r="AW275" s="68"/>
      <c r="AX275" s="68"/>
      <c r="AY275" s="68"/>
      <c r="AZ275" s="22" t="s">
        <v>393</v>
      </c>
      <c r="BA275" s="29"/>
      <c r="BB275" s="52"/>
    </row>
    <row r="276" spans="2:54" s="45" customFormat="1" x14ac:dyDescent="0.25">
      <c r="B276" s="46">
        <f t="shared" si="20"/>
        <v>0</v>
      </c>
      <c r="C276" s="47">
        <f t="shared" ca="1" si="21"/>
        <v>267</v>
      </c>
      <c r="D276" s="48" t="s">
        <v>369</v>
      </c>
      <c r="E276" s="22"/>
      <c r="F276" s="49" t="s">
        <v>891</v>
      </c>
      <c r="G276" s="22" t="s">
        <v>393</v>
      </c>
      <c r="H276" s="50" t="s">
        <v>931</v>
      </c>
      <c r="I276" s="22" t="s">
        <v>393</v>
      </c>
      <c r="J276" s="51">
        <v>7</v>
      </c>
      <c r="K276" s="52" t="s">
        <v>411</v>
      </c>
      <c r="L276" s="22" t="s">
        <v>393</v>
      </c>
      <c r="M276" s="65" t="s">
        <v>351</v>
      </c>
      <c r="N276" s="29">
        <v>2011</v>
      </c>
      <c r="O276" s="22"/>
      <c r="P276" s="69">
        <v>3414528.3698999998</v>
      </c>
      <c r="Q276" s="69"/>
      <c r="R276" s="71">
        <f t="shared" si="22"/>
        <v>23901698.589299999</v>
      </c>
      <c r="S276" s="53">
        <v>0.1</v>
      </c>
      <c r="U276" s="29">
        <v>2011</v>
      </c>
      <c r="V276" s="71">
        <f t="shared" si="23"/>
        <v>30088641.098211486</v>
      </c>
      <c r="X276" s="54">
        <v>28</v>
      </c>
      <c r="Y276" s="80" t="str">
        <f t="shared" si="24"/>
        <v xml:space="preserve">27 Yrs    </v>
      </c>
      <c r="Z276" s="55" t="s">
        <v>386</v>
      </c>
      <c r="AA276" s="54"/>
      <c r="AB276" s="22"/>
      <c r="AC276" s="49"/>
      <c r="AD276" s="22" t="s">
        <v>393</v>
      </c>
      <c r="AE276" s="68"/>
      <c r="AF276" s="68" t="s">
        <v>619</v>
      </c>
      <c r="AG276" s="68"/>
      <c r="AH276" s="68"/>
      <c r="AI276" s="68"/>
      <c r="AJ276" s="68"/>
      <c r="AK276" s="68" t="s">
        <v>1329</v>
      </c>
      <c r="AL276" s="68"/>
      <c r="AM276" s="68" t="s">
        <v>1007</v>
      </c>
      <c r="AN276" s="68" t="s">
        <v>16</v>
      </c>
      <c r="AO276" s="68" t="s">
        <v>16</v>
      </c>
      <c r="AP276" s="68"/>
      <c r="AQ276" s="68"/>
      <c r="AR276" s="68"/>
      <c r="AS276" s="68"/>
      <c r="AT276" s="68"/>
      <c r="AU276" s="68"/>
      <c r="AV276" s="68"/>
      <c r="AW276" s="68"/>
      <c r="AX276" s="68"/>
      <c r="AY276" s="68"/>
      <c r="AZ276" s="22" t="s">
        <v>393</v>
      </c>
      <c r="BA276" s="29"/>
      <c r="BB276" s="52"/>
    </row>
    <row r="277" spans="2:54" s="45" customFormat="1" x14ac:dyDescent="0.25">
      <c r="B277" s="46">
        <f t="shared" si="20"/>
        <v>0</v>
      </c>
      <c r="C277" s="47">
        <f t="shared" ca="1" si="21"/>
        <v>268</v>
      </c>
      <c r="D277" s="48" t="s">
        <v>369</v>
      </c>
      <c r="E277" s="22"/>
      <c r="F277" s="49" t="s">
        <v>891</v>
      </c>
      <c r="G277" s="22" t="s">
        <v>393</v>
      </c>
      <c r="H277" s="50" t="s">
        <v>931</v>
      </c>
      <c r="I277" s="22" t="s">
        <v>393</v>
      </c>
      <c r="J277" s="51">
        <v>7</v>
      </c>
      <c r="K277" s="52" t="s">
        <v>411</v>
      </c>
      <c r="L277" s="22" t="s">
        <v>393</v>
      </c>
      <c r="M277" s="65" t="s">
        <v>351</v>
      </c>
      <c r="N277" s="29">
        <v>2011</v>
      </c>
      <c r="O277" s="22"/>
      <c r="P277" s="69">
        <v>3414528.3698999998</v>
      </c>
      <c r="Q277" s="69"/>
      <c r="R277" s="71">
        <f t="shared" si="22"/>
        <v>23901698.589299999</v>
      </c>
      <c r="S277" s="53">
        <v>0.1</v>
      </c>
      <c r="U277" s="29">
        <v>2011</v>
      </c>
      <c r="V277" s="71">
        <f t="shared" si="23"/>
        <v>30088641.098211486</v>
      </c>
      <c r="X277" s="54">
        <v>28</v>
      </c>
      <c r="Y277" s="80" t="str">
        <f t="shared" si="24"/>
        <v xml:space="preserve">27 Yrs    </v>
      </c>
      <c r="Z277" s="55" t="s">
        <v>386</v>
      </c>
      <c r="AA277" s="54"/>
      <c r="AB277" s="22"/>
      <c r="AC277" s="49"/>
      <c r="AD277" s="22" t="s">
        <v>393</v>
      </c>
      <c r="AE277" s="68"/>
      <c r="AF277" s="68" t="s">
        <v>670</v>
      </c>
      <c r="AG277" s="68"/>
      <c r="AH277" s="68"/>
      <c r="AI277" s="68"/>
      <c r="AJ277" s="68"/>
      <c r="AK277" s="68" t="s">
        <v>1329</v>
      </c>
      <c r="AL277" s="68"/>
      <c r="AM277" s="68" t="s">
        <v>1009</v>
      </c>
      <c r="AN277" s="68" t="s">
        <v>16</v>
      </c>
      <c r="AO277" s="68" t="s">
        <v>16</v>
      </c>
      <c r="AP277" s="68"/>
      <c r="AQ277" s="68"/>
      <c r="AR277" s="68"/>
      <c r="AS277" s="68"/>
      <c r="AT277" s="68"/>
      <c r="AU277" s="68"/>
      <c r="AV277" s="68"/>
      <c r="AW277" s="68"/>
      <c r="AX277" s="68"/>
      <c r="AY277" s="68"/>
      <c r="AZ277" s="22" t="s">
        <v>393</v>
      </c>
      <c r="BA277" s="29"/>
      <c r="BB277" s="52"/>
    </row>
    <row r="278" spans="2:54" s="45" customFormat="1" x14ac:dyDescent="0.25">
      <c r="B278" s="46">
        <f t="shared" si="20"/>
        <v>0</v>
      </c>
      <c r="C278" s="47">
        <f t="shared" ca="1" si="21"/>
        <v>269</v>
      </c>
      <c r="D278" s="48" t="s">
        <v>369</v>
      </c>
      <c r="E278" s="22"/>
      <c r="F278" s="49" t="s">
        <v>891</v>
      </c>
      <c r="G278" s="22" t="s">
        <v>393</v>
      </c>
      <c r="H278" s="50" t="s">
        <v>931</v>
      </c>
      <c r="I278" s="22" t="s">
        <v>393</v>
      </c>
      <c r="J278" s="51">
        <v>7</v>
      </c>
      <c r="K278" s="52" t="s">
        <v>411</v>
      </c>
      <c r="L278" s="22" t="s">
        <v>393</v>
      </c>
      <c r="M278" s="65" t="s">
        <v>351</v>
      </c>
      <c r="N278" s="29">
        <v>2011</v>
      </c>
      <c r="O278" s="22"/>
      <c r="P278" s="69">
        <v>3414528.3698999998</v>
      </c>
      <c r="Q278" s="69"/>
      <c r="R278" s="71">
        <f t="shared" si="22"/>
        <v>23901698.589299999</v>
      </c>
      <c r="S278" s="53">
        <v>0.1</v>
      </c>
      <c r="U278" s="29">
        <v>2011</v>
      </c>
      <c r="V278" s="71">
        <f t="shared" si="23"/>
        <v>30088641.098211486</v>
      </c>
      <c r="X278" s="54">
        <v>28</v>
      </c>
      <c r="Y278" s="80" t="str">
        <f t="shared" si="24"/>
        <v xml:space="preserve">27 Yrs    </v>
      </c>
      <c r="Z278" s="55" t="s">
        <v>386</v>
      </c>
      <c r="AA278" s="54"/>
      <c r="AB278" s="22"/>
      <c r="AC278" s="49"/>
      <c r="AD278" s="22" t="s">
        <v>393</v>
      </c>
      <c r="AE278" s="68"/>
      <c r="AF278" s="68" t="s">
        <v>429</v>
      </c>
      <c r="AG278" s="68"/>
      <c r="AH278" s="68"/>
      <c r="AI278" s="68"/>
      <c r="AJ278" s="68"/>
      <c r="AK278" s="68" t="s">
        <v>1329</v>
      </c>
      <c r="AL278" s="68"/>
      <c r="AM278" s="68" t="s">
        <v>1008</v>
      </c>
      <c r="AN278" s="68" t="s">
        <v>16</v>
      </c>
      <c r="AO278" s="68" t="s">
        <v>16</v>
      </c>
      <c r="AP278" s="68"/>
      <c r="AQ278" s="68"/>
      <c r="AR278" s="68"/>
      <c r="AS278" s="68"/>
      <c r="AT278" s="68"/>
      <c r="AU278" s="68"/>
      <c r="AV278" s="68"/>
      <c r="AW278" s="68"/>
      <c r="AX278" s="68"/>
      <c r="AY278" s="68"/>
      <c r="AZ278" s="22" t="s">
        <v>393</v>
      </c>
      <c r="BA278" s="29"/>
      <c r="BB278" s="52"/>
    </row>
    <row r="279" spans="2:54" s="45" customFormat="1" x14ac:dyDescent="0.25">
      <c r="B279" s="46">
        <f t="shared" si="20"/>
        <v>0</v>
      </c>
      <c r="C279" s="47">
        <f t="shared" ca="1" si="21"/>
        <v>270</v>
      </c>
      <c r="D279" s="48" t="s">
        <v>369</v>
      </c>
      <c r="E279" s="22"/>
      <c r="F279" s="49" t="s">
        <v>891</v>
      </c>
      <c r="G279" s="22" t="s">
        <v>393</v>
      </c>
      <c r="H279" s="50" t="s">
        <v>931</v>
      </c>
      <c r="I279" s="22" t="s">
        <v>393</v>
      </c>
      <c r="J279" s="51">
        <v>7</v>
      </c>
      <c r="K279" s="52" t="s">
        <v>411</v>
      </c>
      <c r="L279" s="22" t="s">
        <v>393</v>
      </c>
      <c r="M279" s="65" t="s">
        <v>351</v>
      </c>
      <c r="N279" s="29">
        <v>2011</v>
      </c>
      <c r="O279" s="22"/>
      <c r="P279" s="69">
        <v>3414528.3698999998</v>
      </c>
      <c r="Q279" s="69"/>
      <c r="R279" s="71">
        <f t="shared" si="22"/>
        <v>23901698.589299999</v>
      </c>
      <c r="S279" s="53">
        <v>0.1</v>
      </c>
      <c r="U279" s="29">
        <v>2011</v>
      </c>
      <c r="V279" s="71">
        <f t="shared" si="23"/>
        <v>30088641.098211486</v>
      </c>
      <c r="X279" s="54">
        <v>28</v>
      </c>
      <c r="Y279" s="80" t="str">
        <f t="shared" si="24"/>
        <v xml:space="preserve">27 Yrs    </v>
      </c>
      <c r="Z279" s="55" t="s">
        <v>386</v>
      </c>
      <c r="AA279" s="54"/>
      <c r="AB279" s="22"/>
      <c r="AC279" s="49"/>
      <c r="AD279" s="22" t="s">
        <v>393</v>
      </c>
      <c r="AE279" s="68"/>
      <c r="AF279" s="68" t="s">
        <v>602</v>
      </c>
      <c r="AG279" s="68"/>
      <c r="AH279" s="68"/>
      <c r="AI279" s="68"/>
      <c r="AJ279" s="68"/>
      <c r="AK279" s="68" t="s">
        <v>1329</v>
      </c>
      <c r="AL279" s="68"/>
      <c r="AM279" s="68" t="s">
        <v>1009</v>
      </c>
      <c r="AN279" s="68" t="s">
        <v>16</v>
      </c>
      <c r="AO279" s="68" t="s">
        <v>16</v>
      </c>
      <c r="AP279" s="68"/>
      <c r="AQ279" s="68"/>
      <c r="AR279" s="68"/>
      <c r="AS279" s="68"/>
      <c r="AT279" s="68"/>
      <c r="AU279" s="68"/>
      <c r="AV279" s="68"/>
      <c r="AW279" s="68"/>
      <c r="AX279" s="68"/>
      <c r="AY279" s="68"/>
      <c r="AZ279" s="22" t="s">
        <v>393</v>
      </c>
      <c r="BA279" s="29"/>
      <c r="BB279" s="52"/>
    </row>
    <row r="280" spans="2:54" s="45" customFormat="1" x14ac:dyDescent="0.25">
      <c r="B280" s="46">
        <f t="shared" si="20"/>
        <v>0</v>
      </c>
      <c r="C280" s="47">
        <f t="shared" ca="1" si="21"/>
        <v>271</v>
      </c>
      <c r="D280" s="48" t="s">
        <v>369</v>
      </c>
      <c r="E280" s="22"/>
      <c r="F280" s="49" t="s">
        <v>891</v>
      </c>
      <c r="G280" s="22" t="s">
        <v>393</v>
      </c>
      <c r="H280" s="50" t="s">
        <v>931</v>
      </c>
      <c r="I280" s="22" t="s">
        <v>393</v>
      </c>
      <c r="J280" s="51">
        <v>7</v>
      </c>
      <c r="K280" s="52" t="s">
        <v>411</v>
      </c>
      <c r="L280" s="22" t="s">
        <v>393</v>
      </c>
      <c r="M280" s="65" t="s">
        <v>351</v>
      </c>
      <c r="N280" s="29">
        <v>2011</v>
      </c>
      <c r="O280" s="22"/>
      <c r="P280" s="69">
        <v>3414528.3698999998</v>
      </c>
      <c r="Q280" s="69"/>
      <c r="R280" s="71">
        <f t="shared" si="22"/>
        <v>23901698.589299999</v>
      </c>
      <c r="S280" s="53">
        <v>0.1</v>
      </c>
      <c r="U280" s="29">
        <v>2011</v>
      </c>
      <c r="V280" s="71">
        <f t="shared" si="23"/>
        <v>30088641.098211486</v>
      </c>
      <c r="X280" s="54">
        <v>28</v>
      </c>
      <c r="Y280" s="80" t="str">
        <f t="shared" si="24"/>
        <v xml:space="preserve">27 Yrs    </v>
      </c>
      <c r="Z280" s="55" t="s">
        <v>386</v>
      </c>
      <c r="AA280" s="54"/>
      <c r="AB280" s="22"/>
      <c r="AC280" s="49"/>
      <c r="AD280" s="22" t="s">
        <v>393</v>
      </c>
      <c r="AE280" s="68"/>
      <c r="AF280" s="68" t="s">
        <v>436</v>
      </c>
      <c r="AG280" s="68"/>
      <c r="AH280" s="68"/>
      <c r="AI280" s="68"/>
      <c r="AJ280" s="68"/>
      <c r="AK280" s="68" t="s">
        <v>1329</v>
      </c>
      <c r="AL280" s="68"/>
      <c r="AM280" s="68" t="s">
        <v>1008</v>
      </c>
      <c r="AN280" s="68" t="s">
        <v>16</v>
      </c>
      <c r="AO280" s="68" t="s">
        <v>16</v>
      </c>
      <c r="AP280" s="68"/>
      <c r="AQ280" s="68"/>
      <c r="AR280" s="68"/>
      <c r="AS280" s="68"/>
      <c r="AT280" s="68"/>
      <c r="AU280" s="68"/>
      <c r="AV280" s="68"/>
      <c r="AW280" s="68"/>
      <c r="AX280" s="68"/>
      <c r="AY280" s="68"/>
      <c r="AZ280" s="22" t="s">
        <v>393</v>
      </c>
      <c r="BA280" s="29"/>
      <c r="BB280" s="52"/>
    </row>
    <row r="281" spans="2:54" s="45" customFormat="1" x14ac:dyDescent="0.25">
      <c r="B281" s="46">
        <f t="shared" si="20"/>
        <v>0</v>
      </c>
      <c r="C281" s="47">
        <f t="shared" ca="1" si="21"/>
        <v>272</v>
      </c>
      <c r="D281" s="48" t="s">
        <v>369</v>
      </c>
      <c r="E281" s="22"/>
      <c r="F281" s="49" t="s">
        <v>891</v>
      </c>
      <c r="G281" s="22" t="s">
        <v>393</v>
      </c>
      <c r="H281" s="50" t="s">
        <v>931</v>
      </c>
      <c r="I281" s="22" t="s">
        <v>393</v>
      </c>
      <c r="J281" s="51">
        <v>7</v>
      </c>
      <c r="K281" s="52" t="s">
        <v>411</v>
      </c>
      <c r="L281" s="22" t="s">
        <v>393</v>
      </c>
      <c r="M281" s="65" t="s">
        <v>351</v>
      </c>
      <c r="N281" s="29">
        <v>2011</v>
      </c>
      <c r="O281" s="22"/>
      <c r="P281" s="69">
        <v>3414528.3698999998</v>
      </c>
      <c r="Q281" s="69"/>
      <c r="R281" s="71">
        <f t="shared" si="22"/>
        <v>23901698.589299999</v>
      </c>
      <c r="S281" s="53">
        <v>0.1</v>
      </c>
      <c r="U281" s="29">
        <v>2011</v>
      </c>
      <c r="V281" s="71">
        <f t="shared" si="23"/>
        <v>30088641.098211486</v>
      </c>
      <c r="X281" s="54">
        <v>28</v>
      </c>
      <c r="Y281" s="80" t="str">
        <f t="shared" si="24"/>
        <v xml:space="preserve">27 Yrs    </v>
      </c>
      <c r="Z281" s="55" t="s">
        <v>386</v>
      </c>
      <c r="AA281" s="54"/>
      <c r="AB281" s="22"/>
      <c r="AC281" s="49"/>
      <c r="AD281" s="22" t="s">
        <v>393</v>
      </c>
      <c r="AE281" s="68"/>
      <c r="AF281" s="68" t="s">
        <v>427</v>
      </c>
      <c r="AG281" s="68"/>
      <c r="AH281" s="68"/>
      <c r="AI281" s="68"/>
      <c r="AJ281" s="68"/>
      <c r="AK281" s="68" t="s">
        <v>1329</v>
      </c>
      <c r="AL281" s="68"/>
      <c r="AM281" s="68" t="s">
        <v>1007</v>
      </c>
      <c r="AN281" s="68" t="s">
        <v>16</v>
      </c>
      <c r="AO281" s="68" t="s">
        <v>16</v>
      </c>
      <c r="AP281" s="68"/>
      <c r="AQ281" s="68"/>
      <c r="AR281" s="68"/>
      <c r="AS281" s="68"/>
      <c r="AT281" s="68"/>
      <c r="AU281" s="68"/>
      <c r="AV281" s="68"/>
      <c r="AW281" s="68"/>
      <c r="AX281" s="68"/>
      <c r="AY281" s="68"/>
      <c r="AZ281" s="22" t="s">
        <v>393</v>
      </c>
      <c r="BA281" s="29"/>
      <c r="BB281" s="52"/>
    </row>
    <row r="282" spans="2:54" s="45" customFormat="1" x14ac:dyDescent="0.25">
      <c r="B282" s="46">
        <f t="shared" si="20"/>
        <v>0</v>
      </c>
      <c r="C282" s="47">
        <f t="shared" ca="1" si="21"/>
        <v>273</v>
      </c>
      <c r="D282" s="48" t="s">
        <v>369</v>
      </c>
      <c r="E282" s="22"/>
      <c r="F282" s="49" t="s">
        <v>891</v>
      </c>
      <c r="G282" s="22" t="s">
        <v>393</v>
      </c>
      <c r="H282" s="50" t="s">
        <v>931</v>
      </c>
      <c r="I282" s="22" t="s">
        <v>393</v>
      </c>
      <c r="J282" s="51">
        <v>7</v>
      </c>
      <c r="K282" s="52" t="s">
        <v>411</v>
      </c>
      <c r="L282" s="22" t="s">
        <v>393</v>
      </c>
      <c r="M282" s="65" t="s">
        <v>351</v>
      </c>
      <c r="N282" s="29">
        <v>2011</v>
      </c>
      <c r="O282" s="22"/>
      <c r="P282" s="69">
        <v>3414528.3698999998</v>
      </c>
      <c r="Q282" s="69"/>
      <c r="R282" s="71">
        <f t="shared" si="22"/>
        <v>23901698.589299999</v>
      </c>
      <c r="S282" s="53">
        <v>0.1</v>
      </c>
      <c r="U282" s="29">
        <v>2011</v>
      </c>
      <c r="V282" s="71">
        <f t="shared" si="23"/>
        <v>30088641.098211486</v>
      </c>
      <c r="X282" s="54">
        <v>28</v>
      </c>
      <c r="Y282" s="80" t="str">
        <f t="shared" si="24"/>
        <v xml:space="preserve">27 Yrs    </v>
      </c>
      <c r="Z282" s="55" t="s">
        <v>386</v>
      </c>
      <c r="AA282" s="54"/>
      <c r="AB282" s="22"/>
      <c r="AC282" s="49"/>
      <c r="AD282" s="22" t="s">
        <v>393</v>
      </c>
      <c r="AE282" s="68"/>
      <c r="AF282" s="68" t="s">
        <v>523</v>
      </c>
      <c r="AG282" s="68"/>
      <c r="AH282" s="68"/>
      <c r="AI282" s="68"/>
      <c r="AJ282" s="68"/>
      <c r="AK282" s="68" t="s">
        <v>1329</v>
      </c>
      <c r="AL282" s="68"/>
      <c r="AM282" s="68" t="s">
        <v>1009</v>
      </c>
      <c r="AN282" s="68" t="s">
        <v>16</v>
      </c>
      <c r="AO282" s="68" t="s">
        <v>16</v>
      </c>
      <c r="AP282" s="68"/>
      <c r="AQ282" s="68"/>
      <c r="AR282" s="68"/>
      <c r="AS282" s="68"/>
      <c r="AT282" s="68"/>
      <c r="AU282" s="68"/>
      <c r="AV282" s="68"/>
      <c r="AW282" s="68"/>
      <c r="AX282" s="68"/>
      <c r="AY282" s="68"/>
      <c r="AZ282" s="22" t="s">
        <v>393</v>
      </c>
      <c r="BA282" s="29"/>
      <c r="BB282" s="52"/>
    </row>
    <row r="283" spans="2:54" s="45" customFormat="1" x14ac:dyDescent="0.25">
      <c r="B283" s="46">
        <f t="shared" si="20"/>
        <v>0</v>
      </c>
      <c r="C283" s="47">
        <f t="shared" ca="1" si="21"/>
        <v>274</v>
      </c>
      <c r="D283" s="48" t="s">
        <v>369</v>
      </c>
      <c r="E283" s="22"/>
      <c r="F283" s="49" t="s">
        <v>891</v>
      </c>
      <c r="G283" s="22" t="s">
        <v>393</v>
      </c>
      <c r="H283" s="50" t="s">
        <v>931</v>
      </c>
      <c r="I283" s="22" t="s">
        <v>393</v>
      </c>
      <c r="J283" s="51">
        <v>17</v>
      </c>
      <c r="K283" s="52" t="s">
        <v>411</v>
      </c>
      <c r="L283" s="22" t="s">
        <v>393</v>
      </c>
      <c r="M283" s="65" t="s">
        <v>351</v>
      </c>
      <c r="N283" s="29">
        <v>2001</v>
      </c>
      <c r="O283" s="22"/>
      <c r="P283" s="69">
        <v>2615958.2363</v>
      </c>
      <c r="Q283" s="69"/>
      <c r="R283" s="71">
        <f t="shared" si="22"/>
        <v>44471290.017099999</v>
      </c>
      <c r="S283" s="53">
        <v>0.1</v>
      </c>
      <c r="U283" s="29">
        <v>2001</v>
      </c>
      <c r="V283" s="71">
        <f t="shared" si="23"/>
        <v>85846654.133693144</v>
      </c>
      <c r="X283" s="54">
        <v>28</v>
      </c>
      <c r="Y283" s="80" t="str">
        <f t="shared" si="24"/>
        <v xml:space="preserve">27 Yrs    </v>
      </c>
      <c r="Z283" s="55" t="s">
        <v>386</v>
      </c>
      <c r="AA283" s="54"/>
      <c r="AB283" s="22"/>
      <c r="AC283" s="49"/>
      <c r="AD283" s="22" t="s">
        <v>393</v>
      </c>
      <c r="AE283" s="68"/>
      <c r="AF283" s="68" t="s">
        <v>667</v>
      </c>
      <c r="AG283" s="68"/>
      <c r="AH283" s="68"/>
      <c r="AI283" s="68"/>
      <c r="AJ283" s="68"/>
      <c r="AK283" s="68" t="s">
        <v>1330</v>
      </c>
      <c r="AL283" s="68"/>
      <c r="AM283" s="68" t="s">
        <v>1008</v>
      </c>
      <c r="AN283" s="68" t="s">
        <v>16</v>
      </c>
      <c r="AO283" s="68" t="s">
        <v>16</v>
      </c>
      <c r="AP283" s="68"/>
      <c r="AQ283" s="68"/>
      <c r="AR283" s="68"/>
      <c r="AS283" s="68"/>
      <c r="AT283" s="68"/>
      <c r="AU283" s="68"/>
      <c r="AV283" s="68"/>
      <c r="AW283" s="68"/>
      <c r="AX283" s="68"/>
      <c r="AY283" s="68"/>
      <c r="AZ283" s="22" t="s">
        <v>393</v>
      </c>
      <c r="BA283" s="29"/>
      <c r="BB283" s="52"/>
    </row>
    <row r="284" spans="2:54" s="45" customFormat="1" x14ac:dyDescent="0.25">
      <c r="B284" s="46">
        <f t="shared" si="20"/>
        <v>0</v>
      </c>
      <c r="C284" s="47">
        <f t="shared" ca="1" si="21"/>
        <v>275</v>
      </c>
      <c r="D284" s="48" t="s">
        <v>369</v>
      </c>
      <c r="E284" s="22"/>
      <c r="F284" s="49" t="s">
        <v>891</v>
      </c>
      <c r="G284" s="22" t="s">
        <v>393</v>
      </c>
      <c r="H284" s="50" t="s">
        <v>931</v>
      </c>
      <c r="I284" s="22" t="s">
        <v>393</v>
      </c>
      <c r="J284" s="51">
        <v>23</v>
      </c>
      <c r="K284" s="52" t="s">
        <v>411</v>
      </c>
      <c r="L284" s="22" t="s">
        <v>393</v>
      </c>
      <c r="M284" s="65" t="s">
        <v>351</v>
      </c>
      <c r="N284" s="29">
        <v>1999</v>
      </c>
      <c r="O284" s="22"/>
      <c r="P284" s="69">
        <v>1907309.9447000001</v>
      </c>
      <c r="Q284" s="69"/>
      <c r="R284" s="71">
        <f t="shared" si="22"/>
        <v>43868128.728100002</v>
      </c>
      <c r="S284" s="53">
        <v>0.1</v>
      </c>
      <c r="U284" s="29">
        <v>1999</v>
      </c>
      <c r="V284" s="71">
        <f t="shared" si="23"/>
        <v>88949545.243847147</v>
      </c>
      <c r="X284" s="54">
        <v>28</v>
      </c>
      <c r="Y284" s="80" t="str">
        <f t="shared" si="24"/>
        <v xml:space="preserve">27 Yrs    </v>
      </c>
      <c r="Z284" s="55" t="s">
        <v>386</v>
      </c>
      <c r="AA284" s="54"/>
      <c r="AB284" s="22"/>
      <c r="AC284" s="49"/>
      <c r="AD284" s="22" t="s">
        <v>393</v>
      </c>
      <c r="AE284" s="68"/>
      <c r="AF284" s="68" t="s">
        <v>621</v>
      </c>
      <c r="AG284" s="68"/>
      <c r="AH284" s="68"/>
      <c r="AI284" s="68"/>
      <c r="AJ284" s="68"/>
      <c r="AK284" s="68" t="s">
        <v>1331</v>
      </c>
      <c r="AL284" s="68"/>
      <c r="AM284" s="68" t="s">
        <v>1009</v>
      </c>
      <c r="AN284" s="68" t="s">
        <v>16</v>
      </c>
      <c r="AO284" s="68" t="s">
        <v>16</v>
      </c>
      <c r="AP284" s="68"/>
      <c r="AQ284" s="68"/>
      <c r="AR284" s="68"/>
      <c r="AS284" s="68"/>
      <c r="AT284" s="68"/>
      <c r="AU284" s="68"/>
      <c r="AV284" s="68"/>
      <c r="AW284" s="68"/>
      <c r="AX284" s="68"/>
      <c r="AY284" s="68"/>
      <c r="AZ284" s="22" t="s">
        <v>393</v>
      </c>
      <c r="BA284" s="29"/>
      <c r="BB284" s="52"/>
    </row>
    <row r="285" spans="2:54" s="45" customFormat="1" x14ac:dyDescent="0.25">
      <c r="B285" s="46">
        <f t="shared" si="20"/>
        <v>0</v>
      </c>
      <c r="C285" s="47">
        <f t="shared" ca="1" si="21"/>
        <v>276</v>
      </c>
      <c r="D285" s="48" t="s">
        <v>369</v>
      </c>
      <c r="E285" s="22"/>
      <c r="F285" s="49" t="s">
        <v>891</v>
      </c>
      <c r="G285" s="22" t="s">
        <v>393</v>
      </c>
      <c r="H285" s="50" t="s">
        <v>931</v>
      </c>
      <c r="I285" s="22" t="s">
        <v>393</v>
      </c>
      <c r="J285" s="51">
        <v>7</v>
      </c>
      <c r="K285" s="52" t="s">
        <v>411</v>
      </c>
      <c r="L285" s="22" t="s">
        <v>393</v>
      </c>
      <c r="M285" s="65" t="s">
        <v>351</v>
      </c>
      <c r="N285" s="29">
        <v>2003</v>
      </c>
      <c r="O285" s="22"/>
      <c r="P285" s="69">
        <v>2607388.9432999999</v>
      </c>
      <c r="Q285" s="69"/>
      <c r="R285" s="71">
        <f t="shared" si="22"/>
        <v>18251722.603099998</v>
      </c>
      <c r="S285" s="53">
        <v>0.1</v>
      </c>
      <c r="U285" s="29">
        <v>2003</v>
      </c>
      <c r="V285" s="71">
        <f t="shared" si="23"/>
        <v>33097505.207972597</v>
      </c>
      <c r="X285" s="54">
        <v>28</v>
      </c>
      <c r="Y285" s="80" t="str">
        <f t="shared" si="24"/>
        <v xml:space="preserve">27 Yrs    </v>
      </c>
      <c r="Z285" s="55" t="s">
        <v>386</v>
      </c>
      <c r="AA285" s="54"/>
      <c r="AB285" s="22"/>
      <c r="AC285" s="49"/>
      <c r="AD285" s="22" t="s">
        <v>393</v>
      </c>
      <c r="AE285" s="68"/>
      <c r="AF285" s="68" t="s">
        <v>673</v>
      </c>
      <c r="AG285" s="68"/>
      <c r="AH285" s="68"/>
      <c r="AI285" s="68"/>
      <c r="AJ285" s="68"/>
      <c r="AK285" s="68" t="s">
        <v>1332</v>
      </c>
      <c r="AL285" s="68"/>
      <c r="AM285" s="68" t="s">
        <v>1008</v>
      </c>
      <c r="AN285" s="68" t="s">
        <v>16</v>
      </c>
      <c r="AO285" s="68" t="s">
        <v>16</v>
      </c>
      <c r="AP285" s="68"/>
      <c r="AQ285" s="68"/>
      <c r="AR285" s="68"/>
      <c r="AS285" s="68"/>
      <c r="AT285" s="68"/>
      <c r="AU285" s="68"/>
      <c r="AV285" s="68"/>
      <c r="AW285" s="68"/>
      <c r="AX285" s="68"/>
      <c r="AY285" s="68"/>
      <c r="AZ285" s="22" t="s">
        <v>393</v>
      </c>
      <c r="BA285" s="29"/>
      <c r="BB285" s="52"/>
    </row>
    <row r="286" spans="2:54" s="45" customFormat="1" x14ac:dyDescent="0.25">
      <c r="B286" s="46">
        <f t="shared" si="20"/>
        <v>0</v>
      </c>
      <c r="C286" s="47">
        <f t="shared" ca="1" si="21"/>
        <v>277</v>
      </c>
      <c r="D286" s="48" t="s">
        <v>369</v>
      </c>
      <c r="E286" s="22"/>
      <c r="F286" s="49" t="s">
        <v>891</v>
      </c>
      <c r="G286" s="22" t="s">
        <v>393</v>
      </c>
      <c r="H286" s="50" t="s">
        <v>931</v>
      </c>
      <c r="I286" s="22" t="s">
        <v>393</v>
      </c>
      <c r="J286" s="51">
        <v>29</v>
      </c>
      <c r="K286" s="52" t="s">
        <v>411</v>
      </c>
      <c r="L286" s="22" t="s">
        <v>393</v>
      </c>
      <c r="M286" s="65" t="s">
        <v>351</v>
      </c>
      <c r="N286" s="29">
        <v>1976</v>
      </c>
      <c r="O286" s="22"/>
      <c r="P286" s="69">
        <v>235572.97099999999</v>
      </c>
      <c r="Q286" s="69"/>
      <c r="R286" s="71">
        <f t="shared" si="22"/>
        <v>6831616.159</v>
      </c>
      <c r="S286" s="53">
        <v>0.1</v>
      </c>
      <c r="U286" s="29">
        <v>2008</v>
      </c>
      <c r="V286" s="71">
        <f t="shared" si="23"/>
        <v>9515532.7477759477</v>
      </c>
      <c r="X286" s="54">
        <v>28</v>
      </c>
      <c r="Y286" s="80" t="str">
        <f t="shared" si="24"/>
        <v xml:space="preserve">27 Yrs    </v>
      </c>
      <c r="Z286" s="55" t="s">
        <v>386</v>
      </c>
      <c r="AA286" s="54"/>
      <c r="AB286" s="22"/>
      <c r="AC286" s="49"/>
      <c r="AD286" s="22" t="s">
        <v>393</v>
      </c>
      <c r="AE286" s="68"/>
      <c r="AF286" s="68" t="s">
        <v>502</v>
      </c>
      <c r="AG286" s="68"/>
      <c r="AH286" s="68"/>
      <c r="AI286" s="68"/>
      <c r="AJ286" s="68"/>
      <c r="AK286" s="68" t="s">
        <v>1333</v>
      </c>
      <c r="AL286" s="68"/>
      <c r="AM286" s="68" t="s">
        <v>1007</v>
      </c>
      <c r="AN286" s="68" t="s">
        <v>16</v>
      </c>
      <c r="AO286" s="68" t="s">
        <v>16</v>
      </c>
      <c r="AP286" s="68"/>
      <c r="AQ286" s="68"/>
      <c r="AR286" s="68"/>
      <c r="AS286" s="68"/>
      <c r="AT286" s="68"/>
      <c r="AU286" s="68"/>
      <c r="AV286" s="68"/>
      <c r="AW286" s="68"/>
      <c r="AX286" s="68"/>
      <c r="AY286" s="68"/>
      <c r="AZ286" s="22" t="s">
        <v>393</v>
      </c>
      <c r="BA286" s="29"/>
      <c r="BB286" s="52"/>
    </row>
    <row r="287" spans="2:54" s="45" customFormat="1" x14ac:dyDescent="0.25">
      <c r="B287" s="46">
        <f t="shared" si="20"/>
        <v>0</v>
      </c>
      <c r="C287" s="47">
        <f t="shared" ca="1" si="21"/>
        <v>278</v>
      </c>
      <c r="D287" s="48" t="s">
        <v>349</v>
      </c>
      <c r="E287" s="22"/>
      <c r="F287" s="49" t="s">
        <v>114</v>
      </c>
      <c r="G287" s="22" t="s">
        <v>393</v>
      </c>
      <c r="H287" s="50" t="s">
        <v>380</v>
      </c>
      <c r="I287" s="22" t="s">
        <v>393</v>
      </c>
      <c r="J287" s="51">
        <v>8</v>
      </c>
      <c r="K287" s="52" t="s">
        <v>314</v>
      </c>
      <c r="L287" s="22" t="s">
        <v>393</v>
      </c>
      <c r="M287" s="65" t="s">
        <v>351</v>
      </c>
      <c r="N287" s="29">
        <v>1981</v>
      </c>
      <c r="O287" s="22"/>
      <c r="P287" s="69">
        <v>2892105.1923000002</v>
      </c>
      <c r="Q287" s="69"/>
      <c r="R287" s="71">
        <f t="shared" si="22"/>
        <v>23136841.538400002</v>
      </c>
      <c r="S287" s="53">
        <v>0.1</v>
      </c>
      <c r="U287" s="29">
        <v>1981</v>
      </c>
      <c r="V287" s="71">
        <f t="shared" si="23"/>
        <v>85846654.131145</v>
      </c>
      <c r="X287" s="54">
        <v>60</v>
      </c>
      <c r="Y287" s="80" t="str">
        <f t="shared" si="24"/>
        <v xml:space="preserve">50 Yrs    </v>
      </c>
      <c r="Z287" s="55" t="s">
        <v>386</v>
      </c>
      <c r="AA287" s="54"/>
      <c r="AB287" s="22"/>
      <c r="AC287" s="49"/>
      <c r="AD287" s="22" t="s">
        <v>393</v>
      </c>
      <c r="AE287" s="68"/>
      <c r="AF287" s="68" t="s">
        <v>583</v>
      </c>
      <c r="AG287" s="68"/>
      <c r="AH287" s="68"/>
      <c r="AI287" s="68"/>
      <c r="AJ287" s="68"/>
      <c r="AK287" s="68" t="s">
        <v>1334</v>
      </c>
      <c r="AL287" s="68"/>
      <c r="AM287" s="68" t="s">
        <v>999</v>
      </c>
      <c r="AN287" s="68" t="s">
        <v>1002</v>
      </c>
      <c r="AO287" s="68" t="s">
        <v>16</v>
      </c>
      <c r="AP287" s="68"/>
      <c r="AQ287" s="68"/>
      <c r="AR287" s="68"/>
      <c r="AS287" s="68"/>
      <c r="AT287" s="68"/>
      <c r="AU287" s="68"/>
      <c r="AV287" s="68"/>
      <c r="AW287" s="68"/>
      <c r="AX287" s="68"/>
      <c r="AY287" s="68"/>
      <c r="AZ287" s="22" t="s">
        <v>393</v>
      </c>
      <c r="BA287" s="29"/>
      <c r="BB287" s="52"/>
    </row>
    <row r="288" spans="2:54" s="45" customFormat="1" x14ac:dyDescent="0.25">
      <c r="B288" s="46">
        <f t="shared" si="20"/>
        <v>0</v>
      </c>
      <c r="C288" s="47">
        <f t="shared" ca="1" si="21"/>
        <v>279</v>
      </c>
      <c r="D288" s="48" t="s">
        <v>349</v>
      </c>
      <c r="E288" s="22"/>
      <c r="F288" s="49" t="s">
        <v>114</v>
      </c>
      <c r="G288" s="22" t="s">
        <v>393</v>
      </c>
      <c r="H288" s="50" t="s">
        <v>380</v>
      </c>
      <c r="I288" s="22" t="s">
        <v>393</v>
      </c>
      <c r="J288" s="51">
        <v>9</v>
      </c>
      <c r="K288" s="52" t="s">
        <v>314</v>
      </c>
      <c r="L288" s="22" t="s">
        <v>393</v>
      </c>
      <c r="M288" s="65" t="s">
        <v>351</v>
      </c>
      <c r="N288" s="29">
        <v>1987</v>
      </c>
      <c r="O288" s="22"/>
      <c r="P288" s="69">
        <v>870691.31229999999</v>
      </c>
      <c r="Q288" s="69"/>
      <c r="R288" s="71">
        <f t="shared" si="22"/>
        <v>7836221.8107000003</v>
      </c>
      <c r="S288" s="53">
        <v>0.1</v>
      </c>
      <c r="U288" s="29">
        <v>1987</v>
      </c>
      <c r="V288" s="71">
        <f t="shared" si="23"/>
        <v>21720237.791645389</v>
      </c>
      <c r="X288" s="54">
        <v>60</v>
      </c>
      <c r="Y288" s="80" t="str">
        <f t="shared" si="24"/>
        <v xml:space="preserve">50 Yrs    </v>
      </c>
      <c r="Z288" s="55" t="s">
        <v>386</v>
      </c>
      <c r="AA288" s="54"/>
      <c r="AB288" s="22"/>
      <c r="AC288" s="49"/>
      <c r="AD288" s="22" t="s">
        <v>393</v>
      </c>
      <c r="AE288" s="68"/>
      <c r="AF288" s="68" t="s">
        <v>500</v>
      </c>
      <c r="AG288" s="68"/>
      <c r="AH288" s="68"/>
      <c r="AI288" s="68"/>
      <c r="AJ288" s="68"/>
      <c r="AK288" s="68" t="s">
        <v>1335</v>
      </c>
      <c r="AL288" s="68"/>
      <c r="AM288" s="68" t="s">
        <v>999</v>
      </c>
      <c r="AN288" s="68" t="s">
        <v>1002</v>
      </c>
      <c r="AO288" s="68" t="s">
        <v>16</v>
      </c>
      <c r="AP288" s="68"/>
      <c r="AQ288" s="68"/>
      <c r="AR288" s="68"/>
      <c r="AS288" s="68"/>
      <c r="AT288" s="68"/>
      <c r="AU288" s="68"/>
      <c r="AV288" s="68"/>
      <c r="AW288" s="68"/>
      <c r="AX288" s="68"/>
      <c r="AY288" s="68"/>
      <c r="AZ288" s="22" t="s">
        <v>393</v>
      </c>
      <c r="BA288" s="29"/>
      <c r="BB288" s="52"/>
    </row>
    <row r="289" spans="2:54" s="45" customFormat="1" x14ac:dyDescent="0.25">
      <c r="B289" s="46">
        <f t="shared" si="20"/>
        <v>0</v>
      </c>
      <c r="C289" s="47">
        <f t="shared" ca="1" si="21"/>
        <v>280</v>
      </c>
      <c r="D289" s="48" t="s">
        <v>349</v>
      </c>
      <c r="E289" s="22"/>
      <c r="F289" s="49" t="s">
        <v>114</v>
      </c>
      <c r="G289" s="22" t="s">
        <v>393</v>
      </c>
      <c r="H289" s="50" t="s">
        <v>380</v>
      </c>
      <c r="I289" s="22" t="s">
        <v>393</v>
      </c>
      <c r="J289" s="51">
        <v>5</v>
      </c>
      <c r="K289" s="52" t="s">
        <v>314</v>
      </c>
      <c r="L289" s="22" t="s">
        <v>393</v>
      </c>
      <c r="M289" s="65" t="s">
        <v>351</v>
      </c>
      <c r="N289" s="29">
        <v>1997</v>
      </c>
      <c r="O289" s="22"/>
      <c r="P289" s="69">
        <v>1367461.0349999999</v>
      </c>
      <c r="Q289" s="69"/>
      <c r="R289" s="71">
        <f t="shared" si="22"/>
        <v>6837305.1749999998</v>
      </c>
      <c r="S289" s="53">
        <v>0.1</v>
      </c>
      <c r="U289" s="29">
        <v>1997</v>
      </c>
      <c r="V289" s="71">
        <f t="shared" si="23"/>
        <v>14480158.528826023</v>
      </c>
      <c r="X289" s="54">
        <v>60</v>
      </c>
      <c r="Y289" s="80" t="str">
        <f t="shared" si="24"/>
        <v xml:space="preserve">50 Yrs    </v>
      </c>
      <c r="Z289" s="55" t="s">
        <v>386</v>
      </c>
      <c r="AA289" s="54"/>
      <c r="AB289" s="22"/>
      <c r="AC289" s="49"/>
      <c r="AD289" s="22" t="s">
        <v>393</v>
      </c>
      <c r="AE289" s="68"/>
      <c r="AF289" s="68" t="s">
        <v>426</v>
      </c>
      <c r="AG289" s="68"/>
      <c r="AH289" s="68"/>
      <c r="AI289" s="68"/>
      <c r="AJ289" s="68"/>
      <c r="AK289" s="68" t="s">
        <v>1336</v>
      </c>
      <c r="AL289" s="68"/>
      <c r="AM289" s="68" t="s">
        <v>997</v>
      </c>
      <c r="AN289" s="68" t="s">
        <v>1003</v>
      </c>
      <c r="AO289" s="68" t="s">
        <v>16</v>
      </c>
      <c r="AP289" s="68"/>
      <c r="AQ289" s="68"/>
      <c r="AR289" s="68"/>
      <c r="AS289" s="68"/>
      <c r="AT289" s="68"/>
      <c r="AU289" s="68"/>
      <c r="AV289" s="68"/>
      <c r="AW289" s="68"/>
      <c r="AX289" s="68"/>
      <c r="AY289" s="68"/>
      <c r="AZ289" s="22" t="s">
        <v>393</v>
      </c>
      <c r="BA289" s="29"/>
      <c r="BB289" s="52"/>
    </row>
    <row r="290" spans="2:54" s="45" customFormat="1" x14ac:dyDescent="0.25">
      <c r="B290" s="46">
        <f t="shared" si="20"/>
        <v>0</v>
      </c>
      <c r="C290" s="47">
        <f t="shared" ca="1" si="21"/>
        <v>281</v>
      </c>
      <c r="D290" s="48" t="s">
        <v>349</v>
      </c>
      <c r="E290" s="22"/>
      <c r="F290" s="49" t="s">
        <v>114</v>
      </c>
      <c r="G290" s="22" t="s">
        <v>393</v>
      </c>
      <c r="H290" s="50" t="s">
        <v>380</v>
      </c>
      <c r="I290" s="22" t="s">
        <v>393</v>
      </c>
      <c r="J290" s="51">
        <v>6</v>
      </c>
      <c r="K290" s="52" t="s">
        <v>314</v>
      </c>
      <c r="L290" s="22" t="s">
        <v>393</v>
      </c>
      <c r="M290" s="65" t="s">
        <v>351</v>
      </c>
      <c r="N290" s="29">
        <v>1988</v>
      </c>
      <c r="O290" s="22"/>
      <c r="P290" s="69">
        <v>971661.36869999999</v>
      </c>
      <c r="Q290" s="69"/>
      <c r="R290" s="71">
        <f t="shared" si="22"/>
        <v>5829968.2122</v>
      </c>
      <c r="S290" s="53">
        <v>0.1</v>
      </c>
      <c r="U290" s="29">
        <v>1988</v>
      </c>
      <c r="V290" s="71">
        <f t="shared" si="23"/>
        <v>15514455.566719465</v>
      </c>
      <c r="X290" s="54">
        <v>60</v>
      </c>
      <c r="Y290" s="80" t="str">
        <f t="shared" si="24"/>
        <v xml:space="preserve">50 Yrs    </v>
      </c>
      <c r="Z290" s="55" t="s">
        <v>386</v>
      </c>
      <c r="AA290" s="54"/>
      <c r="AB290" s="22"/>
      <c r="AC290" s="49"/>
      <c r="AD290" s="22" t="s">
        <v>393</v>
      </c>
      <c r="AE290" s="68"/>
      <c r="AF290" s="68" t="s">
        <v>603</v>
      </c>
      <c r="AG290" s="68"/>
      <c r="AH290" s="68"/>
      <c r="AI290" s="68"/>
      <c r="AJ290" s="68"/>
      <c r="AK290" s="68" t="s">
        <v>1337</v>
      </c>
      <c r="AL290" s="68"/>
      <c r="AM290" s="68" t="s">
        <v>997</v>
      </c>
      <c r="AN290" s="68" t="s">
        <v>1003</v>
      </c>
      <c r="AO290" s="68" t="s">
        <v>16</v>
      </c>
      <c r="AP290" s="68"/>
      <c r="AQ290" s="68"/>
      <c r="AR290" s="68"/>
      <c r="AS290" s="68"/>
      <c r="AT290" s="68"/>
      <c r="AU290" s="68"/>
      <c r="AV290" s="68"/>
      <c r="AW290" s="68"/>
      <c r="AX290" s="68"/>
      <c r="AY290" s="68"/>
      <c r="AZ290" s="22" t="s">
        <v>393</v>
      </c>
      <c r="BA290" s="29"/>
      <c r="BB290" s="52"/>
    </row>
    <row r="291" spans="2:54" s="45" customFormat="1" x14ac:dyDescent="0.25">
      <c r="B291" s="46">
        <f t="shared" si="20"/>
        <v>0</v>
      </c>
      <c r="C291" s="47">
        <f t="shared" ca="1" si="21"/>
        <v>282</v>
      </c>
      <c r="D291" s="48" t="s">
        <v>349</v>
      </c>
      <c r="E291" s="22"/>
      <c r="F291" s="49" t="s">
        <v>114</v>
      </c>
      <c r="G291" s="22" t="s">
        <v>393</v>
      </c>
      <c r="H291" s="50" t="s">
        <v>380</v>
      </c>
      <c r="I291" s="22" t="s">
        <v>393</v>
      </c>
      <c r="J291" s="51">
        <v>11</v>
      </c>
      <c r="K291" s="52" t="s">
        <v>314</v>
      </c>
      <c r="L291" s="22" t="s">
        <v>393</v>
      </c>
      <c r="M291" s="65" t="s">
        <v>351</v>
      </c>
      <c r="N291" s="29">
        <v>1990</v>
      </c>
      <c r="O291" s="22"/>
      <c r="P291" s="69">
        <v>371058.41009999998</v>
      </c>
      <c r="Q291" s="69"/>
      <c r="R291" s="71">
        <f t="shared" si="22"/>
        <v>4081642.5110999998</v>
      </c>
      <c r="S291" s="53">
        <v>0.1</v>
      </c>
      <c r="U291" s="29">
        <v>1990</v>
      </c>
      <c r="V291" s="71">
        <f t="shared" si="23"/>
        <v>10342970.377650879</v>
      </c>
      <c r="X291" s="54">
        <v>60</v>
      </c>
      <c r="Y291" s="80" t="str">
        <f t="shared" si="24"/>
        <v xml:space="preserve">50 Yrs    </v>
      </c>
      <c r="Z291" s="55" t="s">
        <v>386</v>
      </c>
      <c r="AA291" s="54"/>
      <c r="AB291" s="22"/>
      <c r="AC291" s="49"/>
      <c r="AD291" s="22" t="s">
        <v>393</v>
      </c>
      <c r="AE291" s="68"/>
      <c r="AF291" s="68" t="s">
        <v>600</v>
      </c>
      <c r="AG291" s="68"/>
      <c r="AH291" s="68"/>
      <c r="AI291" s="68"/>
      <c r="AJ291" s="68"/>
      <c r="AK291" s="68" t="s">
        <v>1338</v>
      </c>
      <c r="AL291" s="68"/>
      <c r="AM291" s="68" t="s">
        <v>999</v>
      </c>
      <c r="AN291" s="68" t="s">
        <v>1002</v>
      </c>
      <c r="AO291" s="68" t="s">
        <v>16</v>
      </c>
      <c r="AP291" s="68"/>
      <c r="AQ291" s="68"/>
      <c r="AR291" s="68"/>
      <c r="AS291" s="68"/>
      <c r="AT291" s="68"/>
      <c r="AU291" s="68"/>
      <c r="AV291" s="68"/>
      <c r="AW291" s="68"/>
      <c r="AX291" s="68"/>
      <c r="AY291" s="68"/>
      <c r="AZ291" s="22" t="s">
        <v>393</v>
      </c>
      <c r="BA291" s="29"/>
      <c r="BB291" s="52"/>
    </row>
    <row r="292" spans="2:54" s="45" customFormat="1" x14ac:dyDescent="0.25">
      <c r="B292" s="46">
        <f t="shared" si="20"/>
        <v>0</v>
      </c>
      <c r="C292" s="47">
        <f t="shared" ca="1" si="21"/>
        <v>283</v>
      </c>
      <c r="D292" s="48" t="s">
        <v>349</v>
      </c>
      <c r="E292" s="22"/>
      <c r="F292" s="49" t="s">
        <v>114</v>
      </c>
      <c r="G292" s="22" t="s">
        <v>393</v>
      </c>
      <c r="H292" s="50" t="s">
        <v>380</v>
      </c>
      <c r="I292" s="22" t="s">
        <v>393</v>
      </c>
      <c r="J292" s="51">
        <v>12</v>
      </c>
      <c r="K292" s="52" t="s">
        <v>314</v>
      </c>
      <c r="L292" s="22" t="s">
        <v>393</v>
      </c>
      <c r="M292" s="65" t="s">
        <v>351</v>
      </c>
      <c r="N292" s="29">
        <v>1999</v>
      </c>
      <c r="O292" s="22"/>
      <c r="P292" s="69">
        <v>255047.26010000001</v>
      </c>
      <c r="Q292" s="69"/>
      <c r="R292" s="71">
        <f t="shared" si="22"/>
        <v>3060567.1211999999</v>
      </c>
      <c r="S292" s="53">
        <v>0.1</v>
      </c>
      <c r="U292" s="29">
        <v>1999</v>
      </c>
      <c r="V292" s="71">
        <f t="shared" si="23"/>
        <v>6205782.2276022444</v>
      </c>
      <c r="X292" s="54">
        <v>60</v>
      </c>
      <c r="Y292" s="80" t="str">
        <f t="shared" si="24"/>
        <v xml:space="preserve">50 Yrs    </v>
      </c>
      <c r="Z292" s="55" t="s">
        <v>386</v>
      </c>
      <c r="AA292" s="54"/>
      <c r="AB292" s="22"/>
      <c r="AC292" s="49"/>
      <c r="AD292" s="22" t="s">
        <v>393</v>
      </c>
      <c r="AE292" s="68"/>
      <c r="AF292" s="68" t="s">
        <v>609</v>
      </c>
      <c r="AG292" s="68"/>
      <c r="AH292" s="68"/>
      <c r="AI292" s="68"/>
      <c r="AJ292" s="68"/>
      <c r="AK292" s="68" t="s">
        <v>1339</v>
      </c>
      <c r="AL292" s="68"/>
      <c r="AM292" s="68" t="s">
        <v>997</v>
      </c>
      <c r="AN292" s="68" t="s">
        <v>1003</v>
      </c>
      <c r="AO292" s="68" t="s">
        <v>16</v>
      </c>
      <c r="AP292" s="68"/>
      <c r="AQ292" s="68"/>
      <c r="AR292" s="68"/>
      <c r="AS292" s="68"/>
      <c r="AT292" s="68"/>
      <c r="AU292" s="68"/>
      <c r="AV292" s="68"/>
      <c r="AW292" s="68"/>
      <c r="AX292" s="68"/>
      <c r="AY292" s="68"/>
      <c r="AZ292" s="22" t="s">
        <v>393</v>
      </c>
      <c r="BA292" s="29"/>
      <c r="BB292" s="52"/>
    </row>
    <row r="293" spans="2:54" s="45" customFormat="1" x14ac:dyDescent="0.25">
      <c r="B293" s="46">
        <f t="shared" si="20"/>
        <v>0</v>
      </c>
      <c r="C293" s="47">
        <f t="shared" ca="1" si="21"/>
        <v>284</v>
      </c>
      <c r="D293" s="48" t="s">
        <v>349</v>
      </c>
      <c r="E293" s="22"/>
      <c r="F293" s="49" t="s">
        <v>114</v>
      </c>
      <c r="G293" s="22" t="s">
        <v>393</v>
      </c>
      <c r="H293" s="50" t="s">
        <v>380</v>
      </c>
      <c r="I293" s="22" t="s">
        <v>393</v>
      </c>
      <c r="J293" s="51">
        <v>8</v>
      </c>
      <c r="K293" s="52" t="s">
        <v>314</v>
      </c>
      <c r="L293" s="22" t="s">
        <v>393</v>
      </c>
      <c r="M293" s="65" t="s">
        <v>351</v>
      </c>
      <c r="N293" s="29">
        <v>2002</v>
      </c>
      <c r="O293" s="22"/>
      <c r="P293" s="69">
        <v>277206.01419999998</v>
      </c>
      <c r="Q293" s="69"/>
      <c r="R293" s="71">
        <f t="shared" si="22"/>
        <v>2217648.1135999998</v>
      </c>
      <c r="S293" s="53">
        <v>0.1</v>
      </c>
      <c r="U293" s="29">
        <v>2002</v>
      </c>
      <c r="V293" s="71">
        <f t="shared" si="23"/>
        <v>4137188.1512044952</v>
      </c>
      <c r="X293" s="54">
        <v>60</v>
      </c>
      <c r="Y293" s="80" t="str">
        <f t="shared" si="24"/>
        <v xml:space="preserve">50 Yrs    </v>
      </c>
      <c r="Z293" s="55" t="s">
        <v>386</v>
      </c>
      <c r="AA293" s="54"/>
      <c r="AB293" s="22"/>
      <c r="AC293" s="49"/>
      <c r="AD293" s="22" t="s">
        <v>393</v>
      </c>
      <c r="AE293" s="68"/>
      <c r="AF293" s="68" t="s">
        <v>593</v>
      </c>
      <c r="AG293" s="68"/>
      <c r="AH293" s="68"/>
      <c r="AI293" s="68"/>
      <c r="AJ293" s="68"/>
      <c r="AK293" s="68" t="s">
        <v>1340</v>
      </c>
      <c r="AL293" s="68"/>
      <c r="AM293" s="68" t="s">
        <v>997</v>
      </c>
      <c r="AN293" s="68" t="s">
        <v>1003</v>
      </c>
      <c r="AO293" s="68" t="s">
        <v>16</v>
      </c>
      <c r="AP293" s="68"/>
      <c r="AQ293" s="68"/>
      <c r="AR293" s="68"/>
      <c r="AS293" s="68"/>
      <c r="AT293" s="68"/>
      <c r="AU293" s="68"/>
      <c r="AV293" s="68"/>
      <c r="AW293" s="68"/>
      <c r="AX293" s="68"/>
      <c r="AY293" s="68"/>
      <c r="AZ293" s="22" t="s">
        <v>393</v>
      </c>
      <c r="BA293" s="29"/>
      <c r="BB293" s="52"/>
    </row>
    <row r="294" spans="2:54" s="45" customFormat="1" x14ac:dyDescent="0.25">
      <c r="B294" s="46">
        <f t="shared" si="20"/>
        <v>0</v>
      </c>
      <c r="C294" s="47">
        <f t="shared" ca="1" si="21"/>
        <v>285</v>
      </c>
      <c r="D294" s="48" t="s">
        <v>349</v>
      </c>
      <c r="E294" s="22"/>
      <c r="F294" s="49" t="s">
        <v>114</v>
      </c>
      <c r="G294" s="22" t="s">
        <v>393</v>
      </c>
      <c r="H294" s="50" t="s">
        <v>380</v>
      </c>
      <c r="I294" s="22" t="s">
        <v>393</v>
      </c>
      <c r="J294" s="51">
        <v>1</v>
      </c>
      <c r="K294" s="52" t="s">
        <v>314</v>
      </c>
      <c r="L294" s="22" t="s">
        <v>393</v>
      </c>
      <c r="M294" s="65" t="s">
        <v>351</v>
      </c>
      <c r="N294" s="29">
        <v>1972</v>
      </c>
      <c r="O294" s="22"/>
      <c r="P294" s="69">
        <v>1991628.8213</v>
      </c>
      <c r="Q294" s="69"/>
      <c r="R294" s="71">
        <f t="shared" si="22"/>
        <v>1991628.8213</v>
      </c>
      <c r="S294" s="53">
        <v>0.1</v>
      </c>
      <c r="U294" s="29">
        <v>1972</v>
      </c>
      <c r="V294" s="71">
        <f t="shared" si="23"/>
        <v>14480158.528150439</v>
      </c>
      <c r="X294" s="54">
        <v>60</v>
      </c>
      <c r="Y294" s="80" t="str">
        <f t="shared" si="24"/>
        <v xml:space="preserve">50 Yrs    </v>
      </c>
      <c r="Z294" s="55" t="s">
        <v>386</v>
      </c>
      <c r="AA294" s="54"/>
      <c r="AB294" s="22"/>
      <c r="AC294" s="49"/>
      <c r="AD294" s="22" t="s">
        <v>393</v>
      </c>
      <c r="AE294" s="68"/>
      <c r="AF294" s="68" t="s">
        <v>617</v>
      </c>
      <c r="AG294" s="68"/>
      <c r="AH294" s="68"/>
      <c r="AI294" s="68"/>
      <c r="AJ294" s="68"/>
      <c r="AK294" s="68" t="s">
        <v>1341</v>
      </c>
      <c r="AL294" s="68"/>
      <c r="AM294" s="68" t="s">
        <v>997</v>
      </c>
      <c r="AN294" s="68" t="s">
        <v>1003</v>
      </c>
      <c r="AO294" s="68" t="s">
        <v>16</v>
      </c>
      <c r="AP294" s="68"/>
      <c r="AQ294" s="68"/>
      <c r="AR294" s="68"/>
      <c r="AS294" s="68"/>
      <c r="AT294" s="68"/>
      <c r="AU294" s="68"/>
      <c r="AV294" s="68"/>
      <c r="AW294" s="68"/>
      <c r="AX294" s="68"/>
      <c r="AY294" s="68"/>
      <c r="AZ294" s="22" t="s">
        <v>393</v>
      </c>
      <c r="BA294" s="29"/>
      <c r="BB294" s="52"/>
    </row>
    <row r="295" spans="2:54" s="45" customFormat="1" x14ac:dyDescent="0.25">
      <c r="B295" s="46">
        <f t="shared" si="20"/>
        <v>0</v>
      </c>
      <c r="C295" s="47">
        <f t="shared" ca="1" si="21"/>
        <v>286</v>
      </c>
      <c r="D295" s="48" t="s">
        <v>349</v>
      </c>
      <c r="E295" s="22"/>
      <c r="F295" s="49" t="s">
        <v>114</v>
      </c>
      <c r="G295" s="22" t="s">
        <v>393</v>
      </c>
      <c r="H295" s="50" t="s">
        <v>380</v>
      </c>
      <c r="I295" s="22" t="s">
        <v>393</v>
      </c>
      <c r="J295" s="51">
        <v>2</v>
      </c>
      <c r="K295" s="52" t="s">
        <v>314</v>
      </c>
      <c r="L295" s="22" t="s">
        <v>393</v>
      </c>
      <c r="M295" s="65" t="s">
        <v>351</v>
      </c>
      <c r="N295" s="29">
        <v>2008</v>
      </c>
      <c r="O295" s="22"/>
      <c r="P295" s="69">
        <v>891080.36849999998</v>
      </c>
      <c r="Q295" s="69"/>
      <c r="R295" s="71">
        <f t="shared" si="22"/>
        <v>1782160.737</v>
      </c>
      <c r="S295" s="53">
        <v>0.1</v>
      </c>
      <c r="U295" s="29">
        <v>2008</v>
      </c>
      <c r="V295" s="71">
        <f t="shared" si="23"/>
        <v>2482312.8905424825</v>
      </c>
      <c r="X295" s="54">
        <v>60</v>
      </c>
      <c r="Y295" s="80" t="str">
        <f t="shared" si="24"/>
        <v xml:space="preserve">50 Yrs    </v>
      </c>
      <c r="Z295" s="55" t="s">
        <v>386</v>
      </c>
      <c r="AA295" s="54"/>
      <c r="AB295" s="22"/>
      <c r="AC295" s="49"/>
      <c r="AD295" s="22" t="s">
        <v>393</v>
      </c>
      <c r="AE295" s="68"/>
      <c r="AF295" s="68" t="s">
        <v>608</v>
      </c>
      <c r="AG295" s="68"/>
      <c r="AH295" s="68"/>
      <c r="AI295" s="68"/>
      <c r="AJ295" s="68"/>
      <c r="AK295" s="68" t="s">
        <v>1342</v>
      </c>
      <c r="AL295" s="68"/>
      <c r="AM295" s="68" t="s">
        <v>999</v>
      </c>
      <c r="AN295" s="68" t="s">
        <v>1002</v>
      </c>
      <c r="AO295" s="68" t="s">
        <v>16</v>
      </c>
      <c r="AP295" s="68"/>
      <c r="AQ295" s="68"/>
      <c r="AR295" s="68"/>
      <c r="AS295" s="68"/>
      <c r="AT295" s="68"/>
      <c r="AU295" s="68"/>
      <c r="AV295" s="68"/>
      <c r="AW295" s="68"/>
      <c r="AX295" s="68"/>
      <c r="AY295" s="68"/>
      <c r="AZ295" s="22" t="s">
        <v>393</v>
      </c>
      <c r="BA295" s="29"/>
      <c r="BB295" s="52"/>
    </row>
    <row r="296" spans="2:54" s="45" customFormat="1" x14ac:dyDescent="0.25">
      <c r="B296" s="46">
        <f t="shared" si="20"/>
        <v>0</v>
      </c>
      <c r="C296" s="47">
        <f t="shared" ca="1" si="21"/>
        <v>287</v>
      </c>
      <c r="D296" s="48" t="s">
        <v>349</v>
      </c>
      <c r="E296" s="22"/>
      <c r="F296" s="49" t="s">
        <v>114</v>
      </c>
      <c r="G296" s="22" t="s">
        <v>393</v>
      </c>
      <c r="H296" s="50" t="s">
        <v>380</v>
      </c>
      <c r="I296" s="22" t="s">
        <v>393</v>
      </c>
      <c r="J296" s="51">
        <v>2</v>
      </c>
      <c r="K296" s="52" t="s">
        <v>314</v>
      </c>
      <c r="L296" s="22" t="s">
        <v>393</v>
      </c>
      <c r="M296" s="65" t="s">
        <v>351</v>
      </c>
      <c r="N296" s="29">
        <v>1986</v>
      </c>
      <c r="O296" s="22"/>
      <c r="P296" s="69">
        <v>585700.18920000002</v>
      </c>
      <c r="Q296" s="69"/>
      <c r="R296" s="71">
        <f t="shared" si="22"/>
        <v>1171400.3784</v>
      </c>
      <c r="S296" s="53">
        <v>0.1</v>
      </c>
      <c r="U296" s="29">
        <v>1986</v>
      </c>
      <c r="V296" s="71">
        <f t="shared" si="23"/>
        <v>3309750.5207637581</v>
      </c>
      <c r="X296" s="54">
        <v>60</v>
      </c>
      <c r="Y296" s="80" t="str">
        <f t="shared" si="24"/>
        <v xml:space="preserve">50 Yrs    </v>
      </c>
      <c r="Z296" s="55" t="s">
        <v>386</v>
      </c>
      <c r="AA296" s="54"/>
      <c r="AB296" s="22"/>
      <c r="AC296" s="49"/>
      <c r="AD296" s="22" t="s">
        <v>393</v>
      </c>
      <c r="AE296" s="68"/>
      <c r="AF296" s="68" t="s">
        <v>597</v>
      </c>
      <c r="AG296" s="68"/>
      <c r="AH296" s="68"/>
      <c r="AI296" s="68"/>
      <c r="AJ296" s="68"/>
      <c r="AK296" s="68" t="s">
        <v>1343</v>
      </c>
      <c r="AL296" s="68"/>
      <c r="AM296" s="68" t="s">
        <v>997</v>
      </c>
      <c r="AN296" s="68" t="s">
        <v>1003</v>
      </c>
      <c r="AO296" s="68" t="s">
        <v>16</v>
      </c>
      <c r="AP296" s="68"/>
      <c r="AQ296" s="68"/>
      <c r="AR296" s="68"/>
      <c r="AS296" s="68"/>
      <c r="AT296" s="68"/>
      <c r="AU296" s="68"/>
      <c r="AV296" s="68"/>
      <c r="AW296" s="68"/>
      <c r="AX296" s="68"/>
      <c r="AY296" s="68"/>
      <c r="AZ296" s="22" t="s">
        <v>393</v>
      </c>
      <c r="BA296" s="29"/>
      <c r="BB296" s="52"/>
    </row>
    <row r="297" spans="2:54" s="45" customFormat="1" x14ac:dyDescent="0.25">
      <c r="B297" s="46">
        <f t="shared" si="20"/>
        <v>0</v>
      </c>
      <c r="C297" s="47">
        <f t="shared" ca="1" si="21"/>
        <v>288</v>
      </c>
      <c r="D297" s="48" t="s">
        <v>349</v>
      </c>
      <c r="E297" s="22"/>
      <c r="F297" s="49" t="s">
        <v>114</v>
      </c>
      <c r="G297" s="22" t="s">
        <v>393</v>
      </c>
      <c r="H297" s="50" t="s">
        <v>380</v>
      </c>
      <c r="I297" s="22" t="s">
        <v>393</v>
      </c>
      <c r="J297" s="51">
        <v>3</v>
      </c>
      <c r="K297" s="52" t="s">
        <v>314</v>
      </c>
      <c r="L297" s="22" t="s">
        <v>393</v>
      </c>
      <c r="M297" s="65" t="s">
        <v>351</v>
      </c>
      <c r="N297" s="29">
        <v>1991</v>
      </c>
      <c r="O297" s="22"/>
      <c r="P297" s="69">
        <v>362192.22249999997</v>
      </c>
      <c r="Q297" s="69"/>
      <c r="R297" s="71">
        <f t="shared" si="22"/>
        <v>1086576.6675</v>
      </c>
      <c r="S297" s="53">
        <v>0.1</v>
      </c>
      <c r="U297" s="29">
        <v>1991</v>
      </c>
      <c r="V297" s="71">
        <f t="shared" si="23"/>
        <v>2689172.297909766</v>
      </c>
      <c r="X297" s="54">
        <v>60</v>
      </c>
      <c r="Y297" s="80" t="str">
        <f t="shared" si="24"/>
        <v xml:space="preserve">50 Yrs    </v>
      </c>
      <c r="Z297" s="55" t="s">
        <v>386</v>
      </c>
      <c r="AA297" s="54"/>
      <c r="AB297" s="22"/>
      <c r="AC297" s="49"/>
      <c r="AD297" s="22" t="s">
        <v>393</v>
      </c>
      <c r="AE297" s="68"/>
      <c r="AF297" s="68" t="s">
        <v>543</v>
      </c>
      <c r="AG297" s="68"/>
      <c r="AH297" s="68"/>
      <c r="AI297" s="68"/>
      <c r="AJ297" s="68"/>
      <c r="AK297" s="68" t="s">
        <v>1344</v>
      </c>
      <c r="AL297" s="68"/>
      <c r="AM297" s="68" t="s">
        <v>999</v>
      </c>
      <c r="AN297" s="68" t="s">
        <v>1002</v>
      </c>
      <c r="AO297" s="68" t="s">
        <v>16</v>
      </c>
      <c r="AP297" s="68"/>
      <c r="AQ297" s="68"/>
      <c r="AR297" s="68"/>
      <c r="AS297" s="68"/>
      <c r="AT297" s="68"/>
      <c r="AU297" s="68"/>
      <c r="AV297" s="68"/>
      <c r="AW297" s="68"/>
      <c r="AX297" s="68"/>
      <c r="AY297" s="68"/>
      <c r="AZ297" s="22" t="s">
        <v>393</v>
      </c>
      <c r="BA297" s="29"/>
      <c r="BB297" s="52"/>
    </row>
    <row r="298" spans="2:54" s="45" customFormat="1" x14ac:dyDescent="0.25">
      <c r="B298" s="46">
        <f t="shared" si="20"/>
        <v>0</v>
      </c>
      <c r="C298" s="47">
        <f t="shared" ca="1" si="21"/>
        <v>289</v>
      </c>
      <c r="D298" s="48" t="s">
        <v>349</v>
      </c>
      <c r="E298" s="22"/>
      <c r="F298" s="49" t="s">
        <v>114</v>
      </c>
      <c r="G298" s="22" t="s">
        <v>393</v>
      </c>
      <c r="H298" s="50" t="s">
        <v>380</v>
      </c>
      <c r="I298" s="22" t="s">
        <v>393</v>
      </c>
      <c r="J298" s="51">
        <v>13</v>
      </c>
      <c r="K298" s="52" t="s">
        <v>314</v>
      </c>
      <c r="L298" s="22" t="s">
        <v>393</v>
      </c>
      <c r="M298" s="65" t="s">
        <v>351</v>
      </c>
      <c r="N298" s="29">
        <v>1983</v>
      </c>
      <c r="O298" s="22"/>
      <c r="P298" s="69">
        <v>38914.181299999997</v>
      </c>
      <c r="Q298" s="69"/>
      <c r="R298" s="71">
        <f t="shared" si="22"/>
        <v>505884.35689999996</v>
      </c>
      <c r="S298" s="53">
        <v>0.1</v>
      </c>
      <c r="U298" s="29">
        <v>1983</v>
      </c>
      <c r="V298" s="71">
        <f t="shared" si="23"/>
        <v>1551445.5568568644</v>
      </c>
      <c r="X298" s="54">
        <v>60</v>
      </c>
      <c r="Y298" s="80" t="str">
        <f t="shared" si="24"/>
        <v xml:space="preserve">50 Yrs    </v>
      </c>
      <c r="Z298" s="55" t="s">
        <v>386</v>
      </c>
      <c r="AA298" s="54"/>
      <c r="AB298" s="22"/>
      <c r="AC298" s="49"/>
      <c r="AD298" s="22" t="s">
        <v>393</v>
      </c>
      <c r="AE298" s="68"/>
      <c r="AF298" s="68" t="s">
        <v>642</v>
      </c>
      <c r="AG298" s="68"/>
      <c r="AH298" s="68"/>
      <c r="AI298" s="68"/>
      <c r="AJ298" s="68"/>
      <c r="AK298" s="68" t="s">
        <v>1345</v>
      </c>
      <c r="AL298" s="68"/>
      <c r="AM298" s="68" t="s">
        <v>997</v>
      </c>
      <c r="AN298" s="68" t="s">
        <v>1003</v>
      </c>
      <c r="AO298" s="68" t="s">
        <v>16</v>
      </c>
      <c r="AP298" s="68"/>
      <c r="AQ298" s="68"/>
      <c r="AR298" s="68"/>
      <c r="AS298" s="68"/>
      <c r="AT298" s="68"/>
      <c r="AU298" s="68"/>
      <c r="AV298" s="68"/>
      <c r="AW298" s="68"/>
      <c r="AX298" s="68"/>
      <c r="AY298" s="68"/>
      <c r="AZ298" s="22" t="s">
        <v>393</v>
      </c>
      <c r="BA298" s="29"/>
      <c r="BB298" s="52"/>
    </row>
    <row r="299" spans="2:54" s="45" customFormat="1" x14ac:dyDescent="0.25">
      <c r="B299" s="46">
        <f t="shared" si="20"/>
        <v>0</v>
      </c>
      <c r="C299" s="47">
        <f t="shared" ca="1" si="21"/>
        <v>290</v>
      </c>
      <c r="D299" s="48" t="s">
        <v>349</v>
      </c>
      <c r="E299" s="22"/>
      <c r="F299" s="49" t="s">
        <v>125</v>
      </c>
      <c r="G299" s="22" t="s">
        <v>393</v>
      </c>
      <c r="H299" s="50" t="s">
        <v>396</v>
      </c>
      <c r="I299" s="22" t="s">
        <v>393</v>
      </c>
      <c r="J299" s="51">
        <v>1</v>
      </c>
      <c r="K299" s="52" t="s">
        <v>314</v>
      </c>
      <c r="L299" s="22" t="s">
        <v>393</v>
      </c>
      <c r="M299" s="65" t="s">
        <v>351</v>
      </c>
      <c r="N299" s="29">
        <v>1981</v>
      </c>
      <c r="O299" s="22"/>
      <c r="P299" s="69">
        <v>306632.83970000001</v>
      </c>
      <c r="Q299" s="69"/>
      <c r="R299" s="71">
        <f t="shared" si="22"/>
        <v>306632.83970000001</v>
      </c>
      <c r="S299" s="53">
        <v>0.1</v>
      </c>
      <c r="U299" s="29">
        <v>1981</v>
      </c>
      <c r="V299" s="71">
        <f t="shared" si="23"/>
        <v>1137726.7416249542</v>
      </c>
      <c r="X299" s="54">
        <v>60</v>
      </c>
      <c r="Y299" s="80" t="str">
        <f t="shared" si="24"/>
        <v xml:space="preserve">50 Yrs    </v>
      </c>
      <c r="Z299" s="55" t="s">
        <v>386</v>
      </c>
      <c r="AA299" s="54"/>
      <c r="AB299" s="22"/>
      <c r="AC299" s="49"/>
      <c r="AD299" s="22" t="s">
        <v>393</v>
      </c>
      <c r="AE299" s="68"/>
      <c r="AF299" s="68" t="s">
        <v>675</v>
      </c>
      <c r="AG299" s="68"/>
      <c r="AH299" s="68"/>
      <c r="AI299" s="68"/>
      <c r="AJ299" s="68"/>
      <c r="AK299" s="68" t="s">
        <v>1346</v>
      </c>
      <c r="AL299" s="68"/>
      <c r="AM299" s="68" t="s">
        <v>997</v>
      </c>
      <c r="AN299" s="68" t="s">
        <v>1003</v>
      </c>
      <c r="AO299" s="68" t="s">
        <v>16</v>
      </c>
      <c r="AP299" s="68"/>
      <c r="AQ299" s="68"/>
      <c r="AR299" s="68"/>
      <c r="AS299" s="68"/>
      <c r="AT299" s="68"/>
      <c r="AU299" s="68"/>
      <c r="AV299" s="68"/>
      <c r="AW299" s="68"/>
      <c r="AX299" s="68"/>
      <c r="AY299" s="68"/>
      <c r="AZ299" s="22" t="s">
        <v>393</v>
      </c>
      <c r="BA299" s="29"/>
      <c r="BB299" s="52"/>
    </row>
    <row r="300" spans="2:54" s="45" customFormat="1" x14ac:dyDescent="0.25">
      <c r="B300" s="46">
        <f t="shared" si="20"/>
        <v>0</v>
      </c>
      <c r="C300" s="47">
        <f t="shared" ca="1" si="21"/>
        <v>291</v>
      </c>
      <c r="D300" s="48" t="s">
        <v>349</v>
      </c>
      <c r="E300" s="22"/>
      <c r="F300" s="49" t="s">
        <v>114</v>
      </c>
      <c r="G300" s="22" t="s">
        <v>393</v>
      </c>
      <c r="H300" s="50" t="s">
        <v>381</v>
      </c>
      <c r="I300" s="22" t="s">
        <v>393</v>
      </c>
      <c r="J300" s="51">
        <v>2</v>
      </c>
      <c r="K300" s="52" t="s">
        <v>314</v>
      </c>
      <c r="L300" s="22" t="s">
        <v>393</v>
      </c>
      <c r="M300" s="65" t="s">
        <v>351</v>
      </c>
      <c r="N300" s="29">
        <v>1997</v>
      </c>
      <c r="O300" s="22"/>
      <c r="P300" s="69">
        <v>830244.19979999994</v>
      </c>
      <c r="Q300" s="69"/>
      <c r="R300" s="71">
        <f t="shared" si="22"/>
        <v>1660488.3995999999</v>
      </c>
      <c r="S300" s="53">
        <v>0.1</v>
      </c>
      <c r="U300" s="29">
        <v>1997</v>
      </c>
      <c r="V300" s="71">
        <f t="shared" si="23"/>
        <v>3516609.9283384141</v>
      </c>
      <c r="X300" s="54">
        <v>15</v>
      </c>
      <c r="Y300" s="80" t="str">
        <f t="shared" si="24"/>
        <v xml:space="preserve">10 Yrs    </v>
      </c>
      <c r="Z300" s="55" t="s">
        <v>386</v>
      </c>
      <c r="AA300" s="54"/>
      <c r="AB300" s="22"/>
      <c r="AC300" s="49"/>
      <c r="AD300" s="22" t="s">
        <v>393</v>
      </c>
      <c r="AE300" s="68"/>
      <c r="AF300" s="68" t="s">
        <v>542</v>
      </c>
      <c r="AG300" s="68"/>
      <c r="AH300" s="68"/>
      <c r="AI300" s="68"/>
      <c r="AJ300" s="68"/>
      <c r="AK300" s="68" t="s">
        <v>1347</v>
      </c>
      <c r="AL300" s="68"/>
      <c r="AM300" s="68" t="s">
        <v>999</v>
      </c>
      <c r="AN300" s="68" t="s">
        <v>1002</v>
      </c>
      <c r="AO300" s="68" t="s">
        <v>16</v>
      </c>
      <c r="AP300" s="68"/>
      <c r="AQ300" s="68"/>
      <c r="AR300" s="68"/>
      <c r="AS300" s="68"/>
      <c r="AT300" s="68"/>
      <c r="AU300" s="68"/>
      <c r="AV300" s="68"/>
      <c r="AW300" s="68"/>
      <c r="AX300" s="68"/>
      <c r="AY300" s="68"/>
      <c r="AZ300" s="22" t="s">
        <v>393</v>
      </c>
      <c r="BA300" s="29"/>
      <c r="BB300" s="52"/>
    </row>
    <row r="301" spans="2:54" s="45" customFormat="1" x14ac:dyDescent="0.25">
      <c r="B301" s="46">
        <f t="shared" si="20"/>
        <v>0</v>
      </c>
      <c r="C301" s="47">
        <f t="shared" ca="1" si="21"/>
        <v>292</v>
      </c>
      <c r="D301" s="48" t="s">
        <v>349</v>
      </c>
      <c r="E301" s="22"/>
      <c r="F301" s="49" t="s">
        <v>114</v>
      </c>
      <c r="G301" s="22" t="s">
        <v>393</v>
      </c>
      <c r="H301" s="50" t="s">
        <v>381</v>
      </c>
      <c r="I301" s="22" t="s">
        <v>393</v>
      </c>
      <c r="J301" s="51">
        <v>5</v>
      </c>
      <c r="K301" s="52" t="s">
        <v>314</v>
      </c>
      <c r="L301" s="22" t="s">
        <v>393</v>
      </c>
      <c r="M301" s="65" t="s">
        <v>351</v>
      </c>
      <c r="N301" s="29">
        <v>1981</v>
      </c>
      <c r="O301" s="22"/>
      <c r="P301" s="69">
        <v>167254.27619999999</v>
      </c>
      <c r="Q301" s="69"/>
      <c r="R301" s="71">
        <f t="shared" si="22"/>
        <v>836271.38099999994</v>
      </c>
      <c r="S301" s="53">
        <v>0.1</v>
      </c>
      <c r="U301" s="29">
        <v>1981</v>
      </c>
      <c r="V301" s="71">
        <f t="shared" si="23"/>
        <v>3102891.1135226022</v>
      </c>
      <c r="X301" s="54">
        <v>15</v>
      </c>
      <c r="Y301" s="80" t="str">
        <f t="shared" si="24"/>
        <v xml:space="preserve">10 Yrs    </v>
      </c>
      <c r="Z301" s="55" t="s">
        <v>386</v>
      </c>
      <c r="AA301" s="54"/>
      <c r="AB301" s="22"/>
      <c r="AC301" s="49"/>
      <c r="AD301" s="22" t="s">
        <v>393</v>
      </c>
      <c r="AE301" s="68"/>
      <c r="AF301" s="68" t="s">
        <v>430</v>
      </c>
      <c r="AG301" s="68"/>
      <c r="AH301" s="68"/>
      <c r="AI301" s="68"/>
      <c r="AJ301" s="68"/>
      <c r="AK301" s="68" t="s">
        <v>1348</v>
      </c>
      <c r="AL301" s="68"/>
      <c r="AM301" s="68" t="s">
        <v>999</v>
      </c>
      <c r="AN301" s="68" t="s">
        <v>1002</v>
      </c>
      <c r="AO301" s="68" t="s">
        <v>16</v>
      </c>
      <c r="AP301" s="68"/>
      <c r="AQ301" s="68"/>
      <c r="AR301" s="68"/>
      <c r="AS301" s="68"/>
      <c r="AT301" s="68"/>
      <c r="AU301" s="68"/>
      <c r="AV301" s="68"/>
      <c r="AW301" s="68"/>
      <c r="AX301" s="68"/>
      <c r="AY301" s="68"/>
      <c r="AZ301" s="22" t="s">
        <v>393</v>
      </c>
      <c r="BA301" s="29"/>
      <c r="BB301" s="52"/>
    </row>
    <row r="302" spans="2:54" s="45" customFormat="1" x14ac:dyDescent="0.25">
      <c r="B302" s="46">
        <f t="shared" si="20"/>
        <v>0</v>
      </c>
      <c r="C302" s="47">
        <f t="shared" ca="1" si="21"/>
        <v>293</v>
      </c>
      <c r="D302" s="48" t="s">
        <v>349</v>
      </c>
      <c r="E302" s="22"/>
      <c r="F302" s="49" t="s">
        <v>114</v>
      </c>
      <c r="G302" s="22" t="s">
        <v>393</v>
      </c>
      <c r="H302" s="50" t="s">
        <v>381</v>
      </c>
      <c r="I302" s="22" t="s">
        <v>393</v>
      </c>
      <c r="J302" s="51">
        <v>3</v>
      </c>
      <c r="K302" s="52" t="s">
        <v>314</v>
      </c>
      <c r="L302" s="22" t="s">
        <v>393</v>
      </c>
      <c r="M302" s="65" t="s">
        <v>351</v>
      </c>
      <c r="N302" s="29">
        <v>2000</v>
      </c>
      <c r="O302" s="22"/>
      <c r="P302" s="69">
        <v>260586.9486</v>
      </c>
      <c r="Q302" s="69"/>
      <c r="R302" s="71">
        <f t="shared" si="22"/>
        <v>781760.84580000001</v>
      </c>
      <c r="S302" s="53">
        <v>0.1</v>
      </c>
      <c r="U302" s="29">
        <v>2000</v>
      </c>
      <c r="V302" s="71">
        <f t="shared" si="23"/>
        <v>1551445.5566988303</v>
      </c>
      <c r="X302" s="54">
        <v>15</v>
      </c>
      <c r="Y302" s="80" t="str">
        <f t="shared" si="24"/>
        <v xml:space="preserve">10 Yrs    </v>
      </c>
      <c r="Z302" s="55" t="s">
        <v>386</v>
      </c>
      <c r="AA302" s="54"/>
      <c r="AB302" s="22"/>
      <c r="AC302" s="49"/>
      <c r="AD302" s="22" t="s">
        <v>393</v>
      </c>
      <c r="AE302" s="68"/>
      <c r="AF302" s="68" t="s">
        <v>611</v>
      </c>
      <c r="AG302" s="68"/>
      <c r="AH302" s="68"/>
      <c r="AI302" s="68"/>
      <c r="AJ302" s="68"/>
      <c r="AK302" s="68" t="s">
        <v>1349</v>
      </c>
      <c r="AL302" s="68"/>
      <c r="AM302" s="68" t="s">
        <v>997</v>
      </c>
      <c r="AN302" s="68" t="s">
        <v>1003</v>
      </c>
      <c r="AO302" s="68" t="s">
        <v>16</v>
      </c>
      <c r="AP302" s="68"/>
      <c r="AQ302" s="68"/>
      <c r="AR302" s="68"/>
      <c r="AS302" s="68"/>
      <c r="AT302" s="68"/>
      <c r="AU302" s="68"/>
      <c r="AV302" s="68"/>
      <c r="AW302" s="68"/>
      <c r="AX302" s="68"/>
      <c r="AY302" s="68"/>
      <c r="AZ302" s="22" t="s">
        <v>393</v>
      </c>
      <c r="BA302" s="29"/>
      <c r="BB302" s="52"/>
    </row>
    <row r="303" spans="2:54" s="45" customFormat="1" x14ac:dyDescent="0.25">
      <c r="B303" s="46">
        <f t="shared" si="20"/>
        <v>0</v>
      </c>
      <c r="C303" s="47">
        <f t="shared" ca="1" si="21"/>
        <v>294</v>
      </c>
      <c r="D303" s="48" t="s">
        <v>349</v>
      </c>
      <c r="E303" s="22"/>
      <c r="F303" s="49" t="s">
        <v>114</v>
      </c>
      <c r="G303" s="22" t="s">
        <v>393</v>
      </c>
      <c r="H303" s="50" t="s">
        <v>381</v>
      </c>
      <c r="I303" s="22" t="s">
        <v>393</v>
      </c>
      <c r="J303" s="51">
        <v>3</v>
      </c>
      <c r="K303" s="52" t="s">
        <v>314</v>
      </c>
      <c r="L303" s="22" t="s">
        <v>393</v>
      </c>
      <c r="M303" s="65" t="s">
        <v>351</v>
      </c>
      <c r="N303" s="29">
        <v>1999</v>
      </c>
      <c r="O303" s="22"/>
      <c r="P303" s="69">
        <v>108820.1643</v>
      </c>
      <c r="Q303" s="69"/>
      <c r="R303" s="71">
        <f t="shared" si="22"/>
        <v>326460.49290000001</v>
      </c>
      <c r="S303" s="53">
        <v>0.1</v>
      </c>
      <c r="U303" s="29">
        <v>1999</v>
      </c>
      <c r="V303" s="71">
        <f t="shared" si="23"/>
        <v>661950.10422079836</v>
      </c>
      <c r="X303" s="54">
        <v>15</v>
      </c>
      <c r="Y303" s="80" t="str">
        <f t="shared" si="24"/>
        <v xml:space="preserve">10 Yrs    </v>
      </c>
      <c r="Z303" s="55" t="s">
        <v>386</v>
      </c>
      <c r="AA303" s="54"/>
      <c r="AB303" s="22"/>
      <c r="AC303" s="49"/>
      <c r="AD303" s="22" t="s">
        <v>393</v>
      </c>
      <c r="AE303" s="68"/>
      <c r="AF303" s="68" t="s">
        <v>516</v>
      </c>
      <c r="AG303" s="68"/>
      <c r="AH303" s="68"/>
      <c r="AI303" s="68"/>
      <c r="AJ303" s="68"/>
      <c r="AK303" s="68" t="s">
        <v>1350</v>
      </c>
      <c r="AL303" s="68"/>
      <c r="AM303" s="68" t="s">
        <v>1000</v>
      </c>
      <c r="AN303" s="68" t="s">
        <v>1001</v>
      </c>
      <c r="AO303" s="68" t="s">
        <v>16</v>
      </c>
      <c r="AP303" s="68"/>
      <c r="AQ303" s="68"/>
      <c r="AR303" s="68"/>
      <c r="AS303" s="68"/>
      <c r="AT303" s="68"/>
      <c r="AU303" s="68"/>
      <c r="AV303" s="68"/>
      <c r="AW303" s="68"/>
      <c r="AX303" s="68"/>
      <c r="AY303" s="68"/>
      <c r="AZ303" s="22" t="s">
        <v>393</v>
      </c>
      <c r="BA303" s="29"/>
      <c r="BB303" s="52"/>
    </row>
    <row r="304" spans="2:54" s="45" customFormat="1" x14ac:dyDescent="0.25">
      <c r="B304" s="46">
        <f t="shared" si="20"/>
        <v>0</v>
      </c>
      <c r="C304" s="47">
        <f t="shared" ca="1" si="21"/>
        <v>295</v>
      </c>
      <c r="D304" s="48" t="s">
        <v>349</v>
      </c>
      <c r="E304" s="22"/>
      <c r="F304" s="49" t="s">
        <v>114</v>
      </c>
      <c r="G304" s="22" t="s">
        <v>393</v>
      </c>
      <c r="H304" s="50" t="s">
        <v>381</v>
      </c>
      <c r="I304" s="22" t="s">
        <v>393</v>
      </c>
      <c r="J304" s="51">
        <v>3</v>
      </c>
      <c r="K304" s="52" t="s">
        <v>314</v>
      </c>
      <c r="L304" s="22" t="s">
        <v>393</v>
      </c>
      <c r="M304" s="65" t="s">
        <v>351</v>
      </c>
      <c r="N304" s="29">
        <v>2005</v>
      </c>
      <c r="O304" s="22"/>
      <c r="P304" s="69">
        <v>89157.963099999994</v>
      </c>
      <c r="Q304" s="69"/>
      <c r="R304" s="71">
        <f t="shared" si="22"/>
        <v>267473.88929999998</v>
      </c>
      <c r="S304" s="53">
        <v>0.1</v>
      </c>
      <c r="U304" s="29">
        <v>2005</v>
      </c>
      <c r="V304" s="71">
        <f t="shared" si="23"/>
        <v>434404.75573855179</v>
      </c>
      <c r="X304" s="54">
        <v>15</v>
      </c>
      <c r="Y304" s="80" t="str">
        <f t="shared" si="24"/>
        <v xml:space="preserve">10 Yrs    </v>
      </c>
      <c r="Z304" s="55" t="s">
        <v>386</v>
      </c>
      <c r="AA304" s="54"/>
      <c r="AB304" s="22"/>
      <c r="AC304" s="49"/>
      <c r="AD304" s="22" t="s">
        <v>393</v>
      </c>
      <c r="AE304" s="68"/>
      <c r="AF304" s="68" t="s">
        <v>509</v>
      </c>
      <c r="AG304" s="68"/>
      <c r="AH304" s="68"/>
      <c r="AI304" s="68"/>
      <c r="AJ304" s="68"/>
      <c r="AK304" s="68" t="s">
        <v>1351</v>
      </c>
      <c r="AL304" s="68"/>
      <c r="AM304" s="68" t="s">
        <v>999</v>
      </c>
      <c r="AN304" s="68" t="s">
        <v>1002</v>
      </c>
      <c r="AO304" s="68" t="s">
        <v>16</v>
      </c>
      <c r="AP304" s="68"/>
      <c r="AQ304" s="68"/>
      <c r="AR304" s="68"/>
      <c r="AS304" s="68"/>
      <c r="AT304" s="68"/>
      <c r="AU304" s="68"/>
      <c r="AV304" s="68"/>
      <c r="AW304" s="68"/>
      <c r="AX304" s="68"/>
      <c r="AY304" s="68"/>
      <c r="AZ304" s="22" t="s">
        <v>393</v>
      </c>
      <c r="BA304" s="29"/>
      <c r="BB304" s="52"/>
    </row>
    <row r="305" spans="2:54" s="45" customFormat="1" x14ac:dyDescent="0.25">
      <c r="B305" s="46">
        <f t="shared" si="20"/>
        <v>0</v>
      </c>
      <c r="C305" s="47">
        <f t="shared" ca="1" si="21"/>
        <v>296</v>
      </c>
      <c r="D305" s="48" t="s">
        <v>349</v>
      </c>
      <c r="E305" s="22"/>
      <c r="F305" s="49" t="s">
        <v>114</v>
      </c>
      <c r="G305" s="22" t="s">
        <v>393</v>
      </c>
      <c r="H305" s="50" t="s">
        <v>381</v>
      </c>
      <c r="I305" s="22" t="s">
        <v>393</v>
      </c>
      <c r="J305" s="51">
        <v>2</v>
      </c>
      <c r="K305" s="52" t="s">
        <v>314</v>
      </c>
      <c r="L305" s="22" t="s">
        <v>393</v>
      </c>
      <c r="M305" s="65" t="s">
        <v>351</v>
      </c>
      <c r="N305" s="29">
        <v>2006</v>
      </c>
      <c r="O305" s="22"/>
      <c r="P305" s="69">
        <v>97418.746700000003</v>
      </c>
      <c r="Q305" s="69"/>
      <c r="R305" s="71">
        <f t="shared" si="22"/>
        <v>194837.49340000001</v>
      </c>
      <c r="S305" s="53">
        <v>0.1</v>
      </c>
      <c r="U305" s="29">
        <v>2006</v>
      </c>
      <c r="V305" s="71">
        <f t="shared" si="23"/>
        <v>299946.14105784922</v>
      </c>
      <c r="X305" s="54">
        <v>15</v>
      </c>
      <c r="Y305" s="80" t="str">
        <f t="shared" si="24"/>
        <v xml:space="preserve">10 Yrs    </v>
      </c>
      <c r="Z305" s="55" t="s">
        <v>386</v>
      </c>
      <c r="AA305" s="54"/>
      <c r="AB305" s="22"/>
      <c r="AC305" s="49"/>
      <c r="AD305" s="22" t="s">
        <v>393</v>
      </c>
      <c r="AE305" s="68"/>
      <c r="AF305" s="68" t="s">
        <v>640</v>
      </c>
      <c r="AG305" s="68"/>
      <c r="AH305" s="68"/>
      <c r="AI305" s="68"/>
      <c r="AJ305" s="68"/>
      <c r="AK305" s="68" t="s">
        <v>1352</v>
      </c>
      <c r="AL305" s="68"/>
      <c r="AM305" s="68" t="s">
        <v>997</v>
      </c>
      <c r="AN305" s="68" t="s">
        <v>1003</v>
      </c>
      <c r="AO305" s="68" t="s">
        <v>16</v>
      </c>
      <c r="AP305" s="68"/>
      <c r="AQ305" s="68"/>
      <c r="AR305" s="68"/>
      <c r="AS305" s="68"/>
      <c r="AT305" s="68"/>
      <c r="AU305" s="68"/>
      <c r="AV305" s="68"/>
      <c r="AW305" s="68"/>
      <c r="AX305" s="68"/>
      <c r="AY305" s="68"/>
      <c r="AZ305" s="22" t="s">
        <v>393</v>
      </c>
      <c r="BA305" s="29"/>
      <c r="BB305" s="52"/>
    </row>
    <row r="306" spans="2:54" s="45" customFormat="1" x14ac:dyDescent="0.25">
      <c r="B306" s="46">
        <f t="shared" si="20"/>
        <v>0</v>
      </c>
      <c r="C306" s="47">
        <f t="shared" ca="1" si="21"/>
        <v>297</v>
      </c>
      <c r="D306" s="48" t="s">
        <v>349</v>
      </c>
      <c r="E306" s="22"/>
      <c r="F306" s="49" t="s">
        <v>114</v>
      </c>
      <c r="G306" s="22" t="s">
        <v>393</v>
      </c>
      <c r="H306" s="50" t="s">
        <v>381</v>
      </c>
      <c r="I306" s="22" t="s">
        <v>393</v>
      </c>
      <c r="J306" s="51">
        <v>1</v>
      </c>
      <c r="K306" s="52" t="s">
        <v>314</v>
      </c>
      <c r="L306" s="22" t="s">
        <v>393</v>
      </c>
      <c r="M306" s="65" t="s">
        <v>351</v>
      </c>
      <c r="N306" s="29">
        <v>2003</v>
      </c>
      <c r="O306" s="22"/>
      <c r="P306" s="69">
        <v>85554.949699999997</v>
      </c>
      <c r="Q306" s="69"/>
      <c r="R306" s="71">
        <f t="shared" si="22"/>
        <v>85554.949699999997</v>
      </c>
      <c r="S306" s="53">
        <v>0.1</v>
      </c>
      <c r="U306" s="29">
        <v>2003</v>
      </c>
      <c r="V306" s="71">
        <f t="shared" si="23"/>
        <v>155144.5556586881</v>
      </c>
      <c r="X306" s="54">
        <v>15</v>
      </c>
      <c r="Y306" s="80" t="str">
        <f t="shared" si="24"/>
        <v xml:space="preserve">10 Yrs    </v>
      </c>
      <c r="Z306" s="55" t="s">
        <v>386</v>
      </c>
      <c r="AA306" s="54"/>
      <c r="AB306" s="22"/>
      <c r="AC306" s="49"/>
      <c r="AD306" s="22" t="s">
        <v>393</v>
      </c>
      <c r="AE306" s="68"/>
      <c r="AF306" s="68" t="s">
        <v>579</v>
      </c>
      <c r="AG306" s="68"/>
      <c r="AH306" s="68"/>
      <c r="AI306" s="68"/>
      <c r="AJ306" s="68"/>
      <c r="AK306" s="68" t="s">
        <v>1353</v>
      </c>
      <c r="AL306" s="68"/>
      <c r="AM306" s="68" t="s">
        <v>997</v>
      </c>
      <c r="AN306" s="68" t="s">
        <v>1003</v>
      </c>
      <c r="AO306" s="68" t="s">
        <v>16</v>
      </c>
      <c r="AP306" s="68"/>
      <c r="AQ306" s="68"/>
      <c r="AR306" s="68"/>
      <c r="AS306" s="68"/>
      <c r="AT306" s="68"/>
      <c r="AU306" s="68"/>
      <c r="AV306" s="68"/>
      <c r="AW306" s="68"/>
      <c r="AX306" s="68"/>
      <c r="AY306" s="68"/>
      <c r="AZ306" s="22" t="s">
        <v>393</v>
      </c>
      <c r="BA306" s="29"/>
      <c r="BB306" s="52"/>
    </row>
    <row r="307" spans="2:54" s="45" customFormat="1" x14ac:dyDescent="0.25">
      <c r="B307" s="46">
        <f t="shared" si="20"/>
        <v>0</v>
      </c>
      <c r="C307" s="47">
        <f t="shared" ca="1" si="21"/>
        <v>298</v>
      </c>
      <c r="D307" s="48" t="s">
        <v>349</v>
      </c>
      <c r="E307" s="22"/>
      <c r="F307" s="49" t="s">
        <v>114</v>
      </c>
      <c r="G307" s="22" t="s">
        <v>393</v>
      </c>
      <c r="H307" s="50" t="s">
        <v>381</v>
      </c>
      <c r="I307" s="22" t="s">
        <v>393</v>
      </c>
      <c r="J307" s="51">
        <v>1</v>
      </c>
      <c r="K307" s="52" t="s">
        <v>314</v>
      </c>
      <c r="L307" s="22" t="s">
        <v>393</v>
      </c>
      <c r="M307" s="65" t="s">
        <v>351</v>
      </c>
      <c r="N307" s="29">
        <v>1987</v>
      </c>
      <c r="O307" s="22"/>
      <c r="P307" s="69">
        <v>78362.218099999998</v>
      </c>
      <c r="Q307" s="69"/>
      <c r="R307" s="71">
        <f t="shared" si="22"/>
        <v>78362.218099999998</v>
      </c>
      <c r="S307" s="53">
        <v>0.1</v>
      </c>
      <c r="U307" s="29">
        <v>1987</v>
      </c>
      <c r="V307" s="71">
        <f t="shared" si="23"/>
        <v>217202.37789705142</v>
      </c>
      <c r="X307" s="54">
        <v>15</v>
      </c>
      <c r="Y307" s="80" t="str">
        <f t="shared" si="24"/>
        <v xml:space="preserve">10 Yrs    </v>
      </c>
      <c r="Z307" s="55" t="s">
        <v>386</v>
      </c>
      <c r="AA307" s="54"/>
      <c r="AB307" s="22"/>
      <c r="AC307" s="49"/>
      <c r="AD307" s="22" t="s">
        <v>393</v>
      </c>
      <c r="AE307" s="68"/>
      <c r="AF307" s="68" t="s">
        <v>435</v>
      </c>
      <c r="AG307" s="68"/>
      <c r="AH307" s="68"/>
      <c r="AI307" s="68"/>
      <c r="AJ307" s="68"/>
      <c r="AK307" s="68" t="s">
        <v>1354</v>
      </c>
      <c r="AL307" s="68"/>
      <c r="AM307" s="68" t="s">
        <v>997</v>
      </c>
      <c r="AN307" s="68" t="s">
        <v>1003</v>
      </c>
      <c r="AO307" s="68" t="s">
        <v>16</v>
      </c>
      <c r="AP307" s="68"/>
      <c r="AQ307" s="68"/>
      <c r="AR307" s="68"/>
      <c r="AS307" s="68"/>
      <c r="AT307" s="68"/>
      <c r="AU307" s="68"/>
      <c r="AV307" s="68"/>
      <c r="AW307" s="68"/>
      <c r="AX307" s="68"/>
      <c r="AY307" s="68"/>
      <c r="AZ307" s="22" t="s">
        <v>393</v>
      </c>
      <c r="BA307" s="29"/>
      <c r="BB307" s="52"/>
    </row>
    <row r="308" spans="2:54" s="45" customFormat="1" x14ac:dyDescent="0.25">
      <c r="B308" s="46">
        <f t="shared" si="20"/>
        <v>0</v>
      </c>
      <c r="C308" s="47">
        <f t="shared" ca="1" si="21"/>
        <v>299</v>
      </c>
      <c r="D308" s="48" t="s">
        <v>349</v>
      </c>
      <c r="E308" s="22"/>
      <c r="F308" s="49" t="s">
        <v>114</v>
      </c>
      <c r="G308" s="22" t="s">
        <v>393</v>
      </c>
      <c r="H308" s="50" t="s">
        <v>381</v>
      </c>
      <c r="I308" s="22" t="s">
        <v>393</v>
      </c>
      <c r="J308" s="51">
        <v>2</v>
      </c>
      <c r="K308" s="52" t="s">
        <v>314</v>
      </c>
      <c r="L308" s="22" t="s">
        <v>393</v>
      </c>
      <c r="M308" s="65" t="s">
        <v>351</v>
      </c>
      <c r="N308" s="29">
        <v>1983</v>
      </c>
      <c r="O308" s="22"/>
      <c r="P308" s="69">
        <v>32039.3426</v>
      </c>
      <c r="Q308" s="69"/>
      <c r="R308" s="71">
        <f t="shared" si="22"/>
        <v>64078.6852</v>
      </c>
      <c r="S308" s="53">
        <v>0.1</v>
      </c>
      <c r="U308" s="29">
        <v>1983</v>
      </c>
      <c r="V308" s="71">
        <f t="shared" si="23"/>
        <v>196516.43717937966</v>
      </c>
      <c r="X308" s="54">
        <v>15</v>
      </c>
      <c r="Y308" s="80" t="str">
        <f t="shared" si="24"/>
        <v xml:space="preserve">10 Yrs    </v>
      </c>
      <c r="Z308" s="55" t="s">
        <v>386</v>
      </c>
      <c r="AA308" s="54"/>
      <c r="AB308" s="22"/>
      <c r="AC308" s="49"/>
      <c r="AD308" s="22" t="s">
        <v>393</v>
      </c>
      <c r="AE308" s="68"/>
      <c r="AF308" s="68" t="s">
        <v>444</v>
      </c>
      <c r="AG308" s="68"/>
      <c r="AH308" s="68"/>
      <c r="AI308" s="68"/>
      <c r="AJ308" s="68"/>
      <c r="AK308" s="68" t="s">
        <v>1355</v>
      </c>
      <c r="AL308" s="68"/>
      <c r="AM308" s="68" t="s">
        <v>999</v>
      </c>
      <c r="AN308" s="68" t="s">
        <v>1002</v>
      </c>
      <c r="AO308" s="68" t="s">
        <v>16</v>
      </c>
      <c r="AP308" s="68"/>
      <c r="AQ308" s="68"/>
      <c r="AR308" s="68"/>
      <c r="AS308" s="68"/>
      <c r="AT308" s="68"/>
      <c r="AU308" s="68"/>
      <c r="AV308" s="68"/>
      <c r="AW308" s="68"/>
      <c r="AX308" s="68"/>
      <c r="AY308" s="68"/>
      <c r="AZ308" s="22" t="s">
        <v>393</v>
      </c>
      <c r="BA308" s="29"/>
      <c r="BB308" s="52"/>
    </row>
    <row r="309" spans="2:54" s="45" customFormat="1" x14ac:dyDescent="0.25">
      <c r="B309" s="46">
        <f t="shared" si="20"/>
        <v>0</v>
      </c>
      <c r="C309" s="47">
        <f t="shared" ca="1" si="21"/>
        <v>300</v>
      </c>
      <c r="D309" s="48" t="s">
        <v>349</v>
      </c>
      <c r="E309" s="22"/>
      <c r="F309" s="49" t="s">
        <v>114</v>
      </c>
      <c r="G309" s="22" t="s">
        <v>393</v>
      </c>
      <c r="H309" s="50" t="s">
        <v>381</v>
      </c>
      <c r="I309" s="22" t="s">
        <v>393</v>
      </c>
      <c r="J309" s="51">
        <v>1</v>
      </c>
      <c r="K309" s="52" t="s">
        <v>314</v>
      </c>
      <c r="L309" s="22" t="s">
        <v>393</v>
      </c>
      <c r="M309" s="65" t="s">
        <v>351</v>
      </c>
      <c r="N309" s="29">
        <v>2002</v>
      </c>
      <c r="O309" s="22"/>
      <c r="P309" s="69">
        <v>43798.550199999998</v>
      </c>
      <c r="Q309" s="69"/>
      <c r="R309" s="71">
        <f t="shared" si="22"/>
        <v>43798.550199999998</v>
      </c>
      <c r="S309" s="53">
        <v>0.1</v>
      </c>
      <c r="U309" s="29">
        <v>2002</v>
      </c>
      <c r="V309" s="71">
        <f t="shared" si="23"/>
        <v>81709.465904949713</v>
      </c>
      <c r="X309" s="54">
        <v>15</v>
      </c>
      <c r="Y309" s="80" t="str">
        <f t="shared" si="24"/>
        <v xml:space="preserve">10 Yrs    </v>
      </c>
      <c r="Z309" s="55" t="s">
        <v>386</v>
      </c>
      <c r="AA309" s="54"/>
      <c r="AB309" s="22"/>
      <c r="AC309" s="49"/>
      <c r="AD309" s="22" t="s">
        <v>393</v>
      </c>
      <c r="AE309" s="68"/>
      <c r="AF309" s="68" t="s">
        <v>499</v>
      </c>
      <c r="AG309" s="68"/>
      <c r="AH309" s="68"/>
      <c r="AI309" s="68"/>
      <c r="AJ309" s="68"/>
      <c r="AK309" s="68" t="s">
        <v>1356</v>
      </c>
      <c r="AL309" s="68"/>
      <c r="AM309" s="68" t="s">
        <v>997</v>
      </c>
      <c r="AN309" s="68" t="s">
        <v>1003</v>
      </c>
      <c r="AO309" s="68" t="s">
        <v>16</v>
      </c>
      <c r="AP309" s="68"/>
      <c r="AQ309" s="68"/>
      <c r="AR309" s="68"/>
      <c r="AS309" s="68"/>
      <c r="AT309" s="68"/>
      <c r="AU309" s="68"/>
      <c r="AV309" s="68"/>
      <c r="AW309" s="68"/>
      <c r="AX309" s="68"/>
      <c r="AY309" s="68"/>
      <c r="AZ309" s="22" t="s">
        <v>393</v>
      </c>
      <c r="BA309" s="29"/>
      <c r="BB309" s="52"/>
    </row>
    <row r="310" spans="2:54" s="45" customFormat="1" x14ac:dyDescent="0.25">
      <c r="B310" s="46">
        <f t="shared" si="20"/>
        <v>0</v>
      </c>
      <c r="C310" s="47">
        <f t="shared" ca="1" si="21"/>
        <v>301</v>
      </c>
      <c r="D310" s="48" t="s">
        <v>349</v>
      </c>
      <c r="E310" s="22"/>
      <c r="F310" s="49" t="s">
        <v>114</v>
      </c>
      <c r="G310" s="22" t="s">
        <v>393</v>
      </c>
      <c r="H310" s="50" t="s">
        <v>381</v>
      </c>
      <c r="I310" s="22" t="s">
        <v>393</v>
      </c>
      <c r="J310" s="51">
        <v>1</v>
      </c>
      <c r="K310" s="52" t="s">
        <v>314</v>
      </c>
      <c r="L310" s="22" t="s">
        <v>393</v>
      </c>
      <c r="M310" s="65" t="s">
        <v>351</v>
      </c>
      <c r="N310" s="29">
        <v>1989</v>
      </c>
      <c r="O310" s="22"/>
      <c r="P310" s="69">
        <v>30279.494299999998</v>
      </c>
      <c r="Q310" s="69"/>
      <c r="R310" s="71">
        <f t="shared" si="22"/>
        <v>30279.494299999998</v>
      </c>
      <c r="S310" s="53">
        <v>0.1</v>
      </c>
      <c r="U310" s="29">
        <v>1989</v>
      </c>
      <c r="V310" s="71">
        <f t="shared" si="23"/>
        <v>78606.574750239699</v>
      </c>
      <c r="X310" s="54">
        <v>15</v>
      </c>
      <c r="Y310" s="80" t="str">
        <f t="shared" si="24"/>
        <v xml:space="preserve">10 Yrs    </v>
      </c>
      <c r="Z310" s="55" t="s">
        <v>386</v>
      </c>
      <c r="AA310" s="54"/>
      <c r="AB310" s="22"/>
      <c r="AC310" s="49"/>
      <c r="AD310" s="22" t="s">
        <v>393</v>
      </c>
      <c r="AE310" s="68"/>
      <c r="AF310" s="68" t="s">
        <v>585</v>
      </c>
      <c r="AG310" s="68"/>
      <c r="AH310" s="68"/>
      <c r="AI310" s="68"/>
      <c r="AJ310" s="68"/>
      <c r="AK310" s="68" t="s">
        <v>1357</v>
      </c>
      <c r="AL310" s="68"/>
      <c r="AM310" s="68" t="s">
        <v>999</v>
      </c>
      <c r="AN310" s="68" t="s">
        <v>1002</v>
      </c>
      <c r="AO310" s="68" t="s">
        <v>16</v>
      </c>
      <c r="AP310" s="68"/>
      <c r="AQ310" s="68"/>
      <c r="AR310" s="68"/>
      <c r="AS310" s="68"/>
      <c r="AT310" s="68"/>
      <c r="AU310" s="68"/>
      <c r="AV310" s="68"/>
      <c r="AW310" s="68"/>
      <c r="AX310" s="68"/>
      <c r="AY310" s="68"/>
      <c r="AZ310" s="22" t="s">
        <v>393</v>
      </c>
      <c r="BA310" s="29"/>
      <c r="BB310" s="52"/>
    </row>
    <row r="311" spans="2:54" s="45" customFormat="1" x14ac:dyDescent="0.25">
      <c r="B311" s="46">
        <f t="shared" si="20"/>
        <v>0</v>
      </c>
      <c r="C311" s="47">
        <f t="shared" ca="1" si="21"/>
        <v>302</v>
      </c>
      <c r="D311" s="48" t="s">
        <v>349</v>
      </c>
      <c r="E311" s="22"/>
      <c r="F311" s="49" t="s">
        <v>114</v>
      </c>
      <c r="G311" s="22" t="s">
        <v>393</v>
      </c>
      <c r="H311" s="50" t="s">
        <v>381</v>
      </c>
      <c r="I311" s="22" t="s">
        <v>393</v>
      </c>
      <c r="J311" s="51">
        <v>1</v>
      </c>
      <c r="K311" s="52" t="s">
        <v>314</v>
      </c>
      <c r="L311" s="22" t="s">
        <v>393</v>
      </c>
      <c r="M311" s="65" t="s">
        <v>351</v>
      </c>
      <c r="N311" s="29">
        <v>1991</v>
      </c>
      <c r="O311" s="22"/>
      <c r="P311" s="69">
        <v>10865.7667</v>
      </c>
      <c r="Q311" s="69"/>
      <c r="R311" s="71">
        <f t="shared" si="22"/>
        <v>10865.7667</v>
      </c>
      <c r="S311" s="53">
        <v>0.1</v>
      </c>
      <c r="U311" s="29">
        <v>1991</v>
      </c>
      <c r="V311" s="71">
        <f t="shared" si="23"/>
        <v>26891.723040970246</v>
      </c>
      <c r="X311" s="54">
        <v>15</v>
      </c>
      <c r="Y311" s="80" t="str">
        <f t="shared" si="24"/>
        <v xml:space="preserve">10 Yrs    </v>
      </c>
      <c r="Z311" s="55" t="s">
        <v>386</v>
      </c>
      <c r="AA311" s="54"/>
      <c r="AB311" s="22"/>
      <c r="AC311" s="49"/>
      <c r="AD311" s="22" t="s">
        <v>393</v>
      </c>
      <c r="AE311" s="68"/>
      <c r="AF311" s="68" t="s">
        <v>594</v>
      </c>
      <c r="AG311" s="68"/>
      <c r="AH311" s="68"/>
      <c r="AI311" s="68"/>
      <c r="AJ311" s="68"/>
      <c r="AK311" s="68" t="s">
        <v>1358</v>
      </c>
      <c r="AL311" s="68"/>
      <c r="AM311" s="68" t="s">
        <v>997</v>
      </c>
      <c r="AN311" s="68" t="s">
        <v>1003</v>
      </c>
      <c r="AO311" s="68" t="s">
        <v>16</v>
      </c>
      <c r="AP311" s="68"/>
      <c r="AQ311" s="68"/>
      <c r="AR311" s="68"/>
      <c r="AS311" s="68"/>
      <c r="AT311" s="68"/>
      <c r="AU311" s="68"/>
      <c r="AV311" s="68"/>
      <c r="AW311" s="68"/>
      <c r="AX311" s="68"/>
      <c r="AY311" s="68"/>
      <c r="AZ311" s="22" t="s">
        <v>393</v>
      </c>
      <c r="BA311" s="29"/>
      <c r="BB311" s="52"/>
    </row>
    <row r="312" spans="2:54" s="45" customFormat="1" x14ac:dyDescent="0.25">
      <c r="B312" s="46">
        <f t="shared" si="20"/>
        <v>0</v>
      </c>
      <c r="C312" s="47">
        <f t="shared" ca="1" si="21"/>
        <v>303</v>
      </c>
      <c r="D312" s="48" t="s">
        <v>349</v>
      </c>
      <c r="E312" s="22"/>
      <c r="F312" s="49" t="s">
        <v>114</v>
      </c>
      <c r="G312" s="22" t="s">
        <v>393</v>
      </c>
      <c r="H312" s="50" t="s">
        <v>381</v>
      </c>
      <c r="I312" s="22" t="s">
        <v>393</v>
      </c>
      <c r="J312" s="51">
        <v>1</v>
      </c>
      <c r="K312" s="52" t="s">
        <v>314</v>
      </c>
      <c r="L312" s="22" t="s">
        <v>393</v>
      </c>
      <c r="M312" s="65" t="s">
        <v>351</v>
      </c>
      <c r="N312" s="29">
        <v>1992</v>
      </c>
      <c r="O312" s="22"/>
      <c r="P312" s="69">
        <v>6434.9022000000004</v>
      </c>
      <c r="Q312" s="69"/>
      <c r="R312" s="71">
        <f t="shared" si="22"/>
        <v>6434.9022000000004</v>
      </c>
      <c r="S312" s="53">
        <v>0.1</v>
      </c>
      <c r="U312" s="29">
        <v>1992</v>
      </c>
      <c r="V312" s="71">
        <f t="shared" si="23"/>
        <v>15514.455566693074</v>
      </c>
      <c r="X312" s="54">
        <v>15</v>
      </c>
      <c r="Y312" s="80" t="str">
        <f t="shared" si="24"/>
        <v xml:space="preserve">10 Yrs    </v>
      </c>
      <c r="Z312" s="55" t="s">
        <v>386</v>
      </c>
      <c r="AA312" s="54"/>
      <c r="AB312" s="22"/>
      <c r="AC312" s="49"/>
      <c r="AD312" s="22" t="s">
        <v>393</v>
      </c>
      <c r="AE312" s="68"/>
      <c r="AF312" s="68" t="s">
        <v>505</v>
      </c>
      <c r="AG312" s="68"/>
      <c r="AH312" s="68"/>
      <c r="AI312" s="68"/>
      <c r="AJ312" s="68"/>
      <c r="AK312" s="68" t="s">
        <v>1359</v>
      </c>
      <c r="AL312" s="68"/>
      <c r="AM312" s="68" t="s">
        <v>997</v>
      </c>
      <c r="AN312" s="68" t="s">
        <v>1003</v>
      </c>
      <c r="AO312" s="68" t="s">
        <v>16</v>
      </c>
      <c r="AP312" s="68"/>
      <c r="AQ312" s="68"/>
      <c r="AR312" s="68"/>
      <c r="AS312" s="68"/>
      <c r="AT312" s="68"/>
      <c r="AU312" s="68"/>
      <c r="AV312" s="68"/>
      <c r="AW312" s="68"/>
      <c r="AX312" s="68"/>
      <c r="AY312" s="68"/>
      <c r="AZ312" s="22" t="s">
        <v>393</v>
      </c>
      <c r="BA312" s="29"/>
      <c r="BB312" s="52"/>
    </row>
    <row r="313" spans="2:54" s="45" customFormat="1" x14ac:dyDescent="0.25">
      <c r="B313" s="46">
        <f t="shared" si="20"/>
        <v>0</v>
      </c>
      <c r="C313" s="47">
        <f t="shared" ca="1" si="21"/>
        <v>304</v>
      </c>
      <c r="D313" s="48" t="s">
        <v>349</v>
      </c>
      <c r="E313" s="22"/>
      <c r="F313" s="49" t="s">
        <v>114</v>
      </c>
      <c r="G313" s="22" t="s">
        <v>393</v>
      </c>
      <c r="H313" s="50" t="s">
        <v>381</v>
      </c>
      <c r="I313" s="22" t="s">
        <v>393</v>
      </c>
      <c r="J313" s="51">
        <v>1</v>
      </c>
      <c r="K313" s="52" t="s">
        <v>314</v>
      </c>
      <c r="L313" s="22" t="s">
        <v>393</v>
      </c>
      <c r="M313" s="65" t="s">
        <v>351</v>
      </c>
      <c r="N313" s="29">
        <v>1982</v>
      </c>
      <c r="O313" s="22"/>
      <c r="P313" s="69">
        <v>6204.4512000000004</v>
      </c>
      <c r="Q313" s="69"/>
      <c r="R313" s="71">
        <f t="shared" si="22"/>
        <v>6204.4512000000004</v>
      </c>
      <c r="S313" s="53">
        <v>0.1</v>
      </c>
      <c r="U313" s="29">
        <v>1982</v>
      </c>
      <c r="V313" s="71">
        <f t="shared" si="23"/>
        <v>20685.940898872192</v>
      </c>
      <c r="X313" s="54">
        <v>15</v>
      </c>
      <c r="Y313" s="80" t="str">
        <f t="shared" si="24"/>
        <v xml:space="preserve">10 Yrs    </v>
      </c>
      <c r="Z313" s="55" t="s">
        <v>386</v>
      </c>
      <c r="AA313" s="54"/>
      <c r="AB313" s="22"/>
      <c r="AC313" s="49"/>
      <c r="AD313" s="22" t="s">
        <v>393</v>
      </c>
      <c r="AE313" s="68"/>
      <c r="AF313" s="68" t="s">
        <v>552</v>
      </c>
      <c r="AG313" s="68"/>
      <c r="AH313" s="68"/>
      <c r="AI313" s="68"/>
      <c r="AJ313" s="68"/>
      <c r="AK313" s="68" t="s">
        <v>1360</v>
      </c>
      <c r="AL313" s="68"/>
      <c r="AM313" s="68" t="s">
        <v>997</v>
      </c>
      <c r="AN313" s="68" t="s">
        <v>1003</v>
      </c>
      <c r="AO313" s="68" t="s">
        <v>16</v>
      </c>
      <c r="AP313" s="68"/>
      <c r="AQ313" s="68"/>
      <c r="AR313" s="68"/>
      <c r="AS313" s="68"/>
      <c r="AT313" s="68"/>
      <c r="AU313" s="68"/>
      <c r="AV313" s="68"/>
      <c r="AW313" s="68"/>
      <c r="AX313" s="68"/>
      <c r="AY313" s="68"/>
      <c r="AZ313" s="22" t="s">
        <v>393</v>
      </c>
      <c r="BA313" s="29"/>
      <c r="BB313" s="52"/>
    </row>
    <row r="314" spans="2:54" s="45" customFormat="1" x14ac:dyDescent="0.25">
      <c r="B314" s="46">
        <f t="shared" si="20"/>
        <v>0</v>
      </c>
      <c r="C314" s="47">
        <f t="shared" ca="1" si="21"/>
        <v>305</v>
      </c>
      <c r="D314" s="48" t="s">
        <v>349</v>
      </c>
      <c r="E314" s="22"/>
      <c r="F314" s="49" t="s">
        <v>114</v>
      </c>
      <c r="G314" s="22" t="s">
        <v>393</v>
      </c>
      <c r="H314" s="50" t="s">
        <v>381</v>
      </c>
      <c r="I314" s="22" t="s">
        <v>393</v>
      </c>
      <c r="J314" s="51">
        <v>1</v>
      </c>
      <c r="K314" s="52" t="s">
        <v>314</v>
      </c>
      <c r="L314" s="22" t="s">
        <v>393</v>
      </c>
      <c r="M314" s="65" t="s">
        <v>351</v>
      </c>
      <c r="N314" s="29">
        <v>2004</v>
      </c>
      <c r="O314" s="22"/>
      <c r="P314" s="69">
        <v>5498.9164000000001</v>
      </c>
      <c r="Q314" s="69"/>
      <c r="R314" s="71">
        <f t="shared" si="22"/>
        <v>5498.9164000000001</v>
      </c>
      <c r="S314" s="53">
        <v>0.1</v>
      </c>
      <c r="U314" s="29">
        <v>2004</v>
      </c>
      <c r="V314" s="71">
        <f t="shared" si="23"/>
        <v>9722.3921101226006</v>
      </c>
      <c r="X314" s="54">
        <v>15</v>
      </c>
      <c r="Y314" s="80" t="str">
        <f t="shared" si="24"/>
        <v xml:space="preserve">10 Yrs    </v>
      </c>
      <c r="Z314" s="55" t="s">
        <v>386</v>
      </c>
      <c r="AA314" s="54"/>
      <c r="AB314" s="22"/>
      <c r="AC314" s="49"/>
      <c r="AD314" s="22" t="s">
        <v>393</v>
      </c>
      <c r="AE314" s="68"/>
      <c r="AF314" s="68" t="s">
        <v>517</v>
      </c>
      <c r="AG314" s="68"/>
      <c r="AH314" s="68"/>
      <c r="AI314" s="68"/>
      <c r="AJ314" s="68"/>
      <c r="AK314" s="68" t="s">
        <v>1361</v>
      </c>
      <c r="AL314" s="68"/>
      <c r="AM314" s="68" t="s">
        <v>1000</v>
      </c>
      <c r="AN314" s="68" t="s">
        <v>1001</v>
      </c>
      <c r="AO314" s="68" t="s">
        <v>16</v>
      </c>
      <c r="AP314" s="68"/>
      <c r="AQ314" s="68"/>
      <c r="AR314" s="68"/>
      <c r="AS314" s="68"/>
      <c r="AT314" s="68"/>
      <c r="AU314" s="68"/>
      <c r="AV314" s="68"/>
      <c r="AW314" s="68"/>
      <c r="AX314" s="68"/>
      <c r="AY314" s="68"/>
      <c r="AZ314" s="22" t="s">
        <v>393</v>
      </c>
      <c r="BA314" s="29"/>
      <c r="BB314" s="52"/>
    </row>
    <row r="315" spans="2:54" s="45" customFormat="1" x14ac:dyDescent="0.25">
      <c r="B315" s="46">
        <f t="shared" si="20"/>
        <v>0</v>
      </c>
      <c r="C315" s="47">
        <f t="shared" ca="1" si="21"/>
        <v>306</v>
      </c>
      <c r="D315" s="48" t="s">
        <v>349</v>
      </c>
      <c r="E315" s="22"/>
      <c r="F315" s="49" t="s">
        <v>114</v>
      </c>
      <c r="G315" s="22" t="s">
        <v>393</v>
      </c>
      <c r="H315" s="50" t="s">
        <v>381</v>
      </c>
      <c r="I315" s="22" t="s">
        <v>393</v>
      </c>
      <c r="J315" s="51">
        <v>1</v>
      </c>
      <c r="K315" s="52" t="s">
        <v>314</v>
      </c>
      <c r="L315" s="22" t="s">
        <v>393</v>
      </c>
      <c r="M315" s="65" t="s">
        <v>351</v>
      </c>
      <c r="N315" s="29">
        <v>1979</v>
      </c>
      <c r="O315" s="22"/>
      <c r="P315" s="69">
        <v>4267.7759999999998</v>
      </c>
      <c r="Q315" s="69"/>
      <c r="R315" s="71">
        <f t="shared" si="22"/>
        <v>4267.7759999999998</v>
      </c>
      <c r="S315" s="53">
        <v>0.1</v>
      </c>
      <c r="U315" s="29">
        <v>1979</v>
      </c>
      <c r="V315" s="71">
        <f t="shared" si="23"/>
        <v>18617.346479942436</v>
      </c>
      <c r="X315" s="54">
        <v>15</v>
      </c>
      <c r="Y315" s="80" t="str">
        <f t="shared" si="24"/>
        <v xml:space="preserve">10 Yrs    </v>
      </c>
      <c r="Z315" s="55" t="s">
        <v>386</v>
      </c>
      <c r="AA315" s="54"/>
      <c r="AB315" s="22"/>
      <c r="AC315" s="49"/>
      <c r="AD315" s="22" t="s">
        <v>393</v>
      </c>
      <c r="AE315" s="68"/>
      <c r="AF315" s="68" t="s">
        <v>651</v>
      </c>
      <c r="AG315" s="68"/>
      <c r="AH315" s="68"/>
      <c r="AI315" s="68"/>
      <c r="AJ315" s="68"/>
      <c r="AK315" s="68" t="s">
        <v>1362</v>
      </c>
      <c r="AL315" s="68"/>
      <c r="AM315" s="68" t="s">
        <v>1000</v>
      </c>
      <c r="AN315" s="68" t="s">
        <v>1001</v>
      </c>
      <c r="AO315" s="68" t="s">
        <v>16</v>
      </c>
      <c r="AP315" s="68"/>
      <c r="AQ315" s="68"/>
      <c r="AR315" s="68"/>
      <c r="AS315" s="68"/>
      <c r="AT315" s="68"/>
      <c r="AU315" s="68"/>
      <c r="AV315" s="68"/>
      <c r="AW315" s="68"/>
      <c r="AX315" s="68"/>
      <c r="AY315" s="68"/>
      <c r="AZ315" s="22" t="s">
        <v>393</v>
      </c>
      <c r="BA315" s="29"/>
      <c r="BB315" s="52"/>
    </row>
    <row r="316" spans="2:54" s="45" customFormat="1" x14ac:dyDescent="0.25">
      <c r="B316" s="46">
        <f t="shared" si="20"/>
        <v>0</v>
      </c>
      <c r="C316" s="47">
        <f t="shared" ca="1" si="21"/>
        <v>307</v>
      </c>
      <c r="D316" s="48" t="s">
        <v>349</v>
      </c>
      <c r="E316" s="22"/>
      <c r="F316" s="49" t="s">
        <v>142</v>
      </c>
      <c r="G316" s="22" t="s">
        <v>393</v>
      </c>
      <c r="H316" s="50" t="s">
        <v>907</v>
      </c>
      <c r="I316" s="22" t="s">
        <v>393</v>
      </c>
      <c r="J316" s="51">
        <v>2</v>
      </c>
      <c r="K316" s="52" t="s">
        <v>314</v>
      </c>
      <c r="L316" s="22" t="s">
        <v>393</v>
      </c>
      <c r="M316" s="65" t="s">
        <v>351</v>
      </c>
      <c r="N316" s="29">
        <v>2008</v>
      </c>
      <c r="O316" s="22"/>
      <c r="P316" s="69">
        <v>107672.21120000001</v>
      </c>
      <c r="Q316" s="69"/>
      <c r="R316" s="71">
        <f t="shared" si="22"/>
        <v>215344.42240000001</v>
      </c>
      <c r="S316" s="53">
        <v>0.1</v>
      </c>
      <c r="U316" s="29">
        <v>2008</v>
      </c>
      <c r="V316" s="71">
        <f t="shared" si="23"/>
        <v>299946.1409579608</v>
      </c>
      <c r="X316" s="54">
        <v>15</v>
      </c>
      <c r="Y316" s="80" t="str">
        <f t="shared" si="24"/>
        <v xml:space="preserve">30 Yrs    </v>
      </c>
      <c r="Z316" s="55" t="s">
        <v>386</v>
      </c>
      <c r="AA316" s="54"/>
      <c r="AB316" s="22"/>
      <c r="AC316" s="49"/>
      <c r="AD316" s="22" t="s">
        <v>393</v>
      </c>
      <c r="AE316" s="68"/>
      <c r="AF316" s="68" t="s">
        <v>638</v>
      </c>
      <c r="AG316" s="68"/>
      <c r="AH316" s="68"/>
      <c r="AI316" s="68"/>
      <c r="AJ316" s="68"/>
      <c r="AK316" s="68" t="s">
        <v>1363</v>
      </c>
      <c r="AL316" s="68"/>
      <c r="AM316" s="68" t="s">
        <v>997</v>
      </c>
      <c r="AN316" s="68" t="s">
        <v>1003</v>
      </c>
      <c r="AO316" s="68" t="s">
        <v>16</v>
      </c>
      <c r="AP316" s="68"/>
      <c r="AQ316" s="68"/>
      <c r="AR316" s="68"/>
      <c r="AS316" s="68"/>
      <c r="AT316" s="68"/>
      <c r="AU316" s="68"/>
      <c r="AV316" s="68"/>
      <c r="AW316" s="68"/>
      <c r="AX316" s="68"/>
      <c r="AY316" s="68"/>
      <c r="AZ316" s="22" t="s">
        <v>393</v>
      </c>
      <c r="BA316" s="29"/>
      <c r="BB316" s="52"/>
    </row>
    <row r="317" spans="2:54" s="45" customFormat="1" x14ac:dyDescent="0.25">
      <c r="B317" s="46">
        <f t="shared" si="20"/>
        <v>0</v>
      </c>
      <c r="C317" s="47">
        <f t="shared" ca="1" si="21"/>
        <v>308</v>
      </c>
      <c r="D317" s="48" t="s">
        <v>349</v>
      </c>
      <c r="E317" s="22"/>
      <c r="F317" s="49" t="s">
        <v>142</v>
      </c>
      <c r="G317" s="22" t="s">
        <v>393</v>
      </c>
      <c r="H317" s="50" t="s">
        <v>907</v>
      </c>
      <c r="I317" s="22" t="s">
        <v>393</v>
      </c>
      <c r="J317" s="51">
        <v>1</v>
      </c>
      <c r="K317" s="52" t="s">
        <v>314</v>
      </c>
      <c r="L317" s="22" t="s">
        <v>393</v>
      </c>
      <c r="M317" s="65" t="s">
        <v>351</v>
      </c>
      <c r="N317" s="29">
        <v>1982</v>
      </c>
      <c r="O317" s="22"/>
      <c r="P317" s="69">
        <v>8686.2315999999992</v>
      </c>
      <c r="Q317" s="69"/>
      <c r="R317" s="71">
        <f t="shared" si="22"/>
        <v>8686.2315999999992</v>
      </c>
      <c r="S317" s="53">
        <v>0.1</v>
      </c>
      <c r="U317" s="29">
        <v>1982</v>
      </c>
      <c r="V317" s="71">
        <f t="shared" si="23"/>
        <v>28960.316991697193</v>
      </c>
      <c r="X317" s="54">
        <v>15</v>
      </c>
      <c r="Y317" s="80" t="str">
        <f t="shared" si="24"/>
        <v xml:space="preserve">30 Yrs    </v>
      </c>
      <c r="Z317" s="55" t="s">
        <v>386</v>
      </c>
      <c r="AA317" s="54"/>
      <c r="AB317" s="22"/>
      <c r="AC317" s="49"/>
      <c r="AD317" s="22" t="s">
        <v>393</v>
      </c>
      <c r="AE317" s="68"/>
      <c r="AF317" s="68" t="s">
        <v>634</v>
      </c>
      <c r="AG317" s="68"/>
      <c r="AH317" s="68"/>
      <c r="AI317" s="68"/>
      <c r="AJ317" s="68"/>
      <c r="AK317" s="68" t="s">
        <v>1364</v>
      </c>
      <c r="AL317" s="68"/>
      <c r="AM317" s="68" t="s">
        <v>997</v>
      </c>
      <c r="AN317" s="68" t="s">
        <v>1003</v>
      </c>
      <c r="AO317" s="68" t="s">
        <v>16</v>
      </c>
      <c r="AP317" s="68"/>
      <c r="AQ317" s="68"/>
      <c r="AR317" s="68"/>
      <c r="AS317" s="68"/>
      <c r="AT317" s="68"/>
      <c r="AU317" s="68"/>
      <c r="AV317" s="68"/>
      <c r="AW317" s="68"/>
      <c r="AX317" s="68"/>
      <c r="AY317" s="68"/>
      <c r="AZ317" s="22" t="s">
        <v>393</v>
      </c>
      <c r="BA317" s="29"/>
      <c r="BB317" s="52"/>
    </row>
    <row r="318" spans="2:54" s="45" customFormat="1" x14ac:dyDescent="0.25">
      <c r="B318" s="46">
        <f t="shared" si="20"/>
        <v>0</v>
      </c>
      <c r="C318" s="47">
        <f t="shared" ca="1" si="21"/>
        <v>309</v>
      </c>
      <c r="D318" s="48" t="s">
        <v>349</v>
      </c>
      <c r="E318" s="22"/>
      <c r="F318" s="49" t="s">
        <v>137</v>
      </c>
      <c r="G318" s="22" t="s">
        <v>393</v>
      </c>
      <c r="H318" s="50" t="s">
        <v>397</v>
      </c>
      <c r="I318" s="22" t="s">
        <v>393</v>
      </c>
      <c r="J318" s="51">
        <v>3</v>
      </c>
      <c r="K318" s="52" t="s">
        <v>314</v>
      </c>
      <c r="L318" s="22" t="s">
        <v>393</v>
      </c>
      <c r="M318" s="65" t="s">
        <v>351</v>
      </c>
      <c r="N318" s="29">
        <v>1994</v>
      </c>
      <c r="O318" s="22"/>
      <c r="P318" s="69">
        <v>91644.175300000003</v>
      </c>
      <c r="Q318" s="69"/>
      <c r="R318" s="71">
        <f t="shared" si="22"/>
        <v>274932.52590000001</v>
      </c>
      <c r="S318" s="53">
        <v>0.1</v>
      </c>
      <c r="U318" s="29">
        <v>1994</v>
      </c>
      <c r="V318" s="71">
        <f t="shared" si="23"/>
        <v>630921.19276957074</v>
      </c>
      <c r="X318" s="54">
        <v>80</v>
      </c>
      <c r="Y318" s="80" t="str">
        <f t="shared" si="24"/>
        <v xml:space="preserve">50 Yrs    </v>
      </c>
      <c r="Z318" s="55" t="s">
        <v>386</v>
      </c>
      <c r="AA318" s="54"/>
      <c r="AB318" s="22"/>
      <c r="AC318" s="49"/>
      <c r="AD318" s="22" t="s">
        <v>393</v>
      </c>
      <c r="AE318" s="68"/>
      <c r="AF318" s="68" t="s">
        <v>514</v>
      </c>
      <c r="AG318" s="68"/>
      <c r="AH318" s="68"/>
      <c r="AI318" s="68"/>
      <c r="AJ318" s="68"/>
      <c r="AK318" s="68" t="s">
        <v>1365</v>
      </c>
      <c r="AL318" s="68"/>
      <c r="AM318" s="68" t="s">
        <v>1000</v>
      </c>
      <c r="AN318" s="68" t="s">
        <v>1001</v>
      </c>
      <c r="AO318" s="68" t="s">
        <v>16</v>
      </c>
      <c r="AP318" s="68"/>
      <c r="AQ318" s="68"/>
      <c r="AR318" s="68"/>
      <c r="AS318" s="68"/>
      <c r="AT318" s="68"/>
      <c r="AU318" s="68"/>
      <c r="AV318" s="68"/>
      <c r="AW318" s="68"/>
      <c r="AX318" s="68"/>
      <c r="AY318" s="68"/>
      <c r="AZ318" s="22" t="s">
        <v>393</v>
      </c>
      <c r="BA318" s="29"/>
      <c r="BB318" s="52"/>
    </row>
    <row r="319" spans="2:54" s="45" customFormat="1" x14ac:dyDescent="0.25">
      <c r="B319" s="46">
        <f t="shared" si="20"/>
        <v>0</v>
      </c>
      <c r="C319" s="47">
        <f t="shared" ca="1" si="21"/>
        <v>310</v>
      </c>
      <c r="D319" s="48" t="s">
        <v>349</v>
      </c>
      <c r="E319" s="22"/>
      <c r="F319" s="49" t="s">
        <v>137</v>
      </c>
      <c r="G319" s="22" t="s">
        <v>393</v>
      </c>
      <c r="H319" s="50" t="s">
        <v>397</v>
      </c>
      <c r="I319" s="22" t="s">
        <v>393</v>
      </c>
      <c r="J319" s="51">
        <v>3</v>
      </c>
      <c r="K319" s="52" t="s">
        <v>314</v>
      </c>
      <c r="L319" s="22" t="s">
        <v>393</v>
      </c>
      <c r="M319" s="65" t="s">
        <v>351</v>
      </c>
      <c r="N319" s="29">
        <v>1995</v>
      </c>
      <c r="O319" s="22"/>
      <c r="P319" s="69">
        <v>13263.3439</v>
      </c>
      <c r="Q319" s="69"/>
      <c r="R319" s="71">
        <f t="shared" si="22"/>
        <v>39790.0317</v>
      </c>
      <c r="S319" s="53">
        <v>0.1</v>
      </c>
      <c r="U319" s="29">
        <v>1995</v>
      </c>
      <c r="V319" s="71">
        <f t="shared" si="23"/>
        <v>88949.545427508638</v>
      </c>
      <c r="X319" s="54">
        <v>80</v>
      </c>
      <c r="Y319" s="80" t="str">
        <f t="shared" si="24"/>
        <v xml:space="preserve">50 Yrs    </v>
      </c>
      <c r="Z319" s="55" t="s">
        <v>386</v>
      </c>
      <c r="AA319" s="54"/>
      <c r="AB319" s="22"/>
      <c r="AC319" s="49"/>
      <c r="AD319" s="22" t="s">
        <v>393</v>
      </c>
      <c r="AE319" s="68"/>
      <c r="AF319" s="68" t="s">
        <v>567</v>
      </c>
      <c r="AG319" s="68"/>
      <c r="AH319" s="68"/>
      <c r="AI319" s="68"/>
      <c r="AJ319" s="68"/>
      <c r="AK319" s="68" t="s">
        <v>1366</v>
      </c>
      <c r="AL319" s="68"/>
      <c r="AM319" s="68" t="s">
        <v>999</v>
      </c>
      <c r="AN319" s="68" t="s">
        <v>1002</v>
      </c>
      <c r="AO319" s="68" t="s">
        <v>16</v>
      </c>
      <c r="AP319" s="68"/>
      <c r="AQ319" s="68"/>
      <c r="AR319" s="68"/>
      <c r="AS319" s="68"/>
      <c r="AT319" s="68"/>
      <c r="AU319" s="68"/>
      <c r="AV319" s="68"/>
      <c r="AW319" s="68"/>
      <c r="AX319" s="68"/>
      <c r="AY319" s="68"/>
      <c r="AZ319" s="22" t="s">
        <v>393</v>
      </c>
      <c r="BA319" s="29"/>
      <c r="BB319" s="52"/>
    </row>
    <row r="320" spans="2:54" s="45" customFormat="1" x14ac:dyDescent="0.25">
      <c r="B320" s="46">
        <f t="shared" si="20"/>
        <v>0</v>
      </c>
      <c r="C320" s="47">
        <f t="shared" ca="1" si="21"/>
        <v>311</v>
      </c>
      <c r="D320" s="48" t="s">
        <v>349</v>
      </c>
      <c r="E320" s="22"/>
      <c r="F320" s="49" t="s">
        <v>137</v>
      </c>
      <c r="G320" s="22" t="s">
        <v>393</v>
      </c>
      <c r="H320" s="50" t="s">
        <v>397</v>
      </c>
      <c r="I320" s="22" t="s">
        <v>393</v>
      </c>
      <c r="J320" s="51">
        <v>1</v>
      </c>
      <c r="K320" s="52" t="s">
        <v>314</v>
      </c>
      <c r="L320" s="22" t="s">
        <v>393</v>
      </c>
      <c r="M320" s="65" t="s">
        <v>351</v>
      </c>
      <c r="N320" s="29">
        <v>1993</v>
      </c>
      <c r="O320" s="22"/>
      <c r="P320" s="69">
        <v>7929.2885999999999</v>
      </c>
      <c r="Q320" s="69"/>
      <c r="R320" s="71">
        <f t="shared" si="22"/>
        <v>7929.2885999999999</v>
      </c>
      <c r="S320" s="53">
        <v>0.1</v>
      </c>
      <c r="U320" s="29">
        <v>1993</v>
      </c>
      <c r="V320" s="71">
        <f t="shared" si="23"/>
        <v>18617.346730094807</v>
      </c>
      <c r="X320" s="54">
        <v>80</v>
      </c>
      <c r="Y320" s="80" t="str">
        <f t="shared" si="24"/>
        <v xml:space="preserve">50 Yrs    </v>
      </c>
      <c r="Z320" s="55" t="s">
        <v>386</v>
      </c>
      <c r="AA320" s="54"/>
      <c r="AB320" s="22"/>
      <c r="AC320" s="49"/>
      <c r="AD320" s="22" t="s">
        <v>393</v>
      </c>
      <c r="AE320" s="68"/>
      <c r="AF320" s="68" t="s">
        <v>508</v>
      </c>
      <c r="AG320" s="68"/>
      <c r="AH320" s="68"/>
      <c r="AI320" s="68"/>
      <c r="AJ320" s="68"/>
      <c r="AK320" s="68" t="s">
        <v>1367</v>
      </c>
      <c r="AL320" s="68"/>
      <c r="AM320" s="68" t="s">
        <v>997</v>
      </c>
      <c r="AN320" s="68" t="s">
        <v>1003</v>
      </c>
      <c r="AO320" s="68" t="s">
        <v>16</v>
      </c>
      <c r="AP320" s="68"/>
      <c r="AQ320" s="68"/>
      <c r="AR320" s="68"/>
      <c r="AS320" s="68"/>
      <c r="AT320" s="68"/>
      <c r="AU320" s="68"/>
      <c r="AV320" s="68"/>
      <c r="AW320" s="68"/>
      <c r="AX320" s="68"/>
      <c r="AY320" s="68"/>
      <c r="AZ320" s="22" t="s">
        <v>393</v>
      </c>
      <c r="BA320" s="29"/>
      <c r="BB320" s="52"/>
    </row>
    <row r="321" spans="2:54" s="45" customFormat="1" x14ac:dyDescent="0.25">
      <c r="B321" s="46">
        <f t="shared" si="20"/>
        <v>0</v>
      </c>
      <c r="C321" s="47">
        <f t="shared" ca="1" si="21"/>
        <v>312</v>
      </c>
      <c r="D321" s="48" t="s">
        <v>349</v>
      </c>
      <c r="E321" s="22"/>
      <c r="F321" s="49" t="s">
        <v>728</v>
      </c>
      <c r="G321" s="22" t="s">
        <v>393</v>
      </c>
      <c r="H321" s="50" t="s">
        <v>989</v>
      </c>
      <c r="I321" s="22" t="s">
        <v>393</v>
      </c>
      <c r="J321" s="51">
        <v>2</v>
      </c>
      <c r="K321" s="52" t="s">
        <v>314</v>
      </c>
      <c r="L321" s="22" t="s">
        <v>393</v>
      </c>
      <c r="M321" s="65" t="s">
        <v>351</v>
      </c>
      <c r="N321" s="29">
        <v>1999</v>
      </c>
      <c r="O321" s="22"/>
      <c r="P321" s="69">
        <v>612113.42409999995</v>
      </c>
      <c r="Q321" s="69"/>
      <c r="R321" s="71">
        <f t="shared" si="22"/>
        <v>1224226.8481999999</v>
      </c>
      <c r="S321" s="53">
        <v>0.1</v>
      </c>
      <c r="U321" s="29">
        <v>1999</v>
      </c>
      <c r="V321" s="71">
        <f t="shared" si="23"/>
        <v>2482312.890473153</v>
      </c>
      <c r="X321" s="54">
        <v>60</v>
      </c>
      <c r="Y321" s="80" t="str">
        <f t="shared" si="24"/>
        <v xml:space="preserve">20 Yrs    </v>
      </c>
      <c r="Z321" s="55" t="s">
        <v>386</v>
      </c>
      <c r="AA321" s="54"/>
      <c r="AB321" s="22"/>
      <c r="AC321" s="49"/>
      <c r="AD321" s="22" t="s">
        <v>393</v>
      </c>
      <c r="AE321" s="68"/>
      <c r="AF321" s="68" t="s">
        <v>506</v>
      </c>
      <c r="AG321" s="68"/>
      <c r="AH321" s="68"/>
      <c r="AI321" s="68"/>
      <c r="AJ321" s="68"/>
      <c r="AK321" s="68" t="s">
        <v>1368</v>
      </c>
      <c r="AL321" s="68"/>
      <c r="AM321" s="68" t="s">
        <v>997</v>
      </c>
      <c r="AN321" s="68" t="s">
        <v>1003</v>
      </c>
      <c r="AO321" s="68" t="s">
        <v>16</v>
      </c>
      <c r="AP321" s="68"/>
      <c r="AQ321" s="68"/>
      <c r="AR321" s="68"/>
      <c r="AS321" s="68"/>
      <c r="AT321" s="68"/>
      <c r="AU321" s="68"/>
      <c r="AV321" s="68"/>
      <c r="AW321" s="68"/>
      <c r="AX321" s="68"/>
      <c r="AY321" s="68"/>
      <c r="AZ321" s="22" t="s">
        <v>393</v>
      </c>
      <c r="BA321" s="29"/>
      <c r="BB321" s="52"/>
    </row>
    <row r="322" spans="2:54" s="45" customFormat="1" x14ac:dyDescent="0.25">
      <c r="B322" s="46">
        <f t="shared" si="20"/>
        <v>0</v>
      </c>
      <c r="C322" s="47">
        <f t="shared" ca="1" si="21"/>
        <v>313</v>
      </c>
      <c r="D322" s="48" t="s">
        <v>349</v>
      </c>
      <c r="E322" s="22"/>
      <c r="F322" s="49" t="s">
        <v>252</v>
      </c>
      <c r="G322" s="22" t="s">
        <v>393</v>
      </c>
      <c r="H322" s="50" t="s">
        <v>983</v>
      </c>
      <c r="I322" s="22" t="s">
        <v>393</v>
      </c>
      <c r="J322" s="51">
        <v>3</v>
      </c>
      <c r="K322" s="52" t="s">
        <v>314</v>
      </c>
      <c r="L322" s="22" t="s">
        <v>393</v>
      </c>
      <c r="M322" s="65" t="s">
        <v>351</v>
      </c>
      <c r="N322" s="29">
        <v>2002</v>
      </c>
      <c r="O322" s="22"/>
      <c r="P322" s="69">
        <v>4804904.2457999997</v>
      </c>
      <c r="Q322" s="69"/>
      <c r="R322" s="71">
        <f t="shared" si="22"/>
        <v>14414712.737399999</v>
      </c>
      <c r="S322" s="53">
        <v>0.1</v>
      </c>
      <c r="U322" s="29">
        <v>2002</v>
      </c>
      <c r="V322" s="71">
        <f t="shared" si="23"/>
        <v>26891722.980963644</v>
      </c>
      <c r="X322" s="54">
        <v>60</v>
      </c>
      <c r="Y322" s="80" t="str">
        <f t="shared" si="24"/>
        <v xml:space="preserve">40 Yrs    </v>
      </c>
      <c r="Z322" s="55" t="s">
        <v>386</v>
      </c>
      <c r="AA322" s="54"/>
      <c r="AB322" s="22"/>
      <c r="AC322" s="49"/>
      <c r="AD322" s="22" t="s">
        <v>393</v>
      </c>
      <c r="AE322" s="68"/>
      <c r="AF322" s="68" t="s">
        <v>649</v>
      </c>
      <c r="AG322" s="68"/>
      <c r="AH322" s="68"/>
      <c r="AI322" s="68"/>
      <c r="AJ322" s="68"/>
      <c r="AK322" s="68" t="s">
        <v>1369</v>
      </c>
      <c r="AL322" s="68"/>
      <c r="AM322" s="68" t="s">
        <v>1008</v>
      </c>
      <c r="AN322" s="68" t="s">
        <v>998</v>
      </c>
      <c r="AO322" s="68" t="s">
        <v>16</v>
      </c>
      <c r="AP322" s="68"/>
      <c r="AQ322" s="68"/>
      <c r="AR322" s="68"/>
      <c r="AS322" s="68"/>
      <c r="AT322" s="68"/>
      <c r="AU322" s="68"/>
      <c r="AV322" s="68"/>
      <c r="AW322" s="68"/>
      <c r="AX322" s="68"/>
      <c r="AY322" s="68"/>
      <c r="AZ322" s="22" t="s">
        <v>393</v>
      </c>
      <c r="BA322" s="29"/>
      <c r="BB322" s="52"/>
    </row>
    <row r="323" spans="2:54" s="45" customFormat="1" x14ac:dyDescent="0.25">
      <c r="B323" s="46">
        <f t="shared" si="20"/>
        <v>0</v>
      </c>
      <c r="C323" s="47">
        <f t="shared" ca="1" si="21"/>
        <v>314</v>
      </c>
      <c r="D323" s="48" t="s">
        <v>349</v>
      </c>
      <c r="E323" s="22"/>
      <c r="F323" s="49" t="s">
        <v>266</v>
      </c>
      <c r="G323" s="22" t="s">
        <v>393</v>
      </c>
      <c r="H323" s="50" t="s">
        <v>924</v>
      </c>
      <c r="I323" s="22" t="s">
        <v>393</v>
      </c>
      <c r="J323" s="51">
        <v>1</v>
      </c>
      <c r="K323" s="52" t="s">
        <v>314</v>
      </c>
      <c r="L323" s="22" t="s">
        <v>393</v>
      </c>
      <c r="M323" s="65" t="s">
        <v>351</v>
      </c>
      <c r="N323" s="29">
        <v>1992</v>
      </c>
      <c r="O323" s="22"/>
      <c r="P323" s="69">
        <v>137277.9136</v>
      </c>
      <c r="Q323" s="69"/>
      <c r="R323" s="71">
        <f t="shared" si="22"/>
        <v>137277.9136</v>
      </c>
      <c r="S323" s="53">
        <v>0.1</v>
      </c>
      <c r="U323" s="29">
        <v>1992</v>
      </c>
      <c r="V323" s="71">
        <f t="shared" si="23"/>
        <v>330975.05208945222</v>
      </c>
      <c r="X323" s="54"/>
      <c r="Y323" s="80" t="str">
        <f t="shared" si="24"/>
        <v xml:space="preserve">20 Yrs    </v>
      </c>
      <c r="Z323" s="55" t="s">
        <v>386</v>
      </c>
      <c r="AA323" s="54"/>
      <c r="AB323" s="22"/>
      <c r="AC323" s="49"/>
      <c r="AD323" s="22" t="s">
        <v>393</v>
      </c>
      <c r="AE323" s="68"/>
      <c r="AF323" s="68" t="s">
        <v>507</v>
      </c>
      <c r="AG323" s="68"/>
      <c r="AH323" s="68"/>
      <c r="AI323" s="68"/>
      <c r="AJ323" s="68"/>
      <c r="AK323" s="68" t="s">
        <v>1370</v>
      </c>
      <c r="AL323" s="68"/>
      <c r="AM323" s="68" t="s">
        <v>1008</v>
      </c>
      <c r="AN323" s="68" t="s">
        <v>999</v>
      </c>
      <c r="AO323" s="68" t="s">
        <v>16</v>
      </c>
      <c r="AP323" s="68"/>
      <c r="AQ323" s="68"/>
      <c r="AR323" s="68"/>
      <c r="AS323" s="68"/>
      <c r="AT323" s="68"/>
      <c r="AU323" s="68"/>
      <c r="AV323" s="68"/>
      <c r="AW323" s="68"/>
      <c r="AX323" s="68"/>
      <c r="AY323" s="68"/>
      <c r="AZ323" s="22" t="s">
        <v>393</v>
      </c>
      <c r="BA323" s="29"/>
      <c r="BB323" s="52"/>
    </row>
    <row r="324" spans="2:54" s="45" customFormat="1" x14ac:dyDescent="0.25">
      <c r="B324" s="46">
        <f t="shared" si="20"/>
        <v>0</v>
      </c>
      <c r="C324" s="47">
        <f t="shared" ca="1" si="21"/>
        <v>315</v>
      </c>
      <c r="D324" s="48" t="s">
        <v>349</v>
      </c>
      <c r="E324" s="22"/>
      <c r="F324" s="49" t="s">
        <v>114</v>
      </c>
      <c r="G324" s="22" t="s">
        <v>393</v>
      </c>
      <c r="H324" s="50" t="s">
        <v>926</v>
      </c>
      <c r="I324" s="22" t="s">
        <v>393</v>
      </c>
      <c r="J324" s="51">
        <v>1</v>
      </c>
      <c r="K324" s="52" t="s">
        <v>314</v>
      </c>
      <c r="L324" s="22" t="s">
        <v>393</v>
      </c>
      <c r="M324" s="65" t="s">
        <v>351</v>
      </c>
      <c r="N324" s="29">
        <v>2009</v>
      </c>
      <c r="O324" s="22"/>
      <c r="P324" s="69">
        <v>230410.44639999999</v>
      </c>
      <c r="Q324" s="69"/>
      <c r="R324" s="71">
        <f t="shared" si="22"/>
        <v>230410.44639999999</v>
      </c>
      <c r="S324" s="53">
        <v>0.1</v>
      </c>
      <c r="U324" s="29">
        <v>2009</v>
      </c>
      <c r="V324" s="71">
        <f t="shared" si="23"/>
        <v>310289.11134311772</v>
      </c>
      <c r="X324" s="54">
        <v>60</v>
      </c>
      <c r="Y324" s="80" t="str">
        <f t="shared" si="24"/>
        <v xml:space="preserve">40 Yrs    </v>
      </c>
      <c r="Z324" s="55" t="s">
        <v>386</v>
      </c>
      <c r="AA324" s="54"/>
      <c r="AB324" s="22"/>
      <c r="AC324" s="49"/>
      <c r="AD324" s="22" t="s">
        <v>393</v>
      </c>
      <c r="AE324" s="68"/>
      <c r="AF324" s="68" t="s">
        <v>545</v>
      </c>
      <c r="AG324" s="68"/>
      <c r="AH324" s="68"/>
      <c r="AI324" s="68"/>
      <c r="AJ324" s="68"/>
      <c r="AK324" s="68" t="s">
        <v>1371</v>
      </c>
      <c r="AL324" s="68"/>
      <c r="AM324" s="68" t="s">
        <v>1008</v>
      </c>
      <c r="AN324" s="68" t="s">
        <v>409</v>
      </c>
      <c r="AO324" s="68" t="s">
        <v>16</v>
      </c>
      <c r="AP324" s="68"/>
      <c r="AQ324" s="68"/>
      <c r="AR324" s="68"/>
      <c r="AS324" s="68"/>
      <c r="AT324" s="68"/>
      <c r="AU324" s="68"/>
      <c r="AV324" s="68"/>
      <c r="AW324" s="68"/>
      <c r="AX324" s="68"/>
      <c r="AY324" s="68"/>
      <c r="AZ324" s="22" t="s">
        <v>393</v>
      </c>
      <c r="BA324" s="29"/>
      <c r="BB324" s="52"/>
    </row>
    <row r="325" spans="2:54" s="45" customFormat="1" x14ac:dyDescent="0.25">
      <c r="B325" s="46">
        <f t="shared" si="20"/>
        <v>0</v>
      </c>
      <c r="C325" s="47">
        <f t="shared" ca="1" si="21"/>
        <v>316</v>
      </c>
      <c r="D325" s="48" t="s">
        <v>349</v>
      </c>
      <c r="E325" s="22"/>
      <c r="F325" s="49" t="s">
        <v>114</v>
      </c>
      <c r="G325" s="22" t="s">
        <v>393</v>
      </c>
      <c r="H325" s="50" t="s">
        <v>925</v>
      </c>
      <c r="I325" s="22" t="s">
        <v>393</v>
      </c>
      <c r="J325" s="51">
        <v>923</v>
      </c>
      <c r="K325" s="52" t="s">
        <v>314</v>
      </c>
      <c r="L325" s="22" t="s">
        <v>393</v>
      </c>
      <c r="M325" s="65" t="s">
        <v>351</v>
      </c>
      <c r="N325" s="29">
        <v>2000</v>
      </c>
      <c r="O325" s="22"/>
      <c r="P325" s="69">
        <v>542.06600000000003</v>
      </c>
      <c r="Q325" s="69"/>
      <c r="R325" s="71">
        <f t="shared" si="22"/>
        <v>500326.91800000001</v>
      </c>
      <c r="S325" s="53">
        <v>0.1</v>
      </c>
      <c r="U325" s="29">
        <v>2000</v>
      </c>
      <c r="V325" s="71">
        <f t="shared" si="23"/>
        <v>992925.11002336</v>
      </c>
      <c r="X325" s="54"/>
      <c r="Y325" s="80" t="str">
        <f t="shared" si="24"/>
        <v xml:space="preserve">40 Yrs    </v>
      </c>
      <c r="Z325" s="55" t="s">
        <v>386</v>
      </c>
      <c r="AA325" s="54"/>
      <c r="AB325" s="22"/>
      <c r="AC325" s="49"/>
      <c r="AD325" s="22" t="s">
        <v>393</v>
      </c>
      <c r="AE325" s="68"/>
      <c r="AF325" s="68" t="s">
        <v>557</v>
      </c>
      <c r="AG325" s="68"/>
      <c r="AH325" s="68"/>
      <c r="AI325" s="68"/>
      <c r="AJ325" s="68"/>
      <c r="AK325" s="68" t="s">
        <v>1372</v>
      </c>
      <c r="AL325" s="68"/>
      <c r="AM325" s="68" t="s">
        <v>1009</v>
      </c>
      <c r="AN325" s="68" t="s">
        <v>1000</v>
      </c>
      <c r="AO325" s="68" t="s">
        <v>16</v>
      </c>
      <c r="AP325" s="68"/>
      <c r="AQ325" s="68"/>
      <c r="AR325" s="68"/>
      <c r="AS325" s="68"/>
      <c r="AT325" s="68"/>
      <c r="AU325" s="68"/>
      <c r="AV325" s="68"/>
      <c r="AW325" s="68"/>
      <c r="AX325" s="68"/>
      <c r="AY325" s="68"/>
      <c r="AZ325" s="22" t="s">
        <v>393</v>
      </c>
      <c r="BA325" s="29"/>
      <c r="BB325" s="52"/>
    </row>
    <row r="326" spans="2:54" s="45" customFormat="1" x14ac:dyDescent="0.25">
      <c r="B326" s="46">
        <f t="shared" si="20"/>
        <v>0</v>
      </c>
      <c r="C326" s="47">
        <f t="shared" ca="1" si="21"/>
        <v>317</v>
      </c>
      <c r="D326" s="48" t="s">
        <v>349</v>
      </c>
      <c r="E326" s="22"/>
      <c r="F326" s="49" t="s">
        <v>114</v>
      </c>
      <c r="G326" s="22" t="s">
        <v>393</v>
      </c>
      <c r="H326" s="50" t="s">
        <v>990</v>
      </c>
      <c r="I326" s="22" t="s">
        <v>393</v>
      </c>
      <c r="J326" s="51">
        <v>113</v>
      </c>
      <c r="K326" s="52" t="s">
        <v>314</v>
      </c>
      <c r="L326" s="22" t="s">
        <v>393</v>
      </c>
      <c r="M326" s="65" t="s">
        <v>351</v>
      </c>
      <c r="N326" s="29">
        <v>2000</v>
      </c>
      <c r="O326" s="22"/>
      <c r="P326" s="69">
        <v>7840.6692000000003</v>
      </c>
      <c r="Q326" s="69"/>
      <c r="R326" s="71">
        <f t="shared" si="22"/>
        <v>885995.61959999998</v>
      </c>
      <c r="S326" s="53">
        <v>0.1</v>
      </c>
      <c r="U326" s="29">
        <v>2000</v>
      </c>
      <c r="V326" s="71">
        <f t="shared" si="23"/>
        <v>1758304.953065797</v>
      </c>
      <c r="X326" s="54">
        <v>15</v>
      </c>
      <c r="Y326" s="80" t="str">
        <f t="shared" si="24"/>
        <v xml:space="preserve">40 Yrs    </v>
      </c>
      <c r="Z326" s="55" t="s">
        <v>386</v>
      </c>
      <c r="AA326" s="54"/>
      <c r="AB326" s="22"/>
      <c r="AC326" s="49"/>
      <c r="AD326" s="22" t="s">
        <v>393</v>
      </c>
      <c r="AE326" s="68"/>
      <c r="AF326" s="68" t="s">
        <v>442</v>
      </c>
      <c r="AG326" s="68"/>
      <c r="AH326" s="68"/>
      <c r="AI326" s="68"/>
      <c r="AJ326" s="68"/>
      <c r="AK326" s="68" t="s">
        <v>1373</v>
      </c>
      <c r="AL326" s="68"/>
      <c r="AM326" s="68" t="s">
        <v>1007</v>
      </c>
      <c r="AN326" s="68" t="s">
        <v>1000</v>
      </c>
      <c r="AO326" s="68" t="s">
        <v>16</v>
      </c>
      <c r="AP326" s="68"/>
      <c r="AQ326" s="68"/>
      <c r="AR326" s="68"/>
      <c r="AS326" s="68"/>
      <c r="AT326" s="68"/>
      <c r="AU326" s="68"/>
      <c r="AV326" s="68"/>
      <c r="AW326" s="68"/>
      <c r="AX326" s="68"/>
      <c r="AY326" s="68"/>
      <c r="AZ326" s="22" t="s">
        <v>393</v>
      </c>
      <c r="BA326" s="29"/>
      <c r="BB326" s="52"/>
    </row>
    <row r="327" spans="2:54" s="45" customFormat="1" x14ac:dyDescent="0.25">
      <c r="B327" s="46">
        <f t="shared" si="20"/>
        <v>0</v>
      </c>
      <c r="C327" s="47">
        <f t="shared" ca="1" si="21"/>
        <v>318</v>
      </c>
      <c r="D327" s="48" t="s">
        <v>349</v>
      </c>
      <c r="E327" s="22"/>
      <c r="F327" s="49" t="s">
        <v>114</v>
      </c>
      <c r="G327" s="22" t="s">
        <v>393</v>
      </c>
      <c r="H327" s="50" t="s">
        <v>990</v>
      </c>
      <c r="I327" s="22" t="s">
        <v>393</v>
      </c>
      <c r="J327" s="51">
        <v>19</v>
      </c>
      <c r="K327" s="52" t="s">
        <v>314</v>
      </c>
      <c r="L327" s="22" t="s">
        <v>393</v>
      </c>
      <c r="M327" s="65" t="s">
        <v>351</v>
      </c>
      <c r="N327" s="29">
        <v>2008</v>
      </c>
      <c r="O327" s="22"/>
      <c r="P327" s="69">
        <v>32438.452000000001</v>
      </c>
      <c r="Q327" s="69"/>
      <c r="R327" s="71">
        <f t="shared" si="22"/>
        <v>616330.58799999999</v>
      </c>
      <c r="S327" s="53">
        <v>0.1</v>
      </c>
      <c r="U327" s="29">
        <v>2008</v>
      </c>
      <c r="V327" s="71">
        <f t="shared" si="23"/>
        <v>858466.54101662419</v>
      </c>
      <c r="X327" s="54">
        <v>15</v>
      </c>
      <c r="Y327" s="80" t="str">
        <f t="shared" si="24"/>
        <v xml:space="preserve">40 Yrs    </v>
      </c>
      <c r="Z327" s="55" t="s">
        <v>386</v>
      </c>
      <c r="AA327" s="54"/>
      <c r="AB327" s="22"/>
      <c r="AC327" s="49"/>
      <c r="AD327" s="22" t="s">
        <v>393</v>
      </c>
      <c r="AE327" s="68"/>
      <c r="AF327" s="68" t="s">
        <v>558</v>
      </c>
      <c r="AG327" s="68"/>
      <c r="AH327" s="68"/>
      <c r="AI327" s="68"/>
      <c r="AJ327" s="68"/>
      <c r="AK327" s="68" t="s">
        <v>1374</v>
      </c>
      <c r="AL327" s="68"/>
      <c r="AM327" s="68" t="s">
        <v>1007</v>
      </c>
      <c r="AN327" s="68" t="s">
        <v>998</v>
      </c>
      <c r="AO327" s="68" t="s">
        <v>16</v>
      </c>
      <c r="AP327" s="68"/>
      <c r="AQ327" s="68"/>
      <c r="AR327" s="68"/>
      <c r="AS327" s="68"/>
      <c r="AT327" s="68"/>
      <c r="AU327" s="68"/>
      <c r="AV327" s="68"/>
      <c r="AW327" s="68"/>
      <c r="AX327" s="68"/>
      <c r="AY327" s="68"/>
      <c r="AZ327" s="22" t="s">
        <v>393</v>
      </c>
      <c r="BA327" s="29"/>
      <c r="BB327" s="52"/>
    </row>
    <row r="328" spans="2:54" s="45" customFormat="1" x14ac:dyDescent="0.25">
      <c r="B328" s="46">
        <f t="shared" si="20"/>
        <v>0</v>
      </c>
      <c r="C328" s="47">
        <f t="shared" ca="1" si="21"/>
        <v>319</v>
      </c>
      <c r="D328" s="48" t="s">
        <v>349</v>
      </c>
      <c r="E328" s="22"/>
      <c r="F328" s="49" t="s">
        <v>114</v>
      </c>
      <c r="G328" s="22" t="s">
        <v>393</v>
      </c>
      <c r="H328" s="50" t="s">
        <v>990</v>
      </c>
      <c r="I328" s="22" t="s">
        <v>393</v>
      </c>
      <c r="J328" s="51">
        <v>142</v>
      </c>
      <c r="K328" s="52" t="s">
        <v>314</v>
      </c>
      <c r="L328" s="22" t="s">
        <v>393</v>
      </c>
      <c r="M328" s="65" t="s">
        <v>351</v>
      </c>
      <c r="N328" s="29">
        <v>1995</v>
      </c>
      <c r="O328" s="22"/>
      <c r="P328" s="69">
        <v>2802.1149</v>
      </c>
      <c r="Q328" s="69"/>
      <c r="R328" s="71">
        <f t="shared" si="22"/>
        <v>397900.31579999998</v>
      </c>
      <c r="S328" s="53">
        <v>0.1</v>
      </c>
      <c r="U328" s="29">
        <v>1995</v>
      </c>
      <c r="V328" s="71">
        <f t="shared" si="23"/>
        <v>889495.45159251848</v>
      </c>
      <c r="X328" s="54">
        <v>15</v>
      </c>
      <c r="Y328" s="80" t="str">
        <f t="shared" si="24"/>
        <v xml:space="preserve">40 Yrs    </v>
      </c>
      <c r="Z328" s="55" t="s">
        <v>386</v>
      </c>
      <c r="AA328" s="54"/>
      <c r="AB328" s="22"/>
      <c r="AC328" s="49"/>
      <c r="AD328" s="22" t="s">
        <v>393</v>
      </c>
      <c r="AE328" s="68"/>
      <c r="AF328" s="68" t="s">
        <v>614</v>
      </c>
      <c r="AG328" s="68"/>
      <c r="AH328" s="68"/>
      <c r="AI328" s="68"/>
      <c r="AJ328" s="68"/>
      <c r="AK328" s="68" t="s">
        <v>1375</v>
      </c>
      <c r="AL328" s="68"/>
      <c r="AM328" s="68" t="s">
        <v>1008</v>
      </c>
      <c r="AN328" s="68" t="s">
        <v>409</v>
      </c>
      <c r="AO328" s="68" t="s">
        <v>16</v>
      </c>
      <c r="AP328" s="68"/>
      <c r="AQ328" s="68"/>
      <c r="AR328" s="68"/>
      <c r="AS328" s="68"/>
      <c r="AT328" s="68"/>
      <c r="AU328" s="68"/>
      <c r="AV328" s="68"/>
      <c r="AW328" s="68"/>
      <c r="AX328" s="68"/>
      <c r="AY328" s="68"/>
      <c r="AZ328" s="22" t="s">
        <v>393</v>
      </c>
      <c r="BA328" s="29"/>
      <c r="BB328" s="52"/>
    </row>
    <row r="329" spans="2:54" s="45" customFormat="1" x14ac:dyDescent="0.25">
      <c r="B329" s="46">
        <f t="shared" si="20"/>
        <v>0</v>
      </c>
      <c r="C329" s="47">
        <f t="shared" ca="1" si="21"/>
        <v>320</v>
      </c>
      <c r="D329" s="48" t="s">
        <v>349</v>
      </c>
      <c r="E329" s="22"/>
      <c r="F329" s="49" t="s">
        <v>211</v>
      </c>
      <c r="G329" s="22" t="s">
        <v>393</v>
      </c>
      <c r="H329" s="50" t="s">
        <v>916</v>
      </c>
      <c r="I329" s="22" t="s">
        <v>393</v>
      </c>
      <c r="J329" s="51">
        <v>1</v>
      </c>
      <c r="K329" s="52" t="s">
        <v>314</v>
      </c>
      <c r="L329" s="22" t="s">
        <v>393</v>
      </c>
      <c r="M329" s="65" t="s">
        <v>351</v>
      </c>
      <c r="N329" s="29">
        <v>2002</v>
      </c>
      <c r="O329" s="22"/>
      <c r="P329" s="69">
        <v>9979.4164999999994</v>
      </c>
      <c r="Q329" s="69"/>
      <c r="R329" s="71">
        <f t="shared" si="22"/>
        <v>9979.4164999999994</v>
      </c>
      <c r="S329" s="53">
        <v>0.1</v>
      </c>
      <c r="U329" s="29">
        <v>2002</v>
      </c>
      <c r="V329" s="71">
        <f t="shared" si="23"/>
        <v>18617.346659525792</v>
      </c>
      <c r="X329" s="54">
        <v>10</v>
      </c>
      <c r="Y329" s="80" t="str">
        <f t="shared" si="24"/>
        <v xml:space="preserve">15 Yrs    </v>
      </c>
      <c r="Z329" s="55" t="s">
        <v>386</v>
      </c>
      <c r="AA329" s="54"/>
      <c r="AB329" s="22"/>
      <c r="AC329" s="49"/>
      <c r="AD329" s="22" t="s">
        <v>393</v>
      </c>
      <c r="AE329" s="68"/>
      <c r="AF329" s="68" t="s">
        <v>633</v>
      </c>
      <c r="AG329" s="68"/>
      <c r="AH329" s="68"/>
      <c r="AI329" s="68"/>
      <c r="AJ329" s="68"/>
      <c r="AK329" s="68" t="s">
        <v>1376</v>
      </c>
      <c r="AL329" s="68"/>
      <c r="AM329" s="68" t="s">
        <v>1004</v>
      </c>
      <c r="AN329" s="68" t="s">
        <v>16</v>
      </c>
      <c r="AO329" s="68" t="s">
        <v>16</v>
      </c>
      <c r="AP329" s="68"/>
      <c r="AQ329" s="68"/>
      <c r="AR329" s="68"/>
      <c r="AS329" s="68"/>
      <c r="AT329" s="68"/>
      <c r="AU329" s="68"/>
      <c r="AV329" s="68"/>
      <c r="AW329" s="68"/>
      <c r="AX329" s="68"/>
      <c r="AY329" s="68"/>
      <c r="AZ329" s="22" t="s">
        <v>393</v>
      </c>
      <c r="BA329" s="29"/>
      <c r="BB329" s="52"/>
    </row>
    <row r="330" spans="2:54" s="45" customFormat="1" x14ac:dyDescent="0.25">
      <c r="B330" s="46">
        <f t="shared" ref="B330:B393" si="25">1-NOT(ISBLANK(D330))*NOT(ISBLANK(F330))*NOT(ISBLANK(H330))*NOT(ISBLANK(J330))*NOT(ISBLANK(N330))*NOT(ISBLANK(U330))*NOT(ISBLANK(M330))*NOT(AND(ISBLANK(P330),ISBLANK(Q330)))*NOT(ISBLANK(Z330))</f>
        <v>0</v>
      </c>
      <c r="C330" s="47">
        <f t="shared" ref="C330:C393" ca="1" si="26">OFFSET(C330,-1,0)+1</f>
        <v>321</v>
      </c>
      <c r="D330" s="48" t="s">
        <v>349</v>
      </c>
      <c r="E330" s="22"/>
      <c r="F330" s="49" t="s">
        <v>211</v>
      </c>
      <c r="G330" s="22" t="s">
        <v>393</v>
      </c>
      <c r="H330" s="50" t="s">
        <v>916</v>
      </c>
      <c r="I330" s="22" t="s">
        <v>393</v>
      </c>
      <c r="J330" s="51">
        <v>1</v>
      </c>
      <c r="K330" s="52" t="s">
        <v>314</v>
      </c>
      <c r="L330" s="22" t="s">
        <v>393</v>
      </c>
      <c r="M330" s="65" t="s">
        <v>351</v>
      </c>
      <c r="N330" s="29">
        <v>2003</v>
      </c>
      <c r="O330" s="22"/>
      <c r="P330" s="69">
        <v>9696.2276000000002</v>
      </c>
      <c r="Q330" s="69"/>
      <c r="R330" s="71">
        <f t="shared" ref="R330:R393" si="27">IF(P330="",Q330,J330*P330)</f>
        <v>9696.2276000000002</v>
      </c>
      <c r="S330" s="53">
        <v>0.1</v>
      </c>
      <c r="U330" s="29">
        <v>2003</v>
      </c>
      <c r="V330" s="71">
        <f t="shared" ref="V330:V393" si="28">IFERROR(R330*INDEX(rng.CostIndexMeans,MATCH(rng.ConstantYear,rng.CostIndexYear,0))/INDEX(rng.CostIndexMeans,MATCH(U330,rng.CostIndexYear,0))*(1+S330),"")</f>
        <v>17583.049582080555</v>
      </c>
      <c r="X330" s="54">
        <v>10</v>
      </c>
      <c r="Y330" s="80" t="str">
        <f t="shared" ref="Y330:Y393" si="29">IFERROR(TEXT(INDEX(rng.ClassEDL,MATCH(H330,rng.ClassChoice,0)),"0")&amp;" Yrs    ","")</f>
        <v xml:space="preserve">15 Yrs    </v>
      </c>
      <c r="Z330" s="55" t="s">
        <v>386</v>
      </c>
      <c r="AA330" s="54"/>
      <c r="AB330" s="22"/>
      <c r="AC330" s="49"/>
      <c r="AD330" s="22" t="s">
        <v>393</v>
      </c>
      <c r="AE330" s="68"/>
      <c r="AF330" s="68" t="s">
        <v>525</v>
      </c>
      <c r="AG330" s="68"/>
      <c r="AH330" s="68"/>
      <c r="AI330" s="68"/>
      <c r="AJ330" s="68"/>
      <c r="AK330" s="68" t="s">
        <v>1377</v>
      </c>
      <c r="AL330" s="68"/>
      <c r="AM330" s="68" t="s">
        <v>1004</v>
      </c>
      <c r="AN330" s="68" t="s">
        <v>16</v>
      </c>
      <c r="AO330" s="68" t="s">
        <v>16</v>
      </c>
      <c r="AP330" s="68"/>
      <c r="AQ330" s="68"/>
      <c r="AR330" s="68"/>
      <c r="AS330" s="68"/>
      <c r="AT330" s="68"/>
      <c r="AU330" s="68"/>
      <c r="AV330" s="68"/>
      <c r="AW330" s="68"/>
      <c r="AX330" s="68"/>
      <c r="AY330" s="68"/>
      <c r="AZ330" s="22" t="s">
        <v>393</v>
      </c>
      <c r="BA330" s="29"/>
      <c r="BB330" s="52"/>
    </row>
    <row r="331" spans="2:54" s="45" customFormat="1" x14ac:dyDescent="0.25">
      <c r="B331" s="46">
        <f t="shared" si="25"/>
        <v>0</v>
      </c>
      <c r="C331" s="47">
        <f t="shared" ca="1" si="26"/>
        <v>322</v>
      </c>
      <c r="D331" s="48" t="s">
        <v>349</v>
      </c>
      <c r="E331" s="22"/>
      <c r="F331" s="49" t="s">
        <v>211</v>
      </c>
      <c r="G331" s="22" t="s">
        <v>393</v>
      </c>
      <c r="H331" s="50" t="s">
        <v>916</v>
      </c>
      <c r="I331" s="22" t="s">
        <v>393</v>
      </c>
      <c r="J331" s="51">
        <v>2</v>
      </c>
      <c r="K331" s="52" t="s">
        <v>314</v>
      </c>
      <c r="L331" s="22" t="s">
        <v>393</v>
      </c>
      <c r="M331" s="65" t="s">
        <v>351</v>
      </c>
      <c r="N331" s="29">
        <v>1999</v>
      </c>
      <c r="O331" s="22"/>
      <c r="P331" s="69">
        <v>4845.8978999999999</v>
      </c>
      <c r="Q331" s="69"/>
      <c r="R331" s="71">
        <f t="shared" si="27"/>
        <v>9691.7957999999999</v>
      </c>
      <c r="S331" s="53">
        <v>0.1</v>
      </c>
      <c r="U331" s="29">
        <v>1999</v>
      </c>
      <c r="V331" s="71">
        <f t="shared" si="28"/>
        <v>19651.64355082273</v>
      </c>
      <c r="X331" s="54">
        <v>10</v>
      </c>
      <c r="Y331" s="80" t="str">
        <f t="shared" si="29"/>
        <v xml:space="preserve">15 Yrs    </v>
      </c>
      <c r="Z331" s="55" t="s">
        <v>386</v>
      </c>
      <c r="AA331" s="54"/>
      <c r="AB331" s="22"/>
      <c r="AC331" s="49"/>
      <c r="AD331" s="22" t="s">
        <v>393</v>
      </c>
      <c r="AE331" s="68"/>
      <c r="AF331" s="68" t="s">
        <v>654</v>
      </c>
      <c r="AG331" s="68"/>
      <c r="AH331" s="68"/>
      <c r="AI331" s="68"/>
      <c r="AJ331" s="68"/>
      <c r="AK331" s="68" t="s">
        <v>1378</v>
      </c>
      <c r="AL331" s="68"/>
      <c r="AM331" s="68" t="s">
        <v>1004</v>
      </c>
      <c r="AN331" s="68" t="s">
        <v>16</v>
      </c>
      <c r="AO331" s="68" t="s">
        <v>16</v>
      </c>
      <c r="AP331" s="68"/>
      <c r="AQ331" s="68"/>
      <c r="AR331" s="68"/>
      <c r="AS331" s="68"/>
      <c r="AT331" s="68"/>
      <c r="AU331" s="68"/>
      <c r="AV331" s="68"/>
      <c r="AW331" s="68"/>
      <c r="AX331" s="68"/>
      <c r="AY331" s="68"/>
      <c r="AZ331" s="22" t="s">
        <v>393</v>
      </c>
      <c r="BA331" s="29"/>
      <c r="BB331" s="52"/>
    </row>
    <row r="332" spans="2:54" s="45" customFormat="1" x14ac:dyDescent="0.25">
      <c r="B332" s="46">
        <f t="shared" si="25"/>
        <v>0</v>
      </c>
      <c r="C332" s="47">
        <f t="shared" ca="1" si="26"/>
        <v>323</v>
      </c>
      <c r="D332" s="48" t="s">
        <v>349</v>
      </c>
      <c r="E332" s="22"/>
      <c r="F332" s="49" t="s">
        <v>211</v>
      </c>
      <c r="G332" s="22" t="s">
        <v>393</v>
      </c>
      <c r="H332" s="50" t="s">
        <v>916</v>
      </c>
      <c r="I332" s="22" t="s">
        <v>393</v>
      </c>
      <c r="J332" s="51">
        <v>1</v>
      </c>
      <c r="K332" s="52" t="s">
        <v>314</v>
      </c>
      <c r="L332" s="22" t="s">
        <v>393</v>
      </c>
      <c r="M332" s="65" t="s">
        <v>351</v>
      </c>
      <c r="N332" s="29">
        <v>2000</v>
      </c>
      <c r="O332" s="22"/>
      <c r="P332" s="69">
        <v>5003.2694000000001</v>
      </c>
      <c r="Q332" s="69"/>
      <c r="R332" s="71">
        <f t="shared" si="27"/>
        <v>5003.2694000000001</v>
      </c>
      <c r="S332" s="53">
        <v>0.1</v>
      </c>
      <c r="U332" s="29">
        <v>2000</v>
      </c>
      <c r="V332" s="71">
        <f t="shared" si="28"/>
        <v>9929.2515368351815</v>
      </c>
      <c r="X332" s="54">
        <v>10</v>
      </c>
      <c r="Y332" s="80" t="str">
        <f t="shared" si="29"/>
        <v xml:space="preserve">15 Yrs    </v>
      </c>
      <c r="Z332" s="55" t="s">
        <v>386</v>
      </c>
      <c r="AA332" s="54"/>
      <c r="AB332" s="22"/>
      <c r="AC332" s="49"/>
      <c r="AD332" s="22" t="s">
        <v>393</v>
      </c>
      <c r="AE332" s="68"/>
      <c r="AF332" s="68" t="s">
        <v>408</v>
      </c>
      <c r="AG332" s="68"/>
      <c r="AH332" s="68"/>
      <c r="AI332" s="68"/>
      <c r="AJ332" s="68"/>
      <c r="AK332" s="68" t="s">
        <v>1379</v>
      </c>
      <c r="AL332" s="68"/>
      <c r="AM332" s="68" t="s">
        <v>1004</v>
      </c>
      <c r="AN332" s="68" t="s">
        <v>16</v>
      </c>
      <c r="AO332" s="68" t="s">
        <v>16</v>
      </c>
      <c r="AP332" s="68"/>
      <c r="AQ332" s="68"/>
      <c r="AR332" s="68"/>
      <c r="AS332" s="68"/>
      <c r="AT332" s="68"/>
      <c r="AU332" s="68"/>
      <c r="AV332" s="68"/>
      <c r="AW332" s="68"/>
      <c r="AX332" s="68"/>
      <c r="AY332" s="68"/>
      <c r="AZ332" s="22" t="s">
        <v>393</v>
      </c>
      <c r="BA332" s="29"/>
      <c r="BB332" s="52"/>
    </row>
    <row r="333" spans="2:54" s="45" customFormat="1" x14ac:dyDescent="0.25">
      <c r="B333" s="46">
        <f t="shared" si="25"/>
        <v>0</v>
      </c>
      <c r="C333" s="47">
        <f t="shared" ca="1" si="26"/>
        <v>324</v>
      </c>
      <c r="D333" s="48" t="s">
        <v>349</v>
      </c>
      <c r="E333" s="22"/>
      <c r="F333" s="49" t="s">
        <v>211</v>
      </c>
      <c r="G333" s="22" t="s">
        <v>393</v>
      </c>
      <c r="H333" s="50" t="s">
        <v>916</v>
      </c>
      <c r="I333" s="22" t="s">
        <v>393</v>
      </c>
      <c r="J333" s="51">
        <v>1</v>
      </c>
      <c r="K333" s="52" t="s">
        <v>314</v>
      </c>
      <c r="L333" s="22" t="s">
        <v>393</v>
      </c>
      <c r="M333" s="65" t="s">
        <v>351</v>
      </c>
      <c r="N333" s="29">
        <v>1998</v>
      </c>
      <c r="O333" s="22"/>
      <c r="P333" s="69">
        <v>4949.0248000000001</v>
      </c>
      <c r="Q333" s="69"/>
      <c r="R333" s="71">
        <f t="shared" si="27"/>
        <v>4949.0248000000001</v>
      </c>
      <c r="S333" s="53">
        <v>0.1</v>
      </c>
      <c r="U333" s="29">
        <v>1998</v>
      </c>
      <c r="V333" s="71">
        <f t="shared" si="28"/>
        <v>10239.540709378549</v>
      </c>
      <c r="X333" s="54">
        <v>10</v>
      </c>
      <c r="Y333" s="80" t="str">
        <f t="shared" si="29"/>
        <v xml:space="preserve">15 Yrs    </v>
      </c>
      <c r="Z333" s="55" t="s">
        <v>386</v>
      </c>
      <c r="AA333" s="54"/>
      <c r="AB333" s="22"/>
      <c r="AC333" s="49"/>
      <c r="AD333" s="22" t="s">
        <v>393</v>
      </c>
      <c r="AE333" s="68"/>
      <c r="AF333" s="68" t="s">
        <v>549</v>
      </c>
      <c r="AG333" s="68"/>
      <c r="AH333" s="68"/>
      <c r="AI333" s="68"/>
      <c r="AJ333" s="68"/>
      <c r="AK333" s="68" t="s">
        <v>1380</v>
      </c>
      <c r="AL333" s="68"/>
      <c r="AM333" s="68" t="s">
        <v>1004</v>
      </c>
      <c r="AN333" s="68" t="s">
        <v>16</v>
      </c>
      <c r="AO333" s="68" t="s">
        <v>16</v>
      </c>
      <c r="AP333" s="68"/>
      <c r="AQ333" s="68"/>
      <c r="AR333" s="68"/>
      <c r="AS333" s="68"/>
      <c r="AT333" s="68"/>
      <c r="AU333" s="68"/>
      <c r="AV333" s="68"/>
      <c r="AW333" s="68"/>
      <c r="AX333" s="68"/>
      <c r="AY333" s="68"/>
      <c r="AZ333" s="22" t="s">
        <v>393</v>
      </c>
      <c r="BA333" s="29"/>
      <c r="BB333" s="52"/>
    </row>
    <row r="334" spans="2:54" s="45" customFormat="1" x14ac:dyDescent="0.25">
      <c r="B334" s="46">
        <f t="shared" si="25"/>
        <v>0</v>
      </c>
      <c r="C334" s="47">
        <f t="shared" ca="1" si="26"/>
        <v>325</v>
      </c>
      <c r="D334" s="48" t="s">
        <v>349</v>
      </c>
      <c r="E334" s="22"/>
      <c r="F334" s="49" t="s">
        <v>211</v>
      </c>
      <c r="G334" s="22" t="s">
        <v>393</v>
      </c>
      <c r="H334" s="50" t="s">
        <v>916</v>
      </c>
      <c r="I334" s="22" t="s">
        <v>393</v>
      </c>
      <c r="J334" s="51">
        <v>1</v>
      </c>
      <c r="K334" s="52" t="s">
        <v>314</v>
      </c>
      <c r="L334" s="22" t="s">
        <v>393</v>
      </c>
      <c r="M334" s="65" t="s">
        <v>351</v>
      </c>
      <c r="N334" s="29">
        <v>1997</v>
      </c>
      <c r="O334" s="22"/>
      <c r="P334" s="69">
        <v>4004.7073</v>
      </c>
      <c r="Q334" s="69"/>
      <c r="R334" s="71">
        <f t="shared" si="27"/>
        <v>4004.7073</v>
      </c>
      <c r="S334" s="53">
        <v>0.1</v>
      </c>
      <c r="U334" s="29">
        <v>1997</v>
      </c>
      <c r="V334" s="71">
        <f t="shared" si="28"/>
        <v>8481.235674191892</v>
      </c>
      <c r="X334" s="54">
        <v>10</v>
      </c>
      <c r="Y334" s="80" t="str">
        <f t="shared" si="29"/>
        <v xml:space="preserve">15 Yrs    </v>
      </c>
      <c r="Z334" s="55" t="s">
        <v>386</v>
      </c>
      <c r="AA334" s="54"/>
      <c r="AB334" s="22"/>
      <c r="AC334" s="49"/>
      <c r="AD334" s="22" t="s">
        <v>393</v>
      </c>
      <c r="AE334" s="68"/>
      <c r="AF334" s="68" t="s">
        <v>428</v>
      </c>
      <c r="AG334" s="68"/>
      <c r="AH334" s="68"/>
      <c r="AI334" s="68"/>
      <c r="AJ334" s="68"/>
      <c r="AK334" s="68" t="s">
        <v>1381</v>
      </c>
      <c r="AL334" s="68"/>
      <c r="AM334" s="68" t="s">
        <v>1004</v>
      </c>
      <c r="AN334" s="68" t="s">
        <v>16</v>
      </c>
      <c r="AO334" s="68" t="s">
        <v>16</v>
      </c>
      <c r="AP334" s="68"/>
      <c r="AQ334" s="68"/>
      <c r="AR334" s="68"/>
      <c r="AS334" s="68"/>
      <c r="AT334" s="68"/>
      <c r="AU334" s="68"/>
      <c r="AV334" s="68"/>
      <c r="AW334" s="68"/>
      <c r="AX334" s="68"/>
      <c r="AY334" s="68"/>
      <c r="AZ334" s="22" t="s">
        <v>393</v>
      </c>
      <c r="BA334" s="29"/>
      <c r="BB334" s="52"/>
    </row>
    <row r="335" spans="2:54" s="45" customFormat="1" x14ac:dyDescent="0.25">
      <c r="B335" s="46">
        <f t="shared" si="25"/>
        <v>0</v>
      </c>
      <c r="C335" s="47">
        <f t="shared" ca="1" si="26"/>
        <v>326</v>
      </c>
      <c r="D335" s="48" t="s">
        <v>349</v>
      </c>
      <c r="E335" s="22"/>
      <c r="F335" s="49" t="s">
        <v>211</v>
      </c>
      <c r="G335" s="22" t="s">
        <v>393</v>
      </c>
      <c r="H335" s="50" t="s">
        <v>916</v>
      </c>
      <c r="I335" s="22" t="s">
        <v>393</v>
      </c>
      <c r="J335" s="51">
        <v>1</v>
      </c>
      <c r="K335" s="52" t="s">
        <v>314</v>
      </c>
      <c r="L335" s="22" t="s">
        <v>393</v>
      </c>
      <c r="M335" s="65" t="s">
        <v>351</v>
      </c>
      <c r="N335" s="29">
        <v>1993</v>
      </c>
      <c r="O335" s="22"/>
      <c r="P335" s="69">
        <v>1497.7545</v>
      </c>
      <c r="Q335" s="69"/>
      <c r="R335" s="71">
        <f t="shared" si="27"/>
        <v>1497.7545</v>
      </c>
      <c r="S335" s="53">
        <v>0.1</v>
      </c>
      <c r="U335" s="29">
        <v>1993</v>
      </c>
      <c r="V335" s="71">
        <f t="shared" si="28"/>
        <v>3516.6099066011775</v>
      </c>
      <c r="X335" s="54">
        <v>10</v>
      </c>
      <c r="Y335" s="80" t="str">
        <f t="shared" si="29"/>
        <v xml:space="preserve">15 Yrs    </v>
      </c>
      <c r="Z335" s="55" t="s">
        <v>386</v>
      </c>
      <c r="AA335" s="54"/>
      <c r="AB335" s="22"/>
      <c r="AC335" s="49"/>
      <c r="AD335" s="22" t="s">
        <v>393</v>
      </c>
      <c r="AE335" s="68"/>
      <c r="AF335" s="68" t="s">
        <v>566</v>
      </c>
      <c r="AG335" s="68"/>
      <c r="AH335" s="68"/>
      <c r="AI335" s="68"/>
      <c r="AJ335" s="68"/>
      <c r="AK335" s="68" t="s">
        <v>1382</v>
      </c>
      <c r="AL335" s="68"/>
      <c r="AM335" s="68" t="s">
        <v>1004</v>
      </c>
      <c r="AN335" s="68" t="s">
        <v>16</v>
      </c>
      <c r="AO335" s="68" t="s">
        <v>16</v>
      </c>
      <c r="AP335" s="68"/>
      <c r="AQ335" s="68"/>
      <c r="AR335" s="68"/>
      <c r="AS335" s="68"/>
      <c r="AT335" s="68"/>
      <c r="AU335" s="68"/>
      <c r="AV335" s="68"/>
      <c r="AW335" s="68"/>
      <c r="AX335" s="68"/>
      <c r="AY335" s="68"/>
      <c r="AZ335" s="22" t="s">
        <v>393</v>
      </c>
      <c r="BA335" s="29"/>
      <c r="BB335" s="52"/>
    </row>
    <row r="336" spans="2:54" s="45" customFormat="1" x14ac:dyDescent="0.25">
      <c r="B336" s="46">
        <f t="shared" si="25"/>
        <v>0</v>
      </c>
      <c r="C336" s="47">
        <f t="shared" ca="1" si="26"/>
        <v>327</v>
      </c>
      <c r="D336" s="48" t="s">
        <v>349</v>
      </c>
      <c r="E336" s="22"/>
      <c r="F336" s="49" t="s">
        <v>210</v>
      </c>
      <c r="G336" s="22" t="s">
        <v>393</v>
      </c>
      <c r="H336" s="50" t="s">
        <v>915</v>
      </c>
      <c r="I336" s="22" t="s">
        <v>393</v>
      </c>
      <c r="J336" s="51">
        <v>2</v>
      </c>
      <c r="K336" s="52" t="s">
        <v>314</v>
      </c>
      <c r="L336" s="22" t="s">
        <v>393</v>
      </c>
      <c r="M336" s="65" t="s">
        <v>351</v>
      </c>
      <c r="N336" s="29">
        <v>2006</v>
      </c>
      <c r="O336" s="22"/>
      <c r="P336" s="69">
        <v>4031120.5515999999</v>
      </c>
      <c r="Q336" s="69"/>
      <c r="R336" s="71">
        <f t="shared" si="27"/>
        <v>8062241.1031999998</v>
      </c>
      <c r="S336" s="53">
        <v>0.1</v>
      </c>
      <c r="U336" s="29">
        <v>2006</v>
      </c>
      <c r="V336" s="71">
        <f t="shared" si="28"/>
        <v>12411564.45293715</v>
      </c>
      <c r="X336" s="54"/>
      <c r="Y336" s="80" t="str">
        <f t="shared" si="29"/>
        <v xml:space="preserve">10 Yrs    </v>
      </c>
      <c r="Z336" s="55" t="s">
        <v>386</v>
      </c>
      <c r="AA336" s="54"/>
      <c r="AB336" s="22"/>
      <c r="AC336" s="49"/>
      <c r="AD336" s="22" t="s">
        <v>393</v>
      </c>
      <c r="AE336" s="68"/>
      <c r="AF336" s="68" t="s">
        <v>662</v>
      </c>
      <c r="AG336" s="68"/>
      <c r="AH336" s="68"/>
      <c r="AI336" s="68"/>
      <c r="AJ336" s="68"/>
      <c r="AK336" s="68" t="s">
        <v>1383</v>
      </c>
      <c r="AL336" s="68"/>
      <c r="AM336" s="68" t="s">
        <v>1004</v>
      </c>
      <c r="AN336" s="68" t="s">
        <v>16</v>
      </c>
      <c r="AO336" s="68" t="s">
        <v>16</v>
      </c>
      <c r="AP336" s="68"/>
      <c r="AQ336" s="68"/>
      <c r="AR336" s="68"/>
      <c r="AS336" s="68"/>
      <c r="AT336" s="68"/>
      <c r="AU336" s="68"/>
      <c r="AV336" s="68"/>
      <c r="AW336" s="68"/>
      <c r="AX336" s="68"/>
      <c r="AY336" s="68"/>
      <c r="AZ336" s="22" t="s">
        <v>393</v>
      </c>
      <c r="BA336" s="29"/>
      <c r="BB336" s="52"/>
    </row>
    <row r="337" spans="2:54" s="45" customFormat="1" x14ac:dyDescent="0.25">
      <c r="B337" s="46">
        <f t="shared" si="25"/>
        <v>0</v>
      </c>
      <c r="C337" s="47">
        <f t="shared" ca="1" si="26"/>
        <v>328</v>
      </c>
      <c r="D337" s="48" t="s">
        <v>349</v>
      </c>
      <c r="E337" s="22"/>
      <c r="F337" s="49" t="s">
        <v>210</v>
      </c>
      <c r="G337" s="22" t="s">
        <v>393</v>
      </c>
      <c r="H337" s="50" t="s">
        <v>915</v>
      </c>
      <c r="I337" s="22" t="s">
        <v>393</v>
      </c>
      <c r="J337" s="51">
        <v>4</v>
      </c>
      <c r="K337" s="52" t="s">
        <v>314</v>
      </c>
      <c r="L337" s="22" t="s">
        <v>393</v>
      </c>
      <c r="M337" s="65" t="s">
        <v>351</v>
      </c>
      <c r="N337" s="29">
        <v>2007</v>
      </c>
      <c r="O337" s="22"/>
      <c r="P337" s="69">
        <v>574354.90709999995</v>
      </c>
      <c r="Q337" s="69"/>
      <c r="R337" s="71">
        <f t="shared" si="27"/>
        <v>2297419.6283999998</v>
      </c>
      <c r="S337" s="53">
        <v>0.1</v>
      </c>
      <c r="U337" s="29">
        <v>2007</v>
      </c>
      <c r="V337" s="71">
        <f t="shared" si="28"/>
        <v>3309750.5208516601</v>
      </c>
      <c r="X337" s="54"/>
      <c r="Y337" s="80" t="str">
        <f t="shared" si="29"/>
        <v xml:space="preserve">10 Yrs    </v>
      </c>
      <c r="Z337" s="55" t="s">
        <v>386</v>
      </c>
      <c r="AA337" s="54"/>
      <c r="AB337" s="22"/>
      <c r="AC337" s="49"/>
      <c r="AD337" s="22" t="s">
        <v>393</v>
      </c>
      <c r="AE337" s="68"/>
      <c r="AF337" s="68" t="s">
        <v>551</v>
      </c>
      <c r="AG337" s="68"/>
      <c r="AH337" s="68"/>
      <c r="AI337" s="68"/>
      <c r="AJ337" s="68"/>
      <c r="AK337" s="68" t="s">
        <v>1384</v>
      </c>
      <c r="AL337" s="68"/>
      <c r="AM337" s="68" t="s">
        <v>1004</v>
      </c>
      <c r="AN337" s="68" t="s">
        <v>16</v>
      </c>
      <c r="AO337" s="68" t="s">
        <v>16</v>
      </c>
      <c r="AP337" s="68"/>
      <c r="AQ337" s="68"/>
      <c r="AR337" s="68"/>
      <c r="AS337" s="68"/>
      <c r="AT337" s="68"/>
      <c r="AU337" s="68"/>
      <c r="AV337" s="68"/>
      <c r="AW337" s="68"/>
      <c r="AX337" s="68"/>
      <c r="AY337" s="68"/>
      <c r="AZ337" s="22" t="s">
        <v>393</v>
      </c>
      <c r="BA337" s="29"/>
      <c r="BB337" s="52"/>
    </row>
    <row r="338" spans="2:54" s="45" customFormat="1" x14ac:dyDescent="0.25">
      <c r="B338" s="46">
        <f t="shared" si="25"/>
        <v>0</v>
      </c>
      <c r="C338" s="47">
        <f t="shared" ca="1" si="26"/>
        <v>329</v>
      </c>
      <c r="D338" s="48" t="s">
        <v>349</v>
      </c>
      <c r="E338" s="22"/>
      <c r="F338" s="49" t="s">
        <v>210</v>
      </c>
      <c r="G338" s="22" t="s">
        <v>393</v>
      </c>
      <c r="H338" s="50" t="s">
        <v>915</v>
      </c>
      <c r="I338" s="22" t="s">
        <v>393</v>
      </c>
      <c r="J338" s="51">
        <v>1</v>
      </c>
      <c r="K338" s="52" t="s">
        <v>314</v>
      </c>
      <c r="L338" s="22" t="s">
        <v>393</v>
      </c>
      <c r="M338" s="65" t="s">
        <v>351</v>
      </c>
      <c r="N338" s="29">
        <v>2005</v>
      </c>
      <c r="O338" s="22"/>
      <c r="P338" s="69">
        <v>1910527.7812000001</v>
      </c>
      <c r="Q338" s="69"/>
      <c r="R338" s="71">
        <f t="shared" si="27"/>
        <v>1910527.7812000001</v>
      </c>
      <c r="S338" s="53">
        <v>0.1</v>
      </c>
      <c r="U338" s="29">
        <v>2005</v>
      </c>
      <c r="V338" s="71">
        <f t="shared" si="28"/>
        <v>3102891.1132070767</v>
      </c>
      <c r="X338" s="54"/>
      <c r="Y338" s="80" t="str">
        <f t="shared" si="29"/>
        <v xml:space="preserve">10 Yrs    </v>
      </c>
      <c r="Z338" s="55" t="s">
        <v>386</v>
      </c>
      <c r="AA338" s="54"/>
      <c r="AB338" s="22"/>
      <c r="AC338" s="49"/>
      <c r="AD338" s="22" t="s">
        <v>393</v>
      </c>
      <c r="AE338" s="68"/>
      <c r="AF338" s="68" t="s">
        <v>658</v>
      </c>
      <c r="AG338" s="68"/>
      <c r="AH338" s="68"/>
      <c r="AI338" s="68"/>
      <c r="AJ338" s="68"/>
      <c r="AK338" s="68" t="s">
        <v>1385</v>
      </c>
      <c r="AL338" s="68"/>
      <c r="AM338" s="68" t="s">
        <v>1004</v>
      </c>
      <c r="AN338" s="68" t="s">
        <v>16</v>
      </c>
      <c r="AO338" s="68" t="s">
        <v>16</v>
      </c>
      <c r="AP338" s="68"/>
      <c r="AQ338" s="68"/>
      <c r="AR338" s="68"/>
      <c r="AS338" s="68"/>
      <c r="AT338" s="68"/>
      <c r="AU338" s="68"/>
      <c r="AV338" s="68"/>
      <c r="AW338" s="68"/>
      <c r="AX338" s="68"/>
      <c r="AY338" s="68"/>
      <c r="AZ338" s="22" t="s">
        <v>393</v>
      </c>
      <c r="BA338" s="29"/>
      <c r="BB338" s="52"/>
    </row>
    <row r="339" spans="2:54" s="45" customFormat="1" x14ac:dyDescent="0.25">
      <c r="B339" s="46">
        <f t="shared" si="25"/>
        <v>0</v>
      </c>
      <c r="C339" s="47">
        <f t="shared" ca="1" si="26"/>
        <v>330</v>
      </c>
      <c r="D339" s="48" t="s">
        <v>349</v>
      </c>
      <c r="E339" s="22"/>
      <c r="F339" s="49" t="s">
        <v>210</v>
      </c>
      <c r="G339" s="22" t="s">
        <v>393</v>
      </c>
      <c r="H339" s="50" t="s">
        <v>915</v>
      </c>
      <c r="I339" s="22" t="s">
        <v>393</v>
      </c>
      <c r="J339" s="51">
        <v>1</v>
      </c>
      <c r="K339" s="52" t="s">
        <v>314</v>
      </c>
      <c r="L339" s="22" t="s">
        <v>393</v>
      </c>
      <c r="M339" s="65" t="s">
        <v>351</v>
      </c>
      <c r="N339" s="29">
        <v>2008</v>
      </c>
      <c r="O339" s="22"/>
      <c r="P339" s="69">
        <v>408411.83559999999</v>
      </c>
      <c r="Q339" s="69"/>
      <c r="R339" s="71">
        <f t="shared" si="27"/>
        <v>408411.83559999999</v>
      </c>
      <c r="S339" s="53">
        <v>0.1</v>
      </c>
      <c r="U339" s="29">
        <v>2008</v>
      </c>
      <c r="V339" s="71">
        <f t="shared" si="28"/>
        <v>568863.37080155127</v>
      </c>
      <c r="X339" s="54"/>
      <c r="Y339" s="80" t="str">
        <f t="shared" si="29"/>
        <v xml:space="preserve">10 Yrs    </v>
      </c>
      <c r="Z339" s="55" t="s">
        <v>386</v>
      </c>
      <c r="AA339" s="54"/>
      <c r="AB339" s="22"/>
      <c r="AC339" s="49"/>
      <c r="AD339" s="22" t="s">
        <v>393</v>
      </c>
      <c r="AE339" s="68"/>
      <c r="AF339" s="68" t="s">
        <v>424</v>
      </c>
      <c r="AG339" s="68"/>
      <c r="AH339" s="68"/>
      <c r="AI339" s="68"/>
      <c r="AJ339" s="68"/>
      <c r="AK339" s="68" t="s">
        <v>1386</v>
      </c>
      <c r="AL339" s="68"/>
      <c r="AM339" s="68" t="s">
        <v>1004</v>
      </c>
      <c r="AN339" s="68" t="s">
        <v>16</v>
      </c>
      <c r="AO339" s="68" t="s">
        <v>16</v>
      </c>
      <c r="AP339" s="68"/>
      <c r="AQ339" s="68"/>
      <c r="AR339" s="68"/>
      <c r="AS339" s="68"/>
      <c r="AT339" s="68"/>
      <c r="AU339" s="68"/>
      <c r="AV339" s="68"/>
      <c r="AW339" s="68"/>
      <c r="AX339" s="68"/>
      <c r="AY339" s="68"/>
      <c r="AZ339" s="22" t="s">
        <v>393</v>
      </c>
      <c r="BA339" s="29"/>
      <c r="BB339" s="52"/>
    </row>
    <row r="340" spans="2:54" s="45" customFormat="1" x14ac:dyDescent="0.25">
      <c r="B340" s="46">
        <f t="shared" si="25"/>
        <v>0</v>
      </c>
      <c r="C340" s="47">
        <f t="shared" ca="1" si="26"/>
        <v>331</v>
      </c>
      <c r="D340" s="48" t="s">
        <v>349</v>
      </c>
      <c r="E340" s="22"/>
      <c r="F340" s="49" t="s">
        <v>213</v>
      </c>
      <c r="G340" s="22" t="s">
        <v>393</v>
      </c>
      <c r="H340" s="50" t="s">
        <v>917</v>
      </c>
      <c r="I340" s="22" t="s">
        <v>393</v>
      </c>
      <c r="J340" s="51">
        <v>1</v>
      </c>
      <c r="K340" s="52" t="s">
        <v>314</v>
      </c>
      <c r="L340" s="22" t="s">
        <v>393</v>
      </c>
      <c r="M340" s="65" t="s">
        <v>351</v>
      </c>
      <c r="N340" s="29">
        <v>2008</v>
      </c>
      <c r="O340" s="22"/>
      <c r="P340" s="69">
        <v>371283.48690000002</v>
      </c>
      <c r="Q340" s="69"/>
      <c r="R340" s="71">
        <f t="shared" si="27"/>
        <v>371283.48690000002</v>
      </c>
      <c r="S340" s="53">
        <v>0.1</v>
      </c>
      <c r="U340" s="29">
        <v>2008</v>
      </c>
      <c r="V340" s="71">
        <f t="shared" si="28"/>
        <v>517148.51889783883</v>
      </c>
      <c r="X340" s="54">
        <v>5</v>
      </c>
      <c r="Y340" s="80" t="str">
        <f t="shared" si="29"/>
        <v xml:space="preserve">10 Yrs    </v>
      </c>
      <c r="Z340" s="55" t="s">
        <v>386</v>
      </c>
      <c r="AA340" s="54"/>
      <c r="AB340" s="22"/>
      <c r="AC340" s="49"/>
      <c r="AD340" s="22" t="s">
        <v>393</v>
      </c>
      <c r="AE340" s="68"/>
      <c r="AF340" s="68" t="s">
        <v>539</v>
      </c>
      <c r="AG340" s="68"/>
      <c r="AH340" s="68"/>
      <c r="AI340" s="68"/>
      <c r="AJ340" s="68"/>
      <c r="AK340" s="68" t="s">
        <v>1387</v>
      </c>
      <c r="AL340" s="68"/>
      <c r="AM340" s="68" t="s">
        <v>1004</v>
      </c>
      <c r="AN340" s="68" t="s">
        <v>16</v>
      </c>
      <c r="AO340" s="68" t="s">
        <v>16</v>
      </c>
      <c r="AP340" s="68"/>
      <c r="AQ340" s="68"/>
      <c r="AR340" s="68"/>
      <c r="AS340" s="68"/>
      <c r="AT340" s="68"/>
      <c r="AU340" s="68"/>
      <c r="AV340" s="68"/>
      <c r="AW340" s="68"/>
      <c r="AX340" s="68"/>
      <c r="AY340" s="68"/>
      <c r="AZ340" s="22" t="s">
        <v>393</v>
      </c>
      <c r="BA340" s="29"/>
      <c r="BB340" s="52"/>
    </row>
    <row r="341" spans="2:54" s="45" customFormat="1" x14ac:dyDescent="0.25">
      <c r="B341" s="46">
        <f t="shared" si="25"/>
        <v>0</v>
      </c>
      <c r="C341" s="47">
        <f t="shared" ca="1" si="26"/>
        <v>332</v>
      </c>
      <c r="D341" s="48" t="s">
        <v>349</v>
      </c>
      <c r="E341" s="22"/>
      <c r="F341" s="49" t="s">
        <v>213</v>
      </c>
      <c r="G341" s="22" t="s">
        <v>393</v>
      </c>
      <c r="H341" s="50" t="s">
        <v>917</v>
      </c>
      <c r="I341" s="22" t="s">
        <v>393</v>
      </c>
      <c r="J341" s="51">
        <v>1</v>
      </c>
      <c r="K341" s="52" t="s">
        <v>314</v>
      </c>
      <c r="L341" s="22" t="s">
        <v>393</v>
      </c>
      <c r="M341" s="65" t="s">
        <v>351</v>
      </c>
      <c r="N341" s="29">
        <v>2006</v>
      </c>
      <c r="O341" s="22"/>
      <c r="P341" s="69">
        <v>114215.08229999999</v>
      </c>
      <c r="Q341" s="69"/>
      <c r="R341" s="71">
        <f t="shared" si="27"/>
        <v>114215.08229999999</v>
      </c>
      <c r="S341" s="53">
        <v>0.1</v>
      </c>
      <c r="U341" s="29">
        <v>2006</v>
      </c>
      <c r="V341" s="71">
        <f t="shared" si="28"/>
        <v>175830.49642379384</v>
      </c>
      <c r="X341" s="54">
        <v>5</v>
      </c>
      <c r="Y341" s="80" t="str">
        <f t="shared" si="29"/>
        <v xml:space="preserve">10 Yrs    </v>
      </c>
      <c r="Z341" s="55" t="s">
        <v>386</v>
      </c>
      <c r="AA341" s="54"/>
      <c r="AB341" s="22"/>
      <c r="AC341" s="49"/>
      <c r="AD341" s="22" t="s">
        <v>393</v>
      </c>
      <c r="AE341" s="68"/>
      <c r="AF341" s="68" t="s">
        <v>568</v>
      </c>
      <c r="AG341" s="68"/>
      <c r="AH341" s="68"/>
      <c r="AI341" s="68"/>
      <c r="AJ341" s="68"/>
      <c r="AK341" s="68" t="s">
        <v>1388</v>
      </c>
      <c r="AL341" s="68"/>
      <c r="AM341" s="68" t="s">
        <v>1004</v>
      </c>
      <c r="AN341" s="68" t="s">
        <v>16</v>
      </c>
      <c r="AO341" s="68" t="s">
        <v>16</v>
      </c>
      <c r="AP341" s="68"/>
      <c r="AQ341" s="68"/>
      <c r="AR341" s="68"/>
      <c r="AS341" s="68"/>
      <c r="AT341" s="68"/>
      <c r="AU341" s="68"/>
      <c r="AV341" s="68"/>
      <c r="AW341" s="68"/>
      <c r="AX341" s="68"/>
      <c r="AY341" s="68"/>
      <c r="AZ341" s="22" t="s">
        <v>393</v>
      </c>
      <c r="BA341" s="29"/>
      <c r="BB341" s="52"/>
    </row>
    <row r="342" spans="2:54" s="45" customFormat="1" x14ac:dyDescent="0.25">
      <c r="B342" s="46">
        <f t="shared" si="25"/>
        <v>0</v>
      </c>
      <c r="C342" s="47">
        <f t="shared" ca="1" si="26"/>
        <v>333</v>
      </c>
      <c r="D342" s="48" t="s">
        <v>349</v>
      </c>
      <c r="E342" s="22"/>
      <c r="F342" s="49" t="s">
        <v>231</v>
      </c>
      <c r="G342" s="22" t="s">
        <v>393</v>
      </c>
      <c r="H342" s="50" t="s">
        <v>403</v>
      </c>
      <c r="I342" s="22" t="s">
        <v>393</v>
      </c>
      <c r="J342" s="51">
        <v>1</v>
      </c>
      <c r="K342" s="52" t="s">
        <v>314</v>
      </c>
      <c r="L342" s="22" t="s">
        <v>393</v>
      </c>
      <c r="M342" s="65" t="s">
        <v>351</v>
      </c>
      <c r="N342" s="29">
        <v>2009</v>
      </c>
      <c r="O342" s="22"/>
      <c r="P342" s="69">
        <v>2150497.4996000002</v>
      </c>
      <c r="Q342" s="69"/>
      <c r="R342" s="71">
        <f t="shared" si="27"/>
        <v>2150497.4996000002</v>
      </c>
      <c r="S342" s="53">
        <v>0.1</v>
      </c>
      <c r="U342" s="29">
        <v>2009</v>
      </c>
      <c r="V342" s="71">
        <f t="shared" si="28"/>
        <v>2896031.705689542</v>
      </c>
      <c r="X342" s="54"/>
      <c r="Y342" s="80" t="str">
        <f t="shared" si="29"/>
        <v xml:space="preserve">20 Yrs    </v>
      </c>
      <c r="Z342" s="55" t="s">
        <v>386</v>
      </c>
      <c r="AA342" s="54"/>
      <c r="AB342" s="22"/>
      <c r="AC342" s="49"/>
      <c r="AD342" s="22" t="s">
        <v>393</v>
      </c>
      <c r="AE342" s="68"/>
      <c r="AF342" s="68" t="s">
        <v>573</v>
      </c>
      <c r="AG342" s="68"/>
      <c r="AH342" s="68"/>
      <c r="AI342" s="68"/>
      <c r="AJ342" s="68"/>
      <c r="AK342" s="68" t="s">
        <v>1389</v>
      </c>
      <c r="AL342" s="68"/>
      <c r="AM342" s="68" t="s">
        <v>1004</v>
      </c>
      <c r="AN342" s="68" t="s">
        <v>16</v>
      </c>
      <c r="AO342" s="68" t="s">
        <v>16</v>
      </c>
      <c r="AP342" s="68"/>
      <c r="AQ342" s="68"/>
      <c r="AR342" s="68"/>
      <c r="AS342" s="68"/>
      <c r="AT342" s="68"/>
      <c r="AU342" s="68"/>
      <c r="AV342" s="68"/>
      <c r="AW342" s="68"/>
      <c r="AX342" s="68"/>
      <c r="AY342" s="68"/>
      <c r="AZ342" s="22" t="s">
        <v>393</v>
      </c>
      <c r="BA342" s="29"/>
      <c r="BB342" s="52"/>
    </row>
    <row r="343" spans="2:54" s="45" customFormat="1" x14ac:dyDescent="0.25">
      <c r="B343" s="46">
        <f t="shared" si="25"/>
        <v>0</v>
      </c>
      <c r="C343" s="47">
        <f t="shared" ca="1" si="26"/>
        <v>334</v>
      </c>
      <c r="D343" s="48" t="s">
        <v>349</v>
      </c>
      <c r="E343" s="22"/>
      <c r="F343" s="49" t="s">
        <v>226</v>
      </c>
      <c r="G343" s="22" t="s">
        <v>393</v>
      </c>
      <c r="H343" s="50" t="s">
        <v>402</v>
      </c>
      <c r="I343" s="22" t="s">
        <v>393</v>
      </c>
      <c r="J343" s="51">
        <v>21</v>
      </c>
      <c r="K343" s="52" t="s">
        <v>314</v>
      </c>
      <c r="L343" s="22" t="s">
        <v>393</v>
      </c>
      <c r="M343" s="65" t="s">
        <v>351</v>
      </c>
      <c r="N343" s="29">
        <v>2008</v>
      </c>
      <c r="O343" s="22"/>
      <c r="P343" s="69">
        <v>56576.531300000002</v>
      </c>
      <c r="Q343" s="69"/>
      <c r="R343" s="71">
        <f t="shared" si="27"/>
        <v>1188107.1573000001</v>
      </c>
      <c r="S343" s="53">
        <v>0.1</v>
      </c>
      <c r="U343" s="29">
        <v>2008</v>
      </c>
      <c r="V343" s="71">
        <f t="shared" si="28"/>
        <v>1654875.2593866482</v>
      </c>
      <c r="X343" s="54"/>
      <c r="Y343" s="80" t="str">
        <f t="shared" si="29"/>
        <v xml:space="preserve">20 Yrs    </v>
      </c>
      <c r="Z343" s="55" t="s">
        <v>386</v>
      </c>
      <c r="AA343" s="54"/>
      <c r="AB343" s="22"/>
      <c r="AC343" s="49"/>
      <c r="AD343" s="22" t="s">
        <v>393</v>
      </c>
      <c r="AE343" s="68"/>
      <c r="AF343" s="68" t="s">
        <v>591</v>
      </c>
      <c r="AG343" s="68"/>
      <c r="AH343" s="68"/>
      <c r="AI343" s="68"/>
      <c r="AJ343" s="68"/>
      <c r="AK343" s="68" t="s">
        <v>1390</v>
      </c>
      <c r="AL343" s="68"/>
      <c r="AM343" s="68" t="s">
        <v>1004</v>
      </c>
      <c r="AN343" s="68" t="s">
        <v>16</v>
      </c>
      <c r="AO343" s="68" t="s">
        <v>16</v>
      </c>
      <c r="AP343" s="68"/>
      <c r="AQ343" s="68"/>
      <c r="AR343" s="68"/>
      <c r="AS343" s="68"/>
      <c r="AT343" s="68"/>
      <c r="AU343" s="68"/>
      <c r="AV343" s="68"/>
      <c r="AW343" s="68"/>
      <c r="AX343" s="68"/>
      <c r="AY343" s="68"/>
      <c r="AZ343" s="22" t="s">
        <v>393</v>
      </c>
      <c r="BA343" s="29"/>
      <c r="BB343" s="52"/>
    </row>
    <row r="344" spans="2:54" s="45" customFormat="1" x14ac:dyDescent="0.25">
      <c r="B344" s="46">
        <f t="shared" si="25"/>
        <v>0</v>
      </c>
      <c r="C344" s="47">
        <f t="shared" ca="1" si="26"/>
        <v>335</v>
      </c>
      <c r="D344" s="48" t="s">
        <v>349</v>
      </c>
      <c r="E344" s="22"/>
      <c r="F344" s="49" t="s">
        <v>867</v>
      </c>
      <c r="G344" s="22" t="s">
        <v>393</v>
      </c>
      <c r="H344" s="50" t="s">
        <v>930</v>
      </c>
      <c r="I344" s="22" t="s">
        <v>393</v>
      </c>
      <c r="J344" s="51">
        <v>33</v>
      </c>
      <c r="K344" s="52" t="s">
        <v>314</v>
      </c>
      <c r="L344" s="22" t="s">
        <v>393</v>
      </c>
      <c r="M344" s="65" t="s">
        <v>351</v>
      </c>
      <c r="N344" s="29">
        <v>2005</v>
      </c>
      <c r="O344" s="22"/>
      <c r="P344" s="69">
        <v>389994.07270000002</v>
      </c>
      <c r="Q344" s="69"/>
      <c r="R344" s="71">
        <f t="shared" si="27"/>
        <v>12869804.3991</v>
      </c>
      <c r="S344" s="53">
        <v>0.1</v>
      </c>
      <c r="U344" s="29">
        <v>2004</v>
      </c>
      <c r="V344" s="71">
        <f t="shared" si="28"/>
        <v>22754534.829558596</v>
      </c>
      <c r="X344" s="54">
        <v>14</v>
      </c>
      <c r="Y344" s="80" t="str">
        <f t="shared" si="29"/>
        <v xml:space="preserve">9 Yrs    </v>
      </c>
      <c r="Z344" s="55" t="s">
        <v>386</v>
      </c>
      <c r="AA344" s="54"/>
      <c r="AB344" s="22"/>
      <c r="AC344" s="49"/>
      <c r="AD344" s="22" t="s">
        <v>393</v>
      </c>
      <c r="AE344" s="68"/>
      <c r="AF344" s="68" t="s">
        <v>592</v>
      </c>
      <c r="AG344" s="68"/>
      <c r="AH344" s="68"/>
      <c r="AI344" s="68"/>
      <c r="AJ344" s="68"/>
      <c r="AK344" s="68" t="s">
        <v>1391</v>
      </c>
      <c r="AL344" s="68"/>
      <c r="AM344" s="68" t="s">
        <v>1000</v>
      </c>
      <c r="AN344" s="68" t="s">
        <v>1001</v>
      </c>
      <c r="AO344" s="68" t="s">
        <v>16</v>
      </c>
      <c r="AP344" s="68"/>
      <c r="AQ344" s="68"/>
      <c r="AR344" s="68"/>
      <c r="AS344" s="68"/>
      <c r="AT344" s="68"/>
      <c r="AU344" s="68"/>
      <c r="AV344" s="68"/>
      <c r="AW344" s="68"/>
      <c r="AX344" s="68"/>
      <c r="AY344" s="68"/>
      <c r="AZ344" s="22" t="s">
        <v>393</v>
      </c>
      <c r="BA344" s="29"/>
      <c r="BB344" s="52"/>
    </row>
    <row r="345" spans="2:54" s="45" customFormat="1" x14ac:dyDescent="0.25">
      <c r="B345" s="46">
        <f t="shared" si="25"/>
        <v>0</v>
      </c>
      <c r="C345" s="47">
        <f t="shared" ca="1" si="26"/>
        <v>336</v>
      </c>
      <c r="D345" s="48" t="s">
        <v>349</v>
      </c>
      <c r="E345" s="22"/>
      <c r="F345" s="49" t="s">
        <v>867</v>
      </c>
      <c r="G345" s="22" t="s">
        <v>393</v>
      </c>
      <c r="H345" s="50" t="s">
        <v>930</v>
      </c>
      <c r="I345" s="22" t="s">
        <v>393</v>
      </c>
      <c r="J345" s="51">
        <v>10</v>
      </c>
      <c r="K345" s="52" t="s">
        <v>314</v>
      </c>
      <c r="L345" s="22" t="s">
        <v>393</v>
      </c>
      <c r="M345" s="65" t="s">
        <v>351</v>
      </c>
      <c r="N345" s="29">
        <v>2006</v>
      </c>
      <c r="O345" s="22"/>
      <c r="P345" s="69">
        <v>397793.95419999998</v>
      </c>
      <c r="Q345" s="69"/>
      <c r="R345" s="71">
        <f t="shared" si="27"/>
        <v>3977939.5419999999</v>
      </c>
      <c r="S345" s="53">
        <v>0.1</v>
      </c>
      <c r="U345" s="29">
        <v>2004</v>
      </c>
      <c r="V345" s="71">
        <f t="shared" si="28"/>
        <v>7033219.8572223261</v>
      </c>
      <c r="X345" s="54">
        <v>14</v>
      </c>
      <c r="Y345" s="80" t="str">
        <f t="shared" si="29"/>
        <v xml:space="preserve">9 Yrs    </v>
      </c>
      <c r="Z345" s="55" t="s">
        <v>386</v>
      </c>
      <c r="AA345" s="54"/>
      <c r="AB345" s="22"/>
      <c r="AC345" s="49"/>
      <c r="AD345" s="22" t="s">
        <v>393</v>
      </c>
      <c r="AE345" s="68"/>
      <c r="AF345" s="68" t="s">
        <v>626</v>
      </c>
      <c r="AG345" s="68"/>
      <c r="AH345" s="68"/>
      <c r="AI345" s="68"/>
      <c r="AJ345" s="68"/>
      <c r="AK345" s="68" t="s">
        <v>1392</v>
      </c>
      <c r="AL345" s="68"/>
      <c r="AM345" s="68" t="s">
        <v>1000</v>
      </c>
      <c r="AN345" s="68" t="s">
        <v>1001</v>
      </c>
      <c r="AO345" s="68" t="s">
        <v>16</v>
      </c>
      <c r="AP345" s="68"/>
      <c r="AQ345" s="68"/>
      <c r="AR345" s="68"/>
      <c r="AS345" s="68"/>
      <c r="AT345" s="68"/>
      <c r="AU345" s="68"/>
      <c r="AV345" s="68"/>
      <c r="AW345" s="68"/>
      <c r="AX345" s="68"/>
      <c r="AY345" s="68"/>
      <c r="AZ345" s="22" t="s">
        <v>393</v>
      </c>
      <c r="BA345" s="29"/>
      <c r="BB345" s="52"/>
    </row>
    <row r="346" spans="2:54" s="45" customFormat="1" x14ac:dyDescent="0.25">
      <c r="B346" s="46">
        <f t="shared" si="25"/>
        <v>0</v>
      </c>
      <c r="C346" s="47">
        <f t="shared" ca="1" si="26"/>
        <v>337</v>
      </c>
      <c r="D346" s="48" t="s">
        <v>349</v>
      </c>
      <c r="E346" s="22"/>
      <c r="F346" s="49" t="s">
        <v>866</v>
      </c>
      <c r="G346" s="22" t="s">
        <v>393</v>
      </c>
      <c r="H346" s="50" t="s">
        <v>929</v>
      </c>
      <c r="I346" s="22" t="s">
        <v>393</v>
      </c>
      <c r="J346" s="51">
        <v>28</v>
      </c>
      <c r="K346" s="52" t="s">
        <v>314</v>
      </c>
      <c r="L346" s="22" t="s">
        <v>393</v>
      </c>
      <c r="M346" s="65" t="s">
        <v>351</v>
      </c>
      <c r="N346" s="29">
        <v>1999</v>
      </c>
      <c r="O346" s="22"/>
      <c r="P346" s="69">
        <v>503884.73220000003</v>
      </c>
      <c r="Q346" s="69"/>
      <c r="R346" s="71">
        <f t="shared" si="27"/>
        <v>14108772.501600001</v>
      </c>
      <c r="S346" s="53">
        <v>0.1</v>
      </c>
      <c r="U346" s="29">
        <v>2008</v>
      </c>
      <c r="V346" s="71">
        <f t="shared" si="28"/>
        <v>19651643.717282157</v>
      </c>
      <c r="X346" s="54">
        <v>14</v>
      </c>
      <c r="Y346" s="80" t="str">
        <f t="shared" si="29"/>
        <v xml:space="preserve">12 Yrs    </v>
      </c>
      <c r="Z346" s="55" t="s">
        <v>386</v>
      </c>
      <c r="AA346" s="54"/>
      <c r="AB346" s="22"/>
      <c r="AC346" s="49"/>
      <c r="AD346" s="22" t="s">
        <v>393</v>
      </c>
      <c r="AE346" s="68"/>
      <c r="AF346" s="68" t="s">
        <v>648</v>
      </c>
      <c r="AG346" s="68"/>
      <c r="AH346" s="68"/>
      <c r="AI346" s="68"/>
      <c r="AJ346" s="68"/>
      <c r="AK346" s="68" t="s">
        <v>1393</v>
      </c>
      <c r="AL346" s="68"/>
      <c r="AM346" s="68" t="s">
        <v>999</v>
      </c>
      <c r="AN346" s="68" t="s">
        <v>1002</v>
      </c>
      <c r="AO346" s="68" t="s">
        <v>16</v>
      </c>
      <c r="AP346" s="68"/>
      <c r="AQ346" s="68"/>
      <c r="AR346" s="68"/>
      <c r="AS346" s="68"/>
      <c r="AT346" s="68"/>
      <c r="AU346" s="68"/>
      <c r="AV346" s="68"/>
      <c r="AW346" s="68"/>
      <c r="AX346" s="68"/>
      <c r="AY346" s="68"/>
      <c r="AZ346" s="22" t="s">
        <v>393</v>
      </c>
      <c r="BA346" s="29"/>
      <c r="BB346" s="52"/>
    </row>
    <row r="347" spans="2:54" s="45" customFormat="1" x14ac:dyDescent="0.25">
      <c r="B347" s="46">
        <f t="shared" si="25"/>
        <v>0</v>
      </c>
      <c r="C347" s="47">
        <f t="shared" ca="1" si="26"/>
        <v>338</v>
      </c>
      <c r="D347" s="48" t="s">
        <v>349</v>
      </c>
      <c r="E347" s="22"/>
      <c r="F347" s="49" t="s">
        <v>866</v>
      </c>
      <c r="G347" s="22" t="s">
        <v>393</v>
      </c>
      <c r="H347" s="50" t="s">
        <v>929</v>
      </c>
      <c r="I347" s="22" t="s">
        <v>393</v>
      </c>
      <c r="J347" s="51">
        <v>20</v>
      </c>
      <c r="K347" s="52" t="s">
        <v>314</v>
      </c>
      <c r="L347" s="22" t="s">
        <v>393</v>
      </c>
      <c r="M347" s="65" t="s">
        <v>351</v>
      </c>
      <c r="N347" s="29">
        <v>1997</v>
      </c>
      <c r="O347" s="22"/>
      <c r="P347" s="69">
        <v>519796.88160000002</v>
      </c>
      <c r="Q347" s="69"/>
      <c r="R347" s="71">
        <f t="shared" si="27"/>
        <v>10395937.632000001</v>
      </c>
      <c r="S347" s="53">
        <v>0.1</v>
      </c>
      <c r="U347" s="29">
        <v>2008</v>
      </c>
      <c r="V347" s="71">
        <f t="shared" si="28"/>
        <v>14480158.527468048</v>
      </c>
      <c r="X347" s="54">
        <v>14</v>
      </c>
      <c r="Y347" s="80" t="str">
        <f t="shared" si="29"/>
        <v xml:space="preserve">12 Yrs    </v>
      </c>
      <c r="Z347" s="55" t="s">
        <v>386</v>
      </c>
      <c r="AA347" s="54"/>
      <c r="AB347" s="22"/>
      <c r="AC347" s="49"/>
      <c r="AD347" s="22" t="s">
        <v>393</v>
      </c>
      <c r="AE347" s="68"/>
      <c r="AF347" s="68" t="s">
        <v>518</v>
      </c>
      <c r="AG347" s="68"/>
      <c r="AH347" s="68"/>
      <c r="AI347" s="68"/>
      <c r="AJ347" s="68"/>
      <c r="AK347" s="68" t="s">
        <v>1394</v>
      </c>
      <c r="AL347" s="68"/>
      <c r="AM347" s="68" t="s">
        <v>999</v>
      </c>
      <c r="AN347" s="68" t="s">
        <v>1002</v>
      </c>
      <c r="AO347" s="68" t="s">
        <v>16</v>
      </c>
      <c r="AP347" s="68"/>
      <c r="AQ347" s="68"/>
      <c r="AR347" s="68"/>
      <c r="AS347" s="68"/>
      <c r="AT347" s="68"/>
      <c r="AU347" s="68"/>
      <c r="AV347" s="68"/>
      <c r="AW347" s="68"/>
      <c r="AX347" s="68"/>
      <c r="AY347" s="68"/>
      <c r="AZ347" s="22" t="s">
        <v>393</v>
      </c>
      <c r="BA347" s="29"/>
      <c r="BB347" s="52"/>
    </row>
    <row r="348" spans="2:54" s="45" customFormat="1" x14ac:dyDescent="0.25">
      <c r="B348" s="46">
        <f t="shared" si="25"/>
        <v>0</v>
      </c>
      <c r="C348" s="47">
        <f t="shared" ca="1" si="26"/>
        <v>339</v>
      </c>
      <c r="D348" s="48" t="s">
        <v>349</v>
      </c>
      <c r="E348" s="22"/>
      <c r="F348" s="49" t="s">
        <v>866</v>
      </c>
      <c r="G348" s="22" t="s">
        <v>393</v>
      </c>
      <c r="H348" s="50" t="s">
        <v>929</v>
      </c>
      <c r="I348" s="22" t="s">
        <v>393</v>
      </c>
      <c r="J348" s="51">
        <v>15</v>
      </c>
      <c r="K348" s="52" t="s">
        <v>314</v>
      </c>
      <c r="L348" s="22" t="s">
        <v>393</v>
      </c>
      <c r="M348" s="65" t="s">
        <v>351</v>
      </c>
      <c r="N348" s="29">
        <v>1996</v>
      </c>
      <c r="O348" s="22"/>
      <c r="P348" s="69">
        <v>495044.64919999999</v>
      </c>
      <c r="Q348" s="69"/>
      <c r="R348" s="71">
        <f t="shared" si="27"/>
        <v>7425669.7379999999</v>
      </c>
      <c r="S348" s="53">
        <v>0.1</v>
      </c>
      <c r="U348" s="29">
        <v>2008</v>
      </c>
      <c r="V348" s="71">
        <f t="shared" si="28"/>
        <v>10342970.377956778</v>
      </c>
      <c r="X348" s="54">
        <v>14</v>
      </c>
      <c r="Y348" s="80" t="str">
        <f t="shared" si="29"/>
        <v xml:space="preserve">12 Yrs    </v>
      </c>
      <c r="Z348" s="55" t="s">
        <v>386</v>
      </c>
      <c r="AA348" s="54"/>
      <c r="AB348" s="22"/>
      <c r="AC348" s="49"/>
      <c r="AD348" s="22" t="s">
        <v>393</v>
      </c>
      <c r="AE348" s="68"/>
      <c r="AF348" s="68" t="s">
        <v>676</v>
      </c>
      <c r="AG348" s="68"/>
      <c r="AH348" s="68"/>
      <c r="AI348" s="68"/>
      <c r="AJ348" s="68"/>
      <c r="AK348" s="68" t="s">
        <v>1395</v>
      </c>
      <c r="AL348" s="68"/>
      <c r="AM348" s="68" t="s">
        <v>1000</v>
      </c>
      <c r="AN348" s="68" t="s">
        <v>1001</v>
      </c>
      <c r="AO348" s="68" t="s">
        <v>16</v>
      </c>
      <c r="AP348" s="68"/>
      <c r="AQ348" s="68"/>
      <c r="AR348" s="68"/>
      <c r="AS348" s="68"/>
      <c r="AT348" s="68"/>
      <c r="AU348" s="68"/>
      <c r="AV348" s="68"/>
      <c r="AW348" s="68"/>
      <c r="AX348" s="68"/>
      <c r="AY348" s="68"/>
      <c r="AZ348" s="22" t="s">
        <v>393</v>
      </c>
      <c r="BA348" s="29"/>
      <c r="BB348" s="52"/>
    </row>
    <row r="349" spans="2:54" s="45" customFormat="1" x14ac:dyDescent="0.25">
      <c r="B349" s="46">
        <f t="shared" si="25"/>
        <v>0</v>
      </c>
      <c r="C349" s="47">
        <f t="shared" ca="1" si="26"/>
        <v>340</v>
      </c>
      <c r="D349" s="48" t="s">
        <v>349</v>
      </c>
      <c r="E349" s="22"/>
      <c r="F349" s="49" t="s">
        <v>866</v>
      </c>
      <c r="G349" s="22" t="s">
        <v>393</v>
      </c>
      <c r="H349" s="50" t="s">
        <v>929</v>
      </c>
      <c r="I349" s="22" t="s">
        <v>393</v>
      </c>
      <c r="J349" s="51">
        <v>11</v>
      </c>
      <c r="K349" s="52" t="s">
        <v>314</v>
      </c>
      <c r="L349" s="22" t="s">
        <v>393</v>
      </c>
      <c r="M349" s="65" t="s">
        <v>351</v>
      </c>
      <c r="N349" s="29">
        <v>2001</v>
      </c>
      <c r="O349" s="22"/>
      <c r="P349" s="69">
        <v>499545.0551</v>
      </c>
      <c r="Q349" s="69"/>
      <c r="R349" s="71">
        <f t="shared" si="27"/>
        <v>5494995.6061000004</v>
      </c>
      <c r="S349" s="53">
        <v>0.1</v>
      </c>
      <c r="U349" s="29">
        <v>2008</v>
      </c>
      <c r="V349" s="71">
        <f t="shared" si="28"/>
        <v>7653798.0796601577</v>
      </c>
      <c r="X349" s="54">
        <v>14</v>
      </c>
      <c r="Y349" s="80" t="str">
        <f t="shared" si="29"/>
        <v xml:space="preserve">12 Yrs    </v>
      </c>
      <c r="Z349" s="55" t="s">
        <v>386</v>
      </c>
      <c r="AA349" s="54"/>
      <c r="AB349" s="22"/>
      <c r="AC349" s="49"/>
      <c r="AD349" s="22" t="s">
        <v>393</v>
      </c>
      <c r="AE349" s="68"/>
      <c r="AF349" s="68" t="s">
        <v>582</v>
      </c>
      <c r="AG349" s="68"/>
      <c r="AH349" s="68"/>
      <c r="AI349" s="68"/>
      <c r="AJ349" s="68"/>
      <c r="AK349" s="68" t="s">
        <v>1396</v>
      </c>
      <c r="AL349" s="68"/>
      <c r="AM349" s="68" t="s">
        <v>999</v>
      </c>
      <c r="AN349" s="68" t="s">
        <v>1002</v>
      </c>
      <c r="AO349" s="68" t="s">
        <v>16</v>
      </c>
      <c r="AP349" s="68"/>
      <c r="AQ349" s="68"/>
      <c r="AR349" s="68"/>
      <c r="AS349" s="68"/>
      <c r="AT349" s="68"/>
      <c r="AU349" s="68"/>
      <c r="AV349" s="68"/>
      <c r="AW349" s="68"/>
      <c r="AX349" s="68"/>
      <c r="AY349" s="68"/>
      <c r="AZ349" s="22" t="s">
        <v>393</v>
      </c>
      <c r="BA349" s="29"/>
      <c r="BB349" s="52"/>
    </row>
    <row r="350" spans="2:54" s="45" customFormat="1" x14ac:dyDescent="0.25">
      <c r="B350" s="46">
        <f t="shared" si="25"/>
        <v>0</v>
      </c>
      <c r="C350" s="47">
        <f t="shared" ca="1" si="26"/>
        <v>341</v>
      </c>
      <c r="D350" s="48" t="s">
        <v>349</v>
      </c>
      <c r="E350" s="22"/>
      <c r="F350" s="49" t="s">
        <v>866</v>
      </c>
      <c r="G350" s="22" t="s">
        <v>393</v>
      </c>
      <c r="H350" s="50" t="s">
        <v>929</v>
      </c>
      <c r="I350" s="22" t="s">
        <v>393</v>
      </c>
      <c r="J350" s="51">
        <v>9</v>
      </c>
      <c r="K350" s="52" t="s">
        <v>314</v>
      </c>
      <c r="L350" s="22" t="s">
        <v>393</v>
      </c>
      <c r="M350" s="65" t="s">
        <v>351</v>
      </c>
      <c r="N350" s="29">
        <v>2007</v>
      </c>
      <c r="O350" s="22"/>
      <c r="P350" s="69">
        <v>503295.3933</v>
      </c>
      <c r="Q350" s="69"/>
      <c r="R350" s="71">
        <f t="shared" si="27"/>
        <v>4529658.5396999996</v>
      </c>
      <c r="S350" s="53">
        <v>0.1</v>
      </c>
      <c r="U350" s="29">
        <v>2008</v>
      </c>
      <c r="V350" s="71">
        <f t="shared" si="28"/>
        <v>6309211.9298850568</v>
      </c>
      <c r="X350" s="54">
        <v>14</v>
      </c>
      <c r="Y350" s="80" t="str">
        <f t="shared" si="29"/>
        <v xml:space="preserve">12 Yrs    </v>
      </c>
      <c r="Z350" s="55" t="s">
        <v>386</v>
      </c>
      <c r="AA350" s="54"/>
      <c r="AB350" s="22"/>
      <c r="AC350" s="49"/>
      <c r="AD350" s="22" t="s">
        <v>393</v>
      </c>
      <c r="AE350" s="68"/>
      <c r="AF350" s="68" t="s">
        <v>575</v>
      </c>
      <c r="AG350" s="68"/>
      <c r="AH350" s="68"/>
      <c r="AI350" s="68"/>
      <c r="AJ350" s="68"/>
      <c r="AK350" s="68" t="s">
        <v>1397</v>
      </c>
      <c r="AL350" s="68"/>
      <c r="AM350" s="68" t="s">
        <v>999</v>
      </c>
      <c r="AN350" s="68" t="s">
        <v>1002</v>
      </c>
      <c r="AO350" s="68" t="s">
        <v>16</v>
      </c>
      <c r="AP350" s="68"/>
      <c r="AQ350" s="68"/>
      <c r="AR350" s="68"/>
      <c r="AS350" s="68"/>
      <c r="AT350" s="68"/>
      <c r="AU350" s="68"/>
      <c r="AV350" s="68"/>
      <c r="AW350" s="68"/>
      <c r="AX350" s="68"/>
      <c r="AY350" s="68"/>
      <c r="AZ350" s="22" t="s">
        <v>393</v>
      </c>
      <c r="BA350" s="29"/>
      <c r="BB350" s="52"/>
    </row>
    <row r="351" spans="2:54" s="45" customFormat="1" x14ac:dyDescent="0.25">
      <c r="B351" s="46">
        <f t="shared" si="25"/>
        <v>0</v>
      </c>
      <c r="C351" s="47">
        <f t="shared" ca="1" si="26"/>
        <v>342</v>
      </c>
      <c r="D351" s="48" t="s">
        <v>349</v>
      </c>
      <c r="E351" s="22"/>
      <c r="F351" s="49" t="s">
        <v>865</v>
      </c>
      <c r="G351" s="22" t="s">
        <v>393</v>
      </c>
      <c r="H351" s="50" t="s">
        <v>991</v>
      </c>
      <c r="I351" s="22" t="s">
        <v>393</v>
      </c>
      <c r="J351" s="51">
        <v>66</v>
      </c>
      <c r="K351" s="52" t="s">
        <v>314</v>
      </c>
      <c r="L351" s="22" t="s">
        <v>393</v>
      </c>
      <c r="M351" s="65" t="s">
        <v>351</v>
      </c>
      <c r="N351" s="29">
        <v>1999</v>
      </c>
      <c r="O351" s="22"/>
      <c r="P351" s="69">
        <v>630056.82620000001</v>
      </c>
      <c r="Q351" s="69"/>
      <c r="R351" s="71">
        <f t="shared" si="27"/>
        <v>41583750.529200003</v>
      </c>
      <c r="S351" s="53">
        <v>0.1</v>
      </c>
      <c r="U351" s="29">
        <v>2008</v>
      </c>
      <c r="V351" s="71">
        <f t="shared" si="28"/>
        <v>57920634.111543626</v>
      </c>
      <c r="X351" s="54"/>
      <c r="Y351" s="80" t="str">
        <f t="shared" si="29"/>
        <v xml:space="preserve">14 Yrs    </v>
      </c>
      <c r="Z351" s="55" t="s">
        <v>386</v>
      </c>
      <c r="AA351" s="54"/>
      <c r="AB351" s="22"/>
      <c r="AC351" s="49"/>
      <c r="AD351" s="22" t="s">
        <v>393</v>
      </c>
      <c r="AE351" s="68"/>
      <c r="AF351" s="68" t="s">
        <v>441</v>
      </c>
      <c r="AG351" s="68"/>
      <c r="AH351" s="68"/>
      <c r="AI351" s="68"/>
      <c r="AJ351" s="68"/>
      <c r="AK351" s="68" t="s">
        <v>1398</v>
      </c>
      <c r="AL351" s="68"/>
      <c r="AM351" s="68" t="s">
        <v>997</v>
      </c>
      <c r="AN351" s="68" t="s">
        <v>1003</v>
      </c>
      <c r="AO351" s="68" t="s">
        <v>16</v>
      </c>
      <c r="AP351" s="68"/>
      <c r="AQ351" s="68"/>
      <c r="AR351" s="68"/>
      <c r="AS351" s="68"/>
      <c r="AT351" s="68"/>
      <c r="AU351" s="68"/>
      <c r="AV351" s="68"/>
      <c r="AW351" s="68"/>
      <c r="AX351" s="68"/>
      <c r="AY351" s="68"/>
      <c r="AZ351" s="22" t="s">
        <v>393</v>
      </c>
      <c r="BA351" s="29"/>
      <c r="BB351" s="52"/>
    </row>
    <row r="352" spans="2:54" s="45" customFormat="1" x14ac:dyDescent="0.25">
      <c r="B352" s="46">
        <f t="shared" si="25"/>
        <v>0</v>
      </c>
      <c r="C352" s="47">
        <f t="shared" ca="1" si="26"/>
        <v>343</v>
      </c>
      <c r="D352" s="48" t="s">
        <v>349</v>
      </c>
      <c r="E352" s="22"/>
      <c r="F352" s="49" t="s">
        <v>865</v>
      </c>
      <c r="G352" s="22" t="s">
        <v>393</v>
      </c>
      <c r="H352" s="50" t="s">
        <v>991</v>
      </c>
      <c r="I352" s="22" t="s">
        <v>393</v>
      </c>
      <c r="J352" s="51">
        <v>61</v>
      </c>
      <c r="K352" s="52" t="s">
        <v>314</v>
      </c>
      <c r="L352" s="22" t="s">
        <v>393</v>
      </c>
      <c r="M352" s="65" t="s">
        <v>351</v>
      </c>
      <c r="N352" s="29">
        <v>2007</v>
      </c>
      <c r="O352" s="22"/>
      <c r="P352" s="69">
        <v>620834.68299999996</v>
      </c>
      <c r="Q352" s="69"/>
      <c r="R352" s="71">
        <f t="shared" si="27"/>
        <v>37870915.662999995</v>
      </c>
      <c r="S352" s="53">
        <v>0.1</v>
      </c>
      <c r="U352" s="29">
        <v>2008</v>
      </c>
      <c r="V352" s="71">
        <f t="shared" si="28"/>
        <v>52749148.926465258</v>
      </c>
      <c r="X352" s="54"/>
      <c r="Y352" s="80" t="str">
        <f t="shared" si="29"/>
        <v xml:space="preserve">14 Yrs    </v>
      </c>
      <c r="Z352" s="55" t="s">
        <v>386</v>
      </c>
      <c r="AA352" s="54"/>
      <c r="AB352" s="22"/>
      <c r="AC352" s="49"/>
      <c r="AD352" s="22" t="s">
        <v>393</v>
      </c>
      <c r="AE352" s="68"/>
      <c r="AF352" s="68" t="s">
        <v>635</v>
      </c>
      <c r="AG352" s="68"/>
      <c r="AH352" s="68"/>
      <c r="AI352" s="68"/>
      <c r="AJ352" s="68"/>
      <c r="AK352" s="68" t="s">
        <v>1399</v>
      </c>
      <c r="AL352" s="68"/>
      <c r="AM352" s="68" t="s">
        <v>999</v>
      </c>
      <c r="AN352" s="68" t="s">
        <v>1002</v>
      </c>
      <c r="AO352" s="68" t="s">
        <v>16</v>
      </c>
      <c r="AP352" s="68"/>
      <c r="AQ352" s="68"/>
      <c r="AR352" s="68"/>
      <c r="AS352" s="68"/>
      <c r="AT352" s="68"/>
      <c r="AU352" s="68"/>
      <c r="AV352" s="68"/>
      <c r="AW352" s="68"/>
      <c r="AX352" s="68"/>
      <c r="AY352" s="68"/>
      <c r="AZ352" s="22" t="s">
        <v>393</v>
      </c>
      <c r="BA352" s="29"/>
      <c r="BB352" s="52"/>
    </row>
    <row r="353" spans="2:54" s="45" customFormat="1" x14ac:dyDescent="0.25">
      <c r="B353" s="46">
        <f t="shared" si="25"/>
        <v>0</v>
      </c>
      <c r="C353" s="47">
        <f t="shared" ca="1" si="26"/>
        <v>344</v>
      </c>
      <c r="D353" s="48" t="s">
        <v>349</v>
      </c>
      <c r="E353" s="22"/>
      <c r="F353" s="49" t="s">
        <v>865</v>
      </c>
      <c r="G353" s="22" t="s">
        <v>393</v>
      </c>
      <c r="H353" s="50" t="s">
        <v>991</v>
      </c>
      <c r="I353" s="22" t="s">
        <v>393</v>
      </c>
      <c r="J353" s="51">
        <v>57</v>
      </c>
      <c r="K353" s="52" t="s">
        <v>314</v>
      </c>
      <c r="L353" s="22" t="s">
        <v>393</v>
      </c>
      <c r="M353" s="65" t="s">
        <v>351</v>
      </c>
      <c r="N353" s="29">
        <v>2010</v>
      </c>
      <c r="O353" s="22"/>
      <c r="P353" s="69">
        <v>625319.55680000002</v>
      </c>
      <c r="Q353" s="69"/>
      <c r="R353" s="71">
        <f t="shared" si="27"/>
        <v>35643214.737599999</v>
      </c>
      <c r="S353" s="53">
        <v>0.1</v>
      </c>
      <c r="U353" s="29">
        <v>2008</v>
      </c>
      <c r="V353" s="71">
        <f t="shared" si="28"/>
        <v>49646257.807506762</v>
      </c>
      <c r="X353" s="54"/>
      <c r="Y353" s="80" t="str">
        <f t="shared" si="29"/>
        <v xml:space="preserve">14 Yrs    </v>
      </c>
      <c r="Z353" s="55" t="s">
        <v>386</v>
      </c>
      <c r="AA353" s="54"/>
      <c r="AB353" s="22"/>
      <c r="AC353" s="49"/>
      <c r="AD353" s="22" t="s">
        <v>393</v>
      </c>
      <c r="AE353" s="68"/>
      <c r="AF353" s="68" t="s">
        <v>437</v>
      </c>
      <c r="AG353" s="68"/>
      <c r="AH353" s="68"/>
      <c r="AI353" s="68"/>
      <c r="AJ353" s="68"/>
      <c r="AK353" s="68" t="s">
        <v>1400</v>
      </c>
      <c r="AL353" s="68"/>
      <c r="AM353" s="68" t="s">
        <v>999</v>
      </c>
      <c r="AN353" s="68" t="s">
        <v>1002</v>
      </c>
      <c r="AO353" s="68" t="s">
        <v>16</v>
      </c>
      <c r="AP353" s="68"/>
      <c r="AQ353" s="68"/>
      <c r="AR353" s="68"/>
      <c r="AS353" s="68"/>
      <c r="AT353" s="68"/>
      <c r="AU353" s="68"/>
      <c r="AV353" s="68"/>
      <c r="AW353" s="68"/>
      <c r="AX353" s="68"/>
      <c r="AY353" s="68"/>
      <c r="AZ353" s="22" t="s">
        <v>393</v>
      </c>
      <c r="BA353" s="29"/>
      <c r="BB353" s="52"/>
    </row>
    <row r="354" spans="2:54" s="45" customFormat="1" x14ac:dyDescent="0.25">
      <c r="B354" s="46">
        <f t="shared" si="25"/>
        <v>0</v>
      </c>
      <c r="C354" s="47">
        <f t="shared" ca="1" si="26"/>
        <v>345</v>
      </c>
      <c r="D354" s="48" t="s">
        <v>349</v>
      </c>
      <c r="E354" s="22"/>
      <c r="F354" s="49" t="s">
        <v>865</v>
      </c>
      <c r="G354" s="22" t="s">
        <v>393</v>
      </c>
      <c r="H354" s="50" t="s">
        <v>991</v>
      </c>
      <c r="I354" s="22" t="s">
        <v>393</v>
      </c>
      <c r="J354" s="51">
        <v>50</v>
      </c>
      <c r="K354" s="52" t="s">
        <v>314</v>
      </c>
      <c r="L354" s="22" t="s">
        <v>393</v>
      </c>
      <c r="M354" s="65" t="s">
        <v>351</v>
      </c>
      <c r="N354" s="29">
        <v>2001</v>
      </c>
      <c r="O354" s="22"/>
      <c r="P354" s="69">
        <v>638607.59739999997</v>
      </c>
      <c r="Q354" s="69"/>
      <c r="R354" s="71">
        <f t="shared" si="27"/>
        <v>31930379.869999997</v>
      </c>
      <c r="S354" s="53">
        <v>0.1</v>
      </c>
      <c r="U354" s="29">
        <v>2008</v>
      </c>
      <c r="V354" s="71">
        <f t="shared" si="28"/>
        <v>44474772.620478384</v>
      </c>
      <c r="X354" s="54"/>
      <c r="Y354" s="80" t="str">
        <f t="shared" si="29"/>
        <v xml:space="preserve">14 Yrs    </v>
      </c>
      <c r="Z354" s="55" t="s">
        <v>386</v>
      </c>
      <c r="AA354" s="54"/>
      <c r="AB354" s="22"/>
      <c r="AC354" s="49"/>
      <c r="AD354" s="22" t="s">
        <v>393</v>
      </c>
      <c r="AE354" s="68"/>
      <c r="AF354" s="68" t="s">
        <v>570</v>
      </c>
      <c r="AG354" s="68"/>
      <c r="AH354" s="68"/>
      <c r="AI354" s="68"/>
      <c r="AJ354" s="68"/>
      <c r="AK354" s="68" t="s">
        <v>1401</v>
      </c>
      <c r="AL354" s="68"/>
      <c r="AM354" s="68" t="s">
        <v>997</v>
      </c>
      <c r="AN354" s="68" t="s">
        <v>1003</v>
      </c>
      <c r="AO354" s="68" t="s">
        <v>16</v>
      </c>
      <c r="AP354" s="68"/>
      <c r="AQ354" s="68"/>
      <c r="AR354" s="68"/>
      <c r="AS354" s="68"/>
      <c r="AT354" s="68"/>
      <c r="AU354" s="68"/>
      <c r="AV354" s="68"/>
      <c r="AW354" s="68"/>
      <c r="AX354" s="68"/>
      <c r="AY354" s="68"/>
      <c r="AZ354" s="22" t="s">
        <v>393</v>
      </c>
      <c r="BA354" s="29"/>
      <c r="BB354" s="52"/>
    </row>
    <row r="355" spans="2:54" s="45" customFormat="1" x14ac:dyDescent="0.25">
      <c r="B355" s="46">
        <f t="shared" si="25"/>
        <v>0</v>
      </c>
      <c r="C355" s="47">
        <f t="shared" ca="1" si="26"/>
        <v>346</v>
      </c>
      <c r="D355" s="48" t="s">
        <v>349</v>
      </c>
      <c r="E355" s="22"/>
      <c r="F355" s="49" t="s">
        <v>865</v>
      </c>
      <c r="G355" s="22" t="s">
        <v>393</v>
      </c>
      <c r="H355" s="50" t="s">
        <v>991</v>
      </c>
      <c r="I355" s="22" t="s">
        <v>393</v>
      </c>
      <c r="J355" s="51">
        <v>51</v>
      </c>
      <c r="K355" s="52" t="s">
        <v>314</v>
      </c>
      <c r="L355" s="22" t="s">
        <v>393</v>
      </c>
      <c r="M355" s="65" t="s">
        <v>351</v>
      </c>
      <c r="N355" s="29">
        <v>2009</v>
      </c>
      <c r="O355" s="22"/>
      <c r="P355" s="69">
        <v>626085.8798</v>
      </c>
      <c r="Q355" s="69"/>
      <c r="R355" s="71">
        <f t="shared" si="27"/>
        <v>31930379.869800001</v>
      </c>
      <c r="S355" s="53">
        <v>0.1</v>
      </c>
      <c r="U355" s="29">
        <v>2008</v>
      </c>
      <c r="V355" s="71">
        <f t="shared" si="28"/>
        <v>44474772.620199814</v>
      </c>
      <c r="X355" s="54"/>
      <c r="Y355" s="80" t="str">
        <f t="shared" si="29"/>
        <v xml:space="preserve">14 Yrs    </v>
      </c>
      <c r="Z355" s="55" t="s">
        <v>386</v>
      </c>
      <c r="AA355" s="54"/>
      <c r="AB355" s="22"/>
      <c r="AC355" s="49"/>
      <c r="AD355" s="22" t="s">
        <v>393</v>
      </c>
      <c r="AE355" s="68"/>
      <c r="AF355" s="68" t="s">
        <v>515</v>
      </c>
      <c r="AG355" s="68"/>
      <c r="AH355" s="68"/>
      <c r="AI355" s="68"/>
      <c r="AJ355" s="68"/>
      <c r="AK355" s="68" t="s">
        <v>1402</v>
      </c>
      <c r="AL355" s="68"/>
      <c r="AM355" s="68" t="s">
        <v>999</v>
      </c>
      <c r="AN355" s="68" t="s">
        <v>1002</v>
      </c>
      <c r="AO355" s="68" t="s">
        <v>16</v>
      </c>
      <c r="AP355" s="68"/>
      <c r="AQ355" s="68"/>
      <c r="AR355" s="68"/>
      <c r="AS355" s="68"/>
      <c r="AT355" s="68"/>
      <c r="AU355" s="68"/>
      <c r="AV355" s="68"/>
      <c r="AW355" s="68"/>
      <c r="AX355" s="68"/>
      <c r="AY355" s="68"/>
      <c r="AZ355" s="22" t="s">
        <v>393</v>
      </c>
      <c r="BA355" s="29"/>
      <c r="BB355" s="52"/>
    </row>
    <row r="356" spans="2:54" s="45" customFormat="1" x14ac:dyDescent="0.25">
      <c r="B356" s="46">
        <f t="shared" si="25"/>
        <v>0</v>
      </c>
      <c r="C356" s="47">
        <f t="shared" ca="1" si="26"/>
        <v>347</v>
      </c>
      <c r="D356" s="48" t="s">
        <v>349</v>
      </c>
      <c r="E356" s="22"/>
      <c r="F356" s="49" t="s">
        <v>865</v>
      </c>
      <c r="G356" s="22" t="s">
        <v>393</v>
      </c>
      <c r="H356" s="50" t="s">
        <v>991</v>
      </c>
      <c r="I356" s="22" t="s">
        <v>393</v>
      </c>
      <c r="J356" s="51">
        <v>31</v>
      </c>
      <c r="K356" s="52" t="s">
        <v>314</v>
      </c>
      <c r="L356" s="22" t="s">
        <v>393</v>
      </c>
      <c r="M356" s="65" t="s">
        <v>351</v>
      </c>
      <c r="N356" s="29">
        <v>2006</v>
      </c>
      <c r="O356" s="22"/>
      <c r="P356" s="69">
        <v>646751.88040000002</v>
      </c>
      <c r="Q356" s="69"/>
      <c r="R356" s="71">
        <f t="shared" si="27"/>
        <v>20049308.292400002</v>
      </c>
      <c r="S356" s="53">
        <v>0.1</v>
      </c>
      <c r="U356" s="29">
        <v>2008</v>
      </c>
      <c r="V356" s="71">
        <f t="shared" si="28"/>
        <v>27926020.020204727</v>
      </c>
      <c r="X356" s="54"/>
      <c r="Y356" s="80" t="str">
        <f t="shared" si="29"/>
        <v xml:space="preserve">14 Yrs    </v>
      </c>
      <c r="Z356" s="55" t="s">
        <v>386</v>
      </c>
      <c r="AA356" s="54"/>
      <c r="AB356" s="22"/>
      <c r="AC356" s="49"/>
      <c r="AD356" s="22" t="s">
        <v>393</v>
      </c>
      <c r="AE356" s="68"/>
      <c r="AF356" s="68" t="s">
        <v>669</v>
      </c>
      <c r="AG356" s="68"/>
      <c r="AH356" s="68"/>
      <c r="AI356" s="68"/>
      <c r="AJ356" s="68"/>
      <c r="AK356" s="68" t="s">
        <v>1403</v>
      </c>
      <c r="AL356" s="68"/>
      <c r="AM356" s="68" t="s">
        <v>999</v>
      </c>
      <c r="AN356" s="68" t="s">
        <v>1002</v>
      </c>
      <c r="AO356" s="68" t="s">
        <v>16</v>
      </c>
      <c r="AP356" s="68"/>
      <c r="AQ356" s="68"/>
      <c r="AR356" s="68"/>
      <c r="AS356" s="68"/>
      <c r="AT356" s="68"/>
      <c r="AU356" s="68"/>
      <c r="AV356" s="68"/>
      <c r="AW356" s="68"/>
      <c r="AX356" s="68"/>
      <c r="AY356" s="68"/>
      <c r="AZ356" s="22" t="s">
        <v>393</v>
      </c>
      <c r="BA356" s="29"/>
      <c r="BB356" s="52"/>
    </row>
    <row r="357" spans="2:54" s="45" customFormat="1" x14ac:dyDescent="0.25">
      <c r="B357" s="46">
        <f t="shared" si="25"/>
        <v>0</v>
      </c>
      <c r="C357" s="47">
        <f t="shared" ca="1" si="26"/>
        <v>348</v>
      </c>
      <c r="D357" s="48" t="s">
        <v>349</v>
      </c>
      <c r="E357" s="22"/>
      <c r="F357" s="49" t="s">
        <v>865</v>
      </c>
      <c r="G357" s="22" t="s">
        <v>393</v>
      </c>
      <c r="H357" s="50" t="s">
        <v>991</v>
      </c>
      <c r="I357" s="22" t="s">
        <v>393</v>
      </c>
      <c r="J357" s="51">
        <v>20</v>
      </c>
      <c r="K357" s="52" t="s">
        <v>314</v>
      </c>
      <c r="L357" s="22" t="s">
        <v>393</v>
      </c>
      <c r="M357" s="65" t="s">
        <v>351</v>
      </c>
      <c r="N357" s="29">
        <v>2005</v>
      </c>
      <c r="O357" s="22"/>
      <c r="P357" s="69">
        <v>631181.9277</v>
      </c>
      <c r="Q357" s="69"/>
      <c r="R357" s="71">
        <f t="shared" si="27"/>
        <v>12623638.554</v>
      </c>
      <c r="S357" s="53">
        <v>0.1</v>
      </c>
      <c r="U357" s="29">
        <v>2008</v>
      </c>
      <c r="V357" s="71">
        <f t="shared" si="28"/>
        <v>17583049.641690798</v>
      </c>
      <c r="X357" s="54"/>
      <c r="Y357" s="80" t="str">
        <f t="shared" si="29"/>
        <v xml:space="preserve">14 Yrs    </v>
      </c>
      <c r="Z357" s="55" t="s">
        <v>386</v>
      </c>
      <c r="AA357" s="54"/>
      <c r="AB357" s="22"/>
      <c r="AC357" s="49"/>
      <c r="AD357" s="22" t="s">
        <v>393</v>
      </c>
      <c r="AE357" s="68"/>
      <c r="AF357" s="68" t="s">
        <v>588</v>
      </c>
      <c r="AG357" s="68"/>
      <c r="AH357" s="68"/>
      <c r="AI357" s="68"/>
      <c r="AJ357" s="68"/>
      <c r="AK357" s="68" t="s">
        <v>1404</v>
      </c>
      <c r="AL357" s="68"/>
      <c r="AM357" s="68" t="s">
        <v>997</v>
      </c>
      <c r="AN357" s="68" t="s">
        <v>1003</v>
      </c>
      <c r="AO357" s="68" t="s">
        <v>16</v>
      </c>
      <c r="AP357" s="68"/>
      <c r="AQ357" s="68"/>
      <c r="AR357" s="68"/>
      <c r="AS357" s="68"/>
      <c r="AT357" s="68"/>
      <c r="AU357" s="68"/>
      <c r="AV357" s="68"/>
      <c r="AW357" s="68"/>
      <c r="AX357" s="68"/>
      <c r="AY357" s="68"/>
      <c r="AZ357" s="22" t="s">
        <v>393</v>
      </c>
      <c r="BA357" s="29"/>
      <c r="BB357" s="52"/>
    </row>
    <row r="358" spans="2:54" s="45" customFormat="1" x14ac:dyDescent="0.25">
      <c r="B358" s="46">
        <f t="shared" si="25"/>
        <v>0</v>
      </c>
      <c r="C358" s="47">
        <f t="shared" ca="1" si="26"/>
        <v>349</v>
      </c>
      <c r="D358" s="48" t="s">
        <v>349</v>
      </c>
      <c r="E358" s="22"/>
      <c r="F358" s="49" t="s">
        <v>865</v>
      </c>
      <c r="G358" s="22" t="s">
        <v>393</v>
      </c>
      <c r="H358" s="50" t="s">
        <v>991</v>
      </c>
      <c r="I358" s="22" t="s">
        <v>393</v>
      </c>
      <c r="J358" s="51">
        <v>19</v>
      </c>
      <c r="K358" s="52" t="s">
        <v>314</v>
      </c>
      <c r="L358" s="22" t="s">
        <v>393</v>
      </c>
      <c r="M358" s="65" t="s">
        <v>351</v>
      </c>
      <c r="N358" s="29">
        <v>1995</v>
      </c>
      <c r="O358" s="22"/>
      <c r="P358" s="69">
        <v>625319.55680000002</v>
      </c>
      <c r="Q358" s="69"/>
      <c r="R358" s="71">
        <f t="shared" si="27"/>
        <v>11881071.5792</v>
      </c>
      <c r="S358" s="53">
        <v>0.1</v>
      </c>
      <c r="U358" s="29">
        <v>2008</v>
      </c>
      <c r="V358" s="71">
        <f t="shared" si="28"/>
        <v>16548752.602502255</v>
      </c>
      <c r="X358" s="54"/>
      <c r="Y358" s="80" t="str">
        <f t="shared" si="29"/>
        <v xml:space="preserve">14 Yrs    </v>
      </c>
      <c r="Z358" s="55" t="s">
        <v>386</v>
      </c>
      <c r="AA358" s="54"/>
      <c r="AB358" s="22"/>
      <c r="AC358" s="49"/>
      <c r="AD358" s="22" t="s">
        <v>393</v>
      </c>
      <c r="AE358" s="68"/>
      <c r="AF358" s="68" t="s">
        <v>521</v>
      </c>
      <c r="AG358" s="68"/>
      <c r="AH358" s="68"/>
      <c r="AI358" s="68"/>
      <c r="AJ358" s="68"/>
      <c r="AK358" s="68" t="s">
        <v>1405</v>
      </c>
      <c r="AL358" s="68"/>
      <c r="AM358" s="68" t="s">
        <v>999</v>
      </c>
      <c r="AN358" s="68" t="s">
        <v>1002</v>
      </c>
      <c r="AO358" s="68" t="s">
        <v>16</v>
      </c>
      <c r="AP358" s="68"/>
      <c r="AQ358" s="68"/>
      <c r="AR358" s="68"/>
      <c r="AS358" s="68"/>
      <c r="AT358" s="68"/>
      <c r="AU358" s="68"/>
      <c r="AV358" s="68"/>
      <c r="AW358" s="68"/>
      <c r="AX358" s="68"/>
      <c r="AY358" s="68"/>
      <c r="AZ358" s="22" t="s">
        <v>393</v>
      </c>
      <c r="BA358" s="29"/>
      <c r="BB358" s="52"/>
    </row>
    <row r="359" spans="2:54" s="45" customFormat="1" x14ac:dyDescent="0.25">
      <c r="B359" s="46">
        <f t="shared" si="25"/>
        <v>0</v>
      </c>
      <c r="C359" s="47">
        <f t="shared" ca="1" si="26"/>
        <v>350</v>
      </c>
      <c r="D359" s="48" t="s">
        <v>349</v>
      </c>
      <c r="E359" s="22"/>
      <c r="F359" s="49" t="s">
        <v>865</v>
      </c>
      <c r="G359" s="22" t="s">
        <v>393</v>
      </c>
      <c r="H359" s="50" t="s">
        <v>991</v>
      </c>
      <c r="I359" s="22" t="s">
        <v>393</v>
      </c>
      <c r="J359" s="51">
        <v>15</v>
      </c>
      <c r="K359" s="52" t="s">
        <v>314</v>
      </c>
      <c r="L359" s="22" t="s">
        <v>393</v>
      </c>
      <c r="M359" s="65" t="s">
        <v>351</v>
      </c>
      <c r="N359" s="29">
        <v>2004</v>
      </c>
      <c r="O359" s="22"/>
      <c r="P359" s="69">
        <v>643558.04390000005</v>
      </c>
      <c r="Q359" s="69"/>
      <c r="R359" s="71">
        <f t="shared" si="27"/>
        <v>9653370.6585000008</v>
      </c>
      <c r="S359" s="53">
        <v>0.1</v>
      </c>
      <c r="U359" s="29">
        <v>2008</v>
      </c>
      <c r="V359" s="71">
        <f t="shared" si="28"/>
        <v>13445861.490090229</v>
      </c>
      <c r="X359" s="54"/>
      <c r="Y359" s="80" t="str">
        <f t="shared" si="29"/>
        <v xml:space="preserve">14 Yrs    </v>
      </c>
      <c r="Z359" s="55" t="s">
        <v>386</v>
      </c>
      <c r="AA359" s="54"/>
      <c r="AB359" s="22"/>
      <c r="AC359" s="49"/>
      <c r="AD359" s="22" t="s">
        <v>393</v>
      </c>
      <c r="AE359" s="68"/>
      <c r="AF359" s="68" t="s">
        <v>433</v>
      </c>
      <c r="AG359" s="68"/>
      <c r="AH359" s="68"/>
      <c r="AI359" s="68"/>
      <c r="AJ359" s="68"/>
      <c r="AK359" s="68" t="s">
        <v>1406</v>
      </c>
      <c r="AL359" s="68"/>
      <c r="AM359" s="68" t="s">
        <v>997</v>
      </c>
      <c r="AN359" s="68" t="s">
        <v>1003</v>
      </c>
      <c r="AO359" s="68" t="s">
        <v>16</v>
      </c>
      <c r="AP359" s="68"/>
      <c r="AQ359" s="68"/>
      <c r="AR359" s="68"/>
      <c r="AS359" s="68"/>
      <c r="AT359" s="68"/>
      <c r="AU359" s="68"/>
      <c r="AV359" s="68"/>
      <c r="AW359" s="68"/>
      <c r="AX359" s="68"/>
      <c r="AY359" s="68"/>
      <c r="AZ359" s="22" t="s">
        <v>393</v>
      </c>
      <c r="BA359" s="29"/>
      <c r="BB359" s="52"/>
    </row>
    <row r="360" spans="2:54" s="45" customFormat="1" x14ac:dyDescent="0.25">
      <c r="B360" s="46">
        <f t="shared" si="25"/>
        <v>0</v>
      </c>
      <c r="C360" s="47">
        <f t="shared" ca="1" si="26"/>
        <v>351</v>
      </c>
      <c r="D360" s="48" t="s">
        <v>349</v>
      </c>
      <c r="E360" s="22"/>
      <c r="F360" s="49" t="s">
        <v>865</v>
      </c>
      <c r="G360" s="22" t="s">
        <v>393</v>
      </c>
      <c r="H360" s="50" t="s">
        <v>991</v>
      </c>
      <c r="I360" s="22" t="s">
        <v>393</v>
      </c>
      <c r="J360" s="51">
        <v>13</v>
      </c>
      <c r="K360" s="52" t="s">
        <v>314</v>
      </c>
      <c r="L360" s="22" t="s">
        <v>393</v>
      </c>
      <c r="M360" s="65" t="s">
        <v>351</v>
      </c>
      <c r="N360" s="29">
        <v>2002</v>
      </c>
      <c r="O360" s="22"/>
      <c r="P360" s="69">
        <v>628325.90090000001</v>
      </c>
      <c r="Q360" s="69"/>
      <c r="R360" s="71">
        <f t="shared" si="27"/>
        <v>8168236.7116999999</v>
      </c>
      <c r="S360" s="53">
        <v>0.1</v>
      </c>
      <c r="U360" s="29">
        <v>2008</v>
      </c>
      <c r="V360" s="71">
        <f t="shared" si="28"/>
        <v>11377267.415613165</v>
      </c>
      <c r="X360" s="54"/>
      <c r="Y360" s="80" t="str">
        <f t="shared" si="29"/>
        <v xml:space="preserve">14 Yrs    </v>
      </c>
      <c r="Z360" s="55" t="s">
        <v>386</v>
      </c>
      <c r="AA360" s="54"/>
      <c r="AB360" s="22"/>
      <c r="AC360" s="49"/>
      <c r="AD360" s="22" t="s">
        <v>393</v>
      </c>
      <c r="AE360" s="68"/>
      <c r="AF360" s="68" t="s">
        <v>581</v>
      </c>
      <c r="AG360" s="68"/>
      <c r="AH360" s="68"/>
      <c r="AI360" s="68"/>
      <c r="AJ360" s="68"/>
      <c r="AK360" s="68" t="s">
        <v>1407</v>
      </c>
      <c r="AL360" s="68"/>
      <c r="AM360" s="68" t="s">
        <v>997</v>
      </c>
      <c r="AN360" s="68" t="s">
        <v>1003</v>
      </c>
      <c r="AO360" s="68" t="s">
        <v>16</v>
      </c>
      <c r="AP360" s="68"/>
      <c r="AQ360" s="68"/>
      <c r="AR360" s="68"/>
      <c r="AS360" s="68"/>
      <c r="AT360" s="68"/>
      <c r="AU360" s="68"/>
      <c r="AV360" s="68"/>
      <c r="AW360" s="68"/>
      <c r="AX360" s="68"/>
      <c r="AY360" s="68"/>
      <c r="AZ360" s="22" t="s">
        <v>393</v>
      </c>
      <c r="BA360" s="29"/>
      <c r="BB360" s="52"/>
    </row>
    <row r="361" spans="2:54" s="45" customFormat="1" x14ac:dyDescent="0.25">
      <c r="B361" s="46">
        <f t="shared" si="25"/>
        <v>0</v>
      </c>
      <c r="C361" s="47">
        <f t="shared" ca="1" si="26"/>
        <v>352</v>
      </c>
      <c r="D361" s="48" t="s">
        <v>349</v>
      </c>
      <c r="E361" s="22"/>
      <c r="F361" s="49" t="s">
        <v>865</v>
      </c>
      <c r="G361" s="22" t="s">
        <v>393</v>
      </c>
      <c r="H361" s="50" t="s">
        <v>991</v>
      </c>
      <c r="I361" s="22" t="s">
        <v>393</v>
      </c>
      <c r="J361" s="51">
        <v>11</v>
      </c>
      <c r="K361" s="52" t="s">
        <v>314</v>
      </c>
      <c r="L361" s="22" t="s">
        <v>393</v>
      </c>
      <c r="M361" s="65" t="s">
        <v>351</v>
      </c>
      <c r="N361" s="29">
        <v>1997</v>
      </c>
      <c r="O361" s="22"/>
      <c r="P361" s="69">
        <v>627806.62329999998</v>
      </c>
      <c r="Q361" s="69"/>
      <c r="R361" s="71">
        <f t="shared" si="27"/>
        <v>6905872.8563000001</v>
      </c>
      <c r="S361" s="53">
        <v>0.1</v>
      </c>
      <c r="U361" s="29">
        <v>2008</v>
      </c>
      <c r="V361" s="71">
        <f t="shared" si="28"/>
        <v>9618962.4514440876</v>
      </c>
      <c r="X361" s="54"/>
      <c r="Y361" s="80" t="str">
        <f t="shared" si="29"/>
        <v xml:space="preserve">14 Yrs    </v>
      </c>
      <c r="Z361" s="55" t="s">
        <v>386</v>
      </c>
      <c r="AA361" s="54"/>
      <c r="AB361" s="22"/>
      <c r="AC361" s="49"/>
      <c r="AD361" s="22" t="s">
        <v>393</v>
      </c>
      <c r="AE361" s="68"/>
      <c r="AF361" s="68" t="s">
        <v>414</v>
      </c>
      <c r="AG361" s="68"/>
      <c r="AH361" s="68"/>
      <c r="AI361" s="68"/>
      <c r="AJ361" s="68"/>
      <c r="AK361" s="68" t="s">
        <v>1408</v>
      </c>
      <c r="AL361" s="68"/>
      <c r="AM361" s="68" t="s">
        <v>997</v>
      </c>
      <c r="AN361" s="68" t="s">
        <v>1003</v>
      </c>
      <c r="AO361" s="68" t="s">
        <v>16</v>
      </c>
      <c r="AP361" s="68"/>
      <c r="AQ361" s="68"/>
      <c r="AR361" s="68"/>
      <c r="AS361" s="68"/>
      <c r="AT361" s="68"/>
      <c r="AU361" s="68"/>
      <c r="AV361" s="68"/>
      <c r="AW361" s="68"/>
      <c r="AX361" s="68"/>
      <c r="AY361" s="68"/>
      <c r="AZ361" s="22" t="s">
        <v>393</v>
      </c>
      <c r="BA361" s="29"/>
      <c r="BB361" s="52"/>
    </row>
    <row r="362" spans="2:54" s="45" customFormat="1" x14ac:dyDescent="0.25">
      <c r="B362" s="46">
        <f t="shared" si="25"/>
        <v>0</v>
      </c>
      <c r="C362" s="47">
        <f t="shared" ca="1" si="26"/>
        <v>353</v>
      </c>
      <c r="D362" s="48" t="s">
        <v>349</v>
      </c>
      <c r="E362" s="22"/>
      <c r="F362" s="49" t="s">
        <v>865</v>
      </c>
      <c r="G362" s="22" t="s">
        <v>393</v>
      </c>
      <c r="H362" s="50" t="s">
        <v>991</v>
      </c>
      <c r="I362" s="22" t="s">
        <v>393</v>
      </c>
      <c r="J362" s="51">
        <v>3</v>
      </c>
      <c r="K362" s="52" t="s">
        <v>314</v>
      </c>
      <c r="L362" s="22" t="s">
        <v>393</v>
      </c>
      <c r="M362" s="65" t="s">
        <v>351</v>
      </c>
      <c r="N362" s="29">
        <v>2003</v>
      </c>
      <c r="O362" s="22"/>
      <c r="P362" s="69">
        <v>643558.04390000005</v>
      </c>
      <c r="Q362" s="69"/>
      <c r="R362" s="71">
        <f t="shared" si="27"/>
        <v>1930674.1317000003</v>
      </c>
      <c r="S362" s="53">
        <v>0.1</v>
      </c>
      <c r="U362" s="29">
        <v>2008</v>
      </c>
      <c r="V362" s="71">
        <f t="shared" si="28"/>
        <v>2689172.2980180462</v>
      </c>
      <c r="X362" s="54"/>
      <c r="Y362" s="80" t="str">
        <f t="shared" si="29"/>
        <v xml:space="preserve">14 Yrs    </v>
      </c>
      <c r="Z362" s="55" t="s">
        <v>386</v>
      </c>
      <c r="AA362" s="54"/>
      <c r="AB362" s="22"/>
      <c r="AC362" s="49"/>
      <c r="AD362" s="22" t="s">
        <v>393</v>
      </c>
      <c r="AE362" s="68"/>
      <c r="AF362" s="68" t="s">
        <v>527</v>
      </c>
      <c r="AG362" s="68"/>
      <c r="AH362" s="68"/>
      <c r="AI362" s="68"/>
      <c r="AJ362" s="68"/>
      <c r="AK362" s="68" t="s">
        <v>1409</v>
      </c>
      <c r="AL362" s="68"/>
      <c r="AM362" s="68" t="s">
        <v>997</v>
      </c>
      <c r="AN362" s="68" t="s">
        <v>1003</v>
      </c>
      <c r="AO362" s="68" t="s">
        <v>16</v>
      </c>
      <c r="AP362" s="68"/>
      <c r="AQ362" s="68"/>
      <c r="AR362" s="68"/>
      <c r="AS362" s="68"/>
      <c r="AT362" s="68"/>
      <c r="AU362" s="68"/>
      <c r="AV362" s="68"/>
      <c r="AW362" s="68"/>
      <c r="AX362" s="68"/>
      <c r="AY362" s="68"/>
      <c r="AZ362" s="22" t="s">
        <v>393</v>
      </c>
      <c r="BA362" s="29"/>
      <c r="BB362" s="52"/>
    </row>
    <row r="363" spans="2:54" s="45" customFormat="1" x14ac:dyDescent="0.25">
      <c r="B363" s="46">
        <f t="shared" si="25"/>
        <v>0</v>
      </c>
      <c r="C363" s="47">
        <f t="shared" ca="1" si="26"/>
        <v>354</v>
      </c>
      <c r="D363" s="48" t="s">
        <v>378</v>
      </c>
      <c r="E363" s="22"/>
      <c r="F363" s="49" t="s">
        <v>18</v>
      </c>
      <c r="G363" s="22" t="s">
        <v>393</v>
      </c>
      <c r="H363" s="50" t="s">
        <v>992</v>
      </c>
      <c r="I363" s="22" t="s">
        <v>393</v>
      </c>
      <c r="J363" s="51">
        <v>1</v>
      </c>
      <c r="K363" s="52" t="s">
        <v>314</v>
      </c>
      <c r="L363" s="22" t="s">
        <v>393</v>
      </c>
      <c r="M363" s="65" t="s">
        <v>351</v>
      </c>
      <c r="N363" s="29">
        <v>1997</v>
      </c>
      <c r="O363" s="22"/>
      <c r="P363" s="69">
        <v>19046.778699999999</v>
      </c>
      <c r="Q363" s="69"/>
      <c r="R363" s="71">
        <f t="shared" si="27"/>
        <v>19046.778699999999</v>
      </c>
      <c r="S363" s="53">
        <v>0.1</v>
      </c>
      <c r="U363" s="29">
        <v>1997</v>
      </c>
      <c r="V363" s="71">
        <f t="shared" si="28"/>
        <v>40337.584469376394</v>
      </c>
      <c r="X363" s="54">
        <v>60</v>
      </c>
      <c r="Y363" s="80" t="str">
        <f t="shared" si="29"/>
        <v xml:space="preserve">50 Yrs    </v>
      </c>
      <c r="Z363" s="55" t="s">
        <v>386</v>
      </c>
      <c r="AA363" s="54"/>
      <c r="AB363" s="22"/>
      <c r="AC363" s="49"/>
      <c r="AD363" s="22" t="s">
        <v>393</v>
      </c>
      <c r="AE363" s="68"/>
      <c r="AF363" s="68" t="s">
        <v>550</v>
      </c>
      <c r="AG363" s="68"/>
      <c r="AH363" s="68"/>
      <c r="AI363" s="68"/>
      <c r="AJ363" s="68"/>
      <c r="AK363" s="68" t="s">
        <v>1410</v>
      </c>
      <c r="AL363" s="68"/>
      <c r="AM363" s="68" t="s">
        <v>1004</v>
      </c>
      <c r="AN363" s="68" t="s">
        <v>16</v>
      </c>
      <c r="AO363" s="68" t="s">
        <v>16</v>
      </c>
      <c r="AP363" s="68"/>
      <c r="AQ363" s="68"/>
      <c r="AR363" s="68"/>
      <c r="AS363" s="68"/>
      <c r="AT363" s="68"/>
      <c r="AU363" s="68"/>
      <c r="AV363" s="68"/>
      <c r="AW363" s="68"/>
      <c r="AX363" s="68"/>
      <c r="AY363" s="68"/>
      <c r="AZ363" s="22" t="s">
        <v>393</v>
      </c>
      <c r="BA363" s="29"/>
      <c r="BB363" s="52"/>
    </row>
    <row r="364" spans="2:54" s="45" customFormat="1" x14ac:dyDescent="0.25">
      <c r="B364" s="46">
        <f t="shared" si="25"/>
        <v>0</v>
      </c>
      <c r="C364" s="47">
        <f t="shared" ca="1" si="26"/>
        <v>355</v>
      </c>
      <c r="D364" s="48" t="s">
        <v>378</v>
      </c>
      <c r="E364" s="22"/>
      <c r="F364" s="49" t="s">
        <v>112</v>
      </c>
      <c r="G364" s="22" t="s">
        <v>393</v>
      </c>
      <c r="H364" s="50" t="s">
        <v>395</v>
      </c>
      <c r="I364" s="22" t="s">
        <v>393</v>
      </c>
      <c r="J364" s="51">
        <v>2</v>
      </c>
      <c r="K364" s="52" t="s">
        <v>314</v>
      </c>
      <c r="L364" s="22" t="s">
        <v>393</v>
      </c>
      <c r="M364" s="65" t="s">
        <v>351</v>
      </c>
      <c r="N364" s="29">
        <v>2008</v>
      </c>
      <c r="O364" s="22"/>
      <c r="P364" s="69">
        <v>3193037.9871999999</v>
      </c>
      <c r="Q364" s="69"/>
      <c r="R364" s="71">
        <f t="shared" si="27"/>
        <v>6386075.9743999997</v>
      </c>
      <c r="S364" s="53">
        <v>0.1</v>
      </c>
      <c r="U364" s="29">
        <v>2008</v>
      </c>
      <c r="V364" s="71">
        <f t="shared" si="28"/>
        <v>8894954.5246528238</v>
      </c>
      <c r="X364" s="54">
        <v>60</v>
      </c>
      <c r="Y364" s="80" t="str">
        <f t="shared" si="29"/>
        <v xml:space="preserve">50 Yrs    </v>
      </c>
      <c r="Z364" s="55" t="s">
        <v>386</v>
      </c>
      <c r="AA364" s="54"/>
      <c r="AB364" s="22"/>
      <c r="AC364" s="49"/>
      <c r="AD364" s="22" t="s">
        <v>393</v>
      </c>
      <c r="AE364" s="68"/>
      <c r="AF364" s="68" t="s">
        <v>405</v>
      </c>
      <c r="AG364" s="68"/>
      <c r="AH364" s="68"/>
      <c r="AI364" s="68"/>
      <c r="AJ364" s="68"/>
      <c r="AK364" s="68" t="s">
        <v>1411</v>
      </c>
      <c r="AL364" s="68"/>
      <c r="AM364" s="68" t="s">
        <v>1004</v>
      </c>
      <c r="AN364" s="68" t="s">
        <v>16</v>
      </c>
      <c r="AO364" s="68" t="s">
        <v>16</v>
      </c>
      <c r="AP364" s="68"/>
      <c r="AQ364" s="68"/>
      <c r="AR364" s="68"/>
      <c r="AS364" s="68"/>
      <c r="AT364" s="68"/>
      <c r="AU364" s="68"/>
      <c r="AV364" s="68"/>
      <c r="AW364" s="68"/>
      <c r="AX364" s="68"/>
      <c r="AY364" s="68"/>
      <c r="AZ364" s="22" t="s">
        <v>393</v>
      </c>
      <c r="BA364" s="29"/>
      <c r="BB364" s="52"/>
    </row>
    <row r="365" spans="2:54" s="45" customFormat="1" x14ac:dyDescent="0.25">
      <c r="B365" s="46">
        <f t="shared" si="25"/>
        <v>0</v>
      </c>
      <c r="C365" s="47">
        <f t="shared" ca="1" si="26"/>
        <v>356</v>
      </c>
      <c r="D365" s="48" t="s">
        <v>378</v>
      </c>
      <c r="E365" s="22"/>
      <c r="F365" s="49" t="s">
        <v>112</v>
      </c>
      <c r="G365" s="22" t="s">
        <v>393</v>
      </c>
      <c r="H365" s="50" t="s">
        <v>395</v>
      </c>
      <c r="I365" s="22" t="s">
        <v>393</v>
      </c>
      <c r="J365" s="51">
        <v>3</v>
      </c>
      <c r="K365" s="52" t="s">
        <v>314</v>
      </c>
      <c r="L365" s="22" t="s">
        <v>393</v>
      </c>
      <c r="M365" s="65" t="s">
        <v>351</v>
      </c>
      <c r="N365" s="29">
        <v>1981</v>
      </c>
      <c r="O365" s="22"/>
      <c r="P365" s="69">
        <v>1393785.6348999999</v>
      </c>
      <c r="Q365" s="69"/>
      <c r="R365" s="71">
        <f t="shared" si="27"/>
        <v>4181356.9046999998</v>
      </c>
      <c r="S365" s="53">
        <v>0.1</v>
      </c>
      <c r="U365" s="29">
        <v>1981</v>
      </c>
      <c r="V365" s="71">
        <f t="shared" si="28"/>
        <v>15514455.566499894</v>
      </c>
      <c r="X365" s="54">
        <v>60</v>
      </c>
      <c r="Y365" s="80" t="str">
        <f t="shared" si="29"/>
        <v xml:space="preserve">50 Yrs    </v>
      </c>
      <c r="Z365" s="55" t="s">
        <v>386</v>
      </c>
      <c r="AA365" s="54"/>
      <c r="AB365" s="22"/>
      <c r="AC365" s="49"/>
      <c r="AD365" s="22" t="s">
        <v>393</v>
      </c>
      <c r="AE365" s="68"/>
      <c r="AF365" s="68" t="s">
        <v>445</v>
      </c>
      <c r="AG365" s="68"/>
      <c r="AH365" s="68"/>
      <c r="AI365" s="68"/>
      <c r="AJ365" s="68"/>
      <c r="AK365" s="68" t="s">
        <v>1412</v>
      </c>
      <c r="AL365" s="68"/>
      <c r="AM365" s="68" t="s">
        <v>1004</v>
      </c>
      <c r="AN365" s="68" t="s">
        <v>16</v>
      </c>
      <c r="AO365" s="68" t="s">
        <v>16</v>
      </c>
      <c r="AP365" s="68"/>
      <c r="AQ365" s="68"/>
      <c r="AR365" s="68"/>
      <c r="AS365" s="68"/>
      <c r="AT365" s="68"/>
      <c r="AU365" s="68"/>
      <c r="AV365" s="68"/>
      <c r="AW365" s="68"/>
      <c r="AX365" s="68"/>
      <c r="AY365" s="68"/>
      <c r="AZ365" s="22" t="s">
        <v>393</v>
      </c>
      <c r="BA365" s="29"/>
      <c r="BB365" s="52"/>
    </row>
    <row r="366" spans="2:54" s="45" customFormat="1" x14ac:dyDescent="0.25">
      <c r="B366" s="46">
        <f t="shared" si="25"/>
        <v>0</v>
      </c>
      <c r="C366" s="47">
        <f t="shared" ca="1" si="26"/>
        <v>357</v>
      </c>
      <c r="D366" s="48" t="s">
        <v>378</v>
      </c>
      <c r="E366" s="22"/>
      <c r="F366" s="49" t="s">
        <v>112</v>
      </c>
      <c r="G366" s="22" t="s">
        <v>393</v>
      </c>
      <c r="H366" s="50" t="s">
        <v>395</v>
      </c>
      <c r="I366" s="22" t="s">
        <v>393</v>
      </c>
      <c r="J366" s="51">
        <v>7</v>
      </c>
      <c r="K366" s="52" t="s">
        <v>314</v>
      </c>
      <c r="L366" s="22" t="s">
        <v>393</v>
      </c>
      <c r="M366" s="65" t="s">
        <v>351</v>
      </c>
      <c r="N366" s="29">
        <v>2002</v>
      </c>
      <c r="O366" s="22"/>
      <c r="P366" s="69">
        <v>586092.71569999994</v>
      </c>
      <c r="Q366" s="69"/>
      <c r="R366" s="71">
        <f t="shared" si="27"/>
        <v>4102649.0098999995</v>
      </c>
      <c r="S366" s="53">
        <v>0.1</v>
      </c>
      <c r="U366" s="29">
        <v>2002</v>
      </c>
      <c r="V366" s="71">
        <f t="shared" si="28"/>
        <v>7653798.079243266</v>
      </c>
      <c r="X366" s="54">
        <v>60</v>
      </c>
      <c r="Y366" s="80" t="str">
        <f t="shared" si="29"/>
        <v xml:space="preserve">50 Yrs    </v>
      </c>
      <c r="Z366" s="55" t="s">
        <v>386</v>
      </c>
      <c r="AA366" s="54"/>
      <c r="AB366" s="22"/>
      <c r="AC366" s="49"/>
      <c r="AD366" s="22" t="s">
        <v>393</v>
      </c>
      <c r="AE366" s="68"/>
      <c r="AF366" s="68" t="s">
        <v>607</v>
      </c>
      <c r="AG366" s="68"/>
      <c r="AH366" s="68"/>
      <c r="AI366" s="68"/>
      <c r="AJ366" s="68"/>
      <c r="AK366" s="68" t="s">
        <v>1413</v>
      </c>
      <c r="AL366" s="68"/>
      <c r="AM366" s="68" t="s">
        <v>1004</v>
      </c>
      <c r="AN366" s="68" t="s">
        <v>16</v>
      </c>
      <c r="AO366" s="68" t="s">
        <v>16</v>
      </c>
      <c r="AP366" s="68"/>
      <c r="AQ366" s="68"/>
      <c r="AR366" s="68"/>
      <c r="AS366" s="68"/>
      <c r="AT366" s="68"/>
      <c r="AU366" s="68"/>
      <c r="AV366" s="68"/>
      <c r="AW366" s="68"/>
      <c r="AX366" s="68"/>
      <c r="AY366" s="68"/>
      <c r="AZ366" s="22" t="s">
        <v>393</v>
      </c>
      <c r="BA366" s="29"/>
      <c r="BB366" s="52"/>
    </row>
    <row r="367" spans="2:54" s="45" customFormat="1" x14ac:dyDescent="0.25">
      <c r="B367" s="46">
        <f t="shared" si="25"/>
        <v>0</v>
      </c>
      <c r="C367" s="47">
        <f t="shared" ca="1" si="26"/>
        <v>358</v>
      </c>
      <c r="D367" s="48" t="s">
        <v>378</v>
      </c>
      <c r="E367" s="22"/>
      <c r="F367" s="49" t="s">
        <v>112</v>
      </c>
      <c r="G367" s="22" t="s">
        <v>393</v>
      </c>
      <c r="H367" s="50" t="s">
        <v>395</v>
      </c>
      <c r="I367" s="22" t="s">
        <v>393</v>
      </c>
      <c r="J367" s="51">
        <v>2</v>
      </c>
      <c r="K367" s="52" t="s">
        <v>314</v>
      </c>
      <c r="L367" s="22" t="s">
        <v>393</v>
      </c>
      <c r="M367" s="65" t="s">
        <v>351</v>
      </c>
      <c r="N367" s="29">
        <v>1988</v>
      </c>
      <c r="O367" s="22"/>
      <c r="P367" s="69">
        <v>893928.45920000004</v>
      </c>
      <c r="Q367" s="69"/>
      <c r="R367" s="71">
        <f t="shared" si="27"/>
        <v>1787856.9184000001</v>
      </c>
      <c r="S367" s="53">
        <v>0.1</v>
      </c>
      <c r="U367" s="29">
        <v>1988</v>
      </c>
      <c r="V367" s="71">
        <f t="shared" si="28"/>
        <v>4757766.3737726798</v>
      </c>
      <c r="X367" s="54">
        <v>60</v>
      </c>
      <c r="Y367" s="80" t="str">
        <f t="shared" si="29"/>
        <v xml:space="preserve">50 Yrs    </v>
      </c>
      <c r="Z367" s="55" t="s">
        <v>386</v>
      </c>
      <c r="AA367" s="54"/>
      <c r="AB367" s="22"/>
      <c r="AC367" s="49"/>
      <c r="AD367" s="22" t="s">
        <v>393</v>
      </c>
      <c r="AE367" s="68"/>
      <c r="AF367" s="68" t="s">
        <v>659</v>
      </c>
      <c r="AG367" s="68"/>
      <c r="AH367" s="68"/>
      <c r="AI367" s="68"/>
      <c r="AJ367" s="68"/>
      <c r="AK367" s="68" t="s">
        <v>1414</v>
      </c>
      <c r="AL367" s="68"/>
      <c r="AM367" s="68" t="s">
        <v>1004</v>
      </c>
      <c r="AN367" s="68" t="s">
        <v>16</v>
      </c>
      <c r="AO367" s="68" t="s">
        <v>16</v>
      </c>
      <c r="AP367" s="68"/>
      <c r="AQ367" s="68"/>
      <c r="AR367" s="68"/>
      <c r="AS367" s="68"/>
      <c r="AT367" s="68"/>
      <c r="AU367" s="68"/>
      <c r="AV367" s="68"/>
      <c r="AW367" s="68"/>
      <c r="AX367" s="68"/>
      <c r="AY367" s="68"/>
      <c r="AZ367" s="22" t="s">
        <v>393</v>
      </c>
      <c r="BA367" s="29"/>
      <c r="BB367" s="52"/>
    </row>
    <row r="368" spans="2:54" s="45" customFormat="1" x14ac:dyDescent="0.25">
      <c r="B368" s="46">
        <f t="shared" si="25"/>
        <v>0</v>
      </c>
      <c r="C368" s="47">
        <f t="shared" ca="1" si="26"/>
        <v>359</v>
      </c>
      <c r="D368" s="48" t="s">
        <v>378</v>
      </c>
      <c r="E368" s="22"/>
      <c r="F368" s="49" t="s">
        <v>112</v>
      </c>
      <c r="G368" s="22" t="s">
        <v>393</v>
      </c>
      <c r="H368" s="50" t="s">
        <v>395</v>
      </c>
      <c r="I368" s="22" t="s">
        <v>393</v>
      </c>
      <c r="J368" s="51">
        <v>5</v>
      </c>
      <c r="K368" s="52" t="s">
        <v>314</v>
      </c>
      <c r="L368" s="22" t="s">
        <v>393</v>
      </c>
      <c r="M368" s="65" t="s">
        <v>351</v>
      </c>
      <c r="N368" s="29">
        <v>1997</v>
      </c>
      <c r="O368" s="22"/>
      <c r="P368" s="69">
        <v>293027.36459999997</v>
      </c>
      <c r="Q368" s="69"/>
      <c r="R368" s="71">
        <f t="shared" si="27"/>
        <v>1465136.8229999999</v>
      </c>
      <c r="S368" s="53">
        <v>0.1</v>
      </c>
      <c r="U368" s="29">
        <v>1997</v>
      </c>
      <c r="V368" s="71">
        <f t="shared" si="28"/>
        <v>3102891.112866044</v>
      </c>
      <c r="X368" s="54">
        <v>60</v>
      </c>
      <c r="Y368" s="80" t="str">
        <f t="shared" si="29"/>
        <v xml:space="preserve">50 Yrs    </v>
      </c>
      <c r="Z368" s="55" t="s">
        <v>386</v>
      </c>
      <c r="AA368" s="54"/>
      <c r="AB368" s="22"/>
      <c r="AC368" s="49"/>
      <c r="AD368" s="22" t="s">
        <v>393</v>
      </c>
      <c r="AE368" s="68"/>
      <c r="AF368" s="68" t="s">
        <v>565</v>
      </c>
      <c r="AG368" s="68"/>
      <c r="AH368" s="68"/>
      <c r="AI368" s="68"/>
      <c r="AJ368" s="68"/>
      <c r="AK368" s="68" t="s">
        <v>1415</v>
      </c>
      <c r="AL368" s="68"/>
      <c r="AM368" s="68" t="s">
        <v>1004</v>
      </c>
      <c r="AN368" s="68" t="s">
        <v>16</v>
      </c>
      <c r="AO368" s="68" t="s">
        <v>16</v>
      </c>
      <c r="AP368" s="68"/>
      <c r="AQ368" s="68"/>
      <c r="AR368" s="68"/>
      <c r="AS368" s="68"/>
      <c r="AT368" s="68"/>
      <c r="AU368" s="68"/>
      <c r="AV368" s="68"/>
      <c r="AW368" s="68"/>
      <c r="AX368" s="68"/>
      <c r="AY368" s="68"/>
      <c r="AZ368" s="22" t="s">
        <v>393</v>
      </c>
      <c r="BA368" s="29"/>
      <c r="BB368" s="52"/>
    </row>
    <row r="369" spans="1:54" s="45" customFormat="1" x14ac:dyDescent="0.25">
      <c r="A369" s="45">
        <v>41500</v>
      </c>
      <c r="B369" s="46">
        <f t="shared" si="25"/>
        <v>0</v>
      </c>
      <c r="C369" s="47">
        <f t="shared" ca="1" si="26"/>
        <v>360</v>
      </c>
      <c r="D369" s="48" t="s">
        <v>378</v>
      </c>
      <c r="E369" s="22"/>
      <c r="F369" s="49" t="s">
        <v>112</v>
      </c>
      <c r="G369" s="22" t="s">
        <v>393</v>
      </c>
      <c r="H369" s="50" t="s">
        <v>395</v>
      </c>
      <c r="I369" s="22" t="s">
        <v>393</v>
      </c>
      <c r="J369" s="51">
        <v>5</v>
      </c>
      <c r="K369" s="52" t="s">
        <v>314</v>
      </c>
      <c r="L369" s="22" t="s">
        <v>393</v>
      </c>
      <c r="M369" s="65" t="s">
        <v>351</v>
      </c>
      <c r="N369" s="29">
        <v>1990</v>
      </c>
      <c r="O369" s="22"/>
      <c r="P369" s="69">
        <v>204082.12549999999</v>
      </c>
      <c r="Q369" s="69"/>
      <c r="R369" s="71">
        <f t="shared" si="27"/>
        <v>1020410.6274999999</v>
      </c>
      <c r="S369" s="53">
        <v>0.1</v>
      </c>
      <c r="U369" s="29">
        <v>1990</v>
      </c>
      <c r="V369" s="71">
        <f t="shared" si="28"/>
        <v>2585742.5937158642</v>
      </c>
      <c r="X369" s="54">
        <v>60</v>
      </c>
      <c r="Y369" s="80" t="str">
        <f t="shared" si="29"/>
        <v xml:space="preserve">50 Yrs    </v>
      </c>
      <c r="Z369" s="55" t="s">
        <v>386</v>
      </c>
      <c r="AA369" s="54"/>
      <c r="AB369" s="22"/>
      <c r="AC369" s="49"/>
      <c r="AD369" s="22" t="s">
        <v>393</v>
      </c>
      <c r="AE369" s="68"/>
      <c r="AF369" s="68"/>
      <c r="AG369" s="68"/>
      <c r="AH369" s="68"/>
      <c r="AI369" s="68"/>
      <c r="AJ369" s="68"/>
      <c r="AK369" s="68" t="s">
        <v>1416</v>
      </c>
      <c r="AL369" s="68"/>
      <c r="AM369" s="68" t="s">
        <v>1004</v>
      </c>
      <c r="AN369" s="68" t="s">
        <v>16</v>
      </c>
      <c r="AO369" s="68" t="s">
        <v>16</v>
      </c>
      <c r="AP369" s="68"/>
      <c r="AQ369" s="68"/>
      <c r="AR369" s="68"/>
      <c r="AS369" s="68"/>
      <c r="AT369" s="68"/>
      <c r="AU369" s="68"/>
      <c r="AV369" s="68"/>
      <c r="AW369" s="68"/>
      <c r="AX369" s="68"/>
      <c r="AY369" s="68"/>
      <c r="AZ369" s="22" t="s">
        <v>393</v>
      </c>
      <c r="BA369" s="29"/>
      <c r="BB369" s="52"/>
    </row>
    <row r="370" spans="1:54" s="45" customFormat="1" x14ac:dyDescent="0.25">
      <c r="A370" s="45">
        <v>41500</v>
      </c>
      <c r="B370" s="46">
        <f t="shared" si="25"/>
        <v>0</v>
      </c>
      <c r="C370" s="47">
        <f t="shared" ca="1" si="26"/>
        <v>361</v>
      </c>
      <c r="D370" s="48" t="s">
        <v>378</v>
      </c>
      <c r="E370" s="22"/>
      <c r="F370" s="49" t="s">
        <v>112</v>
      </c>
      <c r="G370" s="22" t="s">
        <v>393</v>
      </c>
      <c r="H370" s="50" t="s">
        <v>395</v>
      </c>
      <c r="I370" s="22" t="s">
        <v>393</v>
      </c>
      <c r="J370" s="51">
        <v>2</v>
      </c>
      <c r="K370" s="52" t="s">
        <v>314</v>
      </c>
      <c r="L370" s="22" t="s">
        <v>393</v>
      </c>
      <c r="M370" s="65" t="s">
        <v>351</v>
      </c>
      <c r="N370" s="29">
        <v>1987</v>
      </c>
      <c r="O370" s="22"/>
      <c r="P370" s="69">
        <v>503757.1164</v>
      </c>
      <c r="Q370" s="69"/>
      <c r="R370" s="71">
        <f t="shared" si="27"/>
        <v>1007514.2328</v>
      </c>
      <c r="S370" s="53">
        <v>0.1</v>
      </c>
      <c r="U370" s="29">
        <v>1987</v>
      </c>
      <c r="V370" s="71">
        <f t="shared" si="28"/>
        <v>2792602.0017710999</v>
      </c>
      <c r="X370" s="54">
        <v>60</v>
      </c>
      <c r="Y370" s="80" t="str">
        <f t="shared" si="29"/>
        <v xml:space="preserve">50 Yrs    </v>
      </c>
      <c r="Z370" s="55" t="s">
        <v>386</v>
      </c>
      <c r="AA370" s="54"/>
      <c r="AB370" s="22"/>
      <c r="AC370" s="49"/>
      <c r="AD370" s="22" t="s">
        <v>393</v>
      </c>
      <c r="AE370" s="68"/>
      <c r="AF370" s="68"/>
      <c r="AG370" s="68"/>
      <c r="AH370" s="68"/>
      <c r="AI370" s="68"/>
      <c r="AJ370" s="68"/>
      <c r="AK370" s="68" t="s">
        <v>1417</v>
      </c>
      <c r="AL370" s="68"/>
      <c r="AM370" s="68" t="s">
        <v>1004</v>
      </c>
      <c r="AN370" s="68" t="s">
        <v>16</v>
      </c>
      <c r="AO370" s="68" t="s">
        <v>16</v>
      </c>
      <c r="AP370" s="68"/>
      <c r="AQ370" s="68"/>
      <c r="AR370" s="68"/>
      <c r="AS370" s="68"/>
      <c r="AT370" s="68"/>
      <c r="AU370" s="68"/>
      <c r="AV370" s="68"/>
      <c r="AW370" s="68"/>
      <c r="AX370" s="68"/>
      <c r="AY370" s="68"/>
      <c r="AZ370" s="22" t="s">
        <v>393</v>
      </c>
      <c r="BA370" s="29"/>
      <c r="BB370" s="52"/>
    </row>
    <row r="371" spans="1:54" s="45" customFormat="1" x14ac:dyDescent="0.25">
      <c r="A371" s="45">
        <v>41500</v>
      </c>
      <c r="B371" s="46">
        <f t="shared" si="25"/>
        <v>0</v>
      </c>
      <c r="C371" s="47">
        <f t="shared" ca="1" si="26"/>
        <v>362</v>
      </c>
      <c r="D371" s="48" t="s">
        <v>378</v>
      </c>
      <c r="E371" s="22"/>
      <c r="F371" s="49" t="s">
        <v>112</v>
      </c>
      <c r="G371" s="22" t="s">
        <v>393</v>
      </c>
      <c r="H371" s="50" t="s">
        <v>395</v>
      </c>
      <c r="I371" s="22" t="s">
        <v>393</v>
      </c>
      <c r="J371" s="51">
        <v>2</v>
      </c>
      <c r="K371" s="52" t="s">
        <v>314</v>
      </c>
      <c r="L371" s="22" t="s">
        <v>393</v>
      </c>
      <c r="M371" s="65" t="s">
        <v>351</v>
      </c>
      <c r="N371" s="29">
        <v>1979</v>
      </c>
      <c r="O371" s="22"/>
      <c r="P371" s="69">
        <v>391212.80420000001</v>
      </c>
      <c r="Q371" s="69"/>
      <c r="R371" s="71">
        <f t="shared" si="27"/>
        <v>782425.60840000003</v>
      </c>
      <c r="S371" s="53">
        <v>0.1</v>
      </c>
      <c r="U371" s="29">
        <v>1979</v>
      </c>
      <c r="V371" s="71">
        <f t="shared" si="28"/>
        <v>3413180.2246328206</v>
      </c>
      <c r="X371" s="54">
        <v>60</v>
      </c>
      <c r="Y371" s="80" t="str">
        <f t="shared" si="29"/>
        <v xml:space="preserve">50 Yrs    </v>
      </c>
      <c r="Z371" s="55" t="s">
        <v>386</v>
      </c>
      <c r="AA371" s="54"/>
      <c r="AB371" s="22"/>
      <c r="AC371" s="49"/>
      <c r="AD371" s="22" t="s">
        <v>393</v>
      </c>
      <c r="AE371" s="68"/>
      <c r="AF371" s="68"/>
      <c r="AG371" s="68"/>
      <c r="AH371" s="68"/>
      <c r="AI371" s="68"/>
      <c r="AJ371" s="68"/>
      <c r="AK371" s="68" t="s">
        <v>1418</v>
      </c>
      <c r="AL371" s="68"/>
      <c r="AM371" s="68" t="s">
        <v>1004</v>
      </c>
      <c r="AN371" s="68" t="s">
        <v>16</v>
      </c>
      <c r="AO371" s="68" t="s">
        <v>16</v>
      </c>
      <c r="AP371" s="68"/>
      <c r="AQ371" s="68"/>
      <c r="AR371" s="68"/>
      <c r="AS371" s="68"/>
      <c r="AT371" s="68"/>
      <c r="AU371" s="68"/>
      <c r="AV371" s="68"/>
      <c r="AW371" s="68"/>
      <c r="AX371" s="68"/>
      <c r="AY371" s="68"/>
      <c r="AZ371" s="22" t="s">
        <v>393</v>
      </c>
      <c r="BA371" s="29"/>
      <c r="BB371" s="52"/>
    </row>
    <row r="372" spans="1:54" s="45" customFormat="1" x14ac:dyDescent="0.25">
      <c r="A372" s="45">
        <v>41500</v>
      </c>
      <c r="B372" s="46">
        <f t="shared" si="25"/>
        <v>0</v>
      </c>
      <c r="C372" s="47">
        <f t="shared" ca="1" si="26"/>
        <v>363</v>
      </c>
      <c r="D372" s="48" t="s">
        <v>378</v>
      </c>
      <c r="E372" s="22"/>
      <c r="F372" s="49" t="s">
        <v>112</v>
      </c>
      <c r="G372" s="22" t="s">
        <v>393</v>
      </c>
      <c r="H372" s="50" t="s">
        <v>395</v>
      </c>
      <c r="I372" s="22" t="s">
        <v>393</v>
      </c>
      <c r="J372" s="51">
        <v>1</v>
      </c>
      <c r="K372" s="52" t="s">
        <v>314</v>
      </c>
      <c r="L372" s="22" t="s">
        <v>393</v>
      </c>
      <c r="M372" s="65" t="s">
        <v>351</v>
      </c>
      <c r="N372" s="29">
        <v>1972</v>
      </c>
      <c r="O372" s="22"/>
      <c r="P372" s="69">
        <v>640166.40689999994</v>
      </c>
      <c r="Q372" s="69"/>
      <c r="R372" s="71">
        <f t="shared" si="27"/>
        <v>640166.40689999994</v>
      </c>
      <c r="S372" s="53">
        <v>0.1</v>
      </c>
      <c r="U372" s="29">
        <v>1972</v>
      </c>
      <c r="V372" s="71">
        <f t="shared" si="28"/>
        <v>4654336.6701521324</v>
      </c>
      <c r="X372" s="54">
        <v>60</v>
      </c>
      <c r="Y372" s="80" t="str">
        <f t="shared" si="29"/>
        <v xml:space="preserve">50 Yrs    </v>
      </c>
      <c r="Z372" s="55" t="s">
        <v>386</v>
      </c>
      <c r="AA372" s="54"/>
      <c r="AB372" s="22"/>
      <c r="AC372" s="49"/>
      <c r="AD372" s="22" t="s">
        <v>393</v>
      </c>
      <c r="AE372" s="68"/>
      <c r="AF372" s="68"/>
      <c r="AG372" s="68"/>
      <c r="AH372" s="68"/>
      <c r="AI372" s="68"/>
      <c r="AJ372" s="68"/>
      <c r="AK372" s="68" t="s">
        <v>1419</v>
      </c>
      <c r="AL372" s="68"/>
      <c r="AM372" s="68" t="s">
        <v>1004</v>
      </c>
      <c r="AN372" s="68" t="s">
        <v>16</v>
      </c>
      <c r="AO372" s="68" t="s">
        <v>16</v>
      </c>
      <c r="AP372" s="68"/>
      <c r="AQ372" s="68"/>
      <c r="AR372" s="68"/>
      <c r="AS372" s="68"/>
      <c r="AT372" s="68"/>
      <c r="AU372" s="68"/>
      <c r="AV372" s="68"/>
      <c r="AW372" s="68"/>
      <c r="AX372" s="68"/>
      <c r="AY372" s="68"/>
      <c r="AZ372" s="22" t="s">
        <v>393</v>
      </c>
      <c r="BA372" s="29"/>
      <c r="BB372" s="52"/>
    </row>
    <row r="373" spans="1:54" s="45" customFormat="1" x14ac:dyDescent="0.25">
      <c r="A373" s="45">
        <v>41500</v>
      </c>
      <c r="B373" s="46">
        <f t="shared" si="25"/>
        <v>0</v>
      </c>
      <c r="C373" s="47">
        <f t="shared" ca="1" si="26"/>
        <v>364</v>
      </c>
      <c r="D373" s="48" t="s">
        <v>378</v>
      </c>
      <c r="E373" s="22"/>
      <c r="F373" s="49" t="s">
        <v>112</v>
      </c>
      <c r="G373" s="22" t="s">
        <v>393</v>
      </c>
      <c r="H373" s="50" t="s">
        <v>395</v>
      </c>
      <c r="I373" s="22" t="s">
        <v>393</v>
      </c>
      <c r="J373" s="51">
        <v>4</v>
      </c>
      <c r="K373" s="52" t="s">
        <v>314</v>
      </c>
      <c r="L373" s="22" t="s">
        <v>393</v>
      </c>
      <c r="M373" s="65" t="s">
        <v>351</v>
      </c>
      <c r="N373" s="29">
        <v>1995</v>
      </c>
      <c r="O373" s="22"/>
      <c r="P373" s="69">
        <v>138802.43590000001</v>
      </c>
      <c r="Q373" s="69"/>
      <c r="R373" s="71">
        <f t="shared" si="27"/>
        <v>555209.74360000005</v>
      </c>
      <c r="S373" s="53">
        <v>0.1</v>
      </c>
      <c r="U373" s="29">
        <v>1995</v>
      </c>
      <c r="V373" s="71">
        <f t="shared" si="28"/>
        <v>1241156.4454758556</v>
      </c>
      <c r="X373" s="54">
        <v>60</v>
      </c>
      <c r="Y373" s="80" t="str">
        <f t="shared" si="29"/>
        <v xml:space="preserve">50 Yrs    </v>
      </c>
      <c r="Z373" s="55" t="s">
        <v>386</v>
      </c>
      <c r="AA373" s="54"/>
      <c r="AB373" s="22"/>
      <c r="AC373" s="49"/>
      <c r="AD373" s="22" t="s">
        <v>393</v>
      </c>
      <c r="AE373" s="68"/>
      <c r="AF373" s="68"/>
      <c r="AG373" s="68"/>
      <c r="AH373" s="68"/>
      <c r="AI373" s="68"/>
      <c r="AJ373" s="68"/>
      <c r="AK373" s="68" t="s">
        <v>1420</v>
      </c>
      <c r="AL373" s="68"/>
      <c r="AM373" s="68" t="s">
        <v>1004</v>
      </c>
      <c r="AN373" s="68" t="s">
        <v>16</v>
      </c>
      <c r="AO373" s="68" t="s">
        <v>16</v>
      </c>
      <c r="AP373" s="68"/>
      <c r="AQ373" s="68"/>
      <c r="AR373" s="68"/>
      <c r="AS373" s="68"/>
      <c r="AT373" s="68"/>
      <c r="AU373" s="68"/>
      <c r="AV373" s="68"/>
      <c r="AW373" s="68"/>
      <c r="AX373" s="68"/>
      <c r="AY373" s="68"/>
      <c r="AZ373" s="22" t="s">
        <v>393</v>
      </c>
      <c r="BA373" s="29"/>
      <c r="BB373" s="52"/>
    </row>
    <row r="374" spans="1:54" s="45" customFormat="1" x14ac:dyDescent="0.25">
      <c r="A374" s="45">
        <v>41500</v>
      </c>
      <c r="B374" s="46">
        <f t="shared" si="25"/>
        <v>0</v>
      </c>
      <c r="C374" s="47">
        <f t="shared" ca="1" si="26"/>
        <v>365</v>
      </c>
      <c r="D374" s="48" t="s">
        <v>378</v>
      </c>
      <c r="E374" s="22"/>
      <c r="F374" s="49" t="s">
        <v>112</v>
      </c>
      <c r="G374" s="22" t="s">
        <v>393</v>
      </c>
      <c r="H374" s="50" t="s">
        <v>395</v>
      </c>
      <c r="I374" s="22" t="s">
        <v>393</v>
      </c>
      <c r="J374" s="51">
        <v>2</v>
      </c>
      <c r="K374" s="52" t="s">
        <v>314</v>
      </c>
      <c r="L374" s="22" t="s">
        <v>393</v>
      </c>
      <c r="M374" s="65" t="s">
        <v>351</v>
      </c>
      <c r="N374" s="29">
        <v>1991</v>
      </c>
      <c r="O374" s="22"/>
      <c r="P374" s="69">
        <v>96120.243700000006</v>
      </c>
      <c r="Q374" s="69"/>
      <c r="R374" s="71">
        <f t="shared" si="27"/>
        <v>192240.48740000001</v>
      </c>
      <c r="S374" s="53">
        <v>0.1</v>
      </c>
      <c r="U374" s="29">
        <v>1991</v>
      </c>
      <c r="V374" s="71">
        <f t="shared" si="28"/>
        <v>475776.63750335551</v>
      </c>
      <c r="X374" s="54">
        <v>60</v>
      </c>
      <c r="Y374" s="80" t="str">
        <f t="shared" si="29"/>
        <v xml:space="preserve">50 Yrs    </v>
      </c>
      <c r="Z374" s="55" t="s">
        <v>386</v>
      </c>
      <c r="AA374" s="54"/>
      <c r="AB374" s="22"/>
      <c r="AC374" s="49"/>
      <c r="AD374" s="22" t="s">
        <v>393</v>
      </c>
      <c r="AE374" s="68"/>
      <c r="AF374" s="68"/>
      <c r="AG374" s="68"/>
      <c r="AH374" s="68"/>
      <c r="AI374" s="68"/>
      <c r="AJ374" s="68"/>
      <c r="AK374" s="68" t="s">
        <v>1421</v>
      </c>
      <c r="AL374" s="68"/>
      <c r="AM374" s="68" t="s">
        <v>1004</v>
      </c>
      <c r="AN374" s="68" t="s">
        <v>16</v>
      </c>
      <c r="AO374" s="68" t="s">
        <v>16</v>
      </c>
      <c r="AP374" s="68"/>
      <c r="AQ374" s="68"/>
      <c r="AR374" s="68"/>
      <c r="AS374" s="68"/>
      <c r="AT374" s="68"/>
      <c r="AU374" s="68"/>
      <c r="AV374" s="68"/>
      <c r="AW374" s="68"/>
      <c r="AX374" s="68"/>
      <c r="AY374" s="68"/>
      <c r="AZ374" s="22" t="s">
        <v>393</v>
      </c>
      <c r="BA374" s="29"/>
      <c r="BB374" s="52"/>
    </row>
    <row r="375" spans="1:54" s="45" customFormat="1" x14ac:dyDescent="0.25">
      <c r="B375" s="46">
        <f t="shared" si="25"/>
        <v>0</v>
      </c>
      <c r="C375" s="47">
        <f t="shared" ca="1" si="26"/>
        <v>366</v>
      </c>
      <c r="D375" s="48" t="s">
        <v>378</v>
      </c>
      <c r="E375" s="22"/>
      <c r="F375" s="49" t="s">
        <v>112</v>
      </c>
      <c r="G375" s="22" t="s">
        <v>393</v>
      </c>
      <c r="H375" s="50" t="s">
        <v>395</v>
      </c>
      <c r="I375" s="22" t="s">
        <v>393</v>
      </c>
      <c r="J375" s="51">
        <v>2</v>
      </c>
      <c r="K375" s="52" t="s">
        <v>314</v>
      </c>
      <c r="L375" s="22" t="s">
        <v>393</v>
      </c>
      <c r="M375" s="65" t="s">
        <v>351</v>
      </c>
      <c r="N375" s="29">
        <v>1996</v>
      </c>
      <c r="O375" s="22"/>
      <c r="P375" s="69">
        <v>52454.202799999999</v>
      </c>
      <c r="Q375" s="69"/>
      <c r="R375" s="71">
        <f t="shared" si="27"/>
        <v>104908.4056</v>
      </c>
      <c r="S375" s="53">
        <v>0.1</v>
      </c>
      <c r="U375" s="29">
        <v>1996</v>
      </c>
      <c r="V375" s="71">
        <f t="shared" si="28"/>
        <v>227545.34839037084</v>
      </c>
      <c r="X375" s="54">
        <v>60</v>
      </c>
      <c r="Y375" s="80" t="str">
        <f t="shared" si="29"/>
        <v xml:space="preserve">50 Yrs    </v>
      </c>
      <c r="Z375" s="55" t="s">
        <v>386</v>
      </c>
      <c r="AA375" s="54"/>
      <c r="AB375" s="22"/>
      <c r="AC375" s="49"/>
      <c r="AD375" s="22" t="s">
        <v>393</v>
      </c>
      <c r="AE375" s="68"/>
      <c r="AF375" s="68" t="s">
        <v>660</v>
      </c>
      <c r="AG375" s="68"/>
      <c r="AH375" s="68"/>
      <c r="AI375" s="68"/>
      <c r="AJ375" s="68"/>
      <c r="AK375" s="68" t="s">
        <v>1422</v>
      </c>
      <c r="AL375" s="68"/>
      <c r="AM375" s="68" t="s">
        <v>1004</v>
      </c>
      <c r="AN375" s="68" t="s">
        <v>16</v>
      </c>
      <c r="AO375" s="68" t="s">
        <v>16</v>
      </c>
      <c r="AP375" s="68"/>
      <c r="AQ375" s="68"/>
      <c r="AR375" s="68"/>
      <c r="AS375" s="68"/>
      <c r="AT375" s="68"/>
      <c r="AU375" s="68"/>
      <c r="AV375" s="68"/>
      <c r="AW375" s="68"/>
      <c r="AX375" s="68"/>
      <c r="AY375" s="68"/>
      <c r="AZ375" s="22" t="s">
        <v>393</v>
      </c>
      <c r="BA375" s="29"/>
      <c r="BB375" s="52"/>
    </row>
    <row r="376" spans="1:54" s="45" customFormat="1" x14ac:dyDescent="0.25">
      <c r="B376" s="46">
        <f t="shared" si="25"/>
        <v>0</v>
      </c>
      <c r="C376" s="47">
        <f t="shared" ca="1" si="26"/>
        <v>367</v>
      </c>
      <c r="D376" s="48" t="s">
        <v>378</v>
      </c>
      <c r="E376" s="22"/>
      <c r="F376" s="49" t="s">
        <v>112</v>
      </c>
      <c r="G376" s="22" t="s">
        <v>393</v>
      </c>
      <c r="H376" s="50" t="s">
        <v>395</v>
      </c>
      <c r="I376" s="22" t="s">
        <v>393</v>
      </c>
      <c r="J376" s="51">
        <v>3</v>
      </c>
      <c r="K376" s="52" t="s">
        <v>314</v>
      </c>
      <c r="L376" s="22" t="s">
        <v>393</v>
      </c>
      <c r="M376" s="65" t="s">
        <v>351</v>
      </c>
      <c r="N376" s="29">
        <v>2004</v>
      </c>
      <c r="O376" s="22"/>
      <c r="P376" s="69">
        <v>21449.673999999999</v>
      </c>
      <c r="Q376" s="69"/>
      <c r="R376" s="71">
        <f t="shared" si="27"/>
        <v>64349.021999999997</v>
      </c>
      <c r="S376" s="53">
        <v>0.1</v>
      </c>
      <c r="U376" s="29">
        <v>2004</v>
      </c>
      <c r="V376" s="71">
        <f t="shared" si="28"/>
        <v>113772.67415574924</v>
      </c>
      <c r="X376" s="54">
        <v>60</v>
      </c>
      <c r="Y376" s="80" t="str">
        <f t="shared" si="29"/>
        <v xml:space="preserve">50 Yrs    </v>
      </c>
      <c r="Z376" s="55" t="s">
        <v>386</v>
      </c>
      <c r="AA376" s="54"/>
      <c r="AB376" s="22"/>
      <c r="AC376" s="49"/>
      <c r="AD376" s="22" t="s">
        <v>393</v>
      </c>
      <c r="AE376" s="68"/>
      <c r="AF376" s="68" t="s">
        <v>643</v>
      </c>
      <c r="AG376" s="68"/>
      <c r="AH376" s="68"/>
      <c r="AI376" s="68"/>
      <c r="AJ376" s="68"/>
      <c r="AK376" s="68" t="s">
        <v>1423</v>
      </c>
      <c r="AL376" s="68"/>
      <c r="AM376" s="68" t="s">
        <v>1004</v>
      </c>
      <c r="AN376" s="68" t="s">
        <v>16</v>
      </c>
      <c r="AO376" s="68" t="s">
        <v>16</v>
      </c>
      <c r="AP376" s="68"/>
      <c r="AQ376" s="68"/>
      <c r="AR376" s="68"/>
      <c r="AS376" s="68"/>
      <c r="AT376" s="68"/>
      <c r="AU376" s="68"/>
      <c r="AV376" s="68"/>
      <c r="AW376" s="68"/>
      <c r="AX376" s="68"/>
      <c r="AY376" s="68"/>
      <c r="AZ376" s="22" t="s">
        <v>393</v>
      </c>
      <c r="BA376" s="29"/>
      <c r="BB376" s="52"/>
    </row>
    <row r="377" spans="1:54" s="45" customFormat="1" x14ac:dyDescent="0.25">
      <c r="B377" s="46">
        <f t="shared" si="25"/>
        <v>0</v>
      </c>
      <c r="C377" s="47">
        <f t="shared" ca="1" si="26"/>
        <v>368</v>
      </c>
      <c r="D377" s="48" t="s">
        <v>378</v>
      </c>
      <c r="E377" s="22"/>
      <c r="F377" s="49" t="s">
        <v>112</v>
      </c>
      <c r="G377" s="22" t="s">
        <v>393</v>
      </c>
      <c r="H377" s="50" t="s">
        <v>395</v>
      </c>
      <c r="I377" s="22" t="s">
        <v>393</v>
      </c>
      <c r="J377" s="51">
        <v>1</v>
      </c>
      <c r="K377" s="52" t="s">
        <v>314</v>
      </c>
      <c r="L377" s="22" t="s">
        <v>393</v>
      </c>
      <c r="M377" s="65" t="s">
        <v>351</v>
      </c>
      <c r="N377" s="29">
        <v>1983</v>
      </c>
      <c r="O377" s="22"/>
      <c r="P377" s="69">
        <v>47215.873299999999</v>
      </c>
      <c r="Q377" s="69"/>
      <c r="R377" s="71">
        <f t="shared" si="27"/>
        <v>47215.873299999999</v>
      </c>
      <c r="S377" s="53">
        <v>0.1</v>
      </c>
      <c r="U377" s="29">
        <v>1983</v>
      </c>
      <c r="V377" s="71">
        <f t="shared" si="28"/>
        <v>144801.58527392815</v>
      </c>
      <c r="X377" s="54">
        <v>60</v>
      </c>
      <c r="Y377" s="80" t="str">
        <f t="shared" si="29"/>
        <v xml:space="preserve">50 Yrs    </v>
      </c>
      <c r="Z377" s="55" t="s">
        <v>386</v>
      </c>
      <c r="AA377" s="54"/>
      <c r="AB377" s="22"/>
      <c r="AC377" s="49"/>
      <c r="AD377" s="22" t="s">
        <v>393</v>
      </c>
      <c r="AE377" s="68"/>
      <c r="AF377" s="68" t="s">
        <v>561</v>
      </c>
      <c r="AG377" s="68"/>
      <c r="AH377" s="68"/>
      <c r="AI377" s="68"/>
      <c r="AJ377" s="68"/>
      <c r="AK377" s="68" t="s">
        <v>1424</v>
      </c>
      <c r="AL377" s="68"/>
      <c r="AM377" s="68" t="s">
        <v>1004</v>
      </c>
      <c r="AN377" s="68" t="s">
        <v>16</v>
      </c>
      <c r="AO377" s="68" t="s">
        <v>16</v>
      </c>
      <c r="AP377" s="68"/>
      <c r="AQ377" s="68"/>
      <c r="AR377" s="68"/>
      <c r="AS377" s="68"/>
      <c r="AT377" s="68"/>
      <c r="AU377" s="68"/>
      <c r="AV377" s="68"/>
      <c r="AW377" s="68"/>
      <c r="AX377" s="68"/>
      <c r="AY377" s="68"/>
      <c r="AZ377" s="22" t="s">
        <v>393</v>
      </c>
      <c r="BA377" s="29"/>
      <c r="BB377" s="52"/>
    </row>
    <row r="378" spans="1:54" s="45" customFormat="1" x14ac:dyDescent="0.25">
      <c r="B378" s="46">
        <f t="shared" si="25"/>
        <v>0</v>
      </c>
      <c r="C378" s="47">
        <f t="shared" ca="1" si="26"/>
        <v>369</v>
      </c>
      <c r="D378" s="48" t="s">
        <v>378</v>
      </c>
      <c r="E378" s="22"/>
      <c r="F378" s="49" t="s">
        <v>112</v>
      </c>
      <c r="G378" s="22" t="s">
        <v>393</v>
      </c>
      <c r="H378" s="50" t="s">
        <v>395</v>
      </c>
      <c r="I378" s="22" t="s">
        <v>393</v>
      </c>
      <c r="J378" s="51">
        <v>5</v>
      </c>
      <c r="K378" s="52" t="s">
        <v>314</v>
      </c>
      <c r="L378" s="22" t="s">
        <v>393</v>
      </c>
      <c r="M378" s="65" t="s">
        <v>351</v>
      </c>
      <c r="N378" s="29">
        <v>1998</v>
      </c>
      <c r="O378" s="22"/>
      <c r="P378" s="69">
        <v>8998.2268999999997</v>
      </c>
      <c r="Q378" s="69"/>
      <c r="R378" s="71">
        <f t="shared" si="27"/>
        <v>44991.1345</v>
      </c>
      <c r="S378" s="53">
        <v>0.1</v>
      </c>
      <c r="U378" s="29">
        <v>1998</v>
      </c>
      <c r="V378" s="71">
        <f t="shared" si="28"/>
        <v>93086.733627577632</v>
      </c>
      <c r="X378" s="54">
        <v>60</v>
      </c>
      <c r="Y378" s="80" t="str">
        <f t="shared" si="29"/>
        <v xml:space="preserve">50 Yrs    </v>
      </c>
      <c r="Z378" s="55" t="s">
        <v>386</v>
      </c>
      <c r="AA378" s="54"/>
      <c r="AB378" s="22"/>
      <c r="AC378" s="49"/>
      <c r="AD378" s="22" t="s">
        <v>393</v>
      </c>
      <c r="AE378" s="68"/>
      <c r="AF378" s="68" t="s">
        <v>498</v>
      </c>
      <c r="AG378" s="68"/>
      <c r="AH378" s="68"/>
      <c r="AI378" s="68"/>
      <c r="AJ378" s="68"/>
      <c r="AK378" s="68" t="s">
        <v>1425</v>
      </c>
      <c r="AL378" s="68"/>
      <c r="AM378" s="68" t="s">
        <v>1004</v>
      </c>
      <c r="AN378" s="68" t="s">
        <v>16</v>
      </c>
      <c r="AO378" s="68" t="s">
        <v>16</v>
      </c>
      <c r="AP378" s="68"/>
      <c r="AQ378" s="68"/>
      <c r="AR378" s="68"/>
      <c r="AS378" s="68"/>
      <c r="AT378" s="68"/>
      <c r="AU378" s="68"/>
      <c r="AV378" s="68"/>
      <c r="AW378" s="68"/>
      <c r="AX378" s="68"/>
      <c r="AY378" s="68"/>
      <c r="AZ378" s="22" t="s">
        <v>393</v>
      </c>
      <c r="BA378" s="29"/>
      <c r="BB378" s="52"/>
    </row>
    <row r="379" spans="1:54" s="45" customFormat="1" x14ac:dyDescent="0.25">
      <c r="A379" s="45">
        <v>41500</v>
      </c>
      <c r="B379" s="46">
        <f t="shared" si="25"/>
        <v>0</v>
      </c>
      <c r="C379" s="47">
        <f t="shared" ca="1" si="26"/>
        <v>370</v>
      </c>
      <c r="D379" s="48" t="s">
        <v>378</v>
      </c>
      <c r="E379" s="22"/>
      <c r="F379" s="49" t="s">
        <v>112</v>
      </c>
      <c r="G379" s="22" t="s">
        <v>393</v>
      </c>
      <c r="H379" s="50" t="s">
        <v>395</v>
      </c>
      <c r="I379" s="22" t="s">
        <v>393</v>
      </c>
      <c r="J379" s="51">
        <v>2</v>
      </c>
      <c r="K379" s="52" t="s">
        <v>314</v>
      </c>
      <c r="L379" s="22" t="s">
        <v>393</v>
      </c>
      <c r="M379" s="65" t="s">
        <v>351</v>
      </c>
      <c r="N379" s="29">
        <v>2000</v>
      </c>
      <c r="O379" s="22"/>
      <c r="P379" s="69">
        <v>20325.781999999999</v>
      </c>
      <c r="Q379" s="69"/>
      <c r="R379" s="71">
        <f t="shared" si="27"/>
        <v>40651.563999999998</v>
      </c>
      <c r="S379" s="53">
        <v>0.1</v>
      </c>
      <c r="U379" s="29">
        <v>2000</v>
      </c>
      <c r="V379" s="71">
        <f t="shared" si="28"/>
        <v>80675.168984854929</v>
      </c>
      <c r="X379" s="54">
        <v>60</v>
      </c>
      <c r="Y379" s="80" t="str">
        <f t="shared" si="29"/>
        <v xml:space="preserve">50 Yrs    </v>
      </c>
      <c r="Z379" s="55" t="s">
        <v>386</v>
      </c>
      <c r="AA379" s="54"/>
      <c r="AB379" s="22"/>
      <c r="AC379" s="49"/>
      <c r="AD379" s="22" t="s">
        <v>393</v>
      </c>
      <c r="AE379" s="68"/>
      <c r="AF379" s="68"/>
      <c r="AG379" s="68"/>
      <c r="AH379" s="68"/>
      <c r="AI379" s="68"/>
      <c r="AJ379" s="68"/>
      <c r="AK379" s="68" t="s">
        <v>1426</v>
      </c>
      <c r="AL379" s="68"/>
      <c r="AM379" s="68" t="s">
        <v>1004</v>
      </c>
      <c r="AN379" s="68" t="s">
        <v>16</v>
      </c>
      <c r="AO379" s="68" t="s">
        <v>16</v>
      </c>
      <c r="AP379" s="68"/>
      <c r="AQ379" s="68"/>
      <c r="AR379" s="68"/>
      <c r="AS379" s="68"/>
      <c r="AT379" s="68"/>
      <c r="AU379" s="68"/>
      <c r="AV379" s="68"/>
      <c r="AW379" s="68"/>
      <c r="AX379" s="68"/>
      <c r="AY379" s="68"/>
      <c r="AZ379" s="22" t="s">
        <v>393</v>
      </c>
      <c r="BA379" s="29"/>
      <c r="BB379" s="52"/>
    </row>
    <row r="380" spans="1:54" s="45" customFormat="1" x14ac:dyDescent="0.25">
      <c r="A380" s="45">
        <v>41500</v>
      </c>
      <c r="B380" s="46">
        <f t="shared" si="25"/>
        <v>0</v>
      </c>
      <c r="C380" s="47">
        <f t="shared" ca="1" si="26"/>
        <v>371</v>
      </c>
      <c r="D380" s="48" t="s">
        <v>378</v>
      </c>
      <c r="E380" s="22"/>
      <c r="F380" s="49" t="s">
        <v>112</v>
      </c>
      <c r="G380" s="22" t="s">
        <v>393</v>
      </c>
      <c r="H380" s="50" t="s">
        <v>395</v>
      </c>
      <c r="I380" s="22" t="s">
        <v>393</v>
      </c>
      <c r="J380" s="51">
        <v>1</v>
      </c>
      <c r="K380" s="52" t="s">
        <v>314</v>
      </c>
      <c r="L380" s="22" t="s">
        <v>393</v>
      </c>
      <c r="M380" s="65" t="s">
        <v>351</v>
      </c>
      <c r="N380" s="29">
        <v>2006</v>
      </c>
      <c r="O380" s="22"/>
      <c r="P380" s="69">
        <v>33592.671300000002</v>
      </c>
      <c r="Q380" s="69"/>
      <c r="R380" s="71">
        <f t="shared" si="27"/>
        <v>33592.671300000002</v>
      </c>
      <c r="S380" s="53">
        <v>0.1</v>
      </c>
      <c r="U380" s="29">
        <v>2006</v>
      </c>
      <c r="V380" s="71">
        <f t="shared" si="28"/>
        <v>51714.851943685302</v>
      </c>
      <c r="X380" s="54">
        <v>60</v>
      </c>
      <c r="Y380" s="80" t="str">
        <f t="shared" si="29"/>
        <v xml:space="preserve">50 Yrs    </v>
      </c>
      <c r="Z380" s="55" t="s">
        <v>386</v>
      </c>
      <c r="AA380" s="54"/>
      <c r="AB380" s="22"/>
      <c r="AC380" s="49"/>
      <c r="AD380" s="22" t="s">
        <v>393</v>
      </c>
      <c r="AE380" s="68"/>
      <c r="AF380" s="68"/>
      <c r="AG380" s="68"/>
      <c r="AH380" s="68"/>
      <c r="AI380" s="68"/>
      <c r="AJ380" s="68"/>
      <c r="AK380" s="68" t="s">
        <v>1427</v>
      </c>
      <c r="AL380" s="68"/>
      <c r="AM380" s="68" t="s">
        <v>1004</v>
      </c>
      <c r="AN380" s="68" t="s">
        <v>16</v>
      </c>
      <c r="AO380" s="68" t="s">
        <v>16</v>
      </c>
      <c r="AP380" s="68"/>
      <c r="AQ380" s="68"/>
      <c r="AR380" s="68"/>
      <c r="AS380" s="68"/>
      <c r="AT380" s="68"/>
      <c r="AU380" s="68"/>
      <c r="AV380" s="68"/>
      <c r="AW380" s="68"/>
      <c r="AX380" s="68"/>
      <c r="AY380" s="68"/>
      <c r="AZ380" s="22" t="s">
        <v>393</v>
      </c>
      <c r="BA380" s="29"/>
      <c r="BB380" s="52"/>
    </row>
    <row r="381" spans="1:54" s="45" customFormat="1" x14ac:dyDescent="0.25">
      <c r="A381" s="45">
        <v>41500</v>
      </c>
      <c r="B381" s="46">
        <f t="shared" si="25"/>
        <v>0</v>
      </c>
      <c r="C381" s="47">
        <f t="shared" ca="1" si="26"/>
        <v>372</v>
      </c>
      <c r="D381" s="48" t="s">
        <v>378</v>
      </c>
      <c r="E381" s="22"/>
      <c r="F381" s="49" t="s">
        <v>112</v>
      </c>
      <c r="G381" s="22" t="s">
        <v>393</v>
      </c>
      <c r="H381" s="50" t="s">
        <v>395</v>
      </c>
      <c r="I381" s="22" t="s">
        <v>393</v>
      </c>
      <c r="J381" s="51">
        <v>2</v>
      </c>
      <c r="K381" s="52" t="s">
        <v>314</v>
      </c>
      <c r="L381" s="22" t="s">
        <v>393</v>
      </c>
      <c r="M381" s="65" t="s">
        <v>351</v>
      </c>
      <c r="N381" s="29">
        <v>1989</v>
      </c>
      <c r="O381" s="22"/>
      <c r="P381" s="69">
        <v>8167.4952000000003</v>
      </c>
      <c r="Q381" s="69"/>
      <c r="R381" s="71">
        <f t="shared" si="27"/>
        <v>16334.990400000001</v>
      </c>
      <c r="S381" s="53">
        <v>0.1</v>
      </c>
      <c r="U381" s="29">
        <v>1989</v>
      </c>
      <c r="V381" s="71">
        <f t="shared" si="28"/>
        <v>42406.178623731117</v>
      </c>
      <c r="X381" s="54">
        <v>60</v>
      </c>
      <c r="Y381" s="80" t="str">
        <f t="shared" si="29"/>
        <v xml:space="preserve">50 Yrs    </v>
      </c>
      <c r="Z381" s="55" t="s">
        <v>386</v>
      </c>
      <c r="AA381" s="54"/>
      <c r="AB381" s="22"/>
      <c r="AC381" s="49"/>
      <c r="AD381" s="22" t="s">
        <v>393</v>
      </c>
      <c r="AE381" s="68"/>
      <c r="AF381" s="68"/>
      <c r="AG381" s="68"/>
      <c r="AH381" s="68"/>
      <c r="AI381" s="68"/>
      <c r="AJ381" s="68"/>
      <c r="AK381" s="68" t="s">
        <v>1428</v>
      </c>
      <c r="AL381" s="68"/>
      <c r="AM381" s="68" t="s">
        <v>1004</v>
      </c>
      <c r="AN381" s="68" t="s">
        <v>16</v>
      </c>
      <c r="AO381" s="68" t="s">
        <v>16</v>
      </c>
      <c r="AP381" s="68"/>
      <c r="AQ381" s="68"/>
      <c r="AR381" s="68"/>
      <c r="AS381" s="68"/>
      <c r="AT381" s="68"/>
      <c r="AU381" s="68"/>
      <c r="AV381" s="68"/>
      <c r="AW381" s="68"/>
      <c r="AX381" s="68"/>
      <c r="AY381" s="68"/>
      <c r="AZ381" s="22" t="s">
        <v>393</v>
      </c>
      <c r="BA381" s="29"/>
      <c r="BB381" s="52"/>
    </row>
    <row r="382" spans="1:54" s="45" customFormat="1" x14ac:dyDescent="0.25">
      <c r="A382" s="45">
        <v>41500</v>
      </c>
      <c r="B382" s="46">
        <f t="shared" si="25"/>
        <v>0</v>
      </c>
      <c r="C382" s="47">
        <f t="shared" ca="1" si="26"/>
        <v>373</v>
      </c>
      <c r="D382" s="48" t="s">
        <v>378</v>
      </c>
      <c r="E382" s="22"/>
      <c r="F382" s="49" t="s">
        <v>112</v>
      </c>
      <c r="G382" s="22" t="s">
        <v>393</v>
      </c>
      <c r="H382" s="50" t="s">
        <v>395</v>
      </c>
      <c r="I382" s="22" t="s">
        <v>393</v>
      </c>
      <c r="J382" s="51">
        <v>1</v>
      </c>
      <c r="K382" s="52" t="s">
        <v>314</v>
      </c>
      <c r="L382" s="22" t="s">
        <v>393</v>
      </c>
      <c r="M382" s="65" t="s">
        <v>351</v>
      </c>
      <c r="N382" s="29">
        <v>1992</v>
      </c>
      <c r="O382" s="22"/>
      <c r="P382" s="69">
        <v>5576.9152000000004</v>
      </c>
      <c r="Q382" s="69"/>
      <c r="R382" s="71">
        <f t="shared" si="27"/>
        <v>5576.9152000000004</v>
      </c>
      <c r="S382" s="53">
        <v>0.1</v>
      </c>
      <c r="U382" s="29">
        <v>1992</v>
      </c>
      <c r="V382" s="71">
        <f t="shared" si="28"/>
        <v>13445.861394694579</v>
      </c>
      <c r="X382" s="54">
        <v>60</v>
      </c>
      <c r="Y382" s="80" t="str">
        <f t="shared" si="29"/>
        <v xml:space="preserve">50 Yrs    </v>
      </c>
      <c r="Z382" s="55" t="s">
        <v>386</v>
      </c>
      <c r="AA382" s="54"/>
      <c r="AB382" s="22"/>
      <c r="AC382" s="49"/>
      <c r="AD382" s="22" t="s">
        <v>393</v>
      </c>
      <c r="AE382" s="68"/>
      <c r="AF382" s="68"/>
      <c r="AG382" s="68"/>
      <c r="AH382" s="68"/>
      <c r="AI382" s="68"/>
      <c r="AJ382" s="68"/>
      <c r="AK382" s="68" t="s">
        <v>1429</v>
      </c>
      <c r="AL382" s="68"/>
      <c r="AM382" s="68" t="s">
        <v>1004</v>
      </c>
      <c r="AN382" s="68" t="s">
        <v>16</v>
      </c>
      <c r="AO382" s="68" t="s">
        <v>16</v>
      </c>
      <c r="AP382" s="68"/>
      <c r="AQ382" s="68"/>
      <c r="AR382" s="68"/>
      <c r="AS382" s="68"/>
      <c r="AT382" s="68"/>
      <c r="AU382" s="68"/>
      <c r="AV382" s="68"/>
      <c r="AW382" s="68"/>
      <c r="AX382" s="68"/>
      <c r="AY382" s="68"/>
      <c r="AZ382" s="22" t="s">
        <v>393</v>
      </c>
      <c r="BA382" s="29"/>
      <c r="BB382" s="52"/>
    </row>
    <row r="383" spans="1:54" s="45" customFormat="1" x14ac:dyDescent="0.25">
      <c r="B383" s="46">
        <f t="shared" si="25"/>
        <v>0</v>
      </c>
      <c r="C383" s="47">
        <f t="shared" ca="1" si="26"/>
        <v>374</v>
      </c>
      <c r="D383" s="48" t="s">
        <v>378</v>
      </c>
      <c r="E383" s="22"/>
      <c r="F383" s="49" t="s">
        <v>112</v>
      </c>
      <c r="G383" s="22" t="s">
        <v>393</v>
      </c>
      <c r="H383" s="50" t="s">
        <v>395</v>
      </c>
      <c r="I383" s="22" t="s">
        <v>393</v>
      </c>
      <c r="J383" s="51">
        <v>1</v>
      </c>
      <c r="K383" s="52" t="s">
        <v>314</v>
      </c>
      <c r="L383" s="22" t="s">
        <v>393</v>
      </c>
      <c r="M383" s="65" t="s">
        <v>351</v>
      </c>
      <c r="N383" s="29">
        <v>1986</v>
      </c>
      <c r="O383" s="22"/>
      <c r="P383" s="69">
        <v>2782.0758999999998</v>
      </c>
      <c r="Q383" s="69"/>
      <c r="R383" s="71">
        <f t="shared" si="27"/>
        <v>2782.0758999999998</v>
      </c>
      <c r="S383" s="53">
        <v>0.1</v>
      </c>
      <c r="U383" s="29">
        <v>1986</v>
      </c>
      <c r="V383" s="71">
        <f t="shared" si="28"/>
        <v>7860.6574904870286</v>
      </c>
      <c r="X383" s="54">
        <v>60</v>
      </c>
      <c r="Y383" s="80" t="str">
        <f t="shared" si="29"/>
        <v xml:space="preserve">50 Yrs    </v>
      </c>
      <c r="Z383" s="55" t="s">
        <v>386</v>
      </c>
      <c r="AA383" s="54"/>
      <c r="AB383" s="22"/>
      <c r="AC383" s="49"/>
      <c r="AD383" s="22" t="s">
        <v>393</v>
      </c>
      <c r="AE383" s="68"/>
      <c r="AF383" s="68"/>
      <c r="AG383" s="68"/>
      <c r="AH383" s="68"/>
      <c r="AI383" s="68"/>
      <c r="AJ383" s="68"/>
      <c r="AK383" s="68" t="s">
        <v>1430</v>
      </c>
      <c r="AL383" s="68"/>
      <c r="AM383" s="68" t="s">
        <v>1004</v>
      </c>
      <c r="AN383" s="68" t="s">
        <v>16</v>
      </c>
      <c r="AO383" s="68" t="s">
        <v>16</v>
      </c>
      <c r="AP383" s="68"/>
      <c r="AQ383" s="68"/>
      <c r="AR383" s="68"/>
      <c r="AS383" s="68"/>
      <c r="AT383" s="68"/>
      <c r="AU383" s="68"/>
      <c r="AV383" s="68"/>
      <c r="AW383" s="68"/>
      <c r="AX383" s="68"/>
      <c r="AY383" s="68"/>
      <c r="AZ383" s="22" t="s">
        <v>393</v>
      </c>
      <c r="BA383" s="29"/>
      <c r="BB383" s="52"/>
    </row>
    <row r="384" spans="1:54" s="45" customFormat="1" x14ac:dyDescent="0.25">
      <c r="B384" s="46">
        <f t="shared" si="25"/>
        <v>0</v>
      </c>
      <c r="C384" s="47">
        <f t="shared" ca="1" si="26"/>
        <v>375</v>
      </c>
      <c r="D384" s="48" t="s">
        <v>378</v>
      </c>
      <c r="E384" s="22"/>
      <c r="F384" s="49" t="s">
        <v>139</v>
      </c>
      <c r="G384" s="22" t="s">
        <v>393</v>
      </c>
      <c r="H384" s="50" t="s">
        <v>398</v>
      </c>
      <c r="I384" s="22" t="s">
        <v>393</v>
      </c>
      <c r="J384" s="51">
        <v>1</v>
      </c>
      <c r="K384" s="52" t="s">
        <v>314</v>
      </c>
      <c r="L384" s="22" t="s">
        <v>393</v>
      </c>
      <c r="M384" s="65" t="s">
        <v>351</v>
      </c>
      <c r="N384" s="29">
        <v>2003</v>
      </c>
      <c r="O384" s="22"/>
      <c r="P384" s="69">
        <v>313701.48220000003</v>
      </c>
      <c r="Q384" s="69"/>
      <c r="R384" s="71">
        <f t="shared" si="27"/>
        <v>313701.48220000003</v>
      </c>
      <c r="S384" s="53">
        <v>0.1</v>
      </c>
      <c r="U384" s="29">
        <v>2003</v>
      </c>
      <c r="V384" s="71">
        <f t="shared" si="28"/>
        <v>568863.37068807671</v>
      </c>
      <c r="X384" s="54"/>
      <c r="Y384" s="80" t="str">
        <f t="shared" si="29"/>
        <v xml:space="preserve">15 Yrs    </v>
      </c>
      <c r="Z384" s="55" t="s">
        <v>386</v>
      </c>
      <c r="AA384" s="54"/>
      <c r="AB384" s="22"/>
      <c r="AC384" s="49"/>
      <c r="AD384" s="22" t="s">
        <v>393</v>
      </c>
      <c r="AE384" s="68"/>
      <c r="AF384" s="68"/>
      <c r="AG384" s="68"/>
      <c r="AH384" s="68"/>
      <c r="AI384" s="68"/>
      <c r="AJ384" s="68"/>
      <c r="AK384" s="68" t="s">
        <v>1431</v>
      </c>
      <c r="AL384" s="68"/>
      <c r="AM384" s="68" t="s">
        <v>1000</v>
      </c>
      <c r="AN384" s="68" t="s">
        <v>1001</v>
      </c>
      <c r="AO384" s="68" t="s">
        <v>16</v>
      </c>
      <c r="AP384" s="68"/>
      <c r="AQ384" s="68"/>
      <c r="AR384" s="68"/>
      <c r="AS384" s="68"/>
      <c r="AT384" s="68"/>
      <c r="AU384" s="68"/>
      <c r="AV384" s="68"/>
      <c r="AW384" s="68"/>
      <c r="AX384" s="68"/>
      <c r="AY384" s="68"/>
      <c r="AZ384" s="22" t="s">
        <v>393</v>
      </c>
      <c r="BA384" s="29"/>
      <c r="BB384" s="52"/>
    </row>
    <row r="385" spans="2:54" s="45" customFormat="1" x14ac:dyDescent="0.25">
      <c r="B385" s="46">
        <f t="shared" si="25"/>
        <v>0</v>
      </c>
      <c r="C385" s="47">
        <f t="shared" ca="1" si="26"/>
        <v>376</v>
      </c>
      <c r="D385" s="48" t="s">
        <v>378</v>
      </c>
      <c r="E385" s="22"/>
      <c r="F385" s="49" t="s">
        <v>139</v>
      </c>
      <c r="G385" s="22" t="s">
        <v>393</v>
      </c>
      <c r="H385" s="50" t="s">
        <v>398</v>
      </c>
      <c r="I385" s="22" t="s">
        <v>393</v>
      </c>
      <c r="J385" s="51">
        <v>1</v>
      </c>
      <c r="K385" s="52" t="s">
        <v>314</v>
      </c>
      <c r="L385" s="22" t="s">
        <v>393</v>
      </c>
      <c r="M385" s="65" t="s">
        <v>351</v>
      </c>
      <c r="N385" s="29">
        <v>1995</v>
      </c>
      <c r="O385" s="22"/>
      <c r="P385" s="69">
        <v>120295.44439999999</v>
      </c>
      <c r="Q385" s="69"/>
      <c r="R385" s="71">
        <f t="shared" si="27"/>
        <v>120295.44439999999</v>
      </c>
      <c r="S385" s="53">
        <v>0.1</v>
      </c>
      <c r="U385" s="29">
        <v>1995</v>
      </c>
      <c r="V385" s="71">
        <f t="shared" si="28"/>
        <v>268917.22974877997</v>
      </c>
      <c r="X385" s="54"/>
      <c r="Y385" s="80" t="str">
        <f t="shared" si="29"/>
        <v xml:space="preserve">15 Yrs    </v>
      </c>
      <c r="Z385" s="55" t="s">
        <v>386</v>
      </c>
      <c r="AA385" s="54"/>
      <c r="AB385" s="22"/>
      <c r="AC385" s="49"/>
      <c r="AD385" s="22" t="s">
        <v>393</v>
      </c>
      <c r="AE385" s="68"/>
      <c r="AF385" s="68"/>
      <c r="AG385" s="68"/>
      <c r="AH385" s="68"/>
      <c r="AI385" s="68"/>
      <c r="AJ385" s="68"/>
      <c r="AK385" s="68" t="s">
        <v>1432</v>
      </c>
      <c r="AL385" s="68"/>
      <c r="AM385" s="68" t="s">
        <v>999</v>
      </c>
      <c r="AN385" s="68" t="s">
        <v>1002</v>
      </c>
      <c r="AO385" s="68" t="s">
        <v>16</v>
      </c>
      <c r="AP385" s="68"/>
      <c r="AQ385" s="68"/>
      <c r="AR385" s="68"/>
      <c r="AS385" s="68"/>
      <c r="AT385" s="68"/>
      <c r="AU385" s="68"/>
      <c r="AV385" s="68"/>
      <c r="AW385" s="68"/>
      <c r="AX385" s="68"/>
      <c r="AY385" s="68"/>
      <c r="AZ385" s="22" t="s">
        <v>393</v>
      </c>
      <c r="BA385" s="29"/>
      <c r="BB385" s="52"/>
    </row>
    <row r="386" spans="2:54" s="45" customFormat="1" x14ac:dyDescent="0.25">
      <c r="B386" s="46">
        <f t="shared" si="25"/>
        <v>0</v>
      </c>
      <c r="C386" s="47">
        <f t="shared" ca="1" si="26"/>
        <v>377</v>
      </c>
      <c r="D386" s="48" t="s">
        <v>378</v>
      </c>
      <c r="E386" s="22"/>
      <c r="F386" s="49" t="s">
        <v>141</v>
      </c>
      <c r="G386" s="22" t="s">
        <v>393</v>
      </c>
      <c r="H386" s="50" t="s">
        <v>399</v>
      </c>
      <c r="I386" s="22" t="s">
        <v>393</v>
      </c>
      <c r="J386" s="51">
        <v>2</v>
      </c>
      <c r="K386" s="52" t="s">
        <v>314</v>
      </c>
      <c r="L386" s="22" t="s">
        <v>393</v>
      </c>
      <c r="M386" s="65" t="s">
        <v>351</v>
      </c>
      <c r="N386" s="29">
        <v>2000</v>
      </c>
      <c r="O386" s="22"/>
      <c r="P386" s="69">
        <v>3648.2172999999998</v>
      </c>
      <c r="Q386" s="69"/>
      <c r="R386" s="71">
        <f t="shared" si="27"/>
        <v>7296.4345999999996</v>
      </c>
      <c r="S386" s="53">
        <v>0.1</v>
      </c>
      <c r="U386" s="29">
        <v>2000</v>
      </c>
      <c r="V386" s="71">
        <f t="shared" si="28"/>
        <v>14480.158606983543</v>
      </c>
      <c r="X386" s="54">
        <v>15</v>
      </c>
      <c r="Y386" s="80" t="str">
        <f t="shared" si="29"/>
        <v xml:space="preserve">12 Yrs    </v>
      </c>
      <c r="Z386" s="55" t="s">
        <v>386</v>
      </c>
      <c r="AA386" s="54"/>
      <c r="AB386" s="22"/>
      <c r="AC386" s="49"/>
      <c r="AD386" s="22" t="s">
        <v>393</v>
      </c>
      <c r="AE386" s="68"/>
      <c r="AF386" s="68"/>
      <c r="AG386" s="68"/>
      <c r="AH386" s="68"/>
      <c r="AI386" s="68"/>
      <c r="AJ386" s="68"/>
      <c r="AK386" s="68" t="s">
        <v>1433</v>
      </c>
      <c r="AL386" s="68"/>
      <c r="AM386" s="68" t="s">
        <v>999</v>
      </c>
      <c r="AN386" s="68" t="s">
        <v>1002</v>
      </c>
      <c r="AO386" s="68" t="s">
        <v>16</v>
      </c>
      <c r="AP386" s="68"/>
      <c r="AQ386" s="68"/>
      <c r="AR386" s="68"/>
      <c r="AS386" s="68"/>
      <c r="AT386" s="68"/>
      <c r="AU386" s="68"/>
      <c r="AV386" s="68"/>
      <c r="AW386" s="68"/>
      <c r="AX386" s="68"/>
      <c r="AY386" s="68"/>
      <c r="AZ386" s="22" t="s">
        <v>393</v>
      </c>
      <c r="BA386" s="29"/>
      <c r="BB386" s="52"/>
    </row>
    <row r="387" spans="2:54" s="45" customFormat="1" x14ac:dyDescent="0.25">
      <c r="B387" s="46">
        <f t="shared" si="25"/>
        <v>0</v>
      </c>
      <c r="C387" s="47">
        <f t="shared" ca="1" si="26"/>
        <v>378</v>
      </c>
      <c r="D387" s="48" t="s">
        <v>378</v>
      </c>
      <c r="E387" s="22"/>
      <c r="F387" s="49" t="s">
        <v>141</v>
      </c>
      <c r="G387" s="22" t="s">
        <v>393</v>
      </c>
      <c r="H387" s="50" t="s">
        <v>399</v>
      </c>
      <c r="I387" s="22" t="s">
        <v>393</v>
      </c>
      <c r="J387" s="51">
        <v>1</v>
      </c>
      <c r="K387" s="52" t="s">
        <v>314</v>
      </c>
      <c r="L387" s="22" t="s">
        <v>393</v>
      </c>
      <c r="M387" s="65" t="s">
        <v>351</v>
      </c>
      <c r="N387" s="29">
        <v>1996</v>
      </c>
      <c r="O387" s="22"/>
      <c r="P387" s="69">
        <v>4530.1356999999998</v>
      </c>
      <c r="Q387" s="69"/>
      <c r="R387" s="71">
        <f t="shared" si="27"/>
        <v>4530.1356999999998</v>
      </c>
      <c r="S387" s="53">
        <v>0.1</v>
      </c>
      <c r="U387" s="29">
        <v>1996</v>
      </c>
      <c r="V387" s="71">
        <f t="shared" si="28"/>
        <v>9825.8218701987062</v>
      </c>
      <c r="X387" s="54">
        <v>15</v>
      </c>
      <c r="Y387" s="80" t="str">
        <f t="shared" si="29"/>
        <v xml:space="preserve">12 Yrs    </v>
      </c>
      <c r="Z387" s="55" t="s">
        <v>386</v>
      </c>
      <c r="AA387" s="54"/>
      <c r="AB387" s="22"/>
      <c r="AC387" s="49"/>
      <c r="AD387" s="22" t="s">
        <v>393</v>
      </c>
      <c r="AE387" s="68"/>
      <c r="AF387" s="68"/>
      <c r="AG387" s="68"/>
      <c r="AH387" s="68"/>
      <c r="AI387" s="68"/>
      <c r="AJ387" s="68"/>
      <c r="AK387" s="68" t="s">
        <v>1434</v>
      </c>
      <c r="AL387" s="68"/>
      <c r="AM387" s="68" t="s">
        <v>999</v>
      </c>
      <c r="AN387" s="68" t="s">
        <v>1002</v>
      </c>
      <c r="AO387" s="68" t="s">
        <v>16</v>
      </c>
      <c r="AP387" s="68"/>
      <c r="AQ387" s="68"/>
      <c r="AR387" s="68"/>
      <c r="AS387" s="68"/>
      <c r="AT387" s="68"/>
      <c r="AU387" s="68"/>
      <c r="AV387" s="68"/>
      <c r="AW387" s="68"/>
      <c r="AX387" s="68"/>
      <c r="AY387" s="68"/>
      <c r="AZ387" s="22" t="s">
        <v>393</v>
      </c>
      <c r="BA387" s="29"/>
      <c r="BB387" s="52"/>
    </row>
    <row r="388" spans="2:54" s="45" customFormat="1" x14ac:dyDescent="0.25">
      <c r="B388" s="46">
        <f t="shared" si="25"/>
        <v>0</v>
      </c>
      <c r="C388" s="47">
        <f t="shared" ca="1" si="26"/>
        <v>379</v>
      </c>
      <c r="D388" s="48" t="s">
        <v>378</v>
      </c>
      <c r="E388" s="22"/>
      <c r="F388" s="49" t="s">
        <v>141</v>
      </c>
      <c r="G388" s="22" t="s">
        <v>393</v>
      </c>
      <c r="H388" s="50" t="s">
        <v>399</v>
      </c>
      <c r="I388" s="22" t="s">
        <v>393</v>
      </c>
      <c r="J388" s="51">
        <v>1</v>
      </c>
      <c r="K388" s="52" t="s">
        <v>314</v>
      </c>
      <c r="L388" s="22" t="s">
        <v>393</v>
      </c>
      <c r="M388" s="65" t="s">
        <v>351</v>
      </c>
      <c r="N388" s="29">
        <v>1984</v>
      </c>
      <c r="O388" s="22"/>
      <c r="P388" s="69">
        <v>3056.6671999999999</v>
      </c>
      <c r="Q388" s="69"/>
      <c r="R388" s="71">
        <f t="shared" si="27"/>
        <v>3056.6671999999999</v>
      </c>
      <c r="S388" s="53">
        <v>0.1</v>
      </c>
      <c r="U388" s="29">
        <v>1984</v>
      </c>
      <c r="V388" s="71">
        <f t="shared" si="28"/>
        <v>8894.9545830562784</v>
      </c>
      <c r="X388" s="54">
        <v>15</v>
      </c>
      <c r="Y388" s="80" t="str">
        <f t="shared" si="29"/>
        <v xml:space="preserve">12 Yrs    </v>
      </c>
      <c r="Z388" s="55" t="s">
        <v>386</v>
      </c>
      <c r="AA388" s="54"/>
      <c r="AB388" s="22"/>
      <c r="AC388" s="49"/>
      <c r="AD388" s="22" t="s">
        <v>393</v>
      </c>
      <c r="AE388" s="68"/>
      <c r="AF388" s="68"/>
      <c r="AG388" s="68"/>
      <c r="AH388" s="68"/>
      <c r="AI388" s="68"/>
      <c r="AJ388" s="68"/>
      <c r="AK388" s="68" t="s">
        <v>1435</v>
      </c>
      <c r="AL388" s="68"/>
      <c r="AM388" s="68" t="s">
        <v>997</v>
      </c>
      <c r="AN388" s="68" t="s">
        <v>1003</v>
      </c>
      <c r="AO388" s="68" t="s">
        <v>16</v>
      </c>
      <c r="AP388" s="68"/>
      <c r="AQ388" s="68"/>
      <c r="AR388" s="68"/>
      <c r="AS388" s="68"/>
      <c r="AT388" s="68"/>
      <c r="AU388" s="68"/>
      <c r="AV388" s="68"/>
      <c r="AW388" s="68"/>
      <c r="AX388" s="68"/>
      <c r="AY388" s="68"/>
      <c r="AZ388" s="22" t="s">
        <v>393</v>
      </c>
      <c r="BA388" s="29"/>
      <c r="BB388" s="52"/>
    </row>
    <row r="389" spans="2:54" s="45" customFormat="1" x14ac:dyDescent="0.25">
      <c r="B389" s="46">
        <f t="shared" si="25"/>
        <v>0</v>
      </c>
      <c r="C389" s="47">
        <f t="shared" ca="1" si="26"/>
        <v>380</v>
      </c>
      <c r="D389" s="48" t="s">
        <v>378</v>
      </c>
      <c r="E389" s="22"/>
      <c r="F389" s="49" t="s">
        <v>19</v>
      </c>
      <c r="G389" s="22" t="s">
        <v>393</v>
      </c>
      <c r="H389" s="50" t="s">
        <v>400</v>
      </c>
      <c r="I389" s="22" t="s">
        <v>393</v>
      </c>
      <c r="J389" s="51">
        <v>4</v>
      </c>
      <c r="K389" s="52" t="s">
        <v>314</v>
      </c>
      <c r="L389" s="22" t="s">
        <v>393</v>
      </c>
      <c r="M389" s="65" t="s">
        <v>351</v>
      </c>
      <c r="N389" s="29">
        <v>2003</v>
      </c>
      <c r="O389" s="22"/>
      <c r="P389" s="69">
        <v>156850.74110000001</v>
      </c>
      <c r="Q389" s="69"/>
      <c r="R389" s="71">
        <f t="shared" si="27"/>
        <v>627402.96440000006</v>
      </c>
      <c r="S389" s="53">
        <v>0.1</v>
      </c>
      <c r="U389" s="29">
        <v>2003</v>
      </c>
      <c r="V389" s="71">
        <f t="shared" si="28"/>
        <v>1137726.7413761534</v>
      </c>
      <c r="X389" s="54">
        <v>15</v>
      </c>
      <c r="Y389" s="80" t="str">
        <f t="shared" si="29"/>
        <v xml:space="preserve">10 Yrs    </v>
      </c>
      <c r="Z389" s="55" t="s">
        <v>386</v>
      </c>
      <c r="AA389" s="54"/>
      <c r="AB389" s="22"/>
      <c r="AC389" s="49"/>
      <c r="AD389" s="22" t="s">
        <v>393</v>
      </c>
      <c r="AE389" s="68"/>
      <c r="AF389" s="68"/>
      <c r="AG389" s="68"/>
      <c r="AH389" s="68"/>
      <c r="AI389" s="68"/>
      <c r="AJ389" s="68"/>
      <c r="AK389" s="68" t="s">
        <v>1436</v>
      </c>
      <c r="AL389" s="68"/>
      <c r="AM389" s="68" t="s">
        <v>997</v>
      </c>
      <c r="AN389" s="68" t="s">
        <v>1003</v>
      </c>
      <c r="AO389" s="68" t="s">
        <v>16</v>
      </c>
      <c r="AP389" s="68"/>
      <c r="AQ389" s="68"/>
      <c r="AR389" s="68"/>
      <c r="AS389" s="68"/>
      <c r="AT389" s="68"/>
      <c r="AU389" s="68"/>
      <c r="AV389" s="68"/>
      <c r="AW389" s="68"/>
      <c r="AX389" s="68"/>
      <c r="AY389" s="68"/>
      <c r="AZ389" s="22" t="s">
        <v>393</v>
      </c>
      <c r="BA389" s="29"/>
      <c r="BB389" s="52"/>
    </row>
    <row r="390" spans="2:54" s="45" customFormat="1" x14ac:dyDescent="0.25">
      <c r="B390" s="46">
        <f t="shared" si="25"/>
        <v>0</v>
      </c>
      <c r="C390" s="47">
        <f t="shared" ca="1" si="26"/>
        <v>381</v>
      </c>
      <c r="D390" s="48" t="s">
        <v>378</v>
      </c>
      <c r="E390" s="22"/>
      <c r="F390" s="49" t="s">
        <v>19</v>
      </c>
      <c r="G390" s="22" t="s">
        <v>393</v>
      </c>
      <c r="H390" s="50" t="s">
        <v>400</v>
      </c>
      <c r="I390" s="22" t="s">
        <v>393</v>
      </c>
      <c r="J390" s="51">
        <v>2</v>
      </c>
      <c r="K390" s="52" t="s">
        <v>314</v>
      </c>
      <c r="L390" s="22" t="s">
        <v>393</v>
      </c>
      <c r="M390" s="65" t="s">
        <v>351</v>
      </c>
      <c r="N390" s="29">
        <v>1997</v>
      </c>
      <c r="O390" s="22"/>
      <c r="P390" s="69">
        <v>163606.94529999999</v>
      </c>
      <c r="Q390" s="69"/>
      <c r="R390" s="71">
        <f t="shared" si="27"/>
        <v>327213.89059999998</v>
      </c>
      <c r="S390" s="53">
        <v>0.1</v>
      </c>
      <c r="U390" s="29">
        <v>1997</v>
      </c>
      <c r="V390" s="71">
        <f t="shared" si="28"/>
        <v>692979.01548206597</v>
      </c>
      <c r="X390" s="54">
        <v>15</v>
      </c>
      <c r="Y390" s="80" t="str">
        <f t="shared" si="29"/>
        <v xml:space="preserve">10 Yrs    </v>
      </c>
      <c r="Z390" s="55" t="s">
        <v>386</v>
      </c>
      <c r="AA390" s="54"/>
      <c r="AB390" s="22"/>
      <c r="AC390" s="49"/>
      <c r="AD390" s="22" t="s">
        <v>393</v>
      </c>
      <c r="AE390" s="68"/>
      <c r="AF390" s="68"/>
      <c r="AG390" s="68"/>
      <c r="AH390" s="68"/>
      <c r="AI390" s="68"/>
      <c r="AJ390" s="68"/>
      <c r="AK390" s="68" t="s">
        <v>1437</v>
      </c>
      <c r="AL390" s="68"/>
      <c r="AM390" s="68" t="s">
        <v>999</v>
      </c>
      <c r="AN390" s="68" t="s">
        <v>1002</v>
      </c>
      <c r="AO390" s="68" t="s">
        <v>16</v>
      </c>
      <c r="AP390" s="68"/>
      <c r="AQ390" s="68"/>
      <c r="AR390" s="68"/>
      <c r="AS390" s="68"/>
      <c r="AT390" s="68"/>
      <c r="AU390" s="68"/>
      <c r="AV390" s="68"/>
      <c r="AW390" s="68"/>
      <c r="AX390" s="68"/>
      <c r="AY390" s="68"/>
      <c r="AZ390" s="22" t="s">
        <v>393</v>
      </c>
      <c r="BA390" s="29"/>
      <c r="BB390" s="52"/>
    </row>
    <row r="391" spans="2:54" s="45" customFormat="1" x14ac:dyDescent="0.25">
      <c r="B391" s="46">
        <f t="shared" si="25"/>
        <v>0</v>
      </c>
      <c r="C391" s="47">
        <f t="shared" ca="1" si="26"/>
        <v>382</v>
      </c>
      <c r="D391" s="48" t="s">
        <v>378</v>
      </c>
      <c r="E391" s="22"/>
      <c r="F391" s="49" t="s">
        <v>19</v>
      </c>
      <c r="G391" s="22" t="s">
        <v>393</v>
      </c>
      <c r="H391" s="50" t="s">
        <v>400</v>
      </c>
      <c r="I391" s="22" t="s">
        <v>393</v>
      </c>
      <c r="J391" s="51">
        <v>9</v>
      </c>
      <c r="K391" s="52" t="s">
        <v>314</v>
      </c>
      <c r="L391" s="22" t="s">
        <v>393</v>
      </c>
      <c r="M391" s="65" t="s">
        <v>351</v>
      </c>
      <c r="N391" s="29">
        <v>1999</v>
      </c>
      <c r="O391" s="22"/>
      <c r="P391" s="69">
        <v>22670.867600000001</v>
      </c>
      <c r="Q391" s="69"/>
      <c r="R391" s="71">
        <f t="shared" si="27"/>
        <v>204037.80840000001</v>
      </c>
      <c r="S391" s="53">
        <v>0.1</v>
      </c>
      <c r="U391" s="29">
        <v>1999</v>
      </c>
      <c r="V391" s="71">
        <f t="shared" si="28"/>
        <v>413718.81582233345</v>
      </c>
      <c r="X391" s="54">
        <v>15</v>
      </c>
      <c r="Y391" s="80" t="str">
        <f t="shared" si="29"/>
        <v xml:space="preserve">10 Yrs    </v>
      </c>
      <c r="Z391" s="55" t="s">
        <v>386</v>
      </c>
      <c r="AA391" s="54"/>
      <c r="AB391" s="22"/>
      <c r="AC391" s="49"/>
      <c r="AD391" s="22" t="s">
        <v>393</v>
      </c>
      <c r="AE391" s="68"/>
      <c r="AF391" s="68"/>
      <c r="AG391" s="68"/>
      <c r="AH391" s="68"/>
      <c r="AI391" s="68"/>
      <c r="AJ391" s="68"/>
      <c r="AK391" s="68" t="s">
        <v>1438</v>
      </c>
      <c r="AL391" s="68"/>
      <c r="AM391" s="68" t="s">
        <v>997</v>
      </c>
      <c r="AN391" s="68" t="s">
        <v>1003</v>
      </c>
      <c r="AO391" s="68" t="s">
        <v>16</v>
      </c>
      <c r="AP391" s="68"/>
      <c r="AQ391" s="68"/>
      <c r="AR391" s="68"/>
      <c r="AS391" s="68"/>
      <c r="AT391" s="68"/>
      <c r="AU391" s="68"/>
      <c r="AV391" s="68"/>
      <c r="AW391" s="68"/>
      <c r="AX391" s="68"/>
      <c r="AY391" s="68"/>
      <c r="AZ391" s="22" t="s">
        <v>393</v>
      </c>
      <c r="BA391" s="29"/>
      <c r="BB391" s="52"/>
    </row>
    <row r="392" spans="2:54" s="45" customFormat="1" x14ac:dyDescent="0.25">
      <c r="B392" s="46">
        <f t="shared" si="25"/>
        <v>0</v>
      </c>
      <c r="C392" s="47">
        <f t="shared" ca="1" si="26"/>
        <v>383</v>
      </c>
      <c r="D392" s="48" t="s">
        <v>378</v>
      </c>
      <c r="E392" s="22"/>
      <c r="F392" s="49" t="s">
        <v>19</v>
      </c>
      <c r="G392" s="22" t="s">
        <v>393</v>
      </c>
      <c r="H392" s="50" t="s">
        <v>400</v>
      </c>
      <c r="I392" s="22" t="s">
        <v>393</v>
      </c>
      <c r="J392" s="51">
        <v>5</v>
      </c>
      <c r="K392" s="52" t="s">
        <v>314</v>
      </c>
      <c r="L392" s="22" t="s">
        <v>393</v>
      </c>
      <c r="M392" s="65" t="s">
        <v>351</v>
      </c>
      <c r="N392" s="29">
        <v>2000</v>
      </c>
      <c r="O392" s="22"/>
      <c r="P392" s="69">
        <v>35439.824999999997</v>
      </c>
      <c r="Q392" s="69"/>
      <c r="R392" s="71">
        <f t="shared" si="27"/>
        <v>177199.125</v>
      </c>
      <c r="S392" s="53">
        <v>0.1</v>
      </c>
      <c r="U392" s="29">
        <v>2000</v>
      </c>
      <c r="V392" s="71">
        <f t="shared" si="28"/>
        <v>351660.99275647628</v>
      </c>
      <c r="X392" s="54">
        <v>15</v>
      </c>
      <c r="Y392" s="80" t="str">
        <f t="shared" si="29"/>
        <v xml:space="preserve">10 Yrs    </v>
      </c>
      <c r="Z392" s="55" t="s">
        <v>386</v>
      </c>
      <c r="AA392" s="54"/>
      <c r="AB392" s="22"/>
      <c r="AC392" s="49"/>
      <c r="AD392" s="22" t="s">
        <v>393</v>
      </c>
      <c r="AE392" s="68"/>
      <c r="AF392" s="68"/>
      <c r="AG392" s="68"/>
      <c r="AH392" s="68"/>
      <c r="AI392" s="68"/>
      <c r="AJ392" s="68"/>
      <c r="AK392" s="68" t="s">
        <v>1439</v>
      </c>
      <c r="AL392" s="68"/>
      <c r="AM392" s="68" t="s">
        <v>997</v>
      </c>
      <c r="AN392" s="68" t="s">
        <v>1003</v>
      </c>
      <c r="AO392" s="68" t="s">
        <v>16</v>
      </c>
      <c r="AP392" s="68"/>
      <c r="AQ392" s="68"/>
      <c r="AR392" s="68"/>
      <c r="AS392" s="68"/>
      <c r="AT392" s="68"/>
      <c r="AU392" s="68"/>
      <c r="AV392" s="68"/>
      <c r="AW392" s="68"/>
      <c r="AX392" s="68"/>
      <c r="AY392" s="68"/>
      <c r="AZ392" s="22" t="s">
        <v>393</v>
      </c>
      <c r="BA392" s="29"/>
      <c r="BB392" s="52"/>
    </row>
    <row r="393" spans="2:54" s="45" customFormat="1" x14ac:dyDescent="0.25">
      <c r="B393" s="46">
        <f t="shared" si="25"/>
        <v>0</v>
      </c>
      <c r="C393" s="47">
        <f t="shared" ca="1" si="26"/>
        <v>384</v>
      </c>
      <c r="D393" s="48" t="s">
        <v>378</v>
      </c>
      <c r="E393" s="22"/>
      <c r="F393" s="49" t="s">
        <v>19</v>
      </c>
      <c r="G393" s="22" t="s">
        <v>393</v>
      </c>
      <c r="H393" s="50" t="s">
        <v>400</v>
      </c>
      <c r="I393" s="22" t="s">
        <v>393</v>
      </c>
      <c r="J393" s="51">
        <v>3</v>
      </c>
      <c r="K393" s="52" t="s">
        <v>314</v>
      </c>
      <c r="L393" s="22" t="s">
        <v>393</v>
      </c>
      <c r="M393" s="65" t="s">
        <v>351</v>
      </c>
      <c r="N393" s="29">
        <v>2004</v>
      </c>
      <c r="O393" s="22"/>
      <c r="P393" s="69">
        <v>46799.288699999997</v>
      </c>
      <c r="Q393" s="69"/>
      <c r="R393" s="71">
        <f t="shared" si="27"/>
        <v>140397.86609999998</v>
      </c>
      <c r="S393" s="53">
        <v>0.1</v>
      </c>
      <c r="U393" s="29">
        <v>2004</v>
      </c>
      <c r="V393" s="71">
        <f t="shared" si="28"/>
        <v>248231.28892243007</v>
      </c>
      <c r="X393" s="54">
        <v>15</v>
      </c>
      <c r="Y393" s="80" t="str">
        <f t="shared" si="29"/>
        <v xml:space="preserve">10 Yrs    </v>
      </c>
      <c r="Z393" s="55" t="s">
        <v>386</v>
      </c>
      <c r="AA393" s="54"/>
      <c r="AB393" s="22"/>
      <c r="AC393" s="49"/>
      <c r="AD393" s="22" t="s">
        <v>393</v>
      </c>
      <c r="AE393" s="68"/>
      <c r="AF393" s="68"/>
      <c r="AG393" s="68"/>
      <c r="AH393" s="68"/>
      <c r="AI393" s="68"/>
      <c r="AJ393" s="68"/>
      <c r="AK393" s="68" t="s">
        <v>1440</v>
      </c>
      <c r="AL393" s="68"/>
      <c r="AM393" s="68" t="s">
        <v>997</v>
      </c>
      <c r="AN393" s="68" t="s">
        <v>1003</v>
      </c>
      <c r="AO393" s="68" t="s">
        <v>16</v>
      </c>
      <c r="AP393" s="68"/>
      <c r="AQ393" s="68"/>
      <c r="AR393" s="68"/>
      <c r="AS393" s="68"/>
      <c r="AT393" s="68"/>
      <c r="AU393" s="68"/>
      <c r="AV393" s="68"/>
      <c r="AW393" s="68"/>
      <c r="AX393" s="68"/>
      <c r="AY393" s="68"/>
      <c r="AZ393" s="22" t="s">
        <v>393</v>
      </c>
      <c r="BA393" s="29"/>
      <c r="BB393" s="52"/>
    </row>
    <row r="394" spans="2:54" s="45" customFormat="1" x14ac:dyDescent="0.25">
      <c r="B394" s="46">
        <f t="shared" ref="B394:B431" si="30">1-NOT(ISBLANK(D394))*NOT(ISBLANK(F394))*NOT(ISBLANK(H394))*NOT(ISBLANK(J394))*NOT(ISBLANK(N394))*NOT(ISBLANK(U394))*NOT(ISBLANK(M394))*NOT(AND(ISBLANK(P394),ISBLANK(Q394)))*NOT(ISBLANK(Z394))</f>
        <v>0</v>
      </c>
      <c r="C394" s="47">
        <f t="shared" ref="C394:C431" ca="1" si="31">OFFSET(C394,-1,0)+1</f>
        <v>385</v>
      </c>
      <c r="D394" s="48" t="s">
        <v>378</v>
      </c>
      <c r="E394" s="22"/>
      <c r="F394" s="49" t="s">
        <v>19</v>
      </c>
      <c r="G394" s="22" t="s">
        <v>393</v>
      </c>
      <c r="H394" s="50" t="s">
        <v>400</v>
      </c>
      <c r="I394" s="22" t="s">
        <v>393</v>
      </c>
      <c r="J394" s="51">
        <v>6</v>
      </c>
      <c r="K394" s="52" t="s">
        <v>314</v>
      </c>
      <c r="L394" s="22" t="s">
        <v>393</v>
      </c>
      <c r="M394" s="65" t="s">
        <v>351</v>
      </c>
      <c r="N394" s="29">
        <v>2006</v>
      </c>
      <c r="O394" s="22"/>
      <c r="P394" s="69">
        <v>20155.602800000001</v>
      </c>
      <c r="Q394" s="69"/>
      <c r="R394" s="71">
        <f t="shared" ref="R394:R431" si="32">IF(P394="",Q394,J394*P394)</f>
        <v>120933.6168</v>
      </c>
      <c r="S394" s="53">
        <v>0.1</v>
      </c>
      <c r="U394" s="29">
        <v>2006</v>
      </c>
      <c r="V394" s="71">
        <f t="shared" ref="V394:V431" si="33">IFERROR(R394*INDEX(rng.CostIndexMeans,MATCH(rng.ConstantYear,rng.CostIndexYear,0))/INDEX(rng.CostIndexMeans,MATCH(U394,rng.CostIndexYear,0))*(1+S394),"")</f>
        <v>186173.46718200328</v>
      </c>
      <c r="X394" s="54">
        <v>15</v>
      </c>
      <c r="Y394" s="80" t="str">
        <f t="shared" ref="Y394:Y431" si="34">IFERROR(TEXT(INDEX(rng.ClassEDL,MATCH(H394,rng.ClassChoice,0)),"0")&amp;" Yrs    ","")</f>
        <v xml:space="preserve">10 Yrs    </v>
      </c>
      <c r="Z394" s="55" t="s">
        <v>386</v>
      </c>
      <c r="AA394" s="54"/>
      <c r="AB394" s="22"/>
      <c r="AC394" s="49"/>
      <c r="AD394" s="22" t="s">
        <v>393</v>
      </c>
      <c r="AE394" s="68"/>
      <c r="AF394" s="68"/>
      <c r="AG394" s="68"/>
      <c r="AH394" s="68"/>
      <c r="AI394" s="68"/>
      <c r="AJ394" s="68"/>
      <c r="AK394" s="68" t="s">
        <v>1441</v>
      </c>
      <c r="AL394" s="68"/>
      <c r="AM394" s="68" t="s">
        <v>999</v>
      </c>
      <c r="AN394" s="68" t="s">
        <v>1002</v>
      </c>
      <c r="AO394" s="68" t="s">
        <v>16</v>
      </c>
      <c r="AP394" s="68"/>
      <c r="AQ394" s="68"/>
      <c r="AR394" s="68"/>
      <c r="AS394" s="68"/>
      <c r="AT394" s="68"/>
      <c r="AU394" s="68"/>
      <c r="AV394" s="68"/>
      <c r="AW394" s="68"/>
      <c r="AX394" s="68"/>
      <c r="AY394" s="68"/>
      <c r="AZ394" s="22" t="s">
        <v>393</v>
      </c>
      <c r="BA394" s="29"/>
      <c r="BB394" s="52"/>
    </row>
    <row r="395" spans="2:54" s="45" customFormat="1" x14ac:dyDescent="0.25">
      <c r="B395" s="46">
        <f t="shared" si="30"/>
        <v>0</v>
      </c>
      <c r="C395" s="47">
        <f t="shared" ca="1" si="31"/>
        <v>386</v>
      </c>
      <c r="D395" s="48" t="s">
        <v>378</v>
      </c>
      <c r="E395" s="22"/>
      <c r="F395" s="49" t="s">
        <v>19</v>
      </c>
      <c r="G395" s="22" t="s">
        <v>393</v>
      </c>
      <c r="H395" s="50" t="s">
        <v>400</v>
      </c>
      <c r="I395" s="22" t="s">
        <v>393</v>
      </c>
      <c r="J395" s="51">
        <v>1</v>
      </c>
      <c r="K395" s="52" t="s">
        <v>314</v>
      </c>
      <c r="L395" s="22" t="s">
        <v>393</v>
      </c>
      <c r="M395" s="65" t="s">
        <v>351</v>
      </c>
      <c r="N395" s="29">
        <v>2005</v>
      </c>
      <c r="O395" s="22"/>
      <c r="P395" s="69">
        <v>108263.2409</v>
      </c>
      <c r="Q395" s="69"/>
      <c r="R395" s="71">
        <f t="shared" si="32"/>
        <v>108263.2409</v>
      </c>
      <c r="S395" s="53">
        <v>0.1</v>
      </c>
      <c r="U395" s="29">
        <v>2005</v>
      </c>
      <c r="V395" s="71">
        <f t="shared" si="33"/>
        <v>175830.49635876549</v>
      </c>
      <c r="X395" s="54">
        <v>15</v>
      </c>
      <c r="Y395" s="80" t="str">
        <f t="shared" si="34"/>
        <v xml:space="preserve">10 Yrs    </v>
      </c>
      <c r="Z395" s="55" t="s">
        <v>386</v>
      </c>
      <c r="AA395" s="54"/>
      <c r="AB395" s="22"/>
      <c r="AC395" s="49"/>
      <c r="AD395" s="22" t="s">
        <v>393</v>
      </c>
      <c r="AE395" s="68"/>
      <c r="AF395" s="68"/>
      <c r="AG395" s="68"/>
      <c r="AH395" s="68"/>
      <c r="AI395" s="68"/>
      <c r="AJ395" s="68"/>
      <c r="AK395" s="68" t="s">
        <v>1442</v>
      </c>
      <c r="AL395" s="68"/>
      <c r="AM395" s="68" t="s">
        <v>1000</v>
      </c>
      <c r="AN395" s="68" t="s">
        <v>1001</v>
      </c>
      <c r="AO395" s="68" t="s">
        <v>16</v>
      </c>
      <c r="AP395" s="68"/>
      <c r="AQ395" s="68"/>
      <c r="AR395" s="68"/>
      <c r="AS395" s="68"/>
      <c r="AT395" s="68"/>
      <c r="AU395" s="68"/>
      <c r="AV395" s="68"/>
      <c r="AW395" s="68"/>
      <c r="AX395" s="68"/>
      <c r="AY395" s="68"/>
      <c r="AZ395" s="22" t="s">
        <v>393</v>
      </c>
      <c r="BA395" s="29"/>
      <c r="BB395" s="52"/>
    </row>
    <row r="396" spans="2:54" s="45" customFormat="1" x14ac:dyDescent="0.25">
      <c r="B396" s="46">
        <f t="shared" si="30"/>
        <v>0</v>
      </c>
      <c r="C396" s="47">
        <f t="shared" ca="1" si="31"/>
        <v>387</v>
      </c>
      <c r="D396" s="48" t="s">
        <v>378</v>
      </c>
      <c r="E396" s="22"/>
      <c r="F396" s="49" t="s">
        <v>19</v>
      </c>
      <c r="G396" s="22" t="s">
        <v>393</v>
      </c>
      <c r="H396" s="50" t="s">
        <v>400</v>
      </c>
      <c r="I396" s="22" t="s">
        <v>393</v>
      </c>
      <c r="J396" s="51">
        <v>2</v>
      </c>
      <c r="K396" s="52" t="s">
        <v>314</v>
      </c>
      <c r="L396" s="22" t="s">
        <v>393</v>
      </c>
      <c r="M396" s="65" t="s">
        <v>351</v>
      </c>
      <c r="N396" s="29">
        <v>1992</v>
      </c>
      <c r="O396" s="22"/>
      <c r="P396" s="69">
        <v>14156.784799999999</v>
      </c>
      <c r="Q396" s="69"/>
      <c r="R396" s="71">
        <f t="shared" si="32"/>
        <v>28313.569599999999</v>
      </c>
      <c r="S396" s="53">
        <v>0.1</v>
      </c>
      <c r="U396" s="29">
        <v>1992</v>
      </c>
      <c r="V396" s="71">
        <f t="shared" si="33"/>
        <v>68263.604300570674</v>
      </c>
      <c r="X396" s="54">
        <v>15</v>
      </c>
      <c r="Y396" s="80" t="str">
        <f t="shared" si="34"/>
        <v xml:space="preserve">10 Yrs    </v>
      </c>
      <c r="Z396" s="55" t="s">
        <v>386</v>
      </c>
      <c r="AA396" s="54"/>
      <c r="AB396" s="22"/>
      <c r="AC396" s="49"/>
      <c r="AD396" s="22" t="s">
        <v>393</v>
      </c>
      <c r="AE396" s="68"/>
      <c r="AF396" s="68"/>
      <c r="AG396" s="68"/>
      <c r="AH396" s="68"/>
      <c r="AI396" s="68"/>
      <c r="AJ396" s="68"/>
      <c r="AK396" s="68" t="s">
        <v>1443</v>
      </c>
      <c r="AL396" s="68"/>
      <c r="AM396" s="68" t="s">
        <v>999</v>
      </c>
      <c r="AN396" s="68" t="s">
        <v>1002</v>
      </c>
      <c r="AO396" s="68" t="s">
        <v>16</v>
      </c>
      <c r="AP396" s="68"/>
      <c r="AQ396" s="68"/>
      <c r="AR396" s="68"/>
      <c r="AS396" s="68"/>
      <c r="AT396" s="68"/>
      <c r="AU396" s="68"/>
      <c r="AV396" s="68"/>
      <c r="AW396" s="68"/>
      <c r="AX396" s="68"/>
      <c r="AY396" s="68"/>
      <c r="AZ396" s="22" t="s">
        <v>393</v>
      </c>
      <c r="BA396" s="29"/>
      <c r="BB396" s="52"/>
    </row>
    <row r="397" spans="2:54" s="45" customFormat="1" x14ac:dyDescent="0.25">
      <c r="B397" s="46">
        <f t="shared" si="30"/>
        <v>0</v>
      </c>
      <c r="C397" s="47">
        <f t="shared" ca="1" si="31"/>
        <v>388</v>
      </c>
      <c r="D397" s="48" t="s">
        <v>378</v>
      </c>
      <c r="E397" s="22"/>
      <c r="F397" s="49" t="s">
        <v>19</v>
      </c>
      <c r="G397" s="22" t="s">
        <v>393</v>
      </c>
      <c r="H397" s="50" t="s">
        <v>400</v>
      </c>
      <c r="I397" s="22" t="s">
        <v>393</v>
      </c>
      <c r="J397" s="51">
        <v>1</v>
      </c>
      <c r="K397" s="52" t="s">
        <v>314</v>
      </c>
      <c r="L397" s="22" t="s">
        <v>393</v>
      </c>
      <c r="M397" s="65" t="s">
        <v>351</v>
      </c>
      <c r="N397" s="29">
        <v>2002</v>
      </c>
      <c r="O397" s="22"/>
      <c r="P397" s="69">
        <v>23839.717199999999</v>
      </c>
      <c r="Q397" s="69"/>
      <c r="R397" s="71">
        <f t="shared" si="32"/>
        <v>23839.717199999999</v>
      </c>
      <c r="S397" s="53">
        <v>0.1</v>
      </c>
      <c r="U397" s="29">
        <v>2002</v>
      </c>
      <c r="V397" s="71">
        <f t="shared" si="33"/>
        <v>44474.772585898143</v>
      </c>
      <c r="X397" s="54">
        <v>15</v>
      </c>
      <c r="Y397" s="80" t="str">
        <f t="shared" si="34"/>
        <v xml:space="preserve">10 Yrs    </v>
      </c>
      <c r="Z397" s="55" t="s">
        <v>386</v>
      </c>
      <c r="AA397" s="54"/>
      <c r="AB397" s="22"/>
      <c r="AC397" s="49"/>
      <c r="AD397" s="22" t="s">
        <v>393</v>
      </c>
      <c r="AE397" s="68"/>
      <c r="AF397" s="68"/>
      <c r="AG397" s="68"/>
      <c r="AH397" s="68"/>
      <c r="AI397" s="68"/>
      <c r="AJ397" s="68"/>
      <c r="AK397" s="68" t="s">
        <v>1444</v>
      </c>
      <c r="AL397" s="68"/>
      <c r="AM397" s="68" t="s">
        <v>997</v>
      </c>
      <c r="AN397" s="68" t="s">
        <v>1003</v>
      </c>
      <c r="AO397" s="68" t="s">
        <v>16</v>
      </c>
      <c r="AP397" s="68"/>
      <c r="AQ397" s="68"/>
      <c r="AR397" s="68"/>
      <c r="AS397" s="68"/>
      <c r="AT397" s="68"/>
      <c r="AU397" s="68"/>
      <c r="AV397" s="68"/>
      <c r="AW397" s="68"/>
      <c r="AX397" s="68"/>
      <c r="AY397" s="68"/>
      <c r="AZ397" s="22" t="s">
        <v>393</v>
      </c>
      <c r="BA397" s="29"/>
      <c r="BB397" s="52"/>
    </row>
    <row r="398" spans="2:54" s="45" customFormat="1" x14ac:dyDescent="0.25">
      <c r="B398" s="46">
        <f t="shared" si="30"/>
        <v>0</v>
      </c>
      <c r="C398" s="47">
        <f t="shared" ca="1" si="31"/>
        <v>389</v>
      </c>
      <c r="D398" s="48" t="s">
        <v>378</v>
      </c>
      <c r="E398" s="22"/>
      <c r="F398" s="49" t="s">
        <v>19</v>
      </c>
      <c r="G398" s="22" t="s">
        <v>393</v>
      </c>
      <c r="H398" s="50" t="s">
        <v>400</v>
      </c>
      <c r="I398" s="22" t="s">
        <v>393</v>
      </c>
      <c r="J398" s="51">
        <v>1</v>
      </c>
      <c r="K398" s="52" t="s">
        <v>314</v>
      </c>
      <c r="L398" s="22" t="s">
        <v>393</v>
      </c>
      <c r="M398" s="65" t="s">
        <v>351</v>
      </c>
      <c r="N398" s="29">
        <v>2007</v>
      </c>
      <c r="O398" s="22"/>
      <c r="P398" s="69">
        <v>22974.1963</v>
      </c>
      <c r="Q398" s="69"/>
      <c r="R398" s="71">
        <f t="shared" si="32"/>
        <v>22974.1963</v>
      </c>
      <c r="S398" s="53">
        <v>0.1</v>
      </c>
      <c r="U398" s="29">
        <v>2007</v>
      </c>
      <c r="V398" s="71">
        <f t="shared" si="33"/>
        <v>33097.505231566822</v>
      </c>
      <c r="X398" s="54">
        <v>15</v>
      </c>
      <c r="Y398" s="80" t="str">
        <f t="shared" si="34"/>
        <v xml:space="preserve">10 Yrs    </v>
      </c>
      <c r="Z398" s="55" t="s">
        <v>386</v>
      </c>
      <c r="AA398" s="54"/>
      <c r="AB398" s="22"/>
      <c r="AC398" s="49"/>
      <c r="AD398" s="22" t="s">
        <v>393</v>
      </c>
      <c r="AE398" s="68"/>
      <c r="AF398" s="68"/>
      <c r="AG398" s="68"/>
      <c r="AH398" s="68"/>
      <c r="AI398" s="68"/>
      <c r="AJ398" s="68"/>
      <c r="AK398" s="68" t="s">
        <v>1445</v>
      </c>
      <c r="AL398" s="68"/>
      <c r="AM398" s="68" t="s">
        <v>1000</v>
      </c>
      <c r="AN398" s="68" t="s">
        <v>1001</v>
      </c>
      <c r="AO398" s="68" t="s">
        <v>16</v>
      </c>
      <c r="AP398" s="68"/>
      <c r="AQ398" s="68"/>
      <c r="AR398" s="68"/>
      <c r="AS398" s="68"/>
      <c r="AT398" s="68"/>
      <c r="AU398" s="68"/>
      <c r="AV398" s="68"/>
      <c r="AW398" s="68"/>
      <c r="AX398" s="68"/>
      <c r="AY398" s="68"/>
      <c r="AZ398" s="22" t="s">
        <v>393</v>
      </c>
      <c r="BA398" s="29"/>
      <c r="BB398" s="52"/>
    </row>
    <row r="399" spans="2:54" s="45" customFormat="1" x14ac:dyDescent="0.25">
      <c r="B399" s="46">
        <f t="shared" si="30"/>
        <v>0</v>
      </c>
      <c r="C399" s="47">
        <f t="shared" ca="1" si="31"/>
        <v>390</v>
      </c>
      <c r="D399" s="48" t="s">
        <v>378</v>
      </c>
      <c r="E399" s="22"/>
      <c r="F399" s="49" t="s">
        <v>204</v>
      </c>
      <c r="G399" s="22" t="s">
        <v>393</v>
      </c>
      <c r="H399" s="50" t="s">
        <v>993</v>
      </c>
      <c r="I399" s="22" t="s">
        <v>393</v>
      </c>
      <c r="J399" s="51">
        <v>7</v>
      </c>
      <c r="K399" s="52" t="s">
        <v>314</v>
      </c>
      <c r="L399" s="22" t="s">
        <v>393</v>
      </c>
      <c r="M399" s="65" t="s">
        <v>351</v>
      </c>
      <c r="N399" s="29">
        <v>2009</v>
      </c>
      <c r="O399" s="22"/>
      <c r="P399" s="69">
        <v>405961.26270000002</v>
      </c>
      <c r="Q399" s="69"/>
      <c r="R399" s="71">
        <f t="shared" si="32"/>
        <v>2841728.8389000003</v>
      </c>
      <c r="S399" s="53">
        <v>0.1</v>
      </c>
      <c r="U399" s="29">
        <v>2009</v>
      </c>
      <c r="V399" s="71">
        <f t="shared" si="33"/>
        <v>3826899.0398535635</v>
      </c>
      <c r="X399" s="54">
        <v>5</v>
      </c>
      <c r="Y399" s="80" t="str">
        <f t="shared" si="34"/>
        <v xml:space="preserve">6 Yrs    </v>
      </c>
      <c r="Z399" s="55" t="s">
        <v>386</v>
      </c>
      <c r="AA399" s="54"/>
      <c r="AB399" s="22"/>
      <c r="AC399" s="49"/>
      <c r="AD399" s="22" t="s">
        <v>393</v>
      </c>
      <c r="AE399" s="68"/>
      <c r="AF399" s="68"/>
      <c r="AG399" s="68"/>
      <c r="AH399" s="68"/>
      <c r="AI399" s="68"/>
      <c r="AJ399" s="68"/>
      <c r="AK399" s="68" t="s">
        <v>1446</v>
      </c>
      <c r="AL399" s="68"/>
      <c r="AM399" s="68" t="s">
        <v>1004</v>
      </c>
      <c r="AN399" s="68" t="s">
        <v>16</v>
      </c>
      <c r="AO399" s="68" t="s">
        <v>16</v>
      </c>
      <c r="AP399" s="68"/>
      <c r="AQ399" s="68"/>
      <c r="AR399" s="68"/>
      <c r="AS399" s="68"/>
      <c r="AT399" s="68"/>
      <c r="AU399" s="68"/>
      <c r="AV399" s="68"/>
      <c r="AW399" s="68"/>
      <c r="AX399" s="68"/>
      <c r="AY399" s="68"/>
      <c r="AZ399" s="22" t="s">
        <v>393</v>
      </c>
      <c r="BA399" s="29"/>
      <c r="BB399" s="52"/>
    </row>
    <row r="400" spans="2:54" s="45" customFormat="1" x14ac:dyDescent="0.25">
      <c r="B400" s="46">
        <f t="shared" si="30"/>
        <v>0</v>
      </c>
      <c r="C400" s="47">
        <f t="shared" ca="1" si="31"/>
        <v>391</v>
      </c>
      <c r="D400" s="48" t="s">
        <v>378</v>
      </c>
      <c r="E400" s="22"/>
      <c r="F400" s="49" t="s">
        <v>204</v>
      </c>
      <c r="G400" s="22" t="s">
        <v>393</v>
      </c>
      <c r="H400" s="50" t="s">
        <v>993</v>
      </c>
      <c r="I400" s="22" t="s">
        <v>393</v>
      </c>
      <c r="J400" s="51">
        <v>2</v>
      </c>
      <c r="K400" s="52" t="s">
        <v>314</v>
      </c>
      <c r="L400" s="22" t="s">
        <v>393</v>
      </c>
      <c r="M400" s="65" t="s">
        <v>351</v>
      </c>
      <c r="N400" s="29">
        <v>2008</v>
      </c>
      <c r="O400" s="22"/>
      <c r="P400" s="69">
        <v>891080.36849999998</v>
      </c>
      <c r="Q400" s="69"/>
      <c r="R400" s="71">
        <f t="shared" si="32"/>
        <v>1782160.737</v>
      </c>
      <c r="S400" s="53">
        <v>0.1</v>
      </c>
      <c r="U400" s="29">
        <v>2008</v>
      </c>
      <c r="V400" s="71">
        <f t="shared" si="33"/>
        <v>2482312.8905424825</v>
      </c>
      <c r="X400" s="54">
        <v>5</v>
      </c>
      <c r="Y400" s="80" t="str">
        <f t="shared" si="34"/>
        <v xml:space="preserve">6 Yrs    </v>
      </c>
      <c r="Z400" s="55" t="s">
        <v>386</v>
      </c>
      <c r="AA400" s="54"/>
      <c r="AB400" s="22"/>
      <c r="AC400" s="49"/>
      <c r="AD400" s="22" t="s">
        <v>393</v>
      </c>
      <c r="AE400" s="68"/>
      <c r="AF400" s="68"/>
      <c r="AG400" s="68"/>
      <c r="AH400" s="68"/>
      <c r="AI400" s="68"/>
      <c r="AJ400" s="68"/>
      <c r="AK400" s="68" t="s">
        <v>1447</v>
      </c>
      <c r="AL400" s="68"/>
      <c r="AM400" s="68" t="s">
        <v>1004</v>
      </c>
      <c r="AN400" s="68" t="s">
        <v>16</v>
      </c>
      <c r="AO400" s="68" t="s">
        <v>16</v>
      </c>
      <c r="AP400" s="68"/>
      <c r="AQ400" s="68"/>
      <c r="AR400" s="68"/>
      <c r="AS400" s="68"/>
      <c r="AT400" s="68"/>
      <c r="AU400" s="68"/>
      <c r="AV400" s="68"/>
      <c r="AW400" s="68"/>
      <c r="AX400" s="68"/>
      <c r="AY400" s="68"/>
      <c r="AZ400" s="22" t="s">
        <v>393</v>
      </c>
      <c r="BA400" s="29"/>
      <c r="BB400" s="52"/>
    </row>
    <row r="401" spans="2:54" s="45" customFormat="1" x14ac:dyDescent="0.25">
      <c r="B401" s="46">
        <f t="shared" si="30"/>
        <v>0</v>
      </c>
      <c r="C401" s="47">
        <f t="shared" ca="1" si="31"/>
        <v>392</v>
      </c>
      <c r="D401" s="48" t="s">
        <v>378</v>
      </c>
      <c r="E401" s="22"/>
      <c r="F401" s="49" t="s">
        <v>204</v>
      </c>
      <c r="G401" s="22" t="s">
        <v>393</v>
      </c>
      <c r="H401" s="50" t="s">
        <v>993</v>
      </c>
      <c r="I401" s="22" t="s">
        <v>393</v>
      </c>
      <c r="J401" s="51">
        <v>1</v>
      </c>
      <c r="K401" s="52" t="s">
        <v>314</v>
      </c>
      <c r="L401" s="22" t="s">
        <v>393</v>
      </c>
      <c r="M401" s="65" t="s">
        <v>351</v>
      </c>
      <c r="N401" s="29">
        <v>2005</v>
      </c>
      <c r="O401" s="22"/>
      <c r="P401" s="69">
        <v>700526.85309999995</v>
      </c>
      <c r="Q401" s="69"/>
      <c r="R401" s="71">
        <f t="shared" si="32"/>
        <v>700526.85309999995</v>
      </c>
      <c r="S401" s="53">
        <v>0.1</v>
      </c>
      <c r="U401" s="29">
        <v>2005</v>
      </c>
      <c r="V401" s="71">
        <f t="shared" si="33"/>
        <v>1137726.741498434</v>
      </c>
      <c r="X401" s="54">
        <v>5</v>
      </c>
      <c r="Y401" s="80" t="str">
        <f t="shared" si="34"/>
        <v xml:space="preserve">6 Yrs    </v>
      </c>
      <c r="Z401" s="55" t="s">
        <v>386</v>
      </c>
      <c r="AA401" s="54"/>
      <c r="AB401" s="22"/>
      <c r="AC401" s="49"/>
      <c r="AD401" s="22" t="s">
        <v>393</v>
      </c>
      <c r="AE401" s="68"/>
      <c r="AF401" s="68"/>
      <c r="AG401" s="68"/>
      <c r="AH401" s="68"/>
      <c r="AI401" s="68"/>
      <c r="AJ401" s="68"/>
      <c r="AK401" s="68" t="s">
        <v>1448</v>
      </c>
      <c r="AL401" s="68"/>
      <c r="AM401" s="68" t="s">
        <v>1004</v>
      </c>
      <c r="AN401" s="68" t="s">
        <v>16</v>
      </c>
      <c r="AO401" s="68" t="s">
        <v>16</v>
      </c>
      <c r="AP401" s="68"/>
      <c r="AQ401" s="68"/>
      <c r="AR401" s="68"/>
      <c r="AS401" s="68"/>
      <c r="AT401" s="68"/>
      <c r="AU401" s="68"/>
      <c r="AV401" s="68"/>
      <c r="AW401" s="68"/>
      <c r="AX401" s="68"/>
      <c r="AY401" s="68"/>
      <c r="AZ401" s="22" t="s">
        <v>393</v>
      </c>
      <c r="BA401" s="29"/>
      <c r="BB401" s="52"/>
    </row>
    <row r="402" spans="2:54" s="45" customFormat="1" x14ac:dyDescent="0.25">
      <c r="B402" s="46">
        <f t="shared" si="30"/>
        <v>0</v>
      </c>
      <c r="C402" s="47">
        <f t="shared" ca="1" si="31"/>
        <v>393</v>
      </c>
      <c r="D402" s="48" t="s">
        <v>378</v>
      </c>
      <c r="E402" s="22"/>
      <c r="F402" s="49" t="s">
        <v>204</v>
      </c>
      <c r="G402" s="22" t="s">
        <v>393</v>
      </c>
      <c r="H402" s="50" t="s">
        <v>993</v>
      </c>
      <c r="I402" s="22" t="s">
        <v>393</v>
      </c>
      <c r="J402" s="51">
        <v>2</v>
      </c>
      <c r="K402" s="52" t="s">
        <v>314</v>
      </c>
      <c r="L402" s="22" t="s">
        <v>393</v>
      </c>
      <c r="M402" s="65" t="s">
        <v>351</v>
      </c>
      <c r="N402" s="29">
        <v>2007</v>
      </c>
      <c r="O402" s="22"/>
      <c r="P402" s="69">
        <v>290767.17170000001</v>
      </c>
      <c r="Q402" s="69"/>
      <c r="R402" s="71">
        <f t="shared" si="32"/>
        <v>581534.34340000001</v>
      </c>
      <c r="S402" s="53">
        <v>0.1</v>
      </c>
      <c r="U402" s="29">
        <v>2007</v>
      </c>
      <c r="V402" s="71">
        <f t="shared" si="33"/>
        <v>837780.60053475178</v>
      </c>
      <c r="X402" s="54">
        <v>5</v>
      </c>
      <c r="Y402" s="80" t="str">
        <f t="shared" si="34"/>
        <v xml:space="preserve">6 Yrs    </v>
      </c>
      <c r="Z402" s="55" t="s">
        <v>386</v>
      </c>
      <c r="AA402" s="54"/>
      <c r="AB402" s="22"/>
      <c r="AC402" s="49"/>
      <c r="AD402" s="22" t="s">
        <v>393</v>
      </c>
      <c r="AE402" s="68"/>
      <c r="AF402" s="68"/>
      <c r="AG402" s="68"/>
      <c r="AH402" s="68"/>
      <c r="AI402" s="68"/>
      <c r="AJ402" s="68"/>
      <c r="AK402" s="68" t="s">
        <v>1449</v>
      </c>
      <c r="AL402" s="68"/>
      <c r="AM402" s="68" t="s">
        <v>1004</v>
      </c>
      <c r="AN402" s="68" t="s">
        <v>16</v>
      </c>
      <c r="AO402" s="68" t="s">
        <v>16</v>
      </c>
      <c r="AP402" s="68"/>
      <c r="AQ402" s="68"/>
      <c r="AR402" s="68"/>
      <c r="AS402" s="68"/>
      <c r="AT402" s="68"/>
      <c r="AU402" s="68"/>
      <c r="AV402" s="68"/>
      <c r="AW402" s="68"/>
      <c r="AX402" s="68"/>
      <c r="AY402" s="68"/>
      <c r="AZ402" s="22" t="s">
        <v>393</v>
      </c>
      <c r="BA402" s="29"/>
      <c r="BB402" s="52"/>
    </row>
    <row r="403" spans="2:54" s="45" customFormat="1" x14ac:dyDescent="0.25">
      <c r="B403" s="46">
        <f t="shared" si="30"/>
        <v>0</v>
      </c>
      <c r="C403" s="47">
        <f t="shared" ca="1" si="31"/>
        <v>394</v>
      </c>
      <c r="D403" s="48" t="s">
        <v>378</v>
      </c>
      <c r="E403" s="22"/>
      <c r="F403" s="49" t="s">
        <v>204</v>
      </c>
      <c r="G403" s="22" t="s">
        <v>393</v>
      </c>
      <c r="H403" s="50" t="s">
        <v>993</v>
      </c>
      <c r="I403" s="22" t="s">
        <v>393</v>
      </c>
      <c r="J403" s="51">
        <v>2</v>
      </c>
      <c r="K403" s="52" t="s">
        <v>314</v>
      </c>
      <c r="L403" s="22" t="s">
        <v>393</v>
      </c>
      <c r="M403" s="65" t="s">
        <v>351</v>
      </c>
      <c r="N403" s="29">
        <v>2006</v>
      </c>
      <c r="O403" s="22"/>
      <c r="P403" s="69">
        <v>245226.50020000001</v>
      </c>
      <c r="Q403" s="69"/>
      <c r="R403" s="71">
        <f t="shared" si="32"/>
        <v>490453.00040000002</v>
      </c>
      <c r="S403" s="53">
        <v>0.1</v>
      </c>
      <c r="U403" s="29">
        <v>2006</v>
      </c>
      <c r="V403" s="71">
        <f t="shared" si="33"/>
        <v>755036.83748491376</v>
      </c>
      <c r="X403" s="54">
        <v>5</v>
      </c>
      <c r="Y403" s="80" t="str">
        <f t="shared" si="34"/>
        <v xml:space="preserve">6 Yrs    </v>
      </c>
      <c r="Z403" s="55" t="s">
        <v>386</v>
      </c>
      <c r="AA403" s="54"/>
      <c r="AB403" s="22"/>
      <c r="AC403" s="49"/>
      <c r="AD403" s="22" t="s">
        <v>393</v>
      </c>
      <c r="AE403" s="68"/>
      <c r="AF403" s="68"/>
      <c r="AG403" s="68"/>
      <c r="AH403" s="68"/>
      <c r="AI403" s="68"/>
      <c r="AJ403" s="68"/>
      <c r="AK403" s="68" t="s">
        <v>1450</v>
      </c>
      <c r="AL403" s="68"/>
      <c r="AM403" s="68" t="s">
        <v>1004</v>
      </c>
      <c r="AN403" s="68" t="s">
        <v>16</v>
      </c>
      <c r="AO403" s="68" t="s">
        <v>16</v>
      </c>
      <c r="AP403" s="68"/>
      <c r="AQ403" s="68"/>
      <c r="AR403" s="68"/>
      <c r="AS403" s="68"/>
      <c r="AT403" s="68"/>
      <c r="AU403" s="68"/>
      <c r="AV403" s="68"/>
      <c r="AW403" s="68"/>
      <c r="AX403" s="68"/>
      <c r="AY403" s="68"/>
      <c r="AZ403" s="22" t="s">
        <v>393</v>
      </c>
      <c r="BA403" s="29"/>
      <c r="BB403" s="52"/>
    </row>
    <row r="404" spans="2:54" s="45" customFormat="1" x14ac:dyDescent="0.25">
      <c r="B404" s="46">
        <f t="shared" si="30"/>
        <v>0</v>
      </c>
      <c r="C404" s="47">
        <f t="shared" ca="1" si="31"/>
        <v>395</v>
      </c>
      <c r="D404" s="48" t="s">
        <v>378</v>
      </c>
      <c r="E404" s="22"/>
      <c r="F404" s="49" t="s">
        <v>204</v>
      </c>
      <c r="G404" s="22" t="s">
        <v>393</v>
      </c>
      <c r="H404" s="50" t="s">
        <v>993</v>
      </c>
      <c r="I404" s="22" t="s">
        <v>393</v>
      </c>
      <c r="J404" s="51">
        <v>1</v>
      </c>
      <c r="K404" s="52" t="s">
        <v>314</v>
      </c>
      <c r="L404" s="22" t="s">
        <v>393</v>
      </c>
      <c r="M404" s="65" t="s">
        <v>351</v>
      </c>
      <c r="N404" s="29">
        <v>1981</v>
      </c>
      <c r="O404" s="22"/>
      <c r="P404" s="69">
        <v>306632.83970000001</v>
      </c>
      <c r="Q404" s="69"/>
      <c r="R404" s="71">
        <f t="shared" si="32"/>
        <v>306632.83970000001</v>
      </c>
      <c r="S404" s="53">
        <v>0.1</v>
      </c>
      <c r="U404" s="29">
        <v>1981</v>
      </c>
      <c r="V404" s="71">
        <f t="shared" si="33"/>
        <v>1137726.7416249542</v>
      </c>
      <c r="X404" s="54">
        <v>5</v>
      </c>
      <c r="Y404" s="80" t="str">
        <f t="shared" si="34"/>
        <v xml:space="preserve">6 Yrs    </v>
      </c>
      <c r="Z404" s="55" t="s">
        <v>386</v>
      </c>
      <c r="AA404" s="54"/>
      <c r="AB404" s="22"/>
      <c r="AC404" s="49"/>
      <c r="AD404" s="22" t="s">
        <v>393</v>
      </c>
      <c r="AE404" s="68"/>
      <c r="AF404" s="68"/>
      <c r="AG404" s="68"/>
      <c r="AH404" s="68"/>
      <c r="AI404" s="68"/>
      <c r="AJ404" s="68"/>
      <c r="AK404" s="68" t="s">
        <v>1451</v>
      </c>
      <c r="AL404" s="68"/>
      <c r="AM404" s="68" t="s">
        <v>1004</v>
      </c>
      <c r="AN404" s="68" t="s">
        <v>16</v>
      </c>
      <c r="AO404" s="68" t="s">
        <v>16</v>
      </c>
      <c r="AP404" s="68"/>
      <c r="AQ404" s="68"/>
      <c r="AR404" s="68"/>
      <c r="AS404" s="68"/>
      <c r="AT404" s="68"/>
      <c r="AU404" s="68"/>
      <c r="AV404" s="68"/>
      <c r="AW404" s="68"/>
      <c r="AX404" s="68"/>
      <c r="AY404" s="68"/>
      <c r="AZ404" s="22" t="s">
        <v>393</v>
      </c>
      <c r="BA404" s="29"/>
      <c r="BB404" s="52"/>
    </row>
    <row r="405" spans="2:54" s="45" customFormat="1" x14ac:dyDescent="0.25">
      <c r="B405" s="46">
        <f t="shared" si="30"/>
        <v>0</v>
      </c>
      <c r="C405" s="47">
        <f t="shared" ca="1" si="31"/>
        <v>396</v>
      </c>
      <c r="D405" s="48" t="s">
        <v>378</v>
      </c>
      <c r="E405" s="22"/>
      <c r="F405" s="49" t="s">
        <v>204</v>
      </c>
      <c r="G405" s="22" t="s">
        <v>393</v>
      </c>
      <c r="H405" s="50" t="s">
        <v>993</v>
      </c>
      <c r="I405" s="22" t="s">
        <v>393</v>
      </c>
      <c r="J405" s="51">
        <v>1</v>
      </c>
      <c r="K405" s="52" t="s">
        <v>314</v>
      </c>
      <c r="L405" s="22" t="s">
        <v>393</v>
      </c>
      <c r="M405" s="65" t="s">
        <v>351</v>
      </c>
      <c r="N405" s="29">
        <v>2004</v>
      </c>
      <c r="O405" s="22"/>
      <c r="P405" s="69">
        <v>157947.59940000001</v>
      </c>
      <c r="Q405" s="69"/>
      <c r="R405" s="71">
        <f t="shared" si="32"/>
        <v>157947.59940000001</v>
      </c>
      <c r="S405" s="53">
        <v>0.1</v>
      </c>
      <c r="U405" s="29">
        <v>2004</v>
      </c>
      <c r="V405" s="71">
        <f t="shared" si="33"/>
        <v>279260.20010403596</v>
      </c>
      <c r="X405" s="54">
        <v>5</v>
      </c>
      <c r="Y405" s="80" t="str">
        <f t="shared" si="34"/>
        <v xml:space="preserve">6 Yrs    </v>
      </c>
      <c r="Z405" s="55" t="s">
        <v>386</v>
      </c>
      <c r="AA405" s="54"/>
      <c r="AB405" s="22"/>
      <c r="AC405" s="49"/>
      <c r="AD405" s="22" t="s">
        <v>393</v>
      </c>
      <c r="AE405" s="68"/>
      <c r="AF405" s="68"/>
      <c r="AG405" s="68"/>
      <c r="AH405" s="68"/>
      <c r="AI405" s="68"/>
      <c r="AJ405" s="68"/>
      <c r="AK405" s="68" t="s">
        <v>1452</v>
      </c>
      <c r="AL405" s="68"/>
      <c r="AM405" s="68" t="s">
        <v>1004</v>
      </c>
      <c r="AN405" s="68" t="s">
        <v>16</v>
      </c>
      <c r="AO405" s="68" t="s">
        <v>16</v>
      </c>
      <c r="AP405" s="68"/>
      <c r="AQ405" s="68"/>
      <c r="AR405" s="68"/>
      <c r="AS405" s="68"/>
      <c r="AT405" s="68"/>
      <c r="AU405" s="68"/>
      <c r="AV405" s="68"/>
      <c r="AW405" s="68"/>
      <c r="AX405" s="68"/>
      <c r="AY405" s="68"/>
      <c r="AZ405" s="22" t="s">
        <v>393</v>
      </c>
      <c r="BA405" s="29"/>
      <c r="BB405" s="52"/>
    </row>
    <row r="406" spans="2:54" s="45" customFormat="1" x14ac:dyDescent="0.25">
      <c r="B406" s="46">
        <f t="shared" si="30"/>
        <v>0</v>
      </c>
      <c r="C406" s="47">
        <f t="shared" ca="1" si="31"/>
        <v>397</v>
      </c>
      <c r="D406" s="48" t="s">
        <v>378</v>
      </c>
      <c r="E406" s="22"/>
      <c r="F406" s="49" t="s">
        <v>204</v>
      </c>
      <c r="G406" s="22" t="s">
        <v>393</v>
      </c>
      <c r="H406" s="50" t="s">
        <v>993</v>
      </c>
      <c r="I406" s="22" t="s">
        <v>393</v>
      </c>
      <c r="J406" s="51">
        <v>1</v>
      </c>
      <c r="K406" s="52" t="s">
        <v>314</v>
      </c>
      <c r="L406" s="22" t="s">
        <v>393</v>
      </c>
      <c r="M406" s="65" t="s">
        <v>351</v>
      </c>
      <c r="N406" s="29">
        <v>2001</v>
      </c>
      <c r="O406" s="22"/>
      <c r="P406" s="69">
        <v>75011.814499999993</v>
      </c>
      <c r="Q406" s="69"/>
      <c r="R406" s="71">
        <f t="shared" si="32"/>
        <v>75011.814499999993</v>
      </c>
      <c r="S406" s="53">
        <v>0.1</v>
      </c>
      <c r="U406" s="29">
        <v>2001</v>
      </c>
      <c r="V406" s="71">
        <f t="shared" si="33"/>
        <v>144801.58531147041</v>
      </c>
      <c r="X406" s="54">
        <v>5</v>
      </c>
      <c r="Y406" s="80" t="str">
        <f t="shared" si="34"/>
        <v xml:space="preserve">6 Yrs    </v>
      </c>
      <c r="Z406" s="55" t="s">
        <v>386</v>
      </c>
      <c r="AA406" s="54"/>
      <c r="AB406" s="22"/>
      <c r="AC406" s="49"/>
      <c r="AD406" s="22" t="s">
        <v>393</v>
      </c>
      <c r="AE406" s="68"/>
      <c r="AF406" s="68"/>
      <c r="AG406" s="68"/>
      <c r="AH406" s="68"/>
      <c r="AI406" s="68"/>
      <c r="AJ406" s="68"/>
      <c r="AK406" s="68" t="s">
        <v>1453</v>
      </c>
      <c r="AL406" s="68"/>
      <c r="AM406" s="68" t="s">
        <v>1004</v>
      </c>
      <c r="AN406" s="68" t="s">
        <v>16</v>
      </c>
      <c r="AO406" s="68" t="s">
        <v>16</v>
      </c>
      <c r="AP406" s="68"/>
      <c r="AQ406" s="68"/>
      <c r="AR406" s="68"/>
      <c r="AS406" s="68"/>
      <c r="AT406" s="68"/>
      <c r="AU406" s="68"/>
      <c r="AV406" s="68"/>
      <c r="AW406" s="68"/>
      <c r="AX406" s="68"/>
      <c r="AY406" s="68"/>
      <c r="AZ406" s="22" t="s">
        <v>393</v>
      </c>
      <c r="BA406" s="29"/>
      <c r="BB406" s="52"/>
    </row>
    <row r="407" spans="2:54" s="45" customFormat="1" x14ac:dyDescent="0.25">
      <c r="B407" s="46">
        <f t="shared" si="30"/>
        <v>0</v>
      </c>
      <c r="C407" s="47">
        <f t="shared" ca="1" si="31"/>
        <v>398</v>
      </c>
      <c r="D407" s="48" t="s">
        <v>378</v>
      </c>
      <c r="E407" s="22"/>
      <c r="F407" s="49" t="s">
        <v>208</v>
      </c>
      <c r="G407" s="22" t="s">
        <v>393</v>
      </c>
      <c r="H407" s="50" t="s">
        <v>994</v>
      </c>
      <c r="I407" s="22" t="s">
        <v>393</v>
      </c>
      <c r="J407" s="51">
        <v>2</v>
      </c>
      <c r="K407" s="52" t="s">
        <v>314</v>
      </c>
      <c r="L407" s="22" t="s">
        <v>393</v>
      </c>
      <c r="M407" s="65" t="s">
        <v>351</v>
      </c>
      <c r="N407" s="29">
        <v>2007</v>
      </c>
      <c r="O407" s="22"/>
      <c r="P407" s="69">
        <v>610252.08880000003</v>
      </c>
      <c r="Q407" s="69"/>
      <c r="R407" s="71">
        <f t="shared" si="32"/>
        <v>1220504.1776000001</v>
      </c>
      <c r="S407" s="53">
        <v>0.1</v>
      </c>
      <c r="U407" s="29">
        <v>2007</v>
      </c>
      <c r="V407" s="71">
        <f t="shared" si="33"/>
        <v>1758304.9642204528</v>
      </c>
      <c r="X407" s="54">
        <v>15</v>
      </c>
      <c r="Y407" s="80" t="str">
        <f t="shared" si="34"/>
        <v xml:space="preserve">10 Yrs    </v>
      </c>
      <c r="Z407" s="55" t="s">
        <v>386</v>
      </c>
      <c r="AA407" s="54"/>
      <c r="AB407" s="22"/>
      <c r="AC407" s="49"/>
      <c r="AD407" s="22" t="s">
        <v>393</v>
      </c>
      <c r="AE407" s="68"/>
      <c r="AF407" s="68"/>
      <c r="AG407" s="68"/>
      <c r="AH407" s="68"/>
      <c r="AI407" s="68"/>
      <c r="AJ407" s="68"/>
      <c r="AK407" s="68" t="s">
        <v>1454</v>
      </c>
      <c r="AL407" s="68"/>
      <c r="AM407" s="68" t="s">
        <v>1004</v>
      </c>
      <c r="AN407" s="68" t="s">
        <v>16</v>
      </c>
      <c r="AO407" s="68" t="s">
        <v>16</v>
      </c>
      <c r="AP407" s="68"/>
      <c r="AQ407" s="68"/>
      <c r="AR407" s="68"/>
      <c r="AS407" s="68"/>
      <c r="AT407" s="68"/>
      <c r="AU407" s="68"/>
      <c r="AV407" s="68"/>
      <c r="AW407" s="68"/>
      <c r="AX407" s="68"/>
      <c r="AY407" s="68"/>
      <c r="AZ407" s="22" t="s">
        <v>393</v>
      </c>
      <c r="BA407" s="29"/>
      <c r="BB407" s="52"/>
    </row>
    <row r="408" spans="2:54" s="45" customFormat="1" x14ac:dyDescent="0.25">
      <c r="B408" s="46">
        <f t="shared" si="30"/>
        <v>0</v>
      </c>
      <c r="C408" s="47">
        <f t="shared" ca="1" si="31"/>
        <v>399</v>
      </c>
      <c r="D408" s="48" t="s">
        <v>378</v>
      </c>
      <c r="E408" s="22"/>
      <c r="F408" s="49" t="s">
        <v>208</v>
      </c>
      <c r="G408" s="22" t="s">
        <v>393</v>
      </c>
      <c r="H408" s="50" t="s">
        <v>994</v>
      </c>
      <c r="I408" s="22" t="s">
        <v>393</v>
      </c>
      <c r="J408" s="51">
        <v>1</v>
      </c>
      <c r="K408" s="52" t="s">
        <v>314</v>
      </c>
      <c r="L408" s="22" t="s">
        <v>393</v>
      </c>
      <c r="M408" s="65" t="s">
        <v>351</v>
      </c>
      <c r="N408" s="29">
        <v>2002</v>
      </c>
      <c r="O408" s="22"/>
      <c r="P408" s="69">
        <v>288294.2548</v>
      </c>
      <c r="Q408" s="69"/>
      <c r="R408" s="71">
        <f t="shared" si="32"/>
        <v>288294.2548</v>
      </c>
      <c r="S408" s="53">
        <v>0.1</v>
      </c>
      <c r="U408" s="29">
        <v>2002</v>
      </c>
      <c r="V408" s="71">
        <f t="shared" si="33"/>
        <v>537834.45971628278</v>
      </c>
      <c r="X408" s="54">
        <v>15</v>
      </c>
      <c r="Y408" s="80" t="str">
        <f t="shared" si="34"/>
        <v xml:space="preserve">10 Yrs    </v>
      </c>
      <c r="Z408" s="55" t="s">
        <v>386</v>
      </c>
      <c r="AA408" s="54"/>
      <c r="AB408" s="22"/>
      <c r="AC408" s="49"/>
      <c r="AD408" s="22" t="s">
        <v>393</v>
      </c>
      <c r="AE408" s="68"/>
      <c r="AF408" s="68"/>
      <c r="AG408" s="68"/>
      <c r="AH408" s="68"/>
      <c r="AI408" s="68"/>
      <c r="AJ408" s="68"/>
      <c r="AK408" s="68" t="s">
        <v>1455</v>
      </c>
      <c r="AL408" s="68"/>
      <c r="AM408" s="68" t="s">
        <v>1004</v>
      </c>
      <c r="AN408" s="68" t="s">
        <v>16</v>
      </c>
      <c r="AO408" s="68" t="s">
        <v>16</v>
      </c>
      <c r="AP408" s="68"/>
      <c r="AQ408" s="68"/>
      <c r="AR408" s="68"/>
      <c r="AS408" s="68"/>
      <c r="AT408" s="68"/>
      <c r="AU408" s="68"/>
      <c r="AV408" s="68"/>
      <c r="AW408" s="68"/>
      <c r="AX408" s="68"/>
      <c r="AY408" s="68"/>
      <c r="AZ408" s="22" t="s">
        <v>393</v>
      </c>
      <c r="BA408" s="29"/>
      <c r="BB408" s="52"/>
    </row>
    <row r="409" spans="2:54" s="45" customFormat="1" x14ac:dyDescent="0.25">
      <c r="B409" s="46">
        <f t="shared" si="30"/>
        <v>0</v>
      </c>
      <c r="C409" s="47">
        <f t="shared" ca="1" si="31"/>
        <v>400</v>
      </c>
      <c r="D409" s="48" t="s">
        <v>378</v>
      </c>
      <c r="E409" s="22"/>
      <c r="F409" s="49" t="s">
        <v>208</v>
      </c>
      <c r="G409" s="22" t="s">
        <v>393</v>
      </c>
      <c r="H409" s="50" t="s">
        <v>994</v>
      </c>
      <c r="I409" s="22" t="s">
        <v>393</v>
      </c>
      <c r="J409" s="51">
        <v>2</v>
      </c>
      <c r="K409" s="52" t="s">
        <v>314</v>
      </c>
      <c r="L409" s="22" t="s">
        <v>393</v>
      </c>
      <c r="M409" s="65" t="s">
        <v>351</v>
      </c>
      <c r="N409" s="29">
        <v>2008</v>
      </c>
      <c r="O409" s="22"/>
      <c r="P409" s="69">
        <v>12994.922</v>
      </c>
      <c r="Q409" s="69"/>
      <c r="R409" s="71">
        <f t="shared" si="32"/>
        <v>25989.844000000001</v>
      </c>
      <c r="S409" s="53">
        <v>0.1</v>
      </c>
      <c r="U409" s="29">
        <v>2008</v>
      </c>
      <c r="V409" s="71">
        <f t="shared" si="33"/>
        <v>36200.396207240752</v>
      </c>
      <c r="X409" s="54">
        <v>15</v>
      </c>
      <c r="Y409" s="80" t="str">
        <f t="shared" si="34"/>
        <v xml:space="preserve">10 Yrs    </v>
      </c>
      <c r="Z409" s="55" t="s">
        <v>386</v>
      </c>
      <c r="AA409" s="54"/>
      <c r="AB409" s="22"/>
      <c r="AC409" s="49"/>
      <c r="AD409" s="22" t="s">
        <v>393</v>
      </c>
      <c r="AE409" s="68"/>
      <c r="AF409" s="68"/>
      <c r="AG409" s="68"/>
      <c r="AH409" s="68"/>
      <c r="AI409" s="68"/>
      <c r="AJ409" s="68"/>
      <c r="AK409" s="68" t="s">
        <v>1456</v>
      </c>
      <c r="AL409" s="68"/>
      <c r="AM409" s="68" t="s">
        <v>1004</v>
      </c>
      <c r="AN409" s="68" t="s">
        <v>16</v>
      </c>
      <c r="AO409" s="68" t="s">
        <v>16</v>
      </c>
      <c r="AP409" s="68"/>
      <c r="AQ409" s="68"/>
      <c r="AR409" s="68"/>
      <c r="AS409" s="68"/>
      <c r="AT409" s="68"/>
      <c r="AU409" s="68"/>
      <c r="AV409" s="68"/>
      <c r="AW409" s="68"/>
      <c r="AX409" s="68"/>
      <c r="AY409" s="68"/>
      <c r="AZ409" s="22" t="s">
        <v>393</v>
      </c>
      <c r="BA409" s="29"/>
      <c r="BB409" s="52"/>
    </row>
    <row r="410" spans="2:54" s="45" customFormat="1" x14ac:dyDescent="0.25">
      <c r="B410" s="46">
        <f t="shared" si="30"/>
        <v>0</v>
      </c>
      <c r="C410" s="47">
        <f t="shared" ca="1" si="31"/>
        <v>401</v>
      </c>
      <c r="D410" s="48" t="s">
        <v>378</v>
      </c>
      <c r="E410" s="22"/>
      <c r="F410" s="49" t="s">
        <v>208</v>
      </c>
      <c r="G410" s="22" t="s">
        <v>393</v>
      </c>
      <c r="H410" s="50" t="s">
        <v>994</v>
      </c>
      <c r="I410" s="22" t="s">
        <v>393</v>
      </c>
      <c r="J410" s="51">
        <v>3</v>
      </c>
      <c r="K410" s="52" t="s">
        <v>314</v>
      </c>
      <c r="L410" s="22" t="s">
        <v>393</v>
      </c>
      <c r="M410" s="65" t="s">
        <v>351</v>
      </c>
      <c r="N410" s="29">
        <v>2009</v>
      </c>
      <c r="O410" s="22"/>
      <c r="P410" s="69">
        <v>6656.3018000000002</v>
      </c>
      <c r="Q410" s="69"/>
      <c r="R410" s="71">
        <f t="shared" si="32"/>
        <v>19968.9054</v>
      </c>
      <c r="S410" s="53">
        <v>0.1</v>
      </c>
      <c r="U410" s="29">
        <v>2009</v>
      </c>
      <c r="V410" s="71">
        <f t="shared" si="33"/>
        <v>26891.723044119692</v>
      </c>
      <c r="X410" s="54">
        <v>15</v>
      </c>
      <c r="Y410" s="80" t="str">
        <f t="shared" si="34"/>
        <v xml:space="preserve">10 Yrs    </v>
      </c>
      <c r="Z410" s="55" t="s">
        <v>386</v>
      </c>
      <c r="AA410" s="54"/>
      <c r="AB410" s="22"/>
      <c r="AC410" s="49"/>
      <c r="AD410" s="22" t="s">
        <v>393</v>
      </c>
      <c r="AE410" s="68"/>
      <c r="AF410" s="68"/>
      <c r="AG410" s="68"/>
      <c r="AH410" s="68"/>
      <c r="AI410" s="68"/>
      <c r="AJ410" s="68"/>
      <c r="AK410" s="68" t="s">
        <v>1457</v>
      </c>
      <c r="AL410" s="68"/>
      <c r="AM410" s="68" t="s">
        <v>1004</v>
      </c>
      <c r="AN410" s="68" t="s">
        <v>16</v>
      </c>
      <c r="AO410" s="68" t="s">
        <v>16</v>
      </c>
      <c r="AP410" s="68"/>
      <c r="AQ410" s="68"/>
      <c r="AR410" s="68"/>
      <c r="AS410" s="68"/>
      <c r="AT410" s="68"/>
      <c r="AU410" s="68"/>
      <c r="AV410" s="68"/>
      <c r="AW410" s="68"/>
      <c r="AX410" s="68"/>
      <c r="AY410" s="68"/>
      <c r="AZ410" s="22" t="s">
        <v>393</v>
      </c>
      <c r="BA410" s="29"/>
      <c r="BB410" s="52"/>
    </row>
    <row r="411" spans="2:54" s="45" customFormat="1" x14ac:dyDescent="0.25">
      <c r="B411" s="46">
        <f t="shared" si="30"/>
        <v>0</v>
      </c>
      <c r="C411" s="47">
        <f t="shared" ca="1" si="31"/>
        <v>402</v>
      </c>
      <c r="D411" s="48" t="s">
        <v>378</v>
      </c>
      <c r="E411" s="22"/>
      <c r="F411" s="49" t="s">
        <v>209</v>
      </c>
      <c r="G411" s="22" t="s">
        <v>393</v>
      </c>
      <c r="H411" s="50" t="s">
        <v>401</v>
      </c>
      <c r="I411" s="22" t="s">
        <v>393</v>
      </c>
      <c r="J411" s="51">
        <v>2</v>
      </c>
      <c r="K411" s="52" t="s">
        <v>314</v>
      </c>
      <c r="L411" s="22" t="s">
        <v>393</v>
      </c>
      <c r="M411" s="65" t="s">
        <v>351</v>
      </c>
      <c r="N411" s="29">
        <v>2007</v>
      </c>
      <c r="O411" s="22"/>
      <c r="P411" s="69">
        <v>25128.0272</v>
      </c>
      <c r="Q411" s="69"/>
      <c r="R411" s="71">
        <f t="shared" si="32"/>
        <v>50256.054400000001</v>
      </c>
      <c r="S411" s="53">
        <v>0.1</v>
      </c>
      <c r="U411" s="29">
        <v>2007</v>
      </c>
      <c r="V411" s="71">
        <f t="shared" si="33"/>
        <v>72400.792685048436</v>
      </c>
      <c r="X411" s="54">
        <v>10</v>
      </c>
      <c r="Y411" s="80" t="str">
        <f t="shared" si="34"/>
        <v xml:space="preserve">12 Yrs    </v>
      </c>
      <c r="Z411" s="55" t="s">
        <v>386</v>
      </c>
      <c r="AA411" s="54"/>
      <c r="AB411" s="22"/>
      <c r="AC411" s="49"/>
      <c r="AD411" s="22" t="s">
        <v>393</v>
      </c>
      <c r="AE411" s="68"/>
      <c r="AF411" s="68"/>
      <c r="AG411" s="68"/>
      <c r="AH411" s="68"/>
      <c r="AI411" s="68"/>
      <c r="AJ411" s="68"/>
      <c r="AK411" s="68" t="s">
        <v>1458</v>
      </c>
      <c r="AL411" s="68"/>
      <c r="AM411" s="68" t="s">
        <v>1004</v>
      </c>
      <c r="AN411" s="68" t="s">
        <v>16</v>
      </c>
      <c r="AO411" s="68" t="s">
        <v>16</v>
      </c>
      <c r="AP411" s="68"/>
      <c r="AQ411" s="68"/>
      <c r="AR411" s="68"/>
      <c r="AS411" s="68"/>
      <c r="AT411" s="68"/>
      <c r="AU411" s="68"/>
      <c r="AV411" s="68"/>
      <c r="AW411" s="68"/>
      <c r="AX411" s="68"/>
      <c r="AY411" s="68"/>
      <c r="AZ411" s="22" t="s">
        <v>393</v>
      </c>
      <c r="BA411" s="29"/>
      <c r="BB411" s="52"/>
    </row>
    <row r="412" spans="2:54" s="45" customFormat="1" x14ac:dyDescent="0.25">
      <c r="B412" s="46">
        <f t="shared" si="30"/>
        <v>0</v>
      </c>
      <c r="C412" s="47">
        <f t="shared" ca="1" si="31"/>
        <v>403</v>
      </c>
      <c r="D412" s="48" t="s">
        <v>378</v>
      </c>
      <c r="E412" s="22"/>
      <c r="F412" s="49" t="s">
        <v>209</v>
      </c>
      <c r="G412" s="22" t="s">
        <v>393</v>
      </c>
      <c r="H412" s="50" t="s">
        <v>401</v>
      </c>
      <c r="I412" s="22" t="s">
        <v>393</v>
      </c>
      <c r="J412" s="51">
        <v>3</v>
      </c>
      <c r="K412" s="52" t="s">
        <v>314</v>
      </c>
      <c r="L412" s="22" t="s">
        <v>393</v>
      </c>
      <c r="M412" s="65" t="s">
        <v>351</v>
      </c>
      <c r="N412" s="29">
        <v>2009</v>
      </c>
      <c r="O412" s="22"/>
      <c r="P412" s="69">
        <v>11776.5339</v>
      </c>
      <c r="Q412" s="69"/>
      <c r="R412" s="71">
        <f t="shared" si="32"/>
        <v>35329.601699999999</v>
      </c>
      <c r="S412" s="53">
        <v>0.1</v>
      </c>
      <c r="U412" s="29">
        <v>2009</v>
      </c>
      <c r="V412" s="71">
        <f t="shared" si="33"/>
        <v>47577.663629748087</v>
      </c>
      <c r="X412" s="54">
        <v>10</v>
      </c>
      <c r="Y412" s="80" t="str">
        <f t="shared" si="34"/>
        <v xml:space="preserve">12 Yrs    </v>
      </c>
      <c r="Z412" s="55" t="s">
        <v>386</v>
      </c>
      <c r="AA412" s="54"/>
      <c r="AB412" s="22"/>
      <c r="AC412" s="49"/>
      <c r="AD412" s="22" t="s">
        <v>393</v>
      </c>
      <c r="AE412" s="68"/>
      <c r="AF412" s="68"/>
      <c r="AG412" s="68"/>
      <c r="AH412" s="68"/>
      <c r="AI412" s="68"/>
      <c r="AJ412" s="68"/>
      <c r="AK412" s="68" t="s">
        <v>1459</v>
      </c>
      <c r="AL412" s="68"/>
      <c r="AM412" s="68" t="s">
        <v>1004</v>
      </c>
      <c r="AN412" s="68" t="s">
        <v>16</v>
      </c>
      <c r="AO412" s="68" t="s">
        <v>16</v>
      </c>
      <c r="AP412" s="68"/>
      <c r="AQ412" s="68"/>
      <c r="AR412" s="68"/>
      <c r="AS412" s="68"/>
      <c r="AT412" s="68"/>
      <c r="AU412" s="68"/>
      <c r="AV412" s="68"/>
      <c r="AW412" s="68"/>
      <c r="AX412" s="68"/>
      <c r="AY412" s="68"/>
      <c r="AZ412" s="22" t="s">
        <v>393</v>
      </c>
      <c r="BA412" s="29"/>
      <c r="BB412" s="52"/>
    </row>
    <row r="413" spans="2:54" s="45" customFormat="1" x14ac:dyDescent="0.25">
      <c r="B413" s="46">
        <f t="shared" si="30"/>
        <v>0</v>
      </c>
      <c r="C413" s="47">
        <f t="shared" ca="1" si="31"/>
        <v>404</v>
      </c>
      <c r="D413" s="48" t="s">
        <v>378</v>
      </c>
      <c r="E413" s="22"/>
      <c r="F413" s="49" t="s">
        <v>209</v>
      </c>
      <c r="G413" s="22" t="s">
        <v>393</v>
      </c>
      <c r="H413" s="50" t="s">
        <v>401</v>
      </c>
      <c r="I413" s="22" t="s">
        <v>393</v>
      </c>
      <c r="J413" s="51">
        <v>3</v>
      </c>
      <c r="K413" s="52" t="s">
        <v>314</v>
      </c>
      <c r="L413" s="22" t="s">
        <v>393</v>
      </c>
      <c r="M413" s="65" t="s">
        <v>351</v>
      </c>
      <c r="N413" s="29">
        <v>2008</v>
      </c>
      <c r="O413" s="22"/>
      <c r="P413" s="69">
        <v>5940.5357999999997</v>
      </c>
      <c r="Q413" s="69"/>
      <c r="R413" s="71">
        <f t="shared" si="32"/>
        <v>17821.607400000001</v>
      </c>
      <c r="S413" s="53">
        <v>0.1</v>
      </c>
      <c r="U413" s="29">
        <v>2008</v>
      </c>
      <c r="V413" s="71">
        <f t="shared" si="33"/>
        <v>24823.128947210836</v>
      </c>
      <c r="X413" s="54">
        <v>10</v>
      </c>
      <c r="Y413" s="80" t="str">
        <f t="shared" si="34"/>
        <v xml:space="preserve">12 Yrs    </v>
      </c>
      <c r="Z413" s="55" t="s">
        <v>386</v>
      </c>
      <c r="AA413" s="54"/>
      <c r="AB413" s="22"/>
      <c r="AC413" s="49"/>
      <c r="AD413" s="22" t="s">
        <v>393</v>
      </c>
      <c r="AE413" s="68"/>
      <c r="AF413" s="68"/>
      <c r="AG413" s="68"/>
      <c r="AH413" s="68"/>
      <c r="AI413" s="68"/>
      <c r="AJ413" s="68"/>
      <c r="AK413" s="68" t="s">
        <v>1460</v>
      </c>
      <c r="AL413" s="68"/>
      <c r="AM413" s="68" t="s">
        <v>1004</v>
      </c>
      <c r="AN413" s="68" t="s">
        <v>16</v>
      </c>
      <c r="AO413" s="68" t="s">
        <v>16</v>
      </c>
      <c r="AP413" s="68"/>
      <c r="AQ413" s="68"/>
      <c r="AR413" s="68"/>
      <c r="AS413" s="68"/>
      <c r="AT413" s="68"/>
      <c r="AU413" s="68"/>
      <c r="AV413" s="68"/>
      <c r="AW413" s="68"/>
      <c r="AX413" s="68"/>
      <c r="AY413" s="68"/>
      <c r="AZ413" s="22" t="s">
        <v>393</v>
      </c>
      <c r="BA413" s="29"/>
      <c r="BB413" s="52"/>
    </row>
    <row r="414" spans="2:54" s="45" customFormat="1" x14ac:dyDescent="0.25">
      <c r="B414" s="46">
        <f t="shared" si="30"/>
        <v>0</v>
      </c>
      <c r="C414" s="47">
        <f t="shared" ca="1" si="31"/>
        <v>405</v>
      </c>
      <c r="D414" s="48" t="s">
        <v>378</v>
      </c>
      <c r="E414" s="22"/>
      <c r="F414" s="49" t="s">
        <v>209</v>
      </c>
      <c r="G414" s="22" t="s">
        <v>393</v>
      </c>
      <c r="H414" s="50" t="s">
        <v>401</v>
      </c>
      <c r="I414" s="22" t="s">
        <v>393</v>
      </c>
      <c r="J414" s="51">
        <v>1</v>
      </c>
      <c r="K414" s="52" t="s">
        <v>314</v>
      </c>
      <c r="L414" s="22" t="s">
        <v>393</v>
      </c>
      <c r="M414" s="65" t="s">
        <v>351</v>
      </c>
      <c r="N414" s="29">
        <v>2002</v>
      </c>
      <c r="O414" s="22"/>
      <c r="P414" s="69">
        <v>12197.0646</v>
      </c>
      <c r="Q414" s="69"/>
      <c r="R414" s="71">
        <f t="shared" si="32"/>
        <v>12197.0646</v>
      </c>
      <c r="S414" s="53">
        <v>0.1</v>
      </c>
      <c r="U414" s="29">
        <v>2002</v>
      </c>
      <c r="V414" s="71">
        <f t="shared" si="33"/>
        <v>22754.534785358475</v>
      </c>
      <c r="X414" s="54">
        <v>10</v>
      </c>
      <c r="Y414" s="80" t="str">
        <f t="shared" si="34"/>
        <v xml:space="preserve">12 Yrs    </v>
      </c>
      <c r="Z414" s="55" t="s">
        <v>386</v>
      </c>
      <c r="AA414" s="54"/>
      <c r="AB414" s="22"/>
      <c r="AC414" s="49"/>
      <c r="AD414" s="22" t="s">
        <v>393</v>
      </c>
      <c r="AE414" s="68"/>
      <c r="AF414" s="68"/>
      <c r="AG414" s="68"/>
      <c r="AH414" s="68"/>
      <c r="AI414" s="68"/>
      <c r="AJ414" s="68"/>
      <c r="AK414" s="68" t="s">
        <v>1461</v>
      </c>
      <c r="AL414" s="68"/>
      <c r="AM414" s="68" t="s">
        <v>1004</v>
      </c>
      <c r="AN414" s="68" t="s">
        <v>16</v>
      </c>
      <c r="AO414" s="68" t="s">
        <v>16</v>
      </c>
      <c r="AP414" s="68"/>
      <c r="AQ414" s="68"/>
      <c r="AR414" s="68"/>
      <c r="AS414" s="68"/>
      <c r="AT414" s="68"/>
      <c r="AU414" s="68"/>
      <c r="AV414" s="68"/>
      <c r="AW414" s="68"/>
      <c r="AX414" s="68"/>
      <c r="AY414" s="68"/>
      <c r="AZ414" s="22" t="s">
        <v>393</v>
      </c>
      <c r="BA414" s="29"/>
      <c r="BB414" s="52"/>
    </row>
    <row r="415" spans="2:54" s="45" customFormat="1" x14ac:dyDescent="0.25">
      <c r="B415" s="46">
        <f t="shared" si="30"/>
        <v>0</v>
      </c>
      <c r="C415" s="47">
        <f t="shared" ca="1" si="31"/>
        <v>406</v>
      </c>
      <c r="D415" s="48" t="s">
        <v>378</v>
      </c>
      <c r="E415" s="22"/>
      <c r="F415" s="49" t="s">
        <v>209</v>
      </c>
      <c r="G415" s="22" t="s">
        <v>393</v>
      </c>
      <c r="H415" s="50" t="s">
        <v>401</v>
      </c>
      <c r="I415" s="22" t="s">
        <v>393</v>
      </c>
      <c r="J415" s="51">
        <v>1</v>
      </c>
      <c r="K415" s="52" t="s">
        <v>314</v>
      </c>
      <c r="L415" s="22" t="s">
        <v>393</v>
      </c>
      <c r="M415" s="65" t="s">
        <v>351</v>
      </c>
      <c r="N415" s="29">
        <v>2004</v>
      </c>
      <c r="O415" s="22"/>
      <c r="P415" s="69">
        <v>1520.9768999999999</v>
      </c>
      <c r="Q415" s="69"/>
      <c r="R415" s="71">
        <f t="shared" si="32"/>
        <v>1520.9768999999999</v>
      </c>
      <c r="S415" s="53">
        <v>0.1</v>
      </c>
      <c r="U415" s="29">
        <v>2004</v>
      </c>
      <c r="V415" s="71">
        <f t="shared" si="33"/>
        <v>2689.1723271586256</v>
      </c>
      <c r="X415" s="54">
        <v>10</v>
      </c>
      <c r="Y415" s="80" t="str">
        <f t="shared" si="34"/>
        <v xml:space="preserve">12 Yrs    </v>
      </c>
      <c r="Z415" s="55" t="s">
        <v>386</v>
      </c>
      <c r="AA415" s="54"/>
      <c r="AB415" s="22"/>
      <c r="AC415" s="49"/>
      <c r="AD415" s="22" t="s">
        <v>393</v>
      </c>
      <c r="AE415" s="68"/>
      <c r="AF415" s="68" t="s">
        <v>655</v>
      </c>
      <c r="AG415" s="68"/>
      <c r="AH415" s="68"/>
      <c r="AI415" s="68"/>
      <c r="AJ415" s="68"/>
      <c r="AK415" s="68" t="s">
        <v>1462</v>
      </c>
      <c r="AL415" s="68"/>
      <c r="AM415" s="68" t="s">
        <v>1004</v>
      </c>
      <c r="AN415" s="68" t="s">
        <v>16</v>
      </c>
      <c r="AO415" s="68" t="s">
        <v>16</v>
      </c>
      <c r="AP415" s="68"/>
      <c r="AQ415" s="68"/>
      <c r="AR415" s="68"/>
      <c r="AS415" s="68"/>
      <c r="AT415" s="68"/>
      <c r="AU415" s="68"/>
      <c r="AV415" s="68"/>
      <c r="AW415" s="68"/>
      <c r="AX415" s="68"/>
      <c r="AY415" s="68"/>
      <c r="AZ415" s="22" t="s">
        <v>393</v>
      </c>
      <c r="BA415" s="29"/>
      <c r="BB415" s="52"/>
    </row>
    <row r="416" spans="2:54" s="45" customFormat="1" x14ac:dyDescent="0.25">
      <c r="B416" s="46">
        <f t="shared" si="30"/>
        <v>0</v>
      </c>
      <c r="C416" s="47">
        <f t="shared" ca="1" si="31"/>
        <v>407</v>
      </c>
      <c r="D416" s="48" t="s">
        <v>378</v>
      </c>
      <c r="E416" s="22"/>
      <c r="F416" s="49" t="s">
        <v>218</v>
      </c>
      <c r="G416" s="22" t="s">
        <v>393</v>
      </c>
      <c r="H416" s="50" t="s">
        <v>918</v>
      </c>
      <c r="I416" s="22" t="s">
        <v>393</v>
      </c>
      <c r="J416" s="51">
        <v>2</v>
      </c>
      <c r="K416" s="52" t="s">
        <v>314</v>
      </c>
      <c r="L416" s="22" t="s">
        <v>393</v>
      </c>
      <c r="M416" s="65" t="s">
        <v>351</v>
      </c>
      <c r="N416" s="29">
        <v>1990</v>
      </c>
      <c r="O416" s="22"/>
      <c r="P416" s="69">
        <v>179592.27050000001</v>
      </c>
      <c r="Q416" s="69"/>
      <c r="R416" s="71">
        <f t="shared" si="32"/>
        <v>359184.54100000003</v>
      </c>
      <c r="S416" s="53">
        <v>0.1</v>
      </c>
      <c r="U416" s="29">
        <v>1990</v>
      </c>
      <c r="V416" s="71">
        <f t="shared" si="33"/>
        <v>910181.39329206664</v>
      </c>
      <c r="X416" s="54"/>
      <c r="Y416" s="80" t="str">
        <f t="shared" si="34"/>
        <v xml:space="preserve">20 Yrs    </v>
      </c>
      <c r="Z416" s="55" t="s">
        <v>386</v>
      </c>
      <c r="AA416" s="54"/>
      <c r="AB416" s="22"/>
      <c r="AC416" s="49"/>
      <c r="AD416" s="22" t="s">
        <v>393</v>
      </c>
      <c r="AE416" s="68"/>
      <c r="AF416" s="68" t="s">
        <v>637</v>
      </c>
      <c r="AG416" s="68"/>
      <c r="AH416" s="68"/>
      <c r="AI416" s="68"/>
      <c r="AJ416" s="68"/>
      <c r="AK416" s="68" t="s">
        <v>1463</v>
      </c>
      <c r="AL416" s="68"/>
      <c r="AM416" s="68" t="s">
        <v>1004</v>
      </c>
      <c r="AN416" s="68" t="s">
        <v>16</v>
      </c>
      <c r="AO416" s="68" t="s">
        <v>16</v>
      </c>
      <c r="AP416" s="68"/>
      <c r="AQ416" s="68"/>
      <c r="AR416" s="68"/>
      <c r="AS416" s="68"/>
      <c r="AT416" s="68"/>
      <c r="AU416" s="68"/>
      <c r="AV416" s="68"/>
      <c r="AW416" s="68"/>
      <c r="AX416" s="68"/>
      <c r="AY416" s="68"/>
      <c r="AZ416" s="22" t="s">
        <v>393</v>
      </c>
      <c r="BA416" s="29"/>
      <c r="BB416" s="52"/>
    </row>
    <row r="417" spans="2:54" s="45" customFormat="1" x14ac:dyDescent="0.25">
      <c r="B417" s="46">
        <f t="shared" si="30"/>
        <v>0</v>
      </c>
      <c r="C417" s="47">
        <f t="shared" ca="1" si="31"/>
        <v>408</v>
      </c>
      <c r="D417" s="48" t="s">
        <v>378</v>
      </c>
      <c r="E417" s="22"/>
      <c r="F417" s="49" t="s">
        <v>218</v>
      </c>
      <c r="G417" s="22" t="s">
        <v>393</v>
      </c>
      <c r="H417" s="50" t="s">
        <v>918</v>
      </c>
      <c r="I417" s="22" t="s">
        <v>393</v>
      </c>
      <c r="J417" s="51">
        <v>2</v>
      </c>
      <c r="K417" s="52" t="s">
        <v>314</v>
      </c>
      <c r="L417" s="22" t="s">
        <v>393</v>
      </c>
      <c r="M417" s="65" t="s">
        <v>351</v>
      </c>
      <c r="N417" s="29">
        <v>1987</v>
      </c>
      <c r="O417" s="22"/>
      <c r="P417" s="69">
        <v>97019.8891</v>
      </c>
      <c r="Q417" s="69"/>
      <c r="R417" s="71">
        <f t="shared" si="32"/>
        <v>194039.7782</v>
      </c>
      <c r="S417" s="53">
        <v>0.1</v>
      </c>
      <c r="U417" s="29">
        <v>1987</v>
      </c>
      <c r="V417" s="71">
        <f t="shared" si="33"/>
        <v>537834.4596865928</v>
      </c>
      <c r="X417" s="54"/>
      <c r="Y417" s="80" t="str">
        <f t="shared" si="34"/>
        <v xml:space="preserve">20 Yrs    </v>
      </c>
      <c r="Z417" s="55" t="s">
        <v>386</v>
      </c>
      <c r="AA417" s="54"/>
      <c r="AB417" s="22"/>
      <c r="AC417" s="49"/>
      <c r="AD417" s="22" t="s">
        <v>393</v>
      </c>
      <c r="AE417" s="68"/>
      <c r="AF417" s="68" t="s">
        <v>467</v>
      </c>
      <c r="AG417" s="68"/>
      <c r="AH417" s="68"/>
      <c r="AI417" s="68"/>
      <c r="AJ417" s="68"/>
      <c r="AK417" s="68" t="s">
        <v>1464</v>
      </c>
      <c r="AL417" s="68"/>
      <c r="AM417" s="68" t="s">
        <v>1004</v>
      </c>
      <c r="AN417" s="68" t="s">
        <v>16</v>
      </c>
      <c r="AO417" s="68" t="s">
        <v>16</v>
      </c>
      <c r="AP417" s="68"/>
      <c r="AQ417" s="68"/>
      <c r="AR417" s="68"/>
      <c r="AS417" s="68"/>
      <c r="AT417" s="68"/>
      <c r="AU417" s="68"/>
      <c r="AV417" s="68"/>
      <c r="AW417" s="68"/>
      <c r="AX417" s="68"/>
      <c r="AY417" s="68"/>
      <c r="AZ417" s="22" t="s">
        <v>393</v>
      </c>
      <c r="BA417" s="29"/>
      <c r="BB417" s="52"/>
    </row>
    <row r="418" spans="2:54" s="45" customFormat="1" x14ac:dyDescent="0.25">
      <c r="B418" s="46">
        <f t="shared" si="30"/>
        <v>0</v>
      </c>
      <c r="C418" s="47">
        <f t="shared" ca="1" si="31"/>
        <v>409</v>
      </c>
      <c r="D418" s="48" t="s">
        <v>378</v>
      </c>
      <c r="E418" s="22"/>
      <c r="F418" s="49" t="s">
        <v>218</v>
      </c>
      <c r="G418" s="22" t="s">
        <v>393</v>
      </c>
      <c r="H418" s="50" t="s">
        <v>918</v>
      </c>
      <c r="I418" s="22" t="s">
        <v>393</v>
      </c>
      <c r="J418" s="51">
        <v>1</v>
      </c>
      <c r="K418" s="52" t="s">
        <v>314</v>
      </c>
      <c r="L418" s="22" t="s">
        <v>393</v>
      </c>
      <c r="M418" s="65" t="s">
        <v>351</v>
      </c>
      <c r="N418" s="29">
        <v>1988</v>
      </c>
      <c r="O418" s="22"/>
      <c r="P418" s="69">
        <v>182672.33730000001</v>
      </c>
      <c r="Q418" s="69"/>
      <c r="R418" s="71">
        <f t="shared" si="32"/>
        <v>182672.33730000001</v>
      </c>
      <c r="S418" s="53">
        <v>0.1</v>
      </c>
      <c r="U418" s="29">
        <v>1988</v>
      </c>
      <c r="V418" s="71">
        <f t="shared" si="33"/>
        <v>486119.60771569586</v>
      </c>
      <c r="X418" s="54"/>
      <c r="Y418" s="80" t="str">
        <f t="shared" si="34"/>
        <v xml:space="preserve">20 Yrs    </v>
      </c>
      <c r="Z418" s="55" t="s">
        <v>386</v>
      </c>
      <c r="AA418" s="54"/>
      <c r="AB418" s="22"/>
      <c r="AC418" s="49"/>
      <c r="AD418" s="22" t="s">
        <v>393</v>
      </c>
      <c r="AE418" s="68"/>
      <c r="AF418" s="68" t="s">
        <v>457</v>
      </c>
      <c r="AG418" s="68"/>
      <c r="AH418" s="68"/>
      <c r="AI418" s="68"/>
      <c r="AJ418" s="68"/>
      <c r="AK418" s="68" t="s">
        <v>1465</v>
      </c>
      <c r="AL418" s="68"/>
      <c r="AM418" s="68" t="s">
        <v>1004</v>
      </c>
      <c r="AN418" s="68" t="s">
        <v>16</v>
      </c>
      <c r="AO418" s="68" t="s">
        <v>16</v>
      </c>
      <c r="AP418" s="68"/>
      <c r="AQ418" s="68"/>
      <c r="AR418" s="68"/>
      <c r="AS418" s="68"/>
      <c r="AT418" s="68"/>
      <c r="AU418" s="68"/>
      <c r="AV418" s="68"/>
      <c r="AW418" s="68"/>
      <c r="AX418" s="68"/>
      <c r="AY418" s="68"/>
      <c r="AZ418" s="22" t="s">
        <v>393</v>
      </c>
      <c r="BA418" s="29"/>
      <c r="BB418" s="52"/>
    </row>
    <row r="419" spans="2:54" s="45" customFormat="1" x14ac:dyDescent="0.25">
      <c r="B419" s="46">
        <f t="shared" si="30"/>
        <v>0</v>
      </c>
      <c r="C419" s="47">
        <f t="shared" ca="1" si="31"/>
        <v>410</v>
      </c>
      <c r="D419" s="48" t="s">
        <v>378</v>
      </c>
      <c r="E419" s="22"/>
      <c r="F419" s="49" t="s">
        <v>218</v>
      </c>
      <c r="G419" s="22" t="s">
        <v>393</v>
      </c>
      <c r="H419" s="50" t="s">
        <v>918</v>
      </c>
      <c r="I419" s="22" t="s">
        <v>393</v>
      </c>
      <c r="J419" s="51">
        <v>1</v>
      </c>
      <c r="K419" s="52" t="s">
        <v>314</v>
      </c>
      <c r="L419" s="22" t="s">
        <v>393</v>
      </c>
      <c r="M419" s="65" t="s">
        <v>351</v>
      </c>
      <c r="N419" s="29">
        <v>1983</v>
      </c>
      <c r="O419" s="22"/>
      <c r="P419" s="69">
        <v>21247.143</v>
      </c>
      <c r="Q419" s="69"/>
      <c r="R419" s="71">
        <f t="shared" si="32"/>
        <v>21247.143</v>
      </c>
      <c r="S419" s="53">
        <v>0.1</v>
      </c>
      <c r="U419" s="29">
        <v>1983</v>
      </c>
      <c r="V419" s="71">
        <f t="shared" si="33"/>
        <v>65160.713419269654</v>
      </c>
      <c r="X419" s="54"/>
      <c r="Y419" s="80" t="str">
        <f t="shared" si="34"/>
        <v xml:space="preserve">20 Yrs    </v>
      </c>
      <c r="Z419" s="55" t="s">
        <v>386</v>
      </c>
      <c r="AA419" s="54"/>
      <c r="AB419" s="22"/>
      <c r="AC419" s="49"/>
      <c r="AD419" s="22" t="s">
        <v>393</v>
      </c>
      <c r="AE419" s="68"/>
      <c r="AF419" s="68" t="s">
        <v>466</v>
      </c>
      <c r="AG419" s="68"/>
      <c r="AH419" s="68"/>
      <c r="AI419" s="68"/>
      <c r="AJ419" s="68"/>
      <c r="AK419" s="68" t="s">
        <v>1466</v>
      </c>
      <c r="AL419" s="68"/>
      <c r="AM419" s="68" t="s">
        <v>1004</v>
      </c>
      <c r="AN419" s="68" t="s">
        <v>16</v>
      </c>
      <c r="AO419" s="68" t="s">
        <v>16</v>
      </c>
      <c r="AP419" s="68"/>
      <c r="AQ419" s="68"/>
      <c r="AR419" s="68"/>
      <c r="AS419" s="68"/>
      <c r="AT419" s="68"/>
      <c r="AU419" s="68"/>
      <c r="AV419" s="68"/>
      <c r="AW419" s="68"/>
      <c r="AX419" s="68"/>
      <c r="AY419" s="68"/>
      <c r="AZ419" s="22" t="s">
        <v>393</v>
      </c>
      <c r="BA419" s="29"/>
      <c r="BB419" s="52"/>
    </row>
    <row r="420" spans="2:54" s="45" customFormat="1" x14ac:dyDescent="0.25">
      <c r="B420" s="46">
        <f t="shared" si="30"/>
        <v>0</v>
      </c>
      <c r="C420" s="47">
        <f t="shared" ca="1" si="31"/>
        <v>411</v>
      </c>
      <c r="D420" s="48" t="s">
        <v>370</v>
      </c>
      <c r="E420" s="22"/>
      <c r="F420" s="49" t="s">
        <v>899</v>
      </c>
      <c r="G420" s="22" t="s">
        <v>393</v>
      </c>
      <c r="H420" s="50" t="s">
        <v>995</v>
      </c>
      <c r="I420" s="22" t="s">
        <v>393</v>
      </c>
      <c r="J420" s="51">
        <v>141</v>
      </c>
      <c r="K420" s="52" t="s">
        <v>314</v>
      </c>
      <c r="L420" s="22" t="s">
        <v>393</v>
      </c>
      <c r="M420" s="65" t="s">
        <v>351</v>
      </c>
      <c r="N420" s="29">
        <v>2006</v>
      </c>
      <c r="O420" s="22"/>
      <c r="P420" s="69">
        <v>53935.3505</v>
      </c>
      <c r="Q420" s="69"/>
      <c r="R420" s="71">
        <f t="shared" si="32"/>
        <v>7604884.4205</v>
      </c>
      <c r="S420" s="53">
        <v>0.1</v>
      </c>
      <c r="U420" s="29">
        <v>2004</v>
      </c>
      <c r="V420" s="71">
        <f t="shared" si="33"/>
        <v>13445861.495232677</v>
      </c>
      <c r="X420" s="54">
        <v>5</v>
      </c>
      <c r="Y420" s="80" t="str">
        <f t="shared" si="34"/>
        <v xml:space="preserve">6 Yrs    </v>
      </c>
      <c r="Z420" s="55" t="s">
        <v>386</v>
      </c>
      <c r="AA420" s="54"/>
      <c r="AB420" s="22"/>
      <c r="AC420" s="49"/>
      <c r="AD420" s="22" t="s">
        <v>393</v>
      </c>
      <c r="AE420" s="68"/>
      <c r="AF420" s="68" t="s">
        <v>459</v>
      </c>
      <c r="AG420" s="68"/>
      <c r="AH420" s="68"/>
      <c r="AI420" s="68"/>
      <c r="AJ420" s="68"/>
      <c r="AK420" s="68" t="s">
        <v>1467</v>
      </c>
      <c r="AL420" s="68"/>
      <c r="AM420" s="68" t="s">
        <v>997</v>
      </c>
      <c r="AN420" s="68" t="s">
        <v>1003</v>
      </c>
      <c r="AO420" s="68" t="s">
        <v>16</v>
      </c>
      <c r="AP420" s="68"/>
      <c r="AQ420" s="68"/>
      <c r="AR420" s="68"/>
      <c r="AS420" s="68"/>
      <c r="AT420" s="68"/>
      <c r="AU420" s="68"/>
      <c r="AV420" s="68"/>
      <c r="AW420" s="68"/>
      <c r="AX420" s="68"/>
      <c r="AY420" s="68"/>
      <c r="AZ420" s="22" t="s">
        <v>393</v>
      </c>
      <c r="BA420" s="29"/>
      <c r="BB420" s="52"/>
    </row>
    <row r="421" spans="2:54" s="45" customFormat="1" x14ac:dyDescent="0.25">
      <c r="B421" s="46">
        <f t="shared" si="30"/>
        <v>0</v>
      </c>
      <c r="C421" s="47">
        <f t="shared" ca="1" si="31"/>
        <v>412</v>
      </c>
      <c r="D421" s="48" t="s">
        <v>370</v>
      </c>
      <c r="E421" s="22"/>
      <c r="F421" s="49" t="s">
        <v>899</v>
      </c>
      <c r="G421" s="22" t="s">
        <v>393</v>
      </c>
      <c r="H421" s="50" t="s">
        <v>995</v>
      </c>
      <c r="I421" s="22" t="s">
        <v>393</v>
      </c>
      <c r="J421" s="51">
        <v>107</v>
      </c>
      <c r="K421" s="52" t="s">
        <v>314</v>
      </c>
      <c r="L421" s="22" t="s">
        <v>393</v>
      </c>
      <c r="M421" s="65" t="s">
        <v>351</v>
      </c>
      <c r="N421" s="29">
        <v>2009</v>
      </c>
      <c r="O421" s="22"/>
      <c r="P421" s="69">
        <v>54672.066299999999</v>
      </c>
      <c r="Q421" s="69"/>
      <c r="R421" s="71">
        <f t="shared" si="32"/>
        <v>5849911.0940999994</v>
      </c>
      <c r="S421" s="53">
        <v>0.1</v>
      </c>
      <c r="U421" s="29">
        <v>2004</v>
      </c>
      <c r="V421" s="71">
        <f t="shared" si="33"/>
        <v>10342970.38343709</v>
      </c>
      <c r="X421" s="54">
        <v>5</v>
      </c>
      <c r="Y421" s="80" t="str">
        <f t="shared" si="34"/>
        <v xml:space="preserve">6 Yrs    </v>
      </c>
      <c r="Z421" s="55" t="s">
        <v>386</v>
      </c>
      <c r="AA421" s="54"/>
      <c r="AB421" s="22"/>
      <c r="AC421" s="49"/>
      <c r="AD421" s="22" t="s">
        <v>393</v>
      </c>
      <c r="AE421" s="68"/>
      <c r="AF421" s="68" t="s">
        <v>655</v>
      </c>
      <c r="AG421" s="68"/>
      <c r="AH421" s="68"/>
      <c r="AI421" s="68"/>
      <c r="AJ421" s="68"/>
      <c r="AK421" s="68" t="s">
        <v>1468</v>
      </c>
      <c r="AL421" s="68"/>
      <c r="AM421" s="68" t="s">
        <v>999</v>
      </c>
      <c r="AN421" s="68" t="s">
        <v>1002</v>
      </c>
      <c r="AO421" s="68" t="s">
        <v>16</v>
      </c>
      <c r="AP421" s="68"/>
      <c r="AQ421" s="68"/>
      <c r="AR421" s="68"/>
      <c r="AS421" s="68"/>
      <c r="AT421" s="68"/>
      <c r="AU421" s="68"/>
      <c r="AV421" s="68"/>
      <c r="AW421" s="68"/>
      <c r="AX421" s="68"/>
      <c r="AY421" s="68"/>
      <c r="AZ421" s="22" t="s">
        <v>393</v>
      </c>
      <c r="BA421" s="29"/>
      <c r="BB421" s="52"/>
    </row>
    <row r="422" spans="2:54" s="45" customFormat="1" x14ac:dyDescent="0.25">
      <c r="B422" s="46">
        <f t="shared" si="30"/>
        <v>0</v>
      </c>
      <c r="C422" s="47">
        <f t="shared" ca="1" si="31"/>
        <v>413</v>
      </c>
      <c r="D422" s="48" t="s">
        <v>370</v>
      </c>
      <c r="E422" s="22"/>
      <c r="F422" s="49" t="s">
        <v>899</v>
      </c>
      <c r="G422" s="22" t="s">
        <v>393</v>
      </c>
      <c r="H422" s="50" t="s">
        <v>995</v>
      </c>
      <c r="I422" s="22" t="s">
        <v>393</v>
      </c>
      <c r="J422" s="51">
        <v>106</v>
      </c>
      <c r="K422" s="52" t="s">
        <v>314</v>
      </c>
      <c r="L422" s="22" t="s">
        <v>393</v>
      </c>
      <c r="M422" s="65" t="s">
        <v>351</v>
      </c>
      <c r="N422" s="29">
        <v>2007</v>
      </c>
      <c r="O422" s="22"/>
      <c r="P422" s="69">
        <v>54635.962099999997</v>
      </c>
      <c r="Q422" s="69"/>
      <c r="R422" s="71">
        <f t="shared" si="32"/>
        <v>5791411.9825999998</v>
      </c>
      <c r="S422" s="53">
        <v>0.1</v>
      </c>
      <c r="U422" s="29">
        <v>2004</v>
      </c>
      <c r="V422" s="71">
        <f t="shared" si="33"/>
        <v>10239540.678614376</v>
      </c>
      <c r="X422" s="54">
        <v>5</v>
      </c>
      <c r="Y422" s="80" t="str">
        <f t="shared" si="34"/>
        <v xml:space="preserve">6 Yrs    </v>
      </c>
      <c r="Z422" s="55" t="s">
        <v>386</v>
      </c>
      <c r="AA422" s="54"/>
      <c r="AB422" s="22"/>
      <c r="AC422" s="49"/>
      <c r="AD422" s="22" t="s">
        <v>393</v>
      </c>
      <c r="AE422" s="68"/>
      <c r="AF422" s="68" t="s">
        <v>462</v>
      </c>
      <c r="AG422" s="68"/>
      <c r="AH422" s="68"/>
      <c r="AI422" s="68"/>
      <c r="AJ422" s="68"/>
      <c r="AK422" s="68" t="s">
        <v>1469</v>
      </c>
      <c r="AL422" s="68"/>
      <c r="AM422" s="68" t="s">
        <v>999</v>
      </c>
      <c r="AN422" s="68" t="s">
        <v>1002</v>
      </c>
      <c r="AO422" s="68" t="s">
        <v>16</v>
      </c>
      <c r="AP422" s="68"/>
      <c r="AQ422" s="68"/>
      <c r="AR422" s="68"/>
      <c r="AS422" s="68"/>
      <c r="AT422" s="68"/>
      <c r="AU422" s="68"/>
      <c r="AV422" s="68"/>
      <c r="AW422" s="68"/>
      <c r="AX422" s="68"/>
      <c r="AY422" s="68"/>
      <c r="AZ422" s="22" t="s">
        <v>393</v>
      </c>
      <c r="BA422" s="29"/>
      <c r="BB422" s="52"/>
    </row>
    <row r="423" spans="2:54" s="45" customFormat="1" x14ac:dyDescent="0.25">
      <c r="B423" s="46">
        <f t="shared" si="30"/>
        <v>0</v>
      </c>
      <c r="C423" s="47">
        <f t="shared" ca="1" si="31"/>
        <v>414</v>
      </c>
      <c r="D423" s="48" t="s">
        <v>370</v>
      </c>
      <c r="E423" s="22"/>
      <c r="F423" s="49" t="s">
        <v>899</v>
      </c>
      <c r="G423" s="22" t="s">
        <v>393</v>
      </c>
      <c r="H423" s="50" t="s">
        <v>995</v>
      </c>
      <c r="I423" s="22" t="s">
        <v>393</v>
      </c>
      <c r="J423" s="51">
        <v>49</v>
      </c>
      <c r="K423" s="52" t="s">
        <v>314</v>
      </c>
      <c r="L423" s="22" t="s">
        <v>393</v>
      </c>
      <c r="M423" s="65" t="s">
        <v>351</v>
      </c>
      <c r="N423" s="29">
        <v>2002</v>
      </c>
      <c r="O423" s="22"/>
      <c r="P423" s="69">
        <v>54917.532700000003</v>
      </c>
      <c r="Q423" s="69"/>
      <c r="R423" s="71">
        <f t="shared" si="32"/>
        <v>2690959.1023000004</v>
      </c>
      <c r="S423" s="53">
        <v>0.1</v>
      </c>
      <c r="U423" s="29">
        <v>2004</v>
      </c>
      <c r="V423" s="71">
        <f t="shared" si="33"/>
        <v>4757766.3746377593</v>
      </c>
      <c r="X423" s="54">
        <v>5</v>
      </c>
      <c r="Y423" s="80" t="str">
        <f t="shared" si="34"/>
        <v xml:space="preserve">6 Yrs    </v>
      </c>
      <c r="Z423" s="55" t="s">
        <v>386</v>
      </c>
      <c r="AA423" s="54"/>
      <c r="AB423" s="22"/>
      <c r="AC423" s="49"/>
      <c r="AD423" s="22" t="s">
        <v>393</v>
      </c>
      <c r="AE423" s="68"/>
      <c r="AF423" s="68" t="s">
        <v>655</v>
      </c>
      <c r="AG423" s="68"/>
      <c r="AH423" s="68"/>
      <c r="AI423" s="68"/>
      <c r="AJ423" s="68"/>
      <c r="AK423" s="68" t="s">
        <v>1470</v>
      </c>
      <c r="AL423" s="68"/>
      <c r="AM423" s="68" t="s">
        <v>997</v>
      </c>
      <c r="AN423" s="68" t="s">
        <v>1003</v>
      </c>
      <c r="AO423" s="68" t="s">
        <v>16</v>
      </c>
      <c r="AP423" s="68"/>
      <c r="AQ423" s="68"/>
      <c r="AR423" s="68"/>
      <c r="AS423" s="68"/>
      <c r="AT423" s="68"/>
      <c r="AU423" s="68"/>
      <c r="AV423" s="68"/>
      <c r="AW423" s="68"/>
      <c r="AX423" s="68"/>
      <c r="AY423" s="68"/>
      <c r="AZ423" s="22" t="s">
        <v>393</v>
      </c>
      <c r="BA423" s="29"/>
      <c r="BB423" s="52"/>
    </row>
    <row r="424" spans="2:54" s="45" customFormat="1" x14ac:dyDescent="0.25">
      <c r="B424" s="46">
        <f t="shared" si="30"/>
        <v>0</v>
      </c>
      <c r="C424" s="47">
        <f t="shared" ca="1" si="31"/>
        <v>415</v>
      </c>
      <c r="D424" s="48" t="s">
        <v>370</v>
      </c>
      <c r="E424" s="22"/>
      <c r="F424" s="49" t="s">
        <v>899</v>
      </c>
      <c r="G424" s="22" t="s">
        <v>393</v>
      </c>
      <c r="H424" s="50" t="s">
        <v>995</v>
      </c>
      <c r="I424" s="22" t="s">
        <v>393</v>
      </c>
      <c r="J424" s="51">
        <v>47</v>
      </c>
      <c r="K424" s="52" t="s">
        <v>314</v>
      </c>
      <c r="L424" s="22" t="s">
        <v>393</v>
      </c>
      <c r="M424" s="65" t="s">
        <v>351</v>
      </c>
      <c r="N424" s="29">
        <v>2004</v>
      </c>
      <c r="O424" s="22"/>
      <c r="P424" s="69">
        <v>54765.125099999997</v>
      </c>
      <c r="Q424" s="69"/>
      <c r="R424" s="71">
        <f t="shared" si="32"/>
        <v>2573960.8796999999</v>
      </c>
      <c r="S424" s="53">
        <v>0.1</v>
      </c>
      <c r="U424" s="29">
        <v>2004</v>
      </c>
      <c r="V424" s="71">
        <f t="shared" si="33"/>
        <v>4550906.9656995526</v>
      </c>
      <c r="X424" s="54">
        <v>5</v>
      </c>
      <c r="Y424" s="80" t="str">
        <f t="shared" si="34"/>
        <v xml:space="preserve">6 Yrs    </v>
      </c>
      <c r="Z424" s="55" t="s">
        <v>386</v>
      </c>
      <c r="AA424" s="54"/>
      <c r="AB424" s="22"/>
      <c r="AC424" s="49"/>
      <c r="AD424" s="22" t="s">
        <v>393</v>
      </c>
      <c r="AE424" s="68"/>
      <c r="AF424" s="68" t="s">
        <v>456</v>
      </c>
      <c r="AG424" s="68"/>
      <c r="AH424" s="68"/>
      <c r="AI424" s="68"/>
      <c r="AJ424" s="68"/>
      <c r="AK424" s="68" t="s">
        <v>1471</v>
      </c>
      <c r="AL424" s="68"/>
      <c r="AM424" s="68" t="s">
        <v>997</v>
      </c>
      <c r="AN424" s="68" t="s">
        <v>1003</v>
      </c>
      <c r="AO424" s="68" t="s">
        <v>16</v>
      </c>
      <c r="AP424" s="68"/>
      <c r="AQ424" s="68"/>
      <c r="AR424" s="68"/>
      <c r="AS424" s="68"/>
      <c r="AT424" s="68"/>
      <c r="AU424" s="68"/>
      <c r="AV424" s="68"/>
      <c r="AW424" s="68"/>
      <c r="AX424" s="68"/>
      <c r="AY424" s="68"/>
      <c r="AZ424" s="22" t="s">
        <v>393</v>
      </c>
      <c r="BA424" s="29"/>
      <c r="BB424" s="52"/>
    </row>
    <row r="425" spans="2:54" s="45" customFormat="1" x14ac:dyDescent="0.25">
      <c r="B425" s="46">
        <f t="shared" si="30"/>
        <v>0</v>
      </c>
      <c r="C425" s="47">
        <f t="shared" ca="1" si="31"/>
        <v>416</v>
      </c>
      <c r="D425" s="48" t="s">
        <v>370</v>
      </c>
      <c r="E425" s="22"/>
      <c r="F425" s="49" t="s">
        <v>899</v>
      </c>
      <c r="G425" s="22" t="s">
        <v>393</v>
      </c>
      <c r="H425" s="50" t="s">
        <v>995</v>
      </c>
      <c r="I425" s="22" t="s">
        <v>393</v>
      </c>
      <c r="J425" s="51">
        <v>38</v>
      </c>
      <c r="K425" s="52" t="s">
        <v>314</v>
      </c>
      <c r="L425" s="22" t="s">
        <v>393</v>
      </c>
      <c r="M425" s="65" t="s">
        <v>351</v>
      </c>
      <c r="N425" s="29">
        <v>2010</v>
      </c>
      <c r="O425" s="22"/>
      <c r="P425" s="69">
        <v>53880.76</v>
      </c>
      <c r="Q425" s="69"/>
      <c r="R425" s="71">
        <f t="shared" si="32"/>
        <v>2047468.8800000001</v>
      </c>
      <c r="S425" s="53">
        <v>0.1</v>
      </c>
      <c r="U425" s="29">
        <v>2004</v>
      </c>
      <c r="V425" s="71">
        <f t="shared" si="33"/>
        <v>3620039.6290137377</v>
      </c>
      <c r="X425" s="54">
        <v>5</v>
      </c>
      <c r="Y425" s="80" t="str">
        <f t="shared" si="34"/>
        <v xml:space="preserve">6 Yrs    </v>
      </c>
      <c r="Z425" s="55" t="s">
        <v>386</v>
      </c>
      <c r="AA425" s="54"/>
      <c r="AB425" s="22"/>
      <c r="AC425" s="49"/>
      <c r="AD425" s="22" t="s">
        <v>393</v>
      </c>
      <c r="AE425" s="68"/>
      <c r="AF425" s="68" t="s">
        <v>463</v>
      </c>
      <c r="AG425" s="68"/>
      <c r="AH425" s="68"/>
      <c r="AI425" s="68"/>
      <c r="AJ425" s="68"/>
      <c r="AK425" s="68" t="s">
        <v>1472</v>
      </c>
      <c r="AL425" s="68"/>
      <c r="AM425" s="68" t="s">
        <v>999</v>
      </c>
      <c r="AN425" s="68" t="s">
        <v>1002</v>
      </c>
      <c r="AO425" s="68" t="s">
        <v>16</v>
      </c>
      <c r="AP425" s="68"/>
      <c r="AQ425" s="68"/>
      <c r="AR425" s="68"/>
      <c r="AS425" s="68"/>
      <c r="AT425" s="68"/>
      <c r="AU425" s="68"/>
      <c r="AV425" s="68"/>
      <c r="AW425" s="68"/>
      <c r="AX425" s="68"/>
      <c r="AY425" s="68"/>
      <c r="AZ425" s="22" t="s">
        <v>393</v>
      </c>
      <c r="BA425" s="29"/>
      <c r="BB425" s="52"/>
    </row>
    <row r="426" spans="2:54" s="45" customFormat="1" x14ac:dyDescent="0.25">
      <c r="B426" s="46">
        <f t="shared" si="30"/>
        <v>0</v>
      </c>
      <c r="C426" s="47">
        <f t="shared" ca="1" si="31"/>
        <v>417</v>
      </c>
      <c r="D426" s="48" t="s">
        <v>370</v>
      </c>
      <c r="E426" s="22"/>
      <c r="F426" s="49" t="s">
        <v>899</v>
      </c>
      <c r="G426" s="22" t="s">
        <v>393</v>
      </c>
      <c r="H426" s="50" t="s">
        <v>995</v>
      </c>
      <c r="I426" s="22" t="s">
        <v>393</v>
      </c>
      <c r="J426" s="51">
        <v>36</v>
      </c>
      <c r="K426" s="52" t="s">
        <v>314</v>
      </c>
      <c r="L426" s="22" t="s">
        <v>393</v>
      </c>
      <c r="M426" s="65" t="s">
        <v>351</v>
      </c>
      <c r="N426" s="29">
        <v>2003</v>
      </c>
      <c r="O426" s="22"/>
      <c r="P426" s="69">
        <v>55249.160300000003</v>
      </c>
      <c r="Q426" s="69"/>
      <c r="R426" s="71">
        <f t="shared" si="32"/>
        <v>1988969.7708000001</v>
      </c>
      <c r="S426" s="53">
        <v>0.1</v>
      </c>
      <c r="U426" s="29">
        <v>2004</v>
      </c>
      <c r="V426" s="71">
        <f t="shared" si="33"/>
        <v>3516609.9282575515</v>
      </c>
      <c r="X426" s="54">
        <v>5</v>
      </c>
      <c r="Y426" s="80" t="str">
        <f t="shared" si="34"/>
        <v xml:space="preserve">6 Yrs    </v>
      </c>
      <c r="Z426" s="55" t="s">
        <v>386</v>
      </c>
      <c r="AA426" s="54"/>
      <c r="AB426" s="22"/>
      <c r="AC426" s="49"/>
      <c r="AD426" s="22" t="s">
        <v>393</v>
      </c>
      <c r="AE426" s="68"/>
      <c r="AF426" s="68" t="s">
        <v>627</v>
      </c>
      <c r="AG426" s="68"/>
      <c r="AH426" s="68"/>
      <c r="AI426" s="68"/>
      <c r="AJ426" s="68"/>
      <c r="AK426" s="68" t="s">
        <v>1473</v>
      </c>
      <c r="AL426" s="68"/>
      <c r="AM426" s="68" t="s">
        <v>997</v>
      </c>
      <c r="AN426" s="68" t="s">
        <v>1003</v>
      </c>
      <c r="AO426" s="68" t="s">
        <v>16</v>
      </c>
      <c r="AP426" s="68"/>
      <c r="AQ426" s="68"/>
      <c r="AR426" s="68"/>
      <c r="AS426" s="68"/>
      <c r="AT426" s="68"/>
      <c r="AU426" s="68"/>
      <c r="AV426" s="68"/>
      <c r="AW426" s="68"/>
      <c r="AX426" s="68"/>
      <c r="AY426" s="68"/>
      <c r="AZ426" s="22" t="s">
        <v>393</v>
      </c>
      <c r="BA426" s="29"/>
      <c r="BB426" s="52"/>
    </row>
    <row r="427" spans="2:54" s="45" customFormat="1" x14ac:dyDescent="0.25">
      <c r="B427" s="46">
        <f t="shared" si="30"/>
        <v>0</v>
      </c>
      <c r="C427" s="47">
        <f t="shared" ca="1" si="31"/>
        <v>418</v>
      </c>
      <c r="D427" s="48" t="s">
        <v>370</v>
      </c>
      <c r="E427" s="22"/>
      <c r="F427" s="49" t="s">
        <v>899</v>
      </c>
      <c r="G427" s="22" t="s">
        <v>393</v>
      </c>
      <c r="H427" s="50" t="s">
        <v>995</v>
      </c>
      <c r="I427" s="22" t="s">
        <v>393</v>
      </c>
      <c r="J427" s="51">
        <v>29</v>
      </c>
      <c r="K427" s="52" t="s">
        <v>314</v>
      </c>
      <c r="L427" s="22" t="s">
        <v>393</v>
      </c>
      <c r="M427" s="65" t="s">
        <v>351</v>
      </c>
      <c r="N427" s="29">
        <v>1999</v>
      </c>
      <c r="O427" s="22"/>
      <c r="P427" s="69">
        <v>54464.6895</v>
      </c>
      <c r="Q427" s="69"/>
      <c r="R427" s="71">
        <f t="shared" si="32"/>
        <v>1579475.9955</v>
      </c>
      <c r="S427" s="53">
        <v>0.1</v>
      </c>
      <c r="U427" s="29">
        <v>2004</v>
      </c>
      <c r="V427" s="71">
        <f t="shared" si="33"/>
        <v>2792602.0036924435</v>
      </c>
      <c r="X427" s="54">
        <v>5</v>
      </c>
      <c r="Y427" s="80" t="str">
        <f t="shared" si="34"/>
        <v xml:space="preserve">6 Yrs    </v>
      </c>
      <c r="Z427" s="55" t="s">
        <v>386</v>
      </c>
      <c r="AA427" s="54"/>
      <c r="AB427" s="22"/>
      <c r="AC427" s="49"/>
      <c r="AD427" s="22" t="s">
        <v>393</v>
      </c>
      <c r="AE427" s="68"/>
      <c r="AF427" s="68" t="s">
        <v>655</v>
      </c>
      <c r="AG427" s="68"/>
      <c r="AH427" s="68"/>
      <c r="AI427" s="68"/>
      <c r="AJ427" s="68"/>
      <c r="AK427" s="68" t="s">
        <v>1474</v>
      </c>
      <c r="AL427" s="68"/>
      <c r="AM427" s="68" t="s">
        <v>997</v>
      </c>
      <c r="AN427" s="68" t="s">
        <v>1003</v>
      </c>
      <c r="AO427" s="68" t="s">
        <v>16</v>
      </c>
      <c r="AP427" s="68"/>
      <c r="AQ427" s="68"/>
      <c r="AR427" s="68"/>
      <c r="AS427" s="68"/>
      <c r="AT427" s="68"/>
      <c r="AU427" s="68"/>
      <c r="AV427" s="68"/>
      <c r="AW427" s="68"/>
      <c r="AX427" s="68"/>
      <c r="AY427" s="68"/>
      <c r="AZ427" s="22" t="s">
        <v>393</v>
      </c>
      <c r="BA427" s="29"/>
      <c r="BB427" s="52"/>
    </row>
    <row r="428" spans="2:54" s="45" customFormat="1" x14ac:dyDescent="0.25">
      <c r="B428" s="46">
        <f t="shared" si="30"/>
        <v>0</v>
      </c>
      <c r="C428" s="47">
        <f t="shared" ca="1" si="31"/>
        <v>419</v>
      </c>
      <c r="D428" s="48" t="s">
        <v>370</v>
      </c>
      <c r="E428" s="22"/>
      <c r="F428" s="49" t="s">
        <v>899</v>
      </c>
      <c r="G428" s="22" t="s">
        <v>393</v>
      </c>
      <c r="H428" s="50" t="s">
        <v>995</v>
      </c>
      <c r="I428" s="22" t="s">
        <v>393</v>
      </c>
      <c r="J428" s="51">
        <v>13</v>
      </c>
      <c r="K428" s="52" t="s">
        <v>314</v>
      </c>
      <c r="L428" s="22" t="s">
        <v>393</v>
      </c>
      <c r="M428" s="65" t="s">
        <v>351</v>
      </c>
      <c r="N428" s="29">
        <v>2000</v>
      </c>
      <c r="O428" s="22"/>
      <c r="P428" s="69">
        <v>53999.179300000003</v>
      </c>
      <c r="Q428" s="69"/>
      <c r="R428" s="71">
        <f t="shared" si="32"/>
        <v>701989.33090000006</v>
      </c>
      <c r="S428" s="53">
        <v>0.1</v>
      </c>
      <c r="U428" s="29">
        <v>2004</v>
      </c>
      <c r="V428" s="71">
        <f t="shared" si="33"/>
        <v>1241156.4453193732</v>
      </c>
      <c r="X428" s="54">
        <v>5</v>
      </c>
      <c r="Y428" s="80" t="str">
        <f t="shared" si="34"/>
        <v xml:space="preserve">6 Yrs    </v>
      </c>
      <c r="Z428" s="55" t="s">
        <v>386</v>
      </c>
      <c r="AA428" s="54"/>
      <c r="AB428" s="22"/>
      <c r="AC428" s="49"/>
      <c r="AD428" s="22" t="s">
        <v>393</v>
      </c>
      <c r="AE428" s="68"/>
      <c r="AF428" s="68" t="s">
        <v>623</v>
      </c>
      <c r="AG428" s="68"/>
      <c r="AH428" s="68"/>
      <c r="AI428" s="68"/>
      <c r="AJ428" s="68"/>
      <c r="AK428" s="68" t="s">
        <v>1475</v>
      </c>
      <c r="AL428" s="68"/>
      <c r="AM428" s="68" t="s">
        <v>997</v>
      </c>
      <c r="AN428" s="68" t="s">
        <v>1003</v>
      </c>
      <c r="AO428" s="68" t="s">
        <v>16</v>
      </c>
      <c r="AP428" s="68"/>
      <c r="AQ428" s="68"/>
      <c r="AR428" s="68"/>
      <c r="AS428" s="68"/>
      <c r="AT428" s="68"/>
      <c r="AU428" s="68"/>
      <c r="AV428" s="68"/>
      <c r="AW428" s="68"/>
      <c r="AX428" s="68"/>
      <c r="AY428" s="68"/>
      <c r="AZ428" s="22" t="s">
        <v>393</v>
      </c>
      <c r="BA428" s="29"/>
      <c r="BB428" s="52"/>
    </row>
    <row r="429" spans="2:54" s="45" customFormat="1" x14ac:dyDescent="0.25">
      <c r="B429" s="46">
        <f t="shared" si="30"/>
        <v>0</v>
      </c>
      <c r="C429" s="47">
        <f t="shared" ca="1" si="31"/>
        <v>420</v>
      </c>
      <c r="D429" s="48" t="s">
        <v>370</v>
      </c>
      <c r="E429" s="22"/>
      <c r="F429" s="49" t="s">
        <v>899</v>
      </c>
      <c r="G429" s="22" t="s">
        <v>393</v>
      </c>
      <c r="H429" s="50" t="s">
        <v>995</v>
      </c>
      <c r="I429" s="22" t="s">
        <v>393</v>
      </c>
      <c r="J429" s="51">
        <v>5</v>
      </c>
      <c r="K429" s="52" t="s">
        <v>314</v>
      </c>
      <c r="L429" s="22" t="s">
        <v>393</v>
      </c>
      <c r="M429" s="65" t="s">
        <v>351</v>
      </c>
      <c r="N429" s="29">
        <v>1998</v>
      </c>
      <c r="O429" s="22"/>
      <c r="P429" s="69">
        <v>54989.164299999997</v>
      </c>
      <c r="Q429" s="69"/>
      <c r="R429" s="71">
        <f t="shared" si="32"/>
        <v>274945.82149999996</v>
      </c>
      <c r="S429" s="53">
        <v>0.1</v>
      </c>
      <c r="U429" s="29">
        <v>2004</v>
      </c>
      <c r="V429" s="71">
        <f t="shared" si="33"/>
        <v>486119.6081582139</v>
      </c>
      <c r="X429" s="54">
        <v>5</v>
      </c>
      <c r="Y429" s="80" t="str">
        <f t="shared" si="34"/>
        <v xml:space="preserve">6 Yrs    </v>
      </c>
      <c r="Z429" s="55" t="s">
        <v>386</v>
      </c>
      <c r="AA429" s="54"/>
      <c r="AB429" s="22"/>
      <c r="AC429" s="49"/>
      <c r="AD429" s="22" t="s">
        <v>393</v>
      </c>
      <c r="AE429" s="68"/>
      <c r="AF429" s="68" t="s">
        <v>464</v>
      </c>
      <c r="AG429" s="68"/>
      <c r="AH429" s="68"/>
      <c r="AI429" s="68"/>
      <c r="AJ429" s="68"/>
      <c r="AK429" s="68" t="s">
        <v>1476</v>
      </c>
      <c r="AL429" s="68"/>
      <c r="AM429" s="68" t="s">
        <v>999</v>
      </c>
      <c r="AN429" s="68" t="s">
        <v>1002</v>
      </c>
      <c r="AO429" s="68" t="s">
        <v>16</v>
      </c>
      <c r="AP429" s="68"/>
      <c r="AQ429" s="68"/>
      <c r="AR429" s="68"/>
      <c r="AS429" s="68"/>
      <c r="AT429" s="68"/>
      <c r="AU429" s="68"/>
      <c r="AV429" s="68"/>
      <c r="AW429" s="68"/>
      <c r="AX429" s="68"/>
      <c r="AY429" s="68"/>
      <c r="AZ429" s="22" t="s">
        <v>393</v>
      </c>
      <c r="BA429" s="29"/>
      <c r="BB429" s="52"/>
    </row>
    <row r="430" spans="2:54" s="45" customFormat="1" x14ac:dyDescent="0.25">
      <c r="B430" s="46">
        <f t="shared" si="30"/>
        <v>0</v>
      </c>
      <c r="C430" s="47">
        <f t="shared" ca="1" si="31"/>
        <v>421</v>
      </c>
      <c r="D430" s="48" t="s">
        <v>370</v>
      </c>
      <c r="E430" s="22"/>
      <c r="F430" s="49" t="s">
        <v>899</v>
      </c>
      <c r="G430" s="22" t="s">
        <v>393</v>
      </c>
      <c r="H430" s="50" t="s">
        <v>995</v>
      </c>
      <c r="I430" s="22" t="s">
        <v>393</v>
      </c>
      <c r="J430" s="51">
        <v>5</v>
      </c>
      <c r="K430" s="52" t="s">
        <v>314</v>
      </c>
      <c r="L430" s="22" t="s">
        <v>393</v>
      </c>
      <c r="M430" s="65" t="s">
        <v>351</v>
      </c>
      <c r="N430" s="29">
        <v>2005</v>
      </c>
      <c r="O430" s="22"/>
      <c r="P430" s="69">
        <v>54989.164299999997</v>
      </c>
      <c r="Q430" s="69"/>
      <c r="R430" s="71">
        <f t="shared" si="32"/>
        <v>274945.82149999996</v>
      </c>
      <c r="S430" s="53">
        <v>0.1</v>
      </c>
      <c r="U430" s="29">
        <v>2004</v>
      </c>
      <c r="V430" s="71">
        <f t="shared" si="33"/>
        <v>486119.6081582139</v>
      </c>
      <c r="X430" s="54">
        <v>5</v>
      </c>
      <c r="Y430" s="80" t="str">
        <f t="shared" si="34"/>
        <v xml:space="preserve">6 Yrs    </v>
      </c>
      <c r="Z430" s="55" t="s">
        <v>386</v>
      </c>
      <c r="AA430" s="54"/>
      <c r="AB430" s="22"/>
      <c r="AC430" s="49"/>
      <c r="AD430" s="22" t="s">
        <v>393</v>
      </c>
      <c r="AE430" s="68"/>
      <c r="AF430" s="68" t="s">
        <v>461</v>
      </c>
      <c r="AG430" s="68"/>
      <c r="AH430" s="68"/>
      <c r="AI430" s="68"/>
      <c r="AJ430" s="68"/>
      <c r="AK430" s="68" t="s">
        <v>1477</v>
      </c>
      <c r="AL430" s="68"/>
      <c r="AM430" s="68" t="s">
        <v>997</v>
      </c>
      <c r="AN430" s="68" t="s">
        <v>1003</v>
      </c>
      <c r="AO430" s="68" t="s">
        <v>16</v>
      </c>
      <c r="AP430" s="68"/>
      <c r="AQ430" s="68"/>
      <c r="AR430" s="68"/>
      <c r="AS430" s="68"/>
      <c r="AT430" s="68"/>
      <c r="AU430" s="68"/>
      <c r="AV430" s="68"/>
      <c r="AW430" s="68"/>
      <c r="AX430" s="68"/>
      <c r="AY430" s="68"/>
      <c r="AZ430" s="22" t="s">
        <v>393</v>
      </c>
      <c r="BA430" s="29"/>
      <c r="BB430" s="52"/>
    </row>
    <row r="431" spans="2:54" s="45" customFormat="1" x14ac:dyDescent="0.25">
      <c r="B431" s="46">
        <f t="shared" si="30"/>
        <v>0</v>
      </c>
      <c r="C431" s="47">
        <f t="shared" ca="1" si="31"/>
        <v>422</v>
      </c>
      <c r="D431" s="48" t="s">
        <v>370</v>
      </c>
      <c r="E431" s="22"/>
      <c r="F431" s="49" t="s">
        <v>899</v>
      </c>
      <c r="G431" s="22" t="s">
        <v>393</v>
      </c>
      <c r="H431" s="50" t="s">
        <v>995</v>
      </c>
      <c r="I431" s="22" t="s">
        <v>393</v>
      </c>
      <c r="J431" s="51">
        <v>1</v>
      </c>
      <c r="K431" s="52" t="s">
        <v>314</v>
      </c>
      <c r="L431" s="22" t="s">
        <v>393</v>
      </c>
      <c r="M431" s="65" t="s">
        <v>351</v>
      </c>
      <c r="N431" s="29">
        <v>1997</v>
      </c>
      <c r="O431" s="22"/>
      <c r="P431" s="69">
        <v>54989.164299999997</v>
      </c>
      <c r="Q431" s="69"/>
      <c r="R431" s="71">
        <f t="shared" si="32"/>
        <v>54989.164299999997</v>
      </c>
      <c r="S431" s="53">
        <v>0.1</v>
      </c>
      <c r="U431" s="29">
        <v>2004</v>
      </c>
      <c r="V431" s="71">
        <f t="shared" si="33"/>
        <v>97223.921631642806</v>
      </c>
      <c r="X431" s="54">
        <v>5</v>
      </c>
      <c r="Y431" s="80" t="str">
        <f t="shared" si="34"/>
        <v xml:space="preserve">6 Yrs    </v>
      </c>
      <c r="Z431" s="55" t="s">
        <v>386</v>
      </c>
      <c r="AA431" s="54"/>
      <c r="AB431" s="22"/>
      <c r="AC431" s="49"/>
      <c r="AD431" s="22" t="s">
        <v>393</v>
      </c>
      <c r="AE431" s="68"/>
      <c r="AF431" s="68" t="s">
        <v>664</v>
      </c>
      <c r="AG431" s="68"/>
      <c r="AH431" s="68"/>
      <c r="AI431" s="68"/>
      <c r="AJ431" s="68"/>
      <c r="AK431" s="68" t="s">
        <v>1478</v>
      </c>
      <c r="AL431" s="68"/>
      <c r="AM431" s="68" t="s">
        <v>999</v>
      </c>
      <c r="AN431" s="68" t="s">
        <v>1002</v>
      </c>
      <c r="AO431" s="68" t="s">
        <v>16</v>
      </c>
      <c r="AP431" s="68"/>
      <c r="AQ431" s="68"/>
      <c r="AR431" s="68"/>
      <c r="AS431" s="68"/>
      <c r="AT431" s="68"/>
      <c r="AU431" s="68"/>
      <c r="AV431" s="68"/>
      <c r="AW431" s="68"/>
      <c r="AX431" s="68"/>
      <c r="AY431" s="68"/>
      <c r="AZ431" s="22" t="s">
        <v>393</v>
      </c>
      <c r="BA431" s="29"/>
      <c r="BB431" s="52"/>
    </row>
  </sheetData>
  <sheetProtection sheet="1" objects="1" scenarios="1" selectLockedCells="1"/>
  <sortState ref="A10:AY509">
    <sortCondition ref="H10:H509"/>
  </sortState>
  <mergeCells count="1">
    <mergeCell ref="J3:K3"/>
  </mergeCells>
  <conditionalFormatting sqref="A1:B6">
    <cfRule type="expression" dxfId="0" priority="68">
      <formula>rng.errors&gt;0</formula>
    </cfRule>
  </conditionalFormatting>
  <dataValidations count="9">
    <dataValidation type="whole" allowBlank="1" showInputMessage="1" showErrorMessage="1" sqref="V4 U8 N8 N10:N431 U10:U431">
      <formula1>1700</formula1>
      <formula2>2100</formula2>
    </dataValidation>
    <dataValidation type="whole" allowBlank="1" showInputMessage="1" showErrorMessage="1" promptTitle="Enter # of records to add" prompt="You can add between 1 and 1,000 blank rows" sqref="J3">
      <formula1>1</formula1>
      <formula2>1000</formula2>
    </dataValidation>
    <dataValidation type="list" allowBlank="1" showInputMessage="1" showErrorMessage="1" sqref="H8 H10:H431">
      <formula1>rng.ClassChoice</formula1>
    </dataValidation>
    <dataValidation type="list" allowBlank="1" showInputMessage="1" showErrorMessage="1" sqref="D8 D10:D431">
      <formula1>rng.modeChoice</formula1>
    </dataValidation>
    <dataValidation type="decimal" operator="greaterThanOrEqual" allowBlank="1" showInputMessage="1" showErrorMessage="1" sqref="J8 P8:Q8 S8 P10:Q431 J10:J431 S10:S431">
      <formula1>0</formula1>
    </dataValidation>
    <dataValidation type="whole" allowBlank="1" showInputMessage="1" showErrorMessage="1" sqref="X8 X10:X431">
      <formula1>0</formula1>
      <formula2>999</formula2>
    </dataValidation>
    <dataValidation type="list" allowBlank="1" showInputMessage="1" showErrorMessage="1" sqref="M8 M10:M431">
      <formula1>"Yes,No"</formula1>
    </dataValidation>
    <dataValidation type="list" allowBlank="1" showInputMessage="1" showErrorMessage="1" sqref="Z8 Z10:Z431">
      <formula1>list.priority</formula1>
    </dataValidation>
    <dataValidation type="whole" allowBlank="1" showInputMessage="1" showErrorMessage="1" sqref="AA8 AA10:AA431">
      <formula1>1</formula1>
      <formula2>999</formula2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macro="[0]!PublishData">
                <anchor moveWithCells="1">
                  <from>
                    <xdr:col>0</xdr:col>
                    <xdr:colOff>76200</xdr:colOff>
                    <xdr:row>0</xdr:row>
                    <xdr:rowOff>60960</xdr:rowOff>
                  </from>
                  <to>
                    <xdr:col>1</xdr:col>
                    <xdr:colOff>213360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Button 4">
              <controlPr defaultSize="0" print="0" autoFill="0" autoPict="0" macro="[0]!AddRows">
                <anchor moveWithCells="1">
                  <from>
                    <xdr:col>7</xdr:col>
                    <xdr:colOff>1432560</xdr:colOff>
                    <xdr:row>1</xdr:row>
                    <xdr:rowOff>228600</xdr:rowOff>
                  </from>
                  <to>
                    <xdr:col>7</xdr:col>
                    <xdr:colOff>1851660</xdr:colOff>
                    <xdr:row>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Button 8">
              <controlPr defaultSize="0" print="0" autoFill="0" autoPict="0" macro="[0]!DeleteBlankRows">
                <anchor moveWithCells="1">
                  <from>
                    <xdr:col>5</xdr:col>
                    <xdr:colOff>1287780</xdr:colOff>
                    <xdr:row>1</xdr:row>
                    <xdr:rowOff>30480</xdr:rowOff>
                  </from>
                  <to>
                    <xdr:col>7</xdr:col>
                    <xdr:colOff>1363980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Button 9">
              <controlPr defaultSize="0" print="0" autoFill="0" autoPict="0" macro="[0]!DeleteSelectedRows">
                <anchor moveWithCells="1">
                  <from>
                    <xdr:col>5</xdr:col>
                    <xdr:colOff>1303020</xdr:colOff>
                    <xdr:row>1</xdr:row>
                    <xdr:rowOff>228600</xdr:rowOff>
                  </from>
                  <to>
                    <xdr:col>7</xdr:col>
                    <xdr:colOff>1371600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Button 14">
              <controlPr defaultSize="0" print="0" autoFill="0" autoPict="0" macro="[0]!ToggleOptionalFields">
                <anchor moveWithCells="1">
                  <from>
                    <xdr:col>30</xdr:col>
                    <xdr:colOff>60960</xdr:colOff>
                    <xdr:row>2</xdr:row>
                    <xdr:rowOff>0</xdr:rowOff>
                  </from>
                  <to>
                    <xdr:col>31</xdr:col>
                    <xdr:colOff>464820</xdr:colOff>
                    <xdr:row>3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B1:I626"/>
  <sheetViews>
    <sheetView showGridLines="0" workbookViewId="0">
      <selection activeCell="C3" sqref="C3"/>
    </sheetView>
  </sheetViews>
  <sheetFormatPr defaultColWidth="9.109375" defaultRowHeight="14.4" x14ac:dyDescent="0.3"/>
  <cols>
    <col min="1" max="1" width="2.6640625" style="1" customWidth="1"/>
    <col min="2" max="2" width="15.88671875" style="1" bestFit="1" customWidth="1"/>
    <col min="3" max="3" width="37.33203125" style="1" bestFit="1" customWidth="1"/>
    <col min="4" max="4" width="23" style="1" customWidth="1"/>
    <col min="5" max="8" width="20.6640625" style="1" customWidth="1"/>
    <col min="9" max="9" width="80.109375" style="1" bestFit="1" customWidth="1"/>
    <col min="10" max="16384" width="9.109375" style="1"/>
  </cols>
  <sheetData>
    <row r="1" spans="2:4" x14ac:dyDescent="0.3">
      <c r="B1" s="78" t="s">
        <v>904</v>
      </c>
    </row>
    <row r="3" spans="2:4" x14ac:dyDescent="0.3">
      <c r="B3" s="2" t="s">
        <v>383</v>
      </c>
    </row>
    <row r="4" spans="2:4" x14ac:dyDescent="0.3">
      <c r="B4" s="76" t="s">
        <v>384</v>
      </c>
    </row>
    <row r="5" spans="2:4" x14ac:dyDescent="0.3">
      <c r="B5" s="76" t="s">
        <v>385</v>
      </c>
    </row>
    <row r="6" spans="2:4" x14ac:dyDescent="0.3">
      <c r="B6" s="76" t="s">
        <v>386</v>
      </c>
    </row>
    <row r="7" spans="2:4" x14ac:dyDescent="0.3">
      <c r="B7" s="76" t="s">
        <v>387</v>
      </c>
    </row>
    <row r="9" spans="2:4" x14ac:dyDescent="0.3">
      <c r="B9" s="2" t="s">
        <v>58</v>
      </c>
    </row>
    <row r="10" spans="2:4" x14ac:dyDescent="0.3">
      <c r="B10" s="2" t="s">
        <v>59</v>
      </c>
      <c r="C10" s="2" t="s">
        <v>60</v>
      </c>
      <c r="D10" s="2" t="s">
        <v>345</v>
      </c>
    </row>
    <row r="11" spans="2:4" x14ac:dyDescent="0.3">
      <c r="B11" s="72" t="s">
        <v>20</v>
      </c>
      <c r="C11" s="72" t="s">
        <v>21</v>
      </c>
      <c r="D11" s="72" t="s">
        <v>343</v>
      </c>
    </row>
    <row r="12" spans="2:4" x14ac:dyDescent="0.3">
      <c r="B12" s="76" t="s">
        <v>29</v>
      </c>
      <c r="C12" s="76" t="s">
        <v>30</v>
      </c>
      <c r="D12" s="77" t="str">
        <f>B12&amp;" - "&amp;C12</f>
        <v>BRT - Bus Rapid Transit</v>
      </c>
    </row>
    <row r="13" spans="2:4" x14ac:dyDescent="0.3">
      <c r="B13" s="76" t="s">
        <v>31</v>
      </c>
      <c r="C13" s="76" t="s">
        <v>32</v>
      </c>
      <c r="D13" s="77" t="str">
        <f t="shared" ref="D13:D26" si="0">B13&amp;" - "&amp;C13</f>
        <v>CC - Cable Car</v>
      </c>
    </row>
    <row r="14" spans="2:4" x14ac:dyDescent="0.3">
      <c r="B14" s="76" t="s">
        <v>33</v>
      </c>
      <c r="C14" s="76" t="s">
        <v>34</v>
      </c>
      <c r="D14" s="77" t="str">
        <f t="shared" si="0"/>
        <v>CR - Commuter Rail</v>
      </c>
    </row>
    <row r="15" spans="2:4" x14ac:dyDescent="0.3">
      <c r="B15" s="76" t="s">
        <v>35</v>
      </c>
      <c r="C15" s="76" t="s">
        <v>36</v>
      </c>
      <c r="D15" s="77" t="str">
        <f t="shared" si="0"/>
        <v>DR - Demand Response</v>
      </c>
    </row>
    <row r="16" spans="2:4" x14ac:dyDescent="0.3">
      <c r="B16" s="76" t="s">
        <v>37</v>
      </c>
      <c r="C16" s="76" t="s">
        <v>38</v>
      </c>
      <c r="D16" s="77" t="str">
        <f t="shared" si="0"/>
        <v>FB - Ferry Boat</v>
      </c>
    </row>
    <row r="17" spans="2:9" x14ac:dyDescent="0.3">
      <c r="B17" s="76" t="s">
        <v>15</v>
      </c>
      <c r="C17" s="76" t="s">
        <v>39</v>
      </c>
      <c r="D17" s="77" t="str">
        <f t="shared" si="0"/>
        <v>HR - Heavy Rail</v>
      </c>
    </row>
    <row r="18" spans="2:9" x14ac:dyDescent="0.3">
      <c r="B18" s="76" t="s">
        <v>40</v>
      </c>
      <c r="C18" s="76" t="s">
        <v>41</v>
      </c>
      <c r="D18" s="77" t="str">
        <f t="shared" si="0"/>
        <v>JT - Jitney</v>
      </c>
    </row>
    <row r="19" spans="2:9" x14ac:dyDescent="0.3">
      <c r="B19" s="76" t="s">
        <v>42</v>
      </c>
      <c r="C19" s="76" t="s">
        <v>43</v>
      </c>
      <c r="D19" s="77" t="str">
        <f t="shared" si="0"/>
        <v>LR - Light Rail</v>
      </c>
    </row>
    <row r="20" spans="2:9" x14ac:dyDescent="0.3">
      <c r="B20" s="76" t="s">
        <v>44</v>
      </c>
      <c r="C20" s="76" t="s">
        <v>45</v>
      </c>
      <c r="D20" s="77" t="str">
        <f t="shared" si="0"/>
        <v>MB - Motor Bus</v>
      </c>
    </row>
    <row r="21" spans="2:9" x14ac:dyDescent="0.3">
      <c r="B21" s="76" t="s">
        <v>46</v>
      </c>
      <c r="C21" s="76" t="s">
        <v>47</v>
      </c>
      <c r="D21" s="77" t="str">
        <f t="shared" si="0"/>
        <v>MO - Monorail</v>
      </c>
    </row>
    <row r="22" spans="2:9" x14ac:dyDescent="0.3">
      <c r="B22" s="76" t="s">
        <v>48</v>
      </c>
      <c r="C22" s="76" t="s">
        <v>49</v>
      </c>
      <c r="D22" s="77" t="str">
        <f t="shared" si="0"/>
        <v>OR - Other</v>
      </c>
    </row>
    <row r="23" spans="2:9" x14ac:dyDescent="0.3">
      <c r="B23" s="76" t="s">
        <v>50</v>
      </c>
      <c r="C23" s="76" t="s">
        <v>51</v>
      </c>
      <c r="D23" s="77" t="str">
        <f t="shared" si="0"/>
        <v>SY - Systemwide Assets</v>
      </c>
    </row>
    <row r="24" spans="2:9" x14ac:dyDescent="0.3">
      <c r="B24" s="76" t="s">
        <v>52</v>
      </c>
      <c r="C24" s="76" t="s">
        <v>53</v>
      </c>
      <c r="D24" s="77" t="str">
        <f t="shared" si="0"/>
        <v>TB - Trolleybus</v>
      </c>
    </row>
    <row r="25" spans="2:9" x14ac:dyDescent="0.3">
      <c r="B25" s="76" t="s">
        <v>54</v>
      </c>
      <c r="C25" s="76" t="s">
        <v>55</v>
      </c>
      <c r="D25" s="77" t="str">
        <f t="shared" si="0"/>
        <v>TR - Aerial Tramway</v>
      </c>
    </row>
    <row r="26" spans="2:9" x14ac:dyDescent="0.3">
      <c r="B26" s="76" t="s">
        <v>56</v>
      </c>
      <c r="C26" s="76" t="s">
        <v>57</v>
      </c>
      <c r="D26" s="77" t="str">
        <f t="shared" si="0"/>
        <v>VP - Vanpool</v>
      </c>
    </row>
    <row r="28" spans="2:9" x14ac:dyDescent="0.3">
      <c r="B28" s="2" t="s">
        <v>283</v>
      </c>
    </row>
    <row r="29" spans="2:9" x14ac:dyDescent="0.3">
      <c r="B29" s="2" t="s">
        <v>284</v>
      </c>
      <c r="C29" s="2" t="s">
        <v>286</v>
      </c>
      <c r="D29" s="2" t="s">
        <v>285</v>
      </c>
      <c r="E29" s="2" t="s">
        <v>287</v>
      </c>
      <c r="F29" s="2" t="s">
        <v>288</v>
      </c>
      <c r="G29" s="2" t="s">
        <v>304</v>
      </c>
      <c r="H29" s="2" t="s">
        <v>328</v>
      </c>
      <c r="I29" s="2" t="s">
        <v>344</v>
      </c>
    </row>
    <row r="30" spans="2:9" x14ac:dyDescent="0.3">
      <c r="B30" s="72" t="s">
        <v>61</v>
      </c>
      <c r="C30" s="72" t="s">
        <v>3</v>
      </c>
      <c r="D30" s="72" t="s">
        <v>4</v>
      </c>
      <c r="E30" s="72" t="s">
        <v>5</v>
      </c>
      <c r="F30" s="72" t="s">
        <v>6</v>
      </c>
      <c r="G30" s="72" t="s">
        <v>303</v>
      </c>
      <c r="H30" s="72" t="s">
        <v>8</v>
      </c>
      <c r="I30" s="73" t="s">
        <v>343</v>
      </c>
    </row>
    <row r="31" spans="2:9" x14ac:dyDescent="0.3">
      <c r="B31" s="74" t="s">
        <v>342</v>
      </c>
      <c r="C31" s="74" t="s">
        <v>3</v>
      </c>
      <c r="D31" s="74" t="s">
        <v>4</v>
      </c>
      <c r="E31" s="74" t="s">
        <v>5</v>
      </c>
      <c r="F31" s="74" t="s">
        <v>6</v>
      </c>
      <c r="G31" s="74"/>
      <c r="H31" s="74"/>
      <c r="I31" s="75" t="str">
        <f>B31&amp;IF(NOT(C31="-")," - "&amp;C31,"")&amp;IF(NOT(D31="-"),", "&amp;D31,"")&amp;IF(NOT(E31="-"),", "&amp;E31,"")&amp;IF(NOT(F31="-"),", "&amp;F31,"")</f>
        <v>[Select - Category, Sub-Category, Element, Sub-Element</v>
      </c>
    </row>
    <row r="32" spans="2:9" x14ac:dyDescent="0.3">
      <c r="B32" s="76">
        <v>10000</v>
      </c>
      <c r="C32" s="76" t="s">
        <v>62</v>
      </c>
      <c r="D32" s="76" t="s">
        <v>63</v>
      </c>
      <c r="E32" s="76" t="s">
        <v>64</v>
      </c>
      <c r="F32" s="76" t="s">
        <v>64</v>
      </c>
      <c r="G32" s="76">
        <v>10</v>
      </c>
      <c r="H32" s="76" t="s">
        <v>311</v>
      </c>
      <c r="I32" s="77" t="s">
        <v>341</v>
      </c>
    </row>
    <row r="33" spans="2:9" x14ac:dyDescent="0.3">
      <c r="B33" s="76">
        <v>10001</v>
      </c>
      <c r="C33" s="76" t="s">
        <v>62</v>
      </c>
      <c r="D33" s="76" t="s">
        <v>63</v>
      </c>
      <c r="E33" s="76" t="s">
        <v>64</v>
      </c>
      <c r="F33" s="76" t="s">
        <v>34</v>
      </c>
      <c r="G33" s="76">
        <v>80</v>
      </c>
      <c r="H33" s="76" t="s">
        <v>311</v>
      </c>
      <c r="I33" s="77" t="str">
        <f t="shared" ref="I33:I96" si="1">B33&amp;IF(NOT(C33="-")," - "&amp;C33,"")&amp;IF(NOT(D33="-"),", "&amp;D33,"")&amp;IF(NOT(E33="-"),", "&amp;E33,"")&amp;IF(NOT(F33="-"),", "&amp;F33,"")</f>
        <v>10001 - Guideway Elements, Guideway, Commuter Rail</v>
      </c>
    </row>
    <row r="34" spans="2:9" x14ac:dyDescent="0.3">
      <c r="B34" s="76">
        <v>10002</v>
      </c>
      <c r="C34" s="76" t="s">
        <v>62</v>
      </c>
      <c r="D34" s="76" t="s">
        <v>63</v>
      </c>
      <c r="E34" s="76" t="s">
        <v>64</v>
      </c>
      <c r="F34" s="76" t="s">
        <v>39</v>
      </c>
      <c r="G34" s="76">
        <v>80</v>
      </c>
      <c r="H34" s="76" t="s">
        <v>311</v>
      </c>
      <c r="I34" s="77" t="str">
        <f t="shared" si="1"/>
        <v>10002 - Guideway Elements, Guideway, Heavy Rail</v>
      </c>
    </row>
    <row r="35" spans="2:9" x14ac:dyDescent="0.3">
      <c r="B35" s="76">
        <v>10003</v>
      </c>
      <c r="C35" s="76" t="s">
        <v>62</v>
      </c>
      <c r="D35" s="76" t="s">
        <v>63</v>
      </c>
      <c r="E35" s="76" t="s">
        <v>64</v>
      </c>
      <c r="F35" s="76" t="s">
        <v>43</v>
      </c>
      <c r="G35" s="76">
        <v>80</v>
      </c>
      <c r="H35" s="76" t="s">
        <v>311</v>
      </c>
      <c r="I35" s="77" t="str">
        <f t="shared" si="1"/>
        <v>10003 - Guideway Elements, Guideway, Light Rail</v>
      </c>
    </row>
    <row r="36" spans="2:9" x14ac:dyDescent="0.3">
      <c r="B36" s="76">
        <v>10110</v>
      </c>
      <c r="C36" s="76" t="s">
        <v>62</v>
      </c>
      <c r="D36" s="76" t="s">
        <v>63</v>
      </c>
      <c r="E36" s="76" t="s">
        <v>65</v>
      </c>
      <c r="F36" s="76" t="s">
        <v>64</v>
      </c>
      <c r="G36" s="76">
        <v>80</v>
      </c>
      <c r="H36" s="76" t="s">
        <v>311</v>
      </c>
      <c r="I36" s="77" t="str">
        <f t="shared" si="1"/>
        <v>10110 - Guideway Elements, Guideway, At Grade Ballast</v>
      </c>
    </row>
    <row r="37" spans="2:9" x14ac:dyDescent="0.3">
      <c r="B37" s="76">
        <v>10111</v>
      </c>
      <c r="C37" s="76" t="s">
        <v>62</v>
      </c>
      <c r="D37" s="76" t="s">
        <v>63</v>
      </c>
      <c r="E37" s="76" t="s">
        <v>65</v>
      </c>
      <c r="F37" s="76" t="s">
        <v>34</v>
      </c>
      <c r="G37" s="76">
        <v>10</v>
      </c>
      <c r="H37" s="76" t="s">
        <v>311</v>
      </c>
      <c r="I37" s="77" t="str">
        <f t="shared" si="1"/>
        <v>10111 - Guideway Elements, Guideway, At Grade Ballast, Commuter Rail</v>
      </c>
    </row>
    <row r="38" spans="2:9" x14ac:dyDescent="0.3">
      <c r="B38" s="76">
        <v>10112</v>
      </c>
      <c r="C38" s="76" t="s">
        <v>62</v>
      </c>
      <c r="D38" s="76" t="s">
        <v>63</v>
      </c>
      <c r="E38" s="76" t="s">
        <v>65</v>
      </c>
      <c r="F38" s="76" t="s">
        <v>39</v>
      </c>
      <c r="G38" s="76">
        <v>80</v>
      </c>
      <c r="H38" s="76" t="s">
        <v>311</v>
      </c>
      <c r="I38" s="77" t="str">
        <f t="shared" si="1"/>
        <v>10112 - Guideway Elements, Guideway, At Grade Ballast, Heavy Rail</v>
      </c>
    </row>
    <row r="39" spans="2:9" x14ac:dyDescent="0.3">
      <c r="B39" s="76">
        <v>10113</v>
      </c>
      <c r="C39" s="76" t="s">
        <v>62</v>
      </c>
      <c r="D39" s="76" t="s">
        <v>63</v>
      </c>
      <c r="E39" s="76" t="s">
        <v>65</v>
      </c>
      <c r="F39" s="76" t="s">
        <v>43</v>
      </c>
      <c r="G39" s="76">
        <v>80</v>
      </c>
      <c r="H39" s="76" t="s">
        <v>311</v>
      </c>
      <c r="I39" s="77" t="str">
        <f t="shared" si="1"/>
        <v>10113 - Guideway Elements, Guideway, At Grade Ballast, Light Rail</v>
      </c>
    </row>
    <row r="40" spans="2:9" x14ac:dyDescent="0.3">
      <c r="B40" s="76">
        <v>10120</v>
      </c>
      <c r="C40" s="76" t="s">
        <v>62</v>
      </c>
      <c r="D40" s="76" t="s">
        <v>63</v>
      </c>
      <c r="E40" s="76" t="s">
        <v>65</v>
      </c>
      <c r="F40" s="76" t="s">
        <v>64</v>
      </c>
      <c r="G40" s="76">
        <v>80</v>
      </c>
      <c r="H40" s="76" t="s">
        <v>311</v>
      </c>
      <c r="I40" s="77" t="str">
        <f t="shared" si="1"/>
        <v>10120 - Guideway Elements, Guideway, At Grade Ballast</v>
      </c>
    </row>
    <row r="41" spans="2:9" x14ac:dyDescent="0.3">
      <c r="B41" s="76">
        <v>10121</v>
      </c>
      <c r="C41" s="76" t="s">
        <v>62</v>
      </c>
      <c r="D41" s="76" t="s">
        <v>63</v>
      </c>
      <c r="E41" s="76" t="s">
        <v>65</v>
      </c>
      <c r="F41" s="76" t="s">
        <v>692</v>
      </c>
      <c r="G41" s="76">
        <v>80</v>
      </c>
      <c r="H41" s="76" t="s">
        <v>311</v>
      </c>
      <c r="I41" s="77" t="str">
        <f t="shared" si="1"/>
        <v>10121 - Guideway Elements, Guideway, At Grade Ballast, Expressway Commuter Rail</v>
      </c>
    </row>
    <row r="42" spans="2:9" x14ac:dyDescent="0.3">
      <c r="B42" s="76">
        <v>10122</v>
      </c>
      <c r="C42" s="76" t="s">
        <v>62</v>
      </c>
      <c r="D42" s="76" t="s">
        <v>63</v>
      </c>
      <c r="E42" s="76" t="s">
        <v>65</v>
      </c>
      <c r="F42" s="76" t="s">
        <v>693</v>
      </c>
      <c r="G42" s="76">
        <v>80</v>
      </c>
      <c r="H42" s="76" t="s">
        <v>311</v>
      </c>
      <c r="I42" s="77" t="str">
        <f t="shared" si="1"/>
        <v>10122 - Guideway Elements, Guideway, At Grade Ballast, Expressway Heavy Rail</v>
      </c>
    </row>
    <row r="43" spans="2:9" x14ac:dyDescent="0.3">
      <c r="B43" s="76">
        <v>10123</v>
      </c>
      <c r="C43" s="76" t="s">
        <v>62</v>
      </c>
      <c r="D43" s="76" t="s">
        <v>63</v>
      </c>
      <c r="E43" s="76" t="s">
        <v>65</v>
      </c>
      <c r="F43" s="76" t="s">
        <v>694</v>
      </c>
      <c r="G43" s="76">
        <v>80</v>
      </c>
      <c r="H43" s="76" t="s">
        <v>311</v>
      </c>
      <c r="I43" s="77" t="str">
        <f t="shared" si="1"/>
        <v>10123 - Guideway Elements, Guideway, At Grade Ballast, Expressway Light Rail</v>
      </c>
    </row>
    <row r="44" spans="2:9" x14ac:dyDescent="0.3">
      <c r="B44" s="76">
        <v>10200</v>
      </c>
      <c r="C44" s="76" t="s">
        <v>62</v>
      </c>
      <c r="D44" s="76" t="s">
        <v>63</v>
      </c>
      <c r="E44" s="76" t="s">
        <v>66</v>
      </c>
      <c r="F44" s="76" t="s">
        <v>64</v>
      </c>
      <c r="G44" s="76">
        <v>20</v>
      </c>
      <c r="H44" s="76" t="s">
        <v>311</v>
      </c>
      <c r="I44" s="77" t="str">
        <f t="shared" si="1"/>
        <v>10200 - Guideway Elements, Guideway, At Grade-In-Street</v>
      </c>
    </row>
    <row r="45" spans="2:9" x14ac:dyDescent="0.3">
      <c r="B45" s="76">
        <v>10205</v>
      </c>
      <c r="C45" s="76" t="s">
        <v>62</v>
      </c>
      <c r="D45" s="76" t="s">
        <v>63</v>
      </c>
      <c r="E45" s="76" t="s">
        <v>66</v>
      </c>
      <c r="F45" s="76" t="s">
        <v>67</v>
      </c>
      <c r="G45" s="76">
        <v>80</v>
      </c>
      <c r="H45" s="76" t="s">
        <v>312</v>
      </c>
      <c r="I45" s="77" t="str">
        <f t="shared" si="1"/>
        <v>10205 - Guideway Elements, Guideway, At Grade-In-Street, Ductbank</v>
      </c>
    </row>
    <row r="46" spans="2:9" x14ac:dyDescent="0.3">
      <c r="B46" s="76">
        <v>10206</v>
      </c>
      <c r="C46" s="76" t="s">
        <v>62</v>
      </c>
      <c r="D46" s="76" t="s">
        <v>63</v>
      </c>
      <c r="E46" s="76" t="s">
        <v>66</v>
      </c>
      <c r="F46" s="76" t="s">
        <v>68</v>
      </c>
      <c r="G46" s="76">
        <v>70</v>
      </c>
      <c r="H46" s="76" t="s">
        <v>312</v>
      </c>
      <c r="I46" s="77" t="str">
        <f t="shared" si="1"/>
        <v>10206 - Guideway Elements, Guideway, At Grade-In-Street, Manhole</v>
      </c>
    </row>
    <row r="47" spans="2:9" x14ac:dyDescent="0.3">
      <c r="B47" s="76">
        <v>10210</v>
      </c>
      <c r="C47" s="76" t="s">
        <v>62</v>
      </c>
      <c r="D47" s="76" t="s">
        <v>63</v>
      </c>
      <c r="E47" s="76" t="s">
        <v>66</v>
      </c>
      <c r="F47" s="76" t="s">
        <v>69</v>
      </c>
      <c r="G47" s="76">
        <v>20</v>
      </c>
      <c r="H47" s="76" t="s">
        <v>311</v>
      </c>
      <c r="I47" s="77" t="str">
        <f t="shared" si="1"/>
        <v>10210 - Guideway Elements, Guideway, At Grade-In-Street, Grade Crossing</v>
      </c>
    </row>
    <row r="48" spans="2:9" x14ac:dyDescent="0.3">
      <c r="B48" s="76">
        <v>10211</v>
      </c>
      <c r="C48" s="76" t="s">
        <v>62</v>
      </c>
      <c r="D48" s="76" t="s">
        <v>63</v>
      </c>
      <c r="E48" s="76" t="s">
        <v>66</v>
      </c>
      <c r="F48" s="76" t="s">
        <v>695</v>
      </c>
      <c r="G48" s="76">
        <v>20</v>
      </c>
      <c r="H48" s="76" t="s">
        <v>311</v>
      </c>
      <c r="I48" s="77" t="str">
        <f t="shared" si="1"/>
        <v>10211 - Guideway Elements, Guideway, At Grade-In-Street, Grade Crossing Commuter Rail</v>
      </c>
    </row>
    <row r="49" spans="2:9" x14ac:dyDescent="0.3">
      <c r="B49" s="76">
        <v>10212</v>
      </c>
      <c r="C49" s="76" t="s">
        <v>62</v>
      </c>
      <c r="D49" s="76" t="s">
        <v>63</v>
      </c>
      <c r="E49" s="76" t="s">
        <v>66</v>
      </c>
      <c r="F49" s="76" t="s">
        <v>696</v>
      </c>
      <c r="G49" s="76">
        <v>20</v>
      </c>
      <c r="H49" s="76" t="s">
        <v>311</v>
      </c>
      <c r="I49" s="77" t="str">
        <f t="shared" si="1"/>
        <v>10212 - Guideway Elements, Guideway, At Grade-In-Street, Grade Crossing Heavy Rail</v>
      </c>
    </row>
    <row r="50" spans="2:9" x14ac:dyDescent="0.3">
      <c r="B50" s="76">
        <v>10213</v>
      </c>
      <c r="C50" s="76" t="s">
        <v>62</v>
      </c>
      <c r="D50" s="76" t="s">
        <v>63</v>
      </c>
      <c r="E50" s="76" t="s">
        <v>66</v>
      </c>
      <c r="F50" s="76" t="s">
        <v>697</v>
      </c>
      <c r="G50" s="76">
        <v>20</v>
      </c>
      <c r="H50" s="76" t="s">
        <v>311</v>
      </c>
      <c r="I50" s="77" t="str">
        <f t="shared" si="1"/>
        <v>10213 - Guideway Elements, Guideway, At Grade-In-Street, Grade Crossing Light Rail</v>
      </c>
    </row>
    <row r="51" spans="2:9" x14ac:dyDescent="0.3">
      <c r="B51" s="76">
        <v>10215</v>
      </c>
      <c r="C51" s="76" t="s">
        <v>62</v>
      </c>
      <c r="D51" s="76" t="s">
        <v>63</v>
      </c>
      <c r="E51" s="76" t="s">
        <v>66</v>
      </c>
      <c r="F51" s="76" t="s">
        <v>698</v>
      </c>
      <c r="G51" s="76">
        <v>20</v>
      </c>
      <c r="H51" s="76" t="s">
        <v>311</v>
      </c>
      <c r="I51" s="77" t="str">
        <f t="shared" si="1"/>
        <v>10215 - Guideway Elements, Guideway, At Grade-In-Street, Grade Crossing - Panelled</v>
      </c>
    </row>
    <row r="52" spans="2:9" x14ac:dyDescent="0.3">
      <c r="B52" s="76">
        <v>10216</v>
      </c>
      <c r="C52" s="76" t="s">
        <v>62</v>
      </c>
      <c r="D52" s="76" t="s">
        <v>63</v>
      </c>
      <c r="E52" s="76" t="s">
        <v>66</v>
      </c>
      <c r="F52" s="76" t="s">
        <v>699</v>
      </c>
      <c r="G52" s="76">
        <v>20</v>
      </c>
      <c r="H52" s="76" t="s">
        <v>311</v>
      </c>
      <c r="I52" s="77" t="str">
        <f t="shared" si="1"/>
        <v>10216 - Guideway Elements, Guideway, At Grade-In-Street, Grade Crossing - Embedded</v>
      </c>
    </row>
    <row r="53" spans="2:9" x14ac:dyDescent="0.3">
      <c r="B53" s="76">
        <v>10310</v>
      </c>
      <c r="C53" s="76" t="s">
        <v>62</v>
      </c>
      <c r="D53" s="76" t="s">
        <v>63</v>
      </c>
      <c r="E53" s="76" t="s">
        <v>70</v>
      </c>
      <c r="F53" s="76" t="s">
        <v>64</v>
      </c>
      <c r="G53" s="76">
        <v>80</v>
      </c>
      <c r="H53" s="76" t="s">
        <v>311</v>
      </c>
      <c r="I53" s="77" t="str">
        <f t="shared" si="1"/>
        <v>10310 - Guideway Elements, Guideway, Elevated Structure</v>
      </c>
    </row>
    <row r="54" spans="2:9" x14ac:dyDescent="0.3">
      <c r="B54" s="76">
        <v>10311</v>
      </c>
      <c r="C54" s="76" t="s">
        <v>62</v>
      </c>
      <c r="D54" s="76" t="s">
        <v>63</v>
      </c>
      <c r="E54" s="76" t="s">
        <v>70</v>
      </c>
      <c r="F54" s="76" t="s">
        <v>34</v>
      </c>
      <c r="G54" s="76">
        <v>80</v>
      </c>
      <c r="H54" s="76" t="s">
        <v>311</v>
      </c>
      <c r="I54" s="77" t="str">
        <f t="shared" si="1"/>
        <v>10311 - Guideway Elements, Guideway, Elevated Structure, Commuter Rail</v>
      </c>
    </row>
    <row r="55" spans="2:9" x14ac:dyDescent="0.3">
      <c r="B55" s="76">
        <v>10312</v>
      </c>
      <c r="C55" s="76" t="s">
        <v>62</v>
      </c>
      <c r="D55" s="76" t="s">
        <v>63</v>
      </c>
      <c r="E55" s="76" t="s">
        <v>70</v>
      </c>
      <c r="F55" s="76" t="s">
        <v>39</v>
      </c>
      <c r="G55" s="76">
        <v>80</v>
      </c>
      <c r="H55" s="76" t="s">
        <v>311</v>
      </c>
      <c r="I55" s="77" t="str">
        <f t="shared" si="1"/>
        <v>10312 - Guideway Elements, Guideway, Elevated Structure, Heavy Rail</v>
      </c>
    </row>
    <row r="56" spans="2:9" x14ac:dyDescent="0.3">
      <c r="B56" s="76">
        <v>10313</v>
      </c>
      <c r="C56" s="76" t="s">
        <v>62</v>
      </c>
      <c r="D56" s="76" t="s">
        <v>63</v>
      </c>
      <c r="E56" s="76" t="s">
        <v>70</v>
      </c>
      <c r="F56" s="76" t="s">
        <v>43</v>
      </c>
      <c r="G56" s="76">
        <v>80</v>
      </c>
      <c r="H56" s="76" t="s">
        <v>311</v>
      </c>
      <c r="I56" s="77" t="str">
        <f t="shared" si="1"/>
        <v>10313 - Guideway Elements, Guideway, Elevated Structure, Light Rail</v>
      </c>
    </row>
    <row r="57" spans="2:9" x14ac:dyDescent="0.3">
      <c r="B57" s="76">
        <v>10320</v>
      </c>
      <c r="C57" s="76" t="s">
        <v>62</v>
      </c>
      <c r="D57" s="76" t="s">
        <v>63</v>
      </c>
      <c r="E57" s="76" t="s">
        <v>70</v>
      </c>
      <c r="F57" s="76" t="s">
        <v>71</v>
      </c>
      <c r="G57" s="76">
        <v>80</v>
      </c>
      <c r="H57" s="76" t="s">
        <v>311</v>
      </c>
      <c r="I57" s="77" t="str">
        <f t="shared" si="1"/>
        <v>10320 - Guideway Elements, Guideway, Elevated Structure, Steel Viaducts</v>
      </c>
    </row>
    <row r="58" spans="2:9" x14ac:dyDescent="0.3">
      <c r="B58" s="76">
        <v>10321</v>
      </c>
      <c r="C58" s="76" t="s">
        <v>62</v>
      </c>
      <c r="D58" s="76" t="s">
        <v>63</v>
      </c>
      <c r="E58" s="76" t="s">
        <v>70</v>
      </c>
      <c r="F58" s="76" t="s">
        <v>700</v>
      </c>
      <c r="G58" s="76">
        <v>80</v>
      </c>
      <c r="H58" s="76" t="s">
        <v>311</v>
      </c>
      <c r="I58" s="77" t="str">
        <f t="shared" si="1"/>
        <v>10321 - Guideway Elements, Guideway, Elevated Structure, Steel Viaducts Commuter Rail</v>
      </c>
    </row>
    <row r="59" spans="2:9" x14ac:dyDescent="0.3">
      <c r="B59" s="76">
        <v>10322</v>
      </c>
      <c r="C59" s="76" t="s">
        <v>62</v>
      </c>
      <c r="D59" s="76" t="s">
        <v>63</v>
      </c>
      <c r="E59" s="76" t="s">
        <v>70</v>
      </c>
      <c r="F59" s="76" t="s">
        <v>701</v>
      </c>
      <c r="G59" s="76">
        <v>80</v>
      </c>
      <c r="H59" s="76" t="s">
        <v>311</v>
      </c>
      <c r="I59" s="77" t="str">
        <f t="shared" si="1"/>
        <v>10322 - Guideway Elements, Guideway, Elevated Structure, Steel Viaducts Heavy Rail</v>
      </c>
    </row>
    <row r="60" spans="2:9" x14ac:dyDescent="0.3">
      <c r="B60" s="76">
        <v>10323</v>
      </c>
      <c r="C60" s="76" t="s">
        <v>62</v>
      </c>
      <c r="D60" s="76" t="s">
        <v>63</v>
      </c>
      <c r="E60" s="76" t="s">
        <v>70</v>
      </c>
      <c r="F60" s="76" t="s">
        <v>702</v>
      </c>
      <c r="G60" s="76">
        <v>80</v>
      </c>
      <c r="H60" s="76" t="s">
        <v>311</v>
      </c>
      <c r="I60" s="77" t="str">
        <f t="shared" si="1"/>
        <v>10323 - Guideway Elements, Guideway, Elevated Structure, Steel Viaducts Light Rail</v>
      </c>
    </row>
    <row r="61" spans="2:9" x14ac:dyDescent="0.3">
      <c r="B61" s="76">
        <v>10330</v>
      </c>
      <c r="C61" s="76" t="s">
        <v>62</v>
      </c>
      <c r="D61" s="76" t="s">
        <v>63</v>
      </c>
      <c r="E61" s="76" t="s">
        <v>70</v>
      </c>
      <c r="F61" s="76" t="s">
        <v>72</v>
      </c>
      <c r="G61" s="76">
        <v>80</v>
      </c>
      <c r="H61" s="76" t="s">
        <v>311</v>
      </c>
      <c r="I61" s="77" t="str">
        <f t="shared" si="1"/>
        <v>10330 - Guideway Elements, Guideway, Elevated Structure, Bridge</v>
      </c>
    </row>
    <row r="62" spans="2:9" x14ac:dyDescent="0.3">
      <c r="B62" s="76">
        <v>10331</v>
      </c>
      <c r="C62" s="76" t="s">
        <v>62</v>
      </c>
      <c r="D62" s="76" t="s">
        <v>63</v>
      </c>
      <c r="E62" s="76" t="s">
        <v>70</v>
      </c>
      <c r="F62" s="76" t="s">
        <v>703</v>
      </c>
      <c r="G62" s="76">
        <v>80</v>
      </c>
      <c r="H62" s="76" t="s">
        <v>311</v>
      </c>
      <c r="I62" s="77" t="str">
        <f t="shared" si="1"/>
        <v>10331 - Guideway Elements, Guideway, Elevated Structure, Bridge Commuter Rail</v>
      </c>
    </row>
    <row r="63" spans="2:9" x14ac:dyDescent="0.3">
      <c r="B63" s="76">
        <v>10332</v>
      </c>
      <c r="C63" s="76" t="s">
        <v>62</v>
      </c>
      <c r="D63" s="76" t="s">
        <v>63</v>
      </c>
      <c r="E63" s="76" t="s">
        <v>70</v>
      </c>
      <c r="F63" s="76" t="s">
        <v>704</v>
      </c>
      <c r="G63" s="76">
        <v>80</v>
      </c>
      <c r="H63" s="76" t="s">
        <v>311</v>
      </c>
      <c r="I63" s="77" t="str">
        <f t="shared" si="1"/>
        <v>10332 - Guideway Elements, Guideway, Elevated Structure, Bridge Heavy Rail</v>
      </c>
    </row>
    <row r="64" spans="2:9" x14ac:dyDescent="0.3">
      <c r="B64" s="76">
        <v>10333</v>
      </c>
      <c r="C64" s="76" t="s">
        <v>62</v>
      </c>
      <c r="D64" s="76" t="s">
        <v>63</v>
      </c>
      <c r="E64" s="76" t="s">
        <v>70</v>
      </c>
      <c r="F64" s="76" t="s">
        <v>705</v>
      </c>
      <c r="G64" s="76">
        <v>80</v>
      </c>
      <c r="H64" s="76" t="s">
        <v>311</v>
      </c>
      <c r="I64" s="77" t="str">
        <f t="shared" si="1"/>
        <v>10333 - Guideway Elements, Guideway, Elevated Structure, Bridge Light Rail</v>
      </c>
    </row>
    <row r="65" spans="2:9" x14ac:dyDescent="0.3">
      <c r="B65" s="76">
        <v>10340</v>
      </c>
      <c r="C65" s="76" t="s">
        <v>62</v>
      </c>
      <c r="D65" s="76" t="s">
        <v>63</v>
      </c>
      <c r="E65" s="76" t="s">
        <v>70</v>
      </c>
      <c r="F65" s="76" t="s">
        <v>73</v>
      </c>
      <c r="G65" s="76">
        <v>80</v>
      </c>
      <c r="H65" s="76" t="s">
        <v>311</v>
      </c>
      <c r="I65" s="77" t="str">
        <f t="shared" si="1"/>
        <v>10340 - Guideway Elements, Guideway, Elevated Structure, Foot Walk</v>
      </c>
    </row>
    <row r="66" spans="2:9" x14ac:dyDescent="0.3">
      <c r="B66" s="76">
        <v>10400</v>
      </c>
      <c r="C66" s="76" t="s">
        <v>62</v>
      </c>
      <c r="D66" s="76" t="s">
        <v>63</v>
      </c>
      <c r="E66" s="76" t="s">
        <v>74</v>
      </c>
      <c r="F66" s="76" t="s">
        <v>64</v>
      </c>
      <c r="G66" s="76">
        <v>80</v>
      </c>
      <c r="H66" s="76" t="s">
        <v>311</v>
      </c>
      <c r="I66" s="77" t="str">
        <f t="shared" si="1"/>
        <v>10400 - Guideway Elements, Guideway, Elevated Fill</v>
      </c>
    </row>
    <row r="67" spans="2:9" x14ac:dyDescent="0.3">
      <c r="B67" s="76">
        <v>10401</v>
      </c>
      <c r="C67" s="76" t="s">
        <v>62</v>
      </c>
      <c r="D67" s="76" t="s">
        <v>63</v>
      </c>
      <c r="E67" s="76" t="s">
        <v>74</v>
      </c>
      <c r="F67" s="76" t="s">
        <v>34</v>
      </c>
      <c r="G67" s="76">
        <v>80</v>
      </c>
      <c r="H67" s="76" t="s">
        <v>311</v>
      </c>
      <c r="I67" s="77" t="str">
        <f t="shared" si="1"/>
        <v>10401 - Guideway Elements, Guideway, Elevated Fill, Commuter Rail</v>
      </c>
    </row>
    <row r="68" spans="2:9" x14ac:dyDescent="0.3">
      <c r="B68" s="76">
        <v>10402</v>
      </c>
      <c r="C68" s="76" t="s">
        <v>62</v>
      </c>
      <c r="D68" s="76" t="s">
        <v>63</v>
      </c>
      <c r="E68" s="76" t="s">
        <v>74</v>
      </c>
      <c r="F68" s="76" t="s">
        <v>39</v>
      </c>
      <c r="G68" s="76">
        <v>80</v>
      </c>
      <c r="H68" s="76" t="s">
        <v>311</v>
      </c>
      <c r="I68" s="77" t="str">
        <f t="shared" si="1"/>
        <v>10402 - Guideway Elements, Guideway, Elevated Fill, Heavy Rail</v>
      </c>
    </row>
    <row r="69" spans="2:9" x14ac:dyDescent="0.3">
      <c r="B69" s="76">
        <v>10403</v>
      </c>
      <c r="C69" s="76" t="s">
        <v>62</v>
      </c>
      <c r="D69" s="76" t="s">
        <v>63</v>
      </c>
      <c r="E69" s="76" t="s">
        <v>74</v>
      </c>
      <c r="F69" s="76" t="s">
        <v>43</v>
      </c>
      <c r="G69" s="76">
        <v>80</v>
      </c>
      <c r="H69" s="76" t="s">
        <v>311</v>
      </c>
      <c r="I69" s="77" t="str">
        <f t="shared" si="1"/>
        <v>10403 - Guideway Elements, Guideway, Elevated Fill, Light Rail</v>
      </c>
    </row>
    <row r="70" spans="2:9" x14ac:dyDescent="0.3">
      <c r="B70" s="76">
        <v>10500</v>
      </c>
      <c r="C70" s="76" t="s">
        <v>62</v>
      </c>
      <c r="D70" s="76" t="s">
        <v>63</v>
      </c>
      <c r="E70" s="76" t="s">
        <v>75</v>
      </c>
      <c r="F70" s="76" t="s">
        <v>64</v>
      </c>
      <c r="G70" s="76">
        <v>80</v>
      </c>
      <c r="H70" s="76" t="s">
        <v>311</v>
      </c>
      <c r="I70" s="77" t="str">
        <f t="shared" si="1"/>
        <v>10500 - Guideway Elements, Guideway, Underground</v>
      </c>
    </row>
    <row r="71" spans="2:9" x14ac:dyDescent="0.3">
      <c r="B71" s="76">
        <v>10501</v>
      </c>
      <c r="C71" s="76" t="s">
        <v>62</v>
      </c>
      <c r="D71" s="76" t="s">
        <v>63</v>
      </c>
      <c r="E71" s="76" t="s">
        <v>75</v>
      </c>
      <c r="F71" s="76" t="s">
        <v>34</v>
      </c>
      <c r="G71" s="76">
        <v>80</v>
      </c>
      <c r="H71" s="76" t="s">
        <v>311</v>
      </c>
      <c r="I71" s="77" t="str">
        <f t="shared" si="1"/>
        <v>10501 - Guideway Elements, Guideway, Underground, Commuter Rail</v>
      </c>
    </row>
    <row r="72" spans="2:9" x14ac:dyDescent="0.3">
      <c r="B72" s="76">
        <v>10502</v>
      </c>
      <c r="C72" s="76" t="s">
        <v>62</v>
      </c>
      <c r="D72" s="76" t="s">
        <v>63</v>
      </c>
      <c r="E72" s="76" t="s">
        <v>75</v>
      </c>
      <c r="F72" s="76" t="s">
        <v>39</v>
      </c>
      <c r="G72" s="76">
        <v>80</v>
      </c>
      <c r="H72" s="76" t="s">
        <v>311</v>
      </c>
      <c r="I72" s="77" t="str">
        <f t="shared" si="1"/>
        <v>10502 - Guideway Elements, Guideway, Underground, Heavy Rail</v>
      </c>
    </row>
    <row r="73" spans="2:9" x14ac:dyDescent="0.3">
      <c r="B73" s="76">
        <v>10503</v>
      </c>
      <c r="C73" s="76" t="s">
        <v>62</v>
      </c>
      <c r="D73" s="76" t="s">
        <v>63</v>
      </c>
      <c r="E73" s="76" t="s">
        <v>75</v>
      </c>
      <c r="F73" s="76" t="s">
        <v>43</v>
      </c>
      <c r="G73" s="76">
        <v>80</v>
      </c>
      <c r="H73" s="76" t="s">
        <v>311</v>
      </c>
      <c r="I73" s="77" t="str">
        <f t="shared" si="1"/>
        <v>10503 - Guideway Elements, Guideway, Underground, Light Rail</v>
      </c>
    </row>
    <row r="74" spans="2:9" x14ac:dyDescent="0.3">
      <c r="B74" s="76">
        <v>10510</v>
      </c>
      <c r="C74" s="76" t="s">
        <v>62</v>
      </c>
      <c r="D74" s="76" t="s">
        <v>63</v>
      </c>
      <c r="E74" s="76" t="s">
        <v>75</v>
      </c>
      <c r="F74" s="76" t="s">
        <v>706</v>
      </c>
      <c r="G74" s="76">
        <v>80</v>
      </c>
      <c r="H74" s="76" t="s">
        <v>311</v>
      </c>
      <c r="I74" s="77" t="str">
        <f t="shared" si="1"/>
        <v>10510 - Guideway Elements, Guideway, Underground, Tunnel</v>
      </c>
    </row>
    <row r="75" spans="2:9" x14ac:dyDescent="0.3">
      <c r="B75" s="76">
        <v>10511</v>
      </c>
      <c r="C75" s="76" t="s">
        <v>62</v>
      </c>
      <c r="D75" s="76" t="s">
        <v>63</v>
      </c>
      <c r="E75" s="76" t="s">
        <v>75</v>
      </c>
      <c r="F75" s="76" t="s">
        <v>707</v>
      </c>
      <c r="G75" s="76">
        <v>80</v>
      </c>
      <c r="H75" s="76" t="s">
        <v>311</v>
      </c>
      <c r="I75" s="77" t="str">
        <f t="shared" si="1"/>
        <v>10511 - Guideway Elements, Guideway, Underground, Tunnel Commuter Rail</v>
      </c>
    </row>
    <row r="76" spans="2:9" x14ac:dyDescent="0.3">
      <c r="B76" s="76">
        <v>10512</v>
      </c>
      <c r="C76" s="76" t="s">
        <v>62</v>
      </c>
      <c r="D76" s="76" t="s">
        <v>63</v>
      </c>
      <c r="E76" s="76" t="s">
        <v>75</v>
      </c>
      <c r="F76" s="76" t="s">
        <v>708</v>
      </c>
      <c r="G76" s="76">
        <v>80</v>
      </c>
      <c r="H76" s="76" t="s">
        <v>311</v>
      </c>
      <c r="I76" s="77" t="str">
        <f t="shared" si="1"/>
        <v>10512 - Guideway Elements, Guideway, Underground, Tunnel Heavy Rail</v>
      </c>
    </row>
    <row r="77" spans="2:9" x14ac:dyDescent="0.3">
      <c r="B77" s="76">
        <v>10513</v>
      </c>
      <c r="C77" s="76" t="s">
        <v>62</v>
      </c>
      <c r="D77" s="76" t="s">
        <v>63</v>
      </c>
      <c r="E77" s="76" t="s">
        <v>75</v>
      </c>
      <c r="F77" s="76" t="s">
        <v>709</v>
      </c>
      <c r="G77" s="76">
        <v>80</v>
      </c>
      <c r="H77" s="76" t="s">
        <v>311</v>
      </c>
      <c r="I77" s="77" t="str">
        <f t="shared" si="1"/>
        <v>10513 - Guideway Elements, Guideway, Underground, Tunnel Light Rail</v>
      </c>
    </row>
    <row r="78" spans="2:9" x14ac:dyDescent="0.3">
      <c r="B78" s="76">
        <v>10520</v>
      </c>
      <c r="C78" s="76" t="s">
        <v>62</v>
      </c>
      <c r="D78" s="76" t="s">
        <v>63</v>
      </c>
      <c r="E78" s="76" t="s">
        <v>75</v>
      </c>
      <c r="F78" s="76" t="s">
        <v>76</v>
      </c>
      <c r="G78" s="76">
        <v>80</v>
      </c>
      <c r="H78" s="76" t="s">
        <v>311</v>
      </c>
      <c r="I78" s="77" t="str">
        <f t="shared" si="1"/>
        <v>10520 - Guideway Elements, Guideway, Underground, Cut &amp; Cover</v>
      </c>
    </row>
    <row r="79" spans="2:9" x14ac:dyDescent="0.3">
      <c r="B79" s="76">
        <v>10521</v>
      </c>
      <c r="C79" s="76" t="s">
        <v>62</v>
      </c>
      <c r="D79" s="76" t="s">
        <v>63</v>
      </c>
      <c r="E79" s="76" t="s">
        <v>75</v>
      </c>
      <c r="F79" s="76" t="s">
        <v>710</v>
      </c>
      <c r="G79" s="76">
        <v>80</v>
      </c>
      <c r="H79" s="76" t="s">
        <v>311</v>
      </c>
      <c r="I79" s="77" t="str">
        <f t="shared" si="1"/>
        <v>10521 - Guideway Elements, Guideway, Underground, Cut &amp; Cover Commuter Rail</v>
      </c>
    </row>
    <row r="80" spans="2:9" x14ac:dyDescent="0.3">
      <c r="B80" s="76">
        <v>10522</v>
      </c>
      <c r="C80" s="76" t="s">
        <v>62</v>
      </c>
      <c r="D80" s="76" t="s">
        <v>63</v>
      </c>
      <c r="E80" s="76" t="s">
        <v>75</v>
      </c>
      <c r="F80" s="76" t="s">
        <v>711</v>
      </c>
      <c r="G80" s="76">
        <v>80</v>
      </c>
      <c r="H80" s="76" t="s">
        <v>311</v>
      </c>
      <c r="I80" s="77" t="str">
        <f t="shared" si="1"/>
        <v>10522 - Guideway Elements, Guideway, Underground, Cut &amp; Cover Heavy Rail</v>
      </c>
    </row>
    <row r="81" spans="2:9" x14ac:dyDescent="0.3">
      <c r="B81" s="76">
        <v>10523</v>
      </c>
      <c r="C81" s="76" t="s">
        <v>62</v>
      </c>
      <c r="D81" s="76" t="s">
        <v>63</v>
      </c>
      <c r="E81" s="76" t="s">
        <v>75</v>
      </c>
      <c r="F81" s="76" t="s">
        <v>712</v>
      </c>
      <c r="G81" s="76">
        <v>80</v>
      </c>
      <c r="H81" s="76" t="s">
        <v>311</v>
      </c>
      <c r="I81" s="77" t="str">
        <f t="shared" si="1"/>
        <v>10523 - Guideway Elements, Guideway, Underground, Cut &amp; Cover Light Rail</v>
      </c>
    </row>
    <row r="82" spans="2:9" x14ac:dyDescent="0.3">
      <c r="B82" s="76">
        <v>10530</v>
      </c>
      <c r="C82" s="76" t="s">
        <v>62</v>
      </c>
      <c r="D82" s="76" t="s">
        <v>63</v>
      </c>
      <c r="E82" s="76" t="s">
        <v>75</v>
      </c>
      <c r="F82" s="76" t="s">
        <v>73</v>
      </c>
      <c r="G82" s="76">
        <v>80</v>
      </c>
      <c r="H82" s="76" t="s">
        <v>311</v>
      </c>
      <c r="I82" s="77" t="str">
        <f t="shared" si="1"/>
        <v>10530 - Guideway Elements, Guideway, Underground, Foot Walk</v>
      </c>
    </row>
    <row r="83" spans="2:9" x14ac:dyDescent="0.3">
      <c r="B83" s="76">
        <v>10540</v>
      </c>
      <c r="C83" s="76" t="s">
        <v>62</v>
      </c>
      <c r="D83" s="76" t="s">
        <v>63</v>
      </c>
      <c r="E83" s="76" t="s">
        <v>75</v>
      </c>
      <c r="F83" s="76" t="s">
        <v>77</v>
      </c>
      <c r="G83" s="76">
        <v>80</v>
      </c>
      <c r="H83" s="76" t="s">
        <v>311</v>
      </c>
      <c r="I83" s="77" t="str">
        <f t="shared" si="1"/>
        <v>10540 - Guideway Elements, Guideway, Underground, Tube</v>
      </c>
    </row>
    <row r="84" spans="2:9" x14ac:dyDescent="0.3">
      <c r="B84" s="76">
        <v>10541</v>
      </c>
      <c r="C84" s="76" t="s">
        <v>62</v>
      </c>
      <c r="D84" s="76" t="s">
        <v>63</v>
      </c>
      <c r="E84" s="76" t="s">
        <v>75</v>
      </c>
      <c r="F84" s="76" t="s">
        <v>713</v>
      </c>
      <c r="G84" s="76">
        <v>80</v>
      </c>
      <c r="H84" s="76" t="s">
        <v>311</v>
      </c>
      <c r="I84" s="77" t="str">
        <f t="shared" si="1"/>
        <v>10541 - Guideway Elements, Guideway, Underground, Tube Commuter Rail</v>
      </c>
    </row>
    <row r="85" spans="2:9" x14ac:dyDescent="0.3">
      <c r="B85" s="76">
        <v>10542</v>
      </c>
      <c r="C85" s="76" t="s">
        <v>62</v>
      </c>
      <c r="D85" s="76" t="s">
        <v>63</v>
      </c>
      <c r="E85" s="76" t="s">
        <v>75</v>
      </c>
      <c r="F85" s="76" t="s">
        <v>714</v>
      </c>
      <c r="G85" s="76">
        <v>80</v>
      </c>
      <c r="H85" s="76" t="s">
        <v>311</v>
      </c>
      <c r="I85" s="77" t="str">
        <f t="shared" si="1"/>
        <v>10542 - Guideway Elements, Guideway, Underground, Tube Heavy Rail</v>
      </c>
    </row>
    <row r="86" spans="2:9" x14ac:dyDescent="0.3">
      <c r="B86" s="76">
        <v>10543</v>
      </c>
      <c r="C86" s="76" t="s">
        <v>62</v>
      </c>
      <c r="D86" s="76" t="s">
        <v>63</v>
      </c>
      <c r="E86" s="76" t="s">
        <v>75</v>
      </c>
      <c r="F86" s="76" t="s">
        <v>715</v>
      </c>
      <c r="G86" s="76">
        <v>80</v>
      </c>
      <c r="H86" s="76" t="s">
        <v>311</v>
      </c>
      <c r="I86" s="77" t="str">
        <f t="shared" si="1"/>
        <v>10543 - Guideway Elements, Guideway, Underground, Tube Light Rail</v>
      </c>
    </row>
    <row r="87" spans="2:9" x14ac:dyDescent="0.3">
      <c r="B87" s="76">
        <v>10600</v>
      </c>
      <c r="C87" s="76" t="s">
        <v>62</v>
      </c>
      <c r="D87" s="76" t="s">
        <v>63</v>
      </c>
      <c r="E87" s="76" t="s">
        <v>78</v>
      </c>
      <c r="F87" s="76" t="s">
        <v>64</v>
      </c>
      <c r="G87" s="76">
        <v>80</v>
      </c>
      <c r="H87" s="76" t="s">
        <v>311</v>
      </c>
      <c r="I87" s="77" t="str">
        <f t="shared" si="1"/>
        <v>10600 - Guideway Elements, Guideway, Retained Cut</v>
      </c>
    </row>
    <row r="88" spans="2:9" x14ac:dyDescent="0.3">
      <c r="B88" s="76">
        <v>10601</v>
      </c>
      <c r="C88" s="76" t="s">
        <v>62</v>
      </c>
      <c r="D88" s="76" t="s">
        <v>63</v>
      </c>
      <c r="E88" s="76" t="s">
        <v>78</v>
      </c>
      <c r="F88" s="76" t="s">
        <v>34</v>
      </c>
      <c r="G88" s="76">
        <v>80</v>
      </c>
      <c r="H88" s="76" t="s">
        <v>311</v>
      </c>
      <c r="I88" s="77" t="str">
        <f t="shared" si="1"/>
        <v>10601 - Guideway Elements, Guideway, Retained Cut, Commuter Rail</v>
      </c>
    </row>
    <row r="89" spans="2:9" x14ac:dyDescent="0.3">
      <c r="B89" s="76">
        <v>10602</v>
      </c>
      <c r="C89" s="76" t="s">
        <v>62</v>
      </c>
      <c r="D89" s="76" t="s">
        <v>63</v>
      </c>
      <c r="E89" s="76" t="s">
        <v>78</v>
      </c>
      <c r="F89" s="76" t="s">
        <v>39</v>
      </c>
      <c r="G89" s="76">
        <v>80</v>
      </c>
      <c r="H89" s="76" t="s">
        <v>311</v>
      </c>
      <c r="I89" s="77" t="str">
        <f t="shared" si="1"/>
        <v>10602 - Guideway Elements, Guideway, Retained Cut, Heavy Rail</v>
      </c>
    </row>
    <row r="90" spans="2:9" x14ac:dyDescent="0.3">
      <c r="B90" s="76">
        <v>10603</v>
      </c>
      <c r="C90" s="76" t="s">
        <v>62</v>
      </c>
      <c r="D90" s="76" t="s">
        <v>63</v>
      </c>
      <c r="E90" s="76" t="s">
        <v>78</v>
      </c>
      <c r="F90" s="76" t="s">
        <v>43</v>
      </c>
      <c r="G90" s="76">
        <v>80</v>
      </c>
      <c r="H90" s="76" t="s">
        <v>311</v>
      </c>
      <c r="I90" s="77" t="str">
        <f t="shared" si="1"/>
        <v>10603 - Guideway Elements, Guideway, Retained Cut, Light Rail</v>
      </c>
    </row>
    <row r="91" spans="2:9" x14ac:dyDescent="0.3">
      <c r="B91" s="76">
        <v>10605</v>
      </c>
      <c r="C91" s="76" t="s">
        <v>62</v>
      </c>
      <c r="D91" s="76" t="s">
        <v>63</v>
      </c>
      <c r="E91" s="76" t="s">
        <v>78</v>
      </c>
      <c r="F91" s="76" t="s">
        <v>716</v>
      </c>
      <c r="G91" s="76">
        <v>80</v>
      </c>
      <c r="H91" s="76" t="s">
        <v>311</v>
      </c>
      <c r="I91" s="77" t="str">
        <f t="shared" si="1"/>
        <v>10605 - Guideway Elements, Guideway, Retained Cut, Box Culvert</v>
      </c>
    </row>
    <row r="92" spans="2:9" x14ac:dyDescent="0.3">
      <c r="B92" s="76">
        <v>11000</v>
      </c>
      <c r="C92" s="76" t="s">
        <v>62</v>
      </c>
      <c r="D92" s="76" t="s">
        <v>79</v>
      </c>
      <c r="E92" s="76" t="s">
        <v>64</v>
      </c>
      <c r="F92" s="76" t="s">
        <v>64</v>
      </c>
      <c r="G92" s="76">
        <v>50</v>
      </c>
      <c r="H92" s="76" t="s">
        <v>313</v>
      </c>
      <c r="I92" s="77" t="str">
        <f t="shared" si="1"/>
        <v>11000 - Guideway Elements, Trackwork</v>
      </c>
    </row>
    <row r="93" spans="2:9" x14ac:dyDescent="0.3">
      <c r="B93" s="76">
        <v>11100</v>
      </c>
      <c r="C93" s="76" t="s">
        <v>62</v>
      </c>
      <c r="D93" s="76" t="s">
        <v>79</v>
      </c>
      <c r="E93" s="76" t="s">
        <v>80</v>
      </c>
      <c r="F93" s="76" t="s">
        <v>64</v>
      </c>
      <c r="G93" s="76">
        <v>50</v>
      </c>
      <c r="H93" s="76" t="s">
        <v>313</v>
      </c>
      <c r="I93" s="77" t="str">
        <f t="shared" si="1"/>
        <v>11100 - Guideway Elements, Trackwork, Direct Fixation</v>
      </c>
    </row>
    <row r="94" spans="2:9" x14ac:dyDescent="0.3">
      <c r="B94" s="76">
        <v>11101</v>
      </c>
      <c r="C94" s="76" t="s">
        <v>62</v>
      </c>
      <c r="D94" s="76" t="s">
        <v>79</v>
      </c>
      <c r="E94" s="76" t="s">
        <v>80</v>
      </c>
      <c r="F94" s="76" t="s">
        <v>81</v>
      </c>
      <c r="G94" s="76">
        <v>50</v>
      </c>
      <c r="H94" s="76" t="s">
        <v>313</v>
      </c>
      <c r="I94" s="77" t="str">
        <f t="shared" si="1"/>
        <v>11101 - Guideway Elements, Trackwork, Direct Fixation, Tangent</v>
      </c>
    </row>
    <row r="95" spans="2:9" x14ac:dyDescent="0.3">
      <c r="B95" s="76">
        <v>11102</v>
      </c>
      <c r="C95" s="76" t="s">
        <v>62</v>
      </c>
      <c r="D95" s="76" t="s">
        <v>79</v>
      </c>
      <c r="E95" s="76" t="s">
        <v>80</v>
      </c>
      <c r="F95" s="76" t="s">
        <v>82</v>
      </c>
      <c r="G95" s="76">
        <v>15</v>
      </c>
      <c r="H95" s="76" t="s">
        <v>313</v>
      </c>
      <c r="I95" s="77" t="str">
        <f t="shared" si="1"/>
        <v>11102 - Guideway Elements, Trackwork, Direct Fixation, Curve</v>
      </c>
    </row>
    <row r="96" spans="2:9" x14ac:dyDescent="0.3">
      <c r="B96" s="76">
        <v>11103</v>
      </c>
      <c r="C96" s="76" t="s">
        <v>62</v>
      </c>
      <c r="D96" s="76" t="s">
        <v>79</v>
      </c>
      <c r="E96" s="76" t="s">
        <v>80</v>
      </c>
      <c r="F96" s="76" t="s">
        <v>83</v>
      </c>
      <c r="G96" s="76">
        <v>25</v>
      </c>
      <c r="H96" s="76" t="s">
        <v>313</v>
      </c>
      <c r="I96" s="77" t="str">
        <f t="shared" si="1"/>
        <v>11103 - Guideway Elements, Trackwork, Direct Fixation, Guarded</v>
      </c>
    </row>
    <row r="97" spans="2:9" x14ac:dyDescent="0.3">
      <c r="B97" s="76">
        <v>11104</v>
      </c>
      <c r="C97" s="76" t="s">
        <v>62</v>
      </c>
      <c r="D97" s="76" t="s">
        <v>79</v>
      </c>
      <c r="E97" s="76" t="s">
        <v>80</v>
      </c>
      <c r="F97" s="76" t="s">
        <v>84</v>
      </c>
      <c r="G97" s="76">
        <v>15</v>
      </c>
      <c r="H97" s="76" t="s">
        <v>313</v>
      </c>
      <c r="I97" s="77" t="str">
        <f t="shared" ref="I97:I160" si="2">B97&amp;IF(NOT(C97="-")," - "&amp;C97,"")&amp;IF(NOT(D97="-"),", "&amp;D97,"")&amp;IF(NOT(E97="-"),", "&amp;E97,"")&amp;IF(NOT(F97="-"),", "&amp;F97,"")</f>
        <v>11104 - Guideway Elements, Trackwork, Direct Fixation, Platform Tangent</v>
      </c>
    </row>
    <row r="98" spans="2:9" x14ac:dyDescent="0.3">
      <c r="B98" s="76">
        <v>11105</v>
      </c>
      <c r="C98" s="76" t="s">
        <v>62</v>
      </c>
      <c r="D98" s="76" t="s">
        <v>79</v>
      </c>
      <c r="E98" s="76" t="s">
        <v>80</v>
      </c>
      <c r="F98" s="76" t="s">
        <v>85</v>
      </c>
      <c r="G98" s="76">
        <v>10</v>
      </c>
      <c r="H98" s="76" t="s">
        <v>313</v>
      </c>
      <c r="I98" s="77" t="str">
        <f t="shared" si="2"/>
        <v>11105 - Guideway Elements, Trackwork, Direct Fixation, Platform Curved</v>
      </c>
    </row>
    <row r="99" spans="2:9" x14ac:dyDescent="0.3">
      <c r="B99" s="76">
        <v>11106</v>
      </c>
      <c r="C99" s="76" t="s">
        <v>62</v>
      </c>
      <c r="D99" s="76" t="s">
        <v>79</v>
      </c>
      <c r="E99" s="76" t="s">
        <v>80</v>
      </c>
      <c r="F99" s="76" t="s">
        <v>86</v>
      </c>
      <c r="G99" s="76">
        <v>20</v>
      </c>
      <c r="H99" s="76" t="s">
        <v>313</v>
      </c>
      <c r="I99" s="77" t="str">
        <f t="shared" si="2"/>
        <v>11106 - Guideway Elements, Trackwork, Direct Fixation, Platform Guarded</v>
      </c>
    </row>
    <row r="100" spans="2:9" x14ac:dyDescent="0.3">
      <c r="B100" s="76">
        <v>11200</v>
      </c>
      <c r="C100" s="76" t="s">
        <v>62</v>
      </c>
      <c r="D100" s="76" t="s">
        <v>79</v>
      </c>
      <c r="E100" s="76" t="s">
        <v>87</v>
      </c>
      <c r="F100" s="76" t="s">
        <v>64</v>
      </c>
      <c r="G100" s="76">
        <v>35</v>
      </c>
      <c r="H100" s="76" t="s">
        <v>313</v>
      </c>
      <c r="I100" s="77" t="str">
        <f t="shared" si="2"/>
        <v>11200 - Guideway Elements, Trackwork, Ballasted</v>
      </c>
    </row>
    <row r="101" spans="2:9" x14ac:dyDescent="0.3">
      <c r="B101" s="76">
        <v>11201</v>
      </c>
      <c r="C101" s="76" t="s">
        <v>62</v>
      </c>
      <c r="D101" s="76" t="s">
        <v>79</v>
      </c>
      <c r="E101" s="76" t="s">
        <v>87</v>
      </c>
      <c r="F101" s="76" t="s">
        <v>81</v>
      </c>
      <c r="G101" s="76">
        <v>70</v>
      </c>
      <c r="H101" s="76" t="s">
        <v>313</v>
      </c>
      <c r="I101" s="77" t="str">
        <f t="shared" si="2"/>
        <v>11201 - Guideway Elements, Trackwork, Ballasted, Tangent</v>
      </c>
    </row>
    <row r="102" spans="2:9" x14ac:dyDescent="0.3">
      <c r="B102" s="76">
        <v>11202</v>
      </c>
      <c r="C102" s="76" t="s">
        <v>62</v>
      </c>
      <c r="D102" s="76" t="s">
        <v>79</v>
      </c>
      <c r="E102" s="76" t="s">
        <v>87</v>
      </c>
      <c r="F102" s="76" t="s">
        <v>82</v>
      </c>
      <c r="G102" s="76">
        <v>35</v>
      </c>
      <c r="H102" s="76" t="s">
        <v>313</v>
      </c>
      <c r="I102" s="77" t="str">
        <f t="shared" si="2"/>
        <v>11202 - Guideway Elements, Trackwork, Ballasted, Curve</v>
      </c>
    </row>
    <row r="103" spans="2:9" x14ac:dyDescent="0.3">
      <c r="B103" s="76">
        <v>11203</v>
      </c>
      <c r="C103" s="76" t="s">
        <v>62</v>
      </c>
      <c r="D103" s="76" t="s">
        <v>79</v>
      </c>
      <c r="E103" s="76" t="s">
        <v>87</v>
      </c>
      <c r="F103" s="76" t="s">
        <v>83</v>
      </c>
      <c r="G103" s="76">
        <v>25</v>
      </c>
      <c r="H103" s="76" t="s">
        <v>313</v>
      </c>
      <c r="I103" s="77" t="str">
        <f t="shared" si="2"/>
        <v>11203 - Guideway Elements, Trackwork, Ballasted, Guarded</v>
      </c>
    </row>
    <row r="104" spans="2:9" x14ac:dyDescent="0.3">
      <c r="B104" s="76">
        <v>11204</v>
      </c>
      <c r="C104" s="76" t="s">
        <v>62</v>
      </c>
      <c r="D104" s="76" t="s">
        <v>79</v>
      </c>
      <c r="E104" s="76" t="s">
        <v>87</v>
      </c>
      <c r="F104" s="76" t="s">
        <v>84</v>
      </c>
      <c r="G104" s="76">
        <v>15</v>
      </c>
      <c r="H104" s="76" t="s">
        <v>313</v>
      </c>
      <c r="I104" s="77" t="str">
        <f t="shared" si="2"/>
        <v>11204 - Guideway Elements, Trackwork, Ballasted, Platform Tangent</v>
      </c>
    </row>
    <row r="105" spans="2:9" x14ac:dyDescent="0.3">
      <c r="B105" s="76">
        <v>11205</v>
      </c>
      <c r="C105" s="76" t="s">
        <v>62</v>
      </c>
      <c r="D105" s="76" t="s">
        <v>79</v>
      </c>
      <c r="E105" s="76" t="s">
        <v>87</v>
      </c>
      <c r="F105" s="76" t="s">
        <v>85</v>
      </c>
      <c r="G105" s="76">
        <v>10</v>
      </c>
      <c r="H105" s="76" t="s">
        <v>313</v>
      </c>
      <c r="I105" s="77" t="str">
        <f t="shared" si="2"/>
        <v>11205 - Guideway Elements, Trackwork, Ballasted, Platform Curved</v>
      </c>
    </row>
    <row r="106" spans="2:9" x14ac:dyDescent="0.3">
      <c r="B106" s="76">
        <v>11206</v>
      </c>
      <c r="C106" s="76" t="s">
        <v>62</v>
      </c>
      <c r="D106" s="76" t="s">
        <v>79</v>
      </c>
      <c r="E106" s="76" t="s">
        <v>87</v>
      </c>
      <c r="F106" s="76" t="s">
        <v>86</v>
      </c>
      <c r="G106" s="76">
        <v>20</v>
      </c>
      <c r="H106" s="76" t="s">
        <v>313</v>
      </c>
      <c r="I106" s="77" t="str">
        <f t="shared" si="2"/>
        <v>11206 - Guideway Elements, Trackwork, Ballasted, Platform Guarded</v>
      </c>
    </row>
    <row r="107" spans="2:9" x14ac:dyDescent="0.3">
      <c r="B107" s="76">
        <v>11211</v>
      </c>
      <c r="C107" s="76" t="s">
        <v>62</v>
      </c>
      <c r="D107" s="76" t="s">
        <v>79</v>
      </c>
      <c r="E107" s="76" t="s">
        <v>87</v>
      </c>
      <c r="F107" s="76" t="s">
        <v>717</v>
      </c>
      <c r="G107" s="76">
        <v>70</v>
      </c>
      <c r="H107" s="76" t="s">
        <v>313</v>
      </c>
      <c r="I107" s="77" t="str">
        <f t="shared" si="2"/>
        <v>11211 - Guideway Elements, Trackwork, Ballasted, Tangent - Concrete Tie</v>
      </c>
    </row>
    <row r="108" spans="2:9" x14ac:dyDescent="0.3">
      <c r="B108" s="76">
        <v>11212</v>
      </c>
      <c r="C108" s="76" t="s">
        <v>62</v>
      </c>
      <c r="D108" s="76" t="s">
        <v>79</v>
      </c>
      <c r="E108" s="76" t="s">
        <v>87</v>
      </c>
      <c r="F108" s="76" t="s">
        <v>718</v>
      </c>
      <c r="G108" s="76">
        <v>70</v>
      </c>
      <c r="H108" s="76" t="s">
        <v>313</v>
      </c>
      <c r="I108" s="77" t="str">
        <f t="shared" si="2"/>
        <v>11212 - Guideway Elements, Trackwork, Ballasted, Tangent - Wood Tie</v>
      </c>
    </row>
    <row r="109" spans="2:9" x14ac:dyDescent="0.3">
      <c r="B109" s="76">
        <v>11213</v>
      </c>
      <c r="C109" s="76" t="s">
        <v>62</v>
      </c>
      <c r="D109" s="76" t="s">
        <v>79</v>
      </c>
      <c r="E109" s="76" t="s">
        <v>87</v>
      </c>
      <c r="F109" s="76" t="s">
        <v>719</v>
      </c>
      <c r="G109" s="76">
        <v>35</v>
      </c>
      <c r="H109" s="76" t="s">
        <v>313</v>
      </c>
      <c r="I109" s="77" t="str">
        <f t="shared" si="2"/>
        <v>11213 - Guideway Elements, Trackwork, Ballasted, Curve - Concrete Tie</v>
      </c>
    </row>
    <row r="110" spans="2:9" x14ac:dyDescent="0.3">
      <c r="B110" s="76">
        <v>11214</v>
      </c>
      <c r="C110" s="76" t="s">
        <v>62</v>
      </c>
      <c r="D110" s="76" t="s">
        <v>79</v>
      </c>
      <c r="E110" s="76" t="s">
        <v>87</v>
      </c>
      <c r="F110" s="76" t="s">
        <v>720</v>
      </c>
      <c r="G110" s="76">
        <v>35</v>
      </c>
      <c r="H110" s="76" t="s">
        <v>313</v>
      </c>
      <c r="I110" s="77" t="str">
        <f t="shared" si="2"/>
        <v>11214 - Guideway Elements, Trackwork, Ballasted, Curve - Wood Tie</v>
      </c>
    </row>
    <row r="111" spans="2:9" x14ac:dyDescent="0.3">
      <c r="B111" s="76">
        <v>11300</v>
      </c>
      <c r="C111" s="76" t="s">
        <v>62</v>
      </c>
      <c r="D111" s="76" t="s">
        <v>79</v>
      </c>
      <c r="E111" s="76" t="s">
        <v>88</v>
      </c>
      <c r="F111" s="76" t="s">
        <v>64</v>
      </c>
      <c r="G111" s="76">
        <v>12</v>
      </c>
      <c r="H111" s="76" t="s">
        <v>313</v>
      </c>
      <c r="I111" s="77" t="str">
        <f t="shared" si="2"/>
        <v>11300 - Guideway Elements, Trackwork, Embedded</v>
      </c>
    </row>
    <row r="112" spans="2:9" x14ac:dyDescent="0.3">
      <c r="B112" s="76">
        <v>11301</v>
      </c>
      <c r="C112" s="76" t="s">
        <v>62</v>
      </c>
      <c r="D112" s="76" t="s">
        <v>79</v>
      </c>
      <c r="E112" s="76" t="s">
        <v>88</v>
      </c>
      <c r="F112" s="76" t="s">
        <v>81</v>
      </c>
      <c r="G112" s="76">
        <v>70</v>
      </c>
      <c r="H112" s="76" t="s">
        <v>313</v>
      </c>
      <c r="I112" s="77" t="str">
        <f t="shared" si="2"/>
        <v>11301 - Guideway Elements, Trackwork, Embedded, Tangent</v>
      </c>
    </row>
    <row r="113" spans="2:9" x14ac:dyDescent="0.3">
      <c r="B113" s="76">
        <v>11302</v>
      </c>
      <c r="C113" s="76" t="s">
        <v>62</v>
      </c>
      <c r="D113" s="76" t="s">
        <v>79</v>
      </c>
      <c r="E113" s="76" t="s">
        <v>88</v>
      </c>
      <c r="F113" s="76" t="s">
        <v>82</v>
      </c>
      <c r="G113" s="76">
        <v>10</v>
      </c>
      <c r="H113" s="76" t="s">
        <v>313</v>
      </c>
      <c r="I113" s="77" t="str">
        <f t="shared" si="2"/>
        <v>11302 - Guideway Elements, Trackwork, Embedded, Curve</v>
      </c>
    </row>
    <row r="114" spans="2:9" x14ac:dyDescent="0.3">
      <c r="B114" s="76">
        <v>11303</v>
      </c>
      <c r="C114" s="76" t="s">
        <v>62</v>
      </c>
      <c r="D114" s="76" t="s">
        <v>79</v>
      </c>
      <c r="E114" s="76" t="s">
        <v>88</v>
      </c>
      <c r="F114" s="76" t="s">
        <v>89</v>
      </c>
      <c r="G114" s="76">
        <v>10</v>
      </c>
      <c r="H114" s="76" t="s">
        <v>313</v>
      </c>
      <c r="I114" s="77" t="str">
        <f t="shared" si="2"/>
        <v>11303 - Guideway Elements, Trackwork, Embedded, At-Grade Crossings</v>
      </c>
    </row>
    <row r="115" spans="2:9" x14ac:dyDescent="0.3">
      <c r="B115" s="76">
        <v>11400</v>
      </c>
      <c r="C115" s="76" t="s">
        <v>62</v>
      </c>
      <c r="D115" s="76" t="s">
        <v>79</v>
      </c>
      <c r="E115" s="76" t="s">
        <v>90</v>
      </c>
      <c r="F115" s="76" t="s">
        <v>64</v>
      </c>
      <c r="G115" s="76">
        <v>30</v>
      </c>
      <c r="H115" s="76" t="s">
        <v>313</v>
      </c>
      <c r="I115" s="77" t="str">
        <f t="shared" si="2"/>
        <v>11400 - Guideway Elements, Trackwork, Special</v>
      </c>
    </row>
    <row r="116" spans="2:9" x14ac:dyDescent="0.3">
      <c r="B116" s="76">
        <v>11401</v>
      </c>
      <c r="C116" s="76" t="s">
        <v>62</v>
      </c>
      <c r="D116" s="76" t="s">
        <v>79</v>
      </c>
      <c r="E116" s="76" t="s">
        <v>90</v>
      </c>
      <c r="F116" s="76" t="s">
        <v>91</v>
      </c>
      <c r="G116" s="76">
        <v>15</v>
      </c>
      <c r="H116" s="76" t="s">
        <v>314</v>
      </c>
      <c r="I116" s="77" t="str">
        <f t="shared" si="2"/>
        <v>11401 - Guideway Elements, Trackwork, Special, Diamond Crossover</v>
      </c>
    </row>
    <row r="117" spans="2:9" x14ac:dyDescent="0.3">
      <c r="B117" s="76">
        <v>11402</v>
      </c>
      <c r="C117" s="76" t="s">
        <v>62</v>
      </c>
      <c r="D117" s="76" t="s">
        <v>79</v>
      </c>
      <c r="E117" s="76" t="s">
        <v>90</v>
      </c>
      <c r="F117" s="76" t="s">
        <v>92</v>
      </c>
      <c r="G117" s="76">
        <v>15</v>
      </c>
      <c r="H117" s="76" t="s">
        <v>314</v>
      </c>
      <c r="I117" s="77" t="str">
        <f t="shared" si="2"/>
        <v>11402 - Guideway Elements, Trackwork, Special, Direct Fixation Diamond Crossover</v>
      </c>
    </row>
    <row r="118" spans="2:9" x14ac:dyDescent="0.3">
      <c r="B118" s="76">
        <v>11403</v>
      </c>
      <c r="C118" s="76" t="s">
        <v>62</v>
      </c>
      <c r="D118" s="76" t="s">
        <v>79</v>
      </c>
      <c r="E118" s="76" t="s">
        <v>90</v>
      </c>
      <c r="F118" s="76" t="s">
        <v>93</v>
      </c>
      <c r="G118" s="76">
        <v>30</v>
      </c>
      <c r="H118" s="76" t="s">
        <v>314</v>
      </c>
      <c r="I118" s="77" t="str">
        <f t="shared" si="2"/>
        <v>11403 - Guideway Elements, Trackwork, Special, Ballasted Diamond Crossover</v>
      </c>
    </row>
    <row r="119" spans="2:9" x14ac:dyDescent="0.3">
      <c r="B119" s="76">
        <v>11404</v>
      </c>
      <c r="C119" s="76" t="s">
        <v>62</v>
      </c>
      <c r="D119" s="76" t="s">
        <v>79</v>
      </c>
      <c r="E119" s="76" t="s">
        <v>90</v>
      </c>
      <c r="F119" s="76" t="s">
        <v>94</v>
      </c>
      <c r="G119" s="76">
        <v>15</v>
      </c>
      <c r="H119" s="76" t="s">
        <v>314</v>
      </c>
      <c r="I119" s="77" t="str">
        <f t="shared" si="2"/>
        <v>11404 - Guideway Elements, Trackwork, Special, Single Crossover</v>
      </c>
    </row>
    <row r="120" spans="2:9" x14ac:dyDescent="0.3">
      <c r="B120" s="76">
        <v>11405</v>
      </c>
      <c r="C120" s="76" t="s">
        <v>62</v>
      </c>
      <c r="D120" s="76" t="s">
        <v>79</v>
      </c>
      <c r="E120" s="76" t="s">
        <v>90</v>
      </c>
      <c r="F120" s="76" t="s">
        <v>95</v>
      </c>
      <c r="G120" s="76">
        <v>30</v>
      </c>
      <c r="H120" s="76" t="s">
        <v>314</v>
      </c>
      <c r="I120" s="77" t="str">
        <f t="shared" si="2"/>
        <v>11405 - Guideway Elements, Trackwork, Special, Direct Fixation Single Crossover</v>
      </c>
    </row>
    <row r="121" spans="2:9" x14ac:dyDescent="0.3">
      <c r="B121" s="76">
        <v>11406</v>
      </c>
      <c r="C121" s="76" t="s">
        <v>62</v>
      </c>
      <c r="D121" s="76" t="s">
        <v>79</v>
      </c>
      <c r="E121" s="76" t="s">
        <v>90</v>
      </c>
      <c r="F121" s="76" t="s">
        <v>96</v>
      </c>
      <c r="G121" s="76">
        <v>30</v>
      </c>
      <c r="H121" s="76" t="s">
        <v>314</v>
      </c>
      <c r="I121" s="77" t="str">
        <f t="shared" si="2"/>
        <v>11406 - Guideway Elements, Trackwork, Special, Ballasted Single Crossover</v>
      </c>
    </row>
    <row r="122" spans="2:9" x14ac:dyDescent="0.3">
      <c r="B122" s="76">
        <v>11407</v>
      </c>
      <c r="C122" s="76" t="s">
        <v>62</v>
      </c>
      <c r="D122" s="76" t="s">
        <v>79</v>
      </c>
      <c r="E122" s="76" t="s">
        <v>90</v>
      </c>
      <c r="F122" s="76" t="s">
        <v>97</v>
      </c>
      <c r="G122" s="76">
        <v>15</v>
      </c>
      <c r="H122" s="76" t="s">
        <v>314</v>
      </c>
      <c r="I122" s="77" t="str">
        <f t="shared" si="2"/>
        <v>11407 - Guideway Elements, Trackwork, Special, Turnout</v>
      </c>
    </row>
    <row r="123" spans="2:9" x14ac:dyDescent="0.3">
      <c r="B123" s="76">
        <v>11408</v>
      </c>
      <c r="C123" s="76" t="s">
        <v>62</v>
      </c>
      <c r="D123" s="76" t="s">
        <v>79</v>
      </c>
      <c r="E123" s="76" t="s">
        <v>90</v>
      </c>
      <c r="F123" s="76" t="s">
        <v>98</v>
      </c>
      <c r="G123" s="76">
        <v>15</v>
      </c>
      <c r="H123" s="76" t="s">
        <v>314</v>
      </c>
      <c r="I123" s="77" t="str">
        <f t="shared" si="2"/>
        <v>11408 - Guideway Elements, Trackwork, Special, Direct Fixation Turnout</v>
      </c>
    </row>
    <row r="124" spans="2:9" x14ac:dyDescent="0.3">
      <c r="B124" s="76">
        <v>11409</v>
      </c>
      <c r="C124" s="76" t="s">
        <v>62</v>
      </c>
      <c r="D124" s="76" t="s">
        <v>79</v>
      </c>
      <c r="E124" s="76" t="s">
        <v>90</v>
      </c>
      <c r="F124" s="76" t="s">
        <v>99</v>
      </c>
      <c r="G124" s="76">
        <v>30</v>
      </c>
      <c r="H124" s="76" t="s">
        <v>314</v>
      </c>
      <c r="I124" s="77" t="str">
        <f t="shared" si="2"/>
        <v>11409 - Guideway Elements, Trackwork, Special, Ballasted Turnout</v>
      </c>
    </row>
    <row r="125" spans="2:9" x14ac:dyDescent="0.3">
      <c r="B125" s="76">
        <v>11410</v>
      </c>
      <c r="C125" s="76" t="s">
        <v>62</v>
      </c>
      <c r="D125" s="76" t="s">
        <v>79</v>
      </c>
      <c r="E125" s="76" t="s">
        <v>90</v>
      </c>
      <c r="F125" s="76" t="s">
        <v>100</v>
      </c>
      <c r="G125" s="76">
        <v>25</v>
      </c>
      <c r="H125" s="76" t="s">
        <v>314</v>
      </c>
      <c r="I125" s="77" t="str">
        <f t="shared" si="2"/>
        <v>11410 - Guideway Elements, Trackwork, Special, Turntable</v>
      </c>
    </row>
    <row r="126" spans="2:9" x14ac:dyDescent="0.3">
      <c r="B126" s="76">
        <v>11500</v>
      </c>
      <c r="C126" s="76" t="s">
        <v>62</v>
      </c>
      <c r="D126" s="76" t="s">
        <v>79</v>
      </c>
      <c r="E126" s="76" t="s">
        <v>101</v>
      </c>
      <c r="F126" s="76" t="s">
        <v>64</v>
      </c>
      <c r="G126" s="76">
        <v>70</v>
      </c>
      <c r="H126" s="76" t="s">
        <v>313</v>
      </c>
      <c r="I126" s="77" t="str">
        <f t="shared" si="2"/>
        <v>11500 - Guideway Elements, Trackwork, Yard</v>
      </c>
    </row>
    <row r="127" spans="2:9" x14ac:dyDescent="0.3">
      <c r="B127" s="76">
        <v>11600</v>
      </c>
      <c r="C127" s="76" t="s">
        <v>62</v>
      </c>
      <c r="D127" s="76" t="s">
        <v>79</v>
      </c>
      <c r="E127" s="76" t="s">
        <v>102</v>
      </c>
      <c r="F127" s="76" t="s">
        <v>64</v>
      </c>
      <c r="G127" s="76">
        <v>15</v>
      </c>
      <c r="H127" s="76" t="s">
        <v>314</v>
      </c>
      <c r="I127" s="77" t="str">
        <f t="shared" si="2"/>
        <v>11600 - Guideway Elements, Trackwork, Ties</v>
      </c>
    </row>
    <row r="128" spans="2:9" x14ac:dyDescent="0.3">
      <c r="B128" s="76">
        <v>11601</v>
      </c>
      <c r="C128" s="76" t="s">
        <v>62</v>
      </c>
      <c r="D128" s="76" t="s">
        <v>79</v>
      </c>
      <c r="E128" s="76" t="s">
        <v>102</v>
      </c>
      <c r="F128" s="76" t="s">
        <v>103</v>
      </c>
      <c r="G128" s="76">
        <v>35</v>
      </c>
      <c r="H128" s="76" t="s">
        <v>314</v>
      </c>
      <c r="I128" s="77" t="str">
        <f t="shared" si="2"/>
        <v>11601 - Guideway Elements, Trackwork, Ties, Wood</v>
      </c>
    </row>
    <row r="129" spans="2:9" x14ac:dyDescent="0.3">
      <c r="B129" s="76">
        <v>11602</v>
      </c>
      <c r="C129" s="76" t="s">
        <v>62</v>
      </c>
      <c r="D129" s="76" t="s">
        <v>79</v>
      </c>
      <c r="E129" s="76" t="s">
        <v>102</v>
      </c>
      <c r="F129" s="76" t="s">
        <v>104</v>
      </c>
      <c r="G129" s="76">
        <v>35</v>
      </c>
      <c r="H129" s="76" t="s">
        <v>314</v>
      </c>
      <c r="I129" s="77" t="str">
        <f t="shared" si="2"/>
        <v>11602 - Guideway Elements, Trackwork, Ties, Concrete</v>
      </c>
    </row>
    <row r="130" spans="2:9" x14ac:dyDescent="0.3">
      <c r="B130" s="76">
        <v>12000</v>
      </c>
      <c r="C130" s="76" t="s">
        <v>62</v>
      </c>
      <c r="D130" s="76" t="s">
        <v>105</v>
      </c>
      <c r="E130" s="76" t="s">
        <v>64</v>
      </c>
      <c r="F130" s="76" t="s">
        <v>64</v>
      </c>
      <c r="G130" s="76">
        <v>30</v>
      </c>
      <c r="H130" s="76" t="s">
        <v>314</v>
      </c>
      <c r="I130" s="77" t="str">
        <f t="shared" si="2"/>
        <v>12000 - Guideway Elements, Special Structures</v>
      </c>
    </row>
    <row r="131" spans="2:9" x14ac:dyDescent="0.3">
      <c r="B131" s="76">
        <v>12100</v>
      </c>
      <c r="C131" s="76" t="s">
        <v>62</v>
      </c>
      <c r="D131" s="76" t="s">
        <v>105</v>
      </c>
      <c r="E131" s="76" t="s">
        <v>106</v>
      </c>
      <c r="F131" s="76" t="s">
        <v>64</v>
      </c>
      <c r="G131" s="76">
        <v>40</v>
      </c>
      <c r="H131" s="76" t="s">
        <v>314</v>
      </c>
      <c r="I131" s="77" t="str">
        <f t="shared" si="2"/>
        <v>12100 - Guideway Elements, Special Structures, Fencing</v>
      </c>
    </row>
    <row r="132" spans="2:9" x14ac:dyDescent="0.3">
      <c r="B132" s="76">
        <v>12200</v>
      </c>
      <c r="C132" s="76" t="s">
        <v>62</v>
      </c>
      <c r="D132" s="76" t="s">
        <v>105</v>
      </c>
      <c r="E132" s="76" t="s">
        <v>107</v>
      </c>
      <c r="F132" s="76" t="s">
        <v>64</v>
      </c>
      <c r="G132" s="76">
        <v>40</v>
      </c>
      <c r="H132" s="76" t="s">
        <v>311</v>
      </c>
      <c r="I132" s="77" t="str">
        <f t="shared" si="2"/>
        <v>12200 - Guideway Elements, Special Structures, Retaining Walls</v>
      </c>
    </row>
    <row r="133" spans="2:9" x14ac:dyDescent="0.3">
      <c r="B133" s="76">
        <v>13000</v>
      </c>
      <c r="C133" s="76" t="s">
        <v>62</v>
      </c>
      <c r="D133" s="76" t="s">
        <v>108</v>
      </c>
      <c r="E133" s="76" t="s">
        <v>64</v>
      </c>
      <c r="F133" s="76" t="s">
        <v>64</v>
      </c>
      <c r="G133" s="76">
        <v>30</v>
      </c>
      <c r="H133" s="76" t="s">
        <v>311</v>
      </c>
      <c r="I133" s="77" t="str">
        <f t="shared" si="2"/>
        <v>13000 - Guideway Elements, Bus Guideway</v>
      </c>
    </row>
    <row r="134" spans="2:9" x14ac:dyDescent="0.3">
      <c r="B134" s="76">
        <v>13100</v>
      </c>
      <c r="C134" s="76" t="s">
        <v>62</v>
      </c>
      <c r="D134" s="76" t="s">
        <v>108</v>
      </c>
      <c r="E134" s="76" t="s">
        <v>109</v>
      </c>
      <c r="F134" s="76" t="s">
        <v>64</v>
      </c>
      <c r="G134" s="76">
        <v>30</v>
      </c>
      <c r="H134" s="76" t="s">
        <v>311</v>
      </c>
      <c r="I134" s="77" t="str">
        <f t="shared" si="2"/>
        <v>13100 - Guideway Elements, Bus Guideway, At Grade</v>
      </c>
    </row>
    <row r="135" spans="2:9" x14ac:dyDescent="0.3">
      <c r="B135" s="76">
        <v>13200</v>
      </c>
      <c r="C135" s="76" t="s">
        <v>62</v>
      </c>
      <c r="D135" s="76" t="s">
        <v>108</v>
      </c>
      <c r="E135" s="76" t="s">
        <v>110</v>
      </c>
      <c r="F135" s="76" t="s">
        <v>64</v>
      </c>
      <c r="G135" s="76">
        <v>80</v>
      </c>
      <c r="H135" s="76" t="s">
        <v>311</v>
      </c>
      <c r="I135" s="77" t="str">
        <f t="shared" si="2"/>
        <v>13200 - Guideway Elements, Bus Guideway, Turnaround</v>
      </c>
    </row>
    <row r="136" spans="2:9" x14ac:dyDescent="0.3">
      <c r="B136" s="76">
        <v>13300</v>
      </c>
      <c r="C136" s="76" t="s">
        <v>62</v>
      </c>
      <c r="D136" s="76" t="s">
        <v>108</v>
      </c>
      <c r="E136" s="76" t="s">
        <v>74</v>
      </c>
      <c r="F136" s="76" t="s">
        <v>64</v>
      </c>
      <c r="G136" s="76">
        <v>80</v>
      </c>
      <c r="H136" s="76" t="s">
        <v>311</v>
      </c>
      <c r="I136" s="77" t="str">
        <f t="shared" si="2"/>
        <v>13300 - Guideway Elements, Bus Guideway, Elevated Fill</v>
      </c>
    </row>
    <row r="137" spans="2:9" x14ac:dyDescent="0.3">
      <c r="B137" s="76">
        <v>13400</v>
      </c>
      <c r="C137" s="76" t="s">
        <v>62</v>
      </c>
      <c r="D137" s="76" t="s">
        <v>108</v>
      </c>
      <c r="E137" s="76" t="s">
        <v>70</v>
      </c>
      <c r="F137" s="76" t="s">
        <v>64</v>
      </c>
      <c r="G137" s="76">
        <v>80</v>
      </c>
      <c r="H137" s="76" t="s">
        <v>311</v>
      </c>
      <c r="I137" s="77" t="str">
        <f t="shared" si="2"/>
        <v>13400 - Guideway Elements, Bus Guideway, Elevated Structure</v>
      </c>
    </row>
    <row r="138" spans="2:9" x14ac:dyDescent="0.3">
      <c r="B138" s="76">
        <v>13410</v>
      </c>
      <c r="C138" s="76" t="s">
        <v>62</v>
      </c>
      <c r="D138" s="76" t="s">
        <v>108</v>
      </c>
      <c r="E138" s="76" t="s">
        <v>70</v>
      </c>
      <c r="F138" s="76" t="s">
        <v>721</v>
      </c>
      <c r="G138" s="76">
        <v>80</v>
      </c>
      <c r="H138" s="76" t="s">
        <v>311</v>
      </c>
      <c r="I138" s="77" t="str">
        <f t="shared" si="2"/>
        <v>13410 - Guideway Elements, Bus Guideway, Elevated Structure, Elevated Roadway</v>
      </c>
    </row>
    <row r="139" spans="2:9" x14ac:dyDescent="0.3">
      <c r="B139" s="76">
        <v>13420</v>
      </c>
      <c r="C139" s="76" t="s">
        <v>62</v>
      </c>
      <c r="D139" s="76" t="s">
        <v>108</v>
      </c>
      <c r="E139" s="76" t="s">
        <v>70</v>
      </c>
      <c r="F139" s="76" t="s">
        <v>72</v>
      </c>
      <c r="G139" s="76">
        <v>80</v>
      </c>
      <c r="H139" s="76" t="s">
        <v>311</v>
      </c>
      <c r="I139" s="77" t="str">
        <f t="shared" si="2"/>
        <v>13420 - Guideway Elements, Bus Guideway, Elevated Structure, Bridge</v>
      </c>
    </row>
    <row r="140" spans="2:9" x14ac:dyDescent="0.3">
      <c r="B140" s="76">
        <v>13500</v>
      </c>
      <c r="C140" s="76" t="s">
        <v>62</v>
      </c>
      <c r="D140" s="76" t="s">
        <v>108</v>
      </c>
      <c r="E140" s="76" t="s">
        <v>111</v>
      </c>
      <c r="F140" s="76" t="s">
        <v>64</v>
      </c>
      <c r="G140" s="76">
        <v>100</v>
      </c>
      <c r="H140" s="76" t="s">
        <v>311</v>
      </c>
      <c r="I140" s="77" t="str">
        <f t="shared" si="2"/>
        <v>13500 - Guideway Elements, Bus Guideway, Subway</v>
      </c>
    </row>
    <row r="141" spans="2:9" x14ac:dyDescent="0.3">
      <c r="B141" s="76">
        <v>20000</v>
      </c>
      <c r="C141" s="76" t="s">
        <v>17</v>
      </c>
      <c r="D141" s="76" t="s">
        <v>64</v>
      </c>
      <c r="E141" s="76" t="s">
        <v>64</v>
      </c>
      <c r="F141" s="76" t="s">
        <v>64</v>
      </c>
      <c r="G141" s="76">
        <v>50</v>
      </c>
      <c r="H141" s="76" t="s">
        <v>314</v>
      </c>
      <c r="I141" s="77" t="str">
        <f t="shared" si="2"/>
        <v>20000 - Facilities</v>
      </c>
    </row>
    <row r="142" spans="2:9" x14ac:dyDescent="0.3">
      <c r="B142" s="76">
        <v>21000</v>
      </c>
      <c r="C142" s="76" t="s">
        <v>17</v>
      </c>
      <c r="D142" s="76" t="s">
        <v>18</v>
      </c>
      <c r="E142" s="76" t="s">
        <v>64</v>
      </c>
      <c r="F142" s="76" t="s">
        <v>64</v>
      </c>
      <c r="G142" s="76">
        <v>50</v>
      </c>
      <c r="H142" s="76" t="s">
        <v>314</v>
      </c>
      <c r="I142" s="77" t="str">
        <f t="shared" si="2"/>
        <v>21000 - Facilities, Buildings</v>
      </c>
    </row>
    <row r="143" spans="2:9" x14ac:dyDescent="0.3">
      <c r="B143" s="76">
        <v>21100</v>
      </c>
      <c r="C143" s="76" t="s">
        <v>17</v>
      </c>
      <c r="D143" s="76" t="s">
        <v>18</v>
      </c>
      <c r="E143" s="76" t="s">
        <v>112</v>
      </c>
      <c r="F143" s="76" t="s">
        <v>64</v>
      </c>
      <c r="G143" s="76">
        <v>50</v>
      </c>
      <c r="H143" s="76" t="s">
        <v>314</v>
      </c>
      <c r="I143" s="77" t="str">
        <f t="shared" si="2"/>
        <v>21100 - Facilities, Buildings, Administration</v>
      </c>
    </row>
    <row r="144" spans="2:9" x14ac:dyDescent="0.3">
      <c r="B144" s="76">
        <v>21120</v>
      </c>
      <c r="C144" s="76" t="s">
        <v>17</v>
      </c>
      <c r="D144" s="76" t="s">
        <v>18</v>
      </c>
      <c r="E144" s="76" t="s">
        <v>112</v>
      </c>
      <c r="F144" s="76" t="s">
        <v>113</v>
      </c>
      <c r="G144" s="76">
        <v>50</v>
      </c>
      <c r="H144" s="76" t="s">
        <v>314</v>
      </c>
      <c r="I144" s="77" t="str">
        <f t="shared" si="2"/>
        <v>21120 - Facilities, Buildings, Administration, Police</v>
      </c>
    </row>
    <row r="145" spans="2:9" x14ac:dyDescent="0.3">
      <c r="B145" s="76">
        <v>21200</v>
      </c>
      <c r="C145" s="76" t="s">
        <v>17</v>
      </c>
      <c r="D145" s="76" t="s">
        <v>18</v>
      </c>
      <c r="E145" s="76" t="s">
        <v>19</v>
      </c>
      <c r="F145" s="76" t="s">
        <v>64</v>
      </c>
      <c r="G145" s="76">
        <v>50</v>
      </c>
      <c r="H145" s="76" t="s">
        <v>314</v>
      </c>
      <c r="I145" s="77" t="str">
        <f t="shared" si="2"/>
        <v>21200 - Facilities, Buildings, Maintenance</v>
      </c>
    </row>
    <row r="146" spans="2:9" x14ac:dyDescent="0.3">
      <c r="B146" s="76">
        <v>21210</v>
      </c>
      <c r="C146" s="76" t="s">
        <v>17</v>
      </c>
      <c r="D146" s="76" t="s">
        <v>18</v>
      </c>
      <c r="E146" s="76" t="s">
        <v>19</v>
      </c>
      <c r="F146" s="76" t="s">
        <v>114</v>
      </c>
      <c r="G146" s="76">
        <v>50</v>
      </c>
      <c r="H146" s="76" t="s">
        <v>314</v>
      </c>
      <c r="I146" s="77" t="str">
        <f t="shared" si="2"/>
        <v>21210 - Facilities, Buildings, Maintenance, Bus</v>
      </c>
    </row>
    <row r="147" spans="2:9" x14ac:dyDescent="0.3">
      <c r="B147" s="76">
        <v>21211</v>
      </c>
      <c r="C147" s="76" t="s">
        <v>17</v>
      </c>
      <c r="D147" s="76" t="s">
        <v>18</v>
      </c>
      <c r="E147" s="76" t="s">
        <v>19</v>
      </c>
      <c r="F147" s="76" t="s">
        <v>115</v>
      </c>
      <c r="G147" s="76">
        <v>50</v>
      </c>
      <c r="H147" s="76" t="s">
        <v>314</v>
      </c>
      <c r="I147" s="77" t="str">
        <f t="shared" si="2"/>
        <v>21211 - Facilities, Buildings, Maintenance, Bus Stratum 1 &lt; 200 Vehicles</v>
      </c>
    </row>
    <row r="148" spans="2:9" x14ac:dyDescent="0.3">
      <c r="B148" s="76">
        <v>21212</v>
      </c>
      <c r="C148" s="76" t="s">
        <v>17</v>
      </c>
      <c r="D148" s="76" t="s">
        <v>18</v>
      </c>
      <c r="E148" s="76" t="s">
        <v>19</v>
      </c>
      <c r="F148" s="76" t="s">
        <v>116</v>
      </c>
      <c r="G148" s="76">
        <v>50</v>
      </c>
      <c r="H148" s="76" t="s">
        <v>314</v>
      </c>
      <c r="I148" s="77" t="str">
        <f t="shared" si="2"/>
        <v>21212 - Facilities, Buildings, Maintenance, Bus Stratum 1 200 to 300 Vehicles</v>
      </c>
    </row>
    <row r="149" spans="2:9" x14ac:dyDescent="0.3">
      <c r="B149" s="76">
        <v>21213</v>
      </c>
      <c r="C149" s="76" t="s">
        <v>17</v>
      </c>
      <c r="D149" s="76" t="s">
        <v>18</v>
      </c>
      <c r="E149" s="76" t="s">
        <v>19</v>
      </c>
      <c r="F149" s="76" t="s">
        <v>117</v>
      </c>
      <c r="G149" s="76">
        <v>50</v>
      </c>
      <c r="H149" s="76" t="s">
        <v>314</v>
      </c>
      <c r="I149" s="77" t="str">
        <f t="shared" si="2"/>
        <v>21213 - Facilities, Buildings, Maintenance, Bus Stratum 1 &gt; 300 Vehicles</v>
      </c>
    </row>
    <row r="150" spans="2:9" x14ac:dyDescent="0.3">
      <c r="B150" s="76">
        <v>21214</v>
      </c>
      <c r="C150" s="76" t="s">
        <v>17</v>
      </c>
      <c r="D150" s="76" t="s">
        <v>18</v>
      </c>
      <c r="E150" s="76" t="s">
        <v>19</v>
      </c>
      <c r="F150" s="76" t="s">
        <v>118</v>
      </c>
      <c r="G150" s="76">
        <v>50</v>
      </c>
      <c r="H150" s="76" t="s">
        <v>314</v>
      </c>
      <c r="I150" s="77" t="str">
        <f t="shared" si="2"/>
        <v>21214 - Facilities, Buildings, Maintenance, Bus Stratum 2 &lt; 200 Vehicles</v>
      </c>
    </row>
    <row r="151" spans="2:9" x14ac:dyDescent="0.3">
      <c r="B151" s="76">
        <v>21215</v>
      </c>
      <c r="C151" s="76" t="s">
        <v>17</v>
      </c>
      <c r="D151" s="76" t="s">
        <v>18</v>
      </c>
      <c r="E151" s="76" t="s">
        <v>19</v>
      </c>
      <c r="F151" s="76" t="s">
        <v>119</v>
      </c>
      <c r="G151" s="76">
        <v>50</v>
      </c>
      <c r="H151" s="76" t="s">
        <v>314</v>
      </c>
      <c r="I151" s="77" t="str">
        <f t="shared" si="2"/>
        <v>21215 - Facilities, Buildings, Maintenance, Bus Stratum 2 200 to 300 Vehicles</v>
      </c>
    </row>
    <row r="152" spans="2:9" x14ac:dyDescent="0.3">
      <c r="B152" s="76">
        <v>21216</v>
      </c>
      <c r="C152" s="76" t="s">
        <v>17</v>
      </c>
      <c r="D152" s="76" t="s">
        <v>18</v>
      </c>
      <c r="E152" s="76" t="s">
        <v>19</v>
      </c>
      <c r="F152" s="76" t="s">
        <v>120</v>
      </c>
      <c r="G152" s="76">
        <v>50</v>
      </c>
      <c r="H152" s="76" t="s">
        <v>314</v>
      </c>
      <c r="I152" s="77" t="str">
        <f t="shared" si="2"/>
        <v>21216 - Facilities, Buildings, Maintenance, Bus Stratum 3 &lt; 200 Vehicles</v>
      </c>
    </row>
    <row r="153" spans="2:9" x14ac:dyDescent="0.3">
      <c r="B153" s="76">
        <v>21217</v>
      </c>
      <c r="C153" s="76" t="s">
        <v>17</v>
      </c>
      <c r="D153" s="76" t="s">
        <v>18</v>
      </c>
      <c r="E153" s="76" t="s">
        <v>19</v>
      </c>
      <c r="F153" s="76" t="s">
        <v>121</v>
      </c>
      <c r="G153" s="76">
        <v>50</v>
      </c>
      <c r="H153" s="76" t="s">
        <v>314</v>
      </c>
      <c r="I153" s="77" t="str">
        <f t="shared" si="2"/>
        <v>21217 - Facilities, Buildings, Maintenance, Bus Stratum 3 200 to 300 Vehicles</v>
      </c>
    </row>
    <row r="154" spans="2:9" x14ac:dyDescent="0.3">
      <c r="B154" s="76">
        <v>21218</v>
      </c>
      <c r="C154" s="76" t="s">
        <v>17</v>
      </c>
      <c r="D154" s="76" t="s">
        <v>18</v>
      </c>
      <c r="E154" s="76" t="s">
        <v>19</v>
      </c>
      <c r="F154" s="76" t="s">
        <v>122</v>
      </c>
      <c r="G154" s="76">
        <v>50</v>
      </c>
      <c r="H154" s="76" t="s">
        <v>314</v>
      </c>
      <c r="I154" s="77" t="str">
        <f t="shared" si="2"/>
        <v>21218 - Facilities, Buildings, Maintenance, Bus Stratum 4 &lt; 200 Vehicles</v>
      </c>
    </row>
    <row r="155" spans="2:9" x14ac:dyDescent="0.3">
      <c r="B155" s="76">
        <v>21219</v>
      </c>
      <c r="C155" s="76" t="s">
        <v>17</v>
      </c>
      <c r="D155" s="76" t="s">
        <v>18</v>
      </c>
      <c r="E155" s="76" t="s">
        <v>19</v>
      </c>
      <c r="F155" s="76" t="s">
        <v>123</v>
      </c>
      <c r="G155" s="76">
        <v>50</v>
      </c>
      <c r="H155" s="76" t="s">
        <v>314</v>
      </c>
      <c r="I155" s="77" t="str">
        <f t="shared" si="2"/>
        <v>21219 - Facilities, Buildings, Maintenance, Bus Stratum 4 200 to 300 Vehicles</v>
      </c>
    </row>
    <row r="156" spans="2:9" x14ac:dyDescent="0.3">
      <c r="B156" s="76">
        <v>21220</v>
      </c>
      <c r="C156" s="76" t="s">
        <v>17</v>
      </c>
      <c r="D156" s="76" t="s">
        <v>18</v>
      </c>
      <c r="E156" s="76" t="s">
        <v>19</v>
      </c>
      <c r="F156" s="76" t="s">
        <v>124</v>
      </c>
      <c r="G156" s="76">
        <v>50</v>
      </c>
      <c r="H156" s="76" t="s">
        <v>314</v>
      </c>
      <c r="I156" s="77" t="str">
        <f t="shared" si="2"/>
        <v>21220 - Facilities, Buildings, Maintenance, Rail</v>
      </c>
    </row>
    <row r="157" spans="2:9" x14ac:dyDescent="0.3">
      <c r="B157" s="76">
        <v>21221</v>
      </c>
      <c r="C157" s="76" t="s">
        <v>17</v>
      </c>
      <c r="D157" s="76" t="s">
        <v>18</v>
      </c>
      <c r="E157" s="76" t="s">
        <v>19</v>
      </c>
      <c r="F157" s="76" t="s">
        <v>722</v>
      </c>
      <c r="G157" s="76">
        <v>50</v>
      </c>
      <c r="H157" s="76" t="s">
        <v>314</v>
      </c>
      <c r="I157" s="77" t="str">
        <f t="shared" si="2"/>
        <v>21221 - Facilities, Buildings, Maintenance, Rail Commuter Rail</v>
      </c>
    </row>
    <row r="158" spans="2:9" x14ac:dyDescent="0.3">
      <c r="B158" s="76">
        <v>21222</v>
      </c>
      <c r="C158" s="76" t="s">
        <v>17</v>
      </c>
      <c r="D158" s="76" t="s">
        <v>18</v>
      </c>
      <c r="E158" s="76" t="s">
        <v>19</v>
      </c>
      <c r="F158" s="76" t="s">
        <v>723</v>
      </c>
      <c r="G158" s="76">
        <v>50</v>
      </c>
      <c r="H158" s="76" t="s">
        <v>314</v>
      </c>
      <c r="I158" s="77" t="str">
        <f t="shared" si="2"/>
        <v>21222 - Facilities, Buildings, Maintenance, Rail Heavy Rail</v>
      </c>
    </row>
    <row r="159" spans="2:9" x14ac:dyDescent="0.3">
      <c r="B159" s="76">
        <v>21223</v>
      </c>
      <c r="C159" s="76" t="s">
        <v>17</v>
      </c>
      <c r="D159" s="76" t="s">
        <v>18</v>
      </c>
      <c r="E159" s="76" t="s">
        <v>19</v>
      </c>
      <c r="F159" s="76" t="s">
        <v>724</v>
      </c>
      <c r="G159" s="76">
        <v>50</v>
      </c>
      <c r="H159" s="76" t="s">
        <v>314</v>
      </c>
      <c r="I159" s="77" t="str">
        <f t="shared" si="2"/>
        <v>21223 - Facilities, Buildings, Maintenance, Rail Light Rail</v>
      </c>
    </row>
    <row r="160" spans="2:9" x14ac:dyDescent="0.3">
      <c r="B160" s="76">
        <v>21230</v>
      </c>
      <c r="C160" s="76" t="s">
        <v>17</v>
      </c>
      <c r="D160" s="76" t="s">
        <v>18</v>
      </c>
      <c r="E160" s="76" t="s">
        <v>19</v>
      </c>
      <c r="F160" s="76" t="s">
        <v>125</v>
      </c>
      <c r="G160" s="76">
        <v>50</v>
      </c>
      <c r="H160" s="76" t="s">
        <v>314</v>
      </c>
      <c r="I160" s="77" t="str">
        <f t="shared" si="2"/>
        <v>21230 - Facilities, Buildings, Maintenance, Utilities</v>
      </c>
    </row>
    <row r="161" spans="2:9" x14ac:dyDescent="0.3">
      <c r="B161" s="76">
        <v>21500</v>
      </c>
      <c r="C161" s="76" t="s">
        <v>17</v>
      </c>
      <c r="D161" s="76" t="s">
        <v>18</v>
      </c>
      <c r="E161" s="76" t="s">
        <v>64</v>
      </c>
      <c r="F161" s="76" t="s">
        <v>64</v>
      </c>
      <c r="G161" s="76">
        <v>40</v>
      </c>
      <c r="H161" s="76" t="s">
        <v>315</v>
      </c>
      <c r="I161" s="77" t="str">
        <f t="shared" ref="I161:I224" si="3">B161&amp;IF(NOT(C161="-")," - "&amp;C161,"")&amp;IF(NOT(D161="-"),", "&amp;D161,"")&amp;IF(NOT(E161="-"),", "&amp;E161,"")&amp;IF(NOT(F161="-"),", "&amp;F161,"")</f>
        <v>21500 - Facilities, Buildings</v>
      </c>
    </row>
    <row r="162" spans="2:9" x14ac:dyDescent="0.3">
      <c r="B162" s="76">
        <v>21501</v>
      </c>
      <c r="C162" s="76" t="s">
        <v>17</v>
      </c>
      <c r="D162" s="76" t="s">
        <v>18</v>
      </c>
      <c r="E162" s="76" t="s">
        <v>725</v>
      </c>
      <c r="F162" s="76" t="s">
        <v>126</v>
      </c>
      <c r="G162" s="76">
        <v>40</v>
      </c>
      <c r="H162" s="76" t="s">
        <v>315</v>
      </c>
      <c r="I162" s="77" t="str">
        <f t="shared" si="3"/>
        <v>21501 - Facilities, Buildings, Building Components, Electrical</v>
      </c>
    </row>
    <row r="163" spans="2:9" x14ac:dyDescent="0.3">
      <c r="B163" s="76">
        <v>21502</v>
      </c>
      <c r="C163" s="76" t="s">
        <v>17</v>
      </c>
      <c r="D163" s="76" t="s">
        <v>18</v>
      </c>
      <c r="E163" s="76" t="s">
        <v>725</v>
      </c>
      <c r="F163" s="76" t="s">
        <v>127</v>
      </c>
      <c r="G163" s="76">
        <v>40</v>
      </c>
      <c r="H163" s="76" t="s">
        <v>315</v>
      </c>
      <c r="I163" s="77" t="str">
        <f t="shared" si="3"/>
        <v>21502 - Facilities, Buildings, Building Components, Fire Alarm</v>
      </c>
    </row>
    <row r="164" spans="2:9" x14ac:dyDescent="0.3">
      <c r="B164" s="76">
        <v>21503</v>
      </c>
      <c r="C164" s="76" t="s">
        <v>17</v>
      </c>
      <c r="D164" s="76" t="s">
        <v>18</v>
      </c>
      <c r="E164" s="76" t="s">
        <v>725</v>
      </c>
      <c r="F164" s="76" t="s">
        <v>128</v>
      </c>
      <c r="G164" s="76">
        <v>40</v>
      </c>
      <c r="H164" s="76" t="s">
        <v>315</v>
      </c>
      <c r="I164" s="77" t="str">
        <f t="shared" si="3"/>
        <v>21503 - Facilities, Buildings, Building Components, Plumbing</v>
      </c>
    </row>
    <row r="165" spans="2:9" x14ac:dyDescent="0.3">
      <c r="B165" s="76">
        <v>21504</v>
      </c>
      <c r="C165" s="76" t="s">
        <v>17</v>
      </c>
      <c r="D165" s="76" t="s">
        <v>18</v>
      </c>
      <c r="E165" s="76" t="s">
        <v>725</v>
      </c>
      <c r="F165" s="76" t="s">
        <v>129</v>
      </c>
      <c r="G165" s="76">
        <v>40</v>
      </c>
      <c r="H165" s="76" t="s">
        <v>315</v>
      </c>
      <c r="I165" s="77" t="str">
        <f t="shared" si="3"/>
        <v>21504 - Facilities, Buildings, Building Components, Drainage</v>
      </c>
    </row>
    <row r="166" spans="2:9" x14ac:dyDescent="0.3">
      <c r="B166" s="76">
        <v>21505</v>
      </c>
      <c r="C166" s="76" t="s">
        <v>17</v>
      </c>
      <c r="D166" s="76" t="s">
        <v>18</v>
      </c>
      <c r="E166" s="76" t="s">
        <v>725</v>
      </c>
      <c r="F166" s="76" t="s">
        <v>130</v>
      </c>
      <c r="G166" s="76">
        <v>40</v>
      </c>
      <c r="H166" s="76" t="s">
        <v>314</v>
      </c>
      <c r="I166" s="77" t="str">
        <f t="shared" si="3"/>
        <v>21505 - Facilities, Buildings, Building Components, HVAC</v>
      </c>
    </row>
    <row r="167" spans="2:9" x14ac:dyDescent="0.3">
      <c r="B167" s="76">
        <v>21506</v>
      </c>
      <c r="C167" s="76" t="s">
        <v>17</v>
      </c>
      <c r="D167" s="76" t="s">
        <v>18</v>
      </c>
      <c r="E167" s="76" t="s">
        <v>725</v>
      </c>
      <c r="F167" s="76" t="s">
        <v>726</v>
      </c>
      <c r="G167" s="76">
        <v>40</v>
      </c>
      <c r="H167" s="76" t="s">
        <v>314</v>
      </c>
      <c r="I167" s="77" t="str">
        <f t="shared" si="3"/>
        <v>21506 - Facilities, Buildings, Building Components, Boiler</v>
      </c>
    </row>
    <row r="168" spans="2:9" x14ac:dyDescent="0.3">
      <c r="B168" s="76">
        <v>21507</v>
      </c>
      <c r="C168" s="76" t="s">
        <v>17</v>
      </c>
      <c r="D168" s="76" t="s">
        <v>18</v>
      </c>
      <c r="E168" s="76" t="s">
        <v>725</v>
      </c>
      <c r="F168" s="76" t="s">
        <v>131</v>
      </c>
      <c r="G168" s="76">
        <v>40</v>
      </c>
      <c r="H168" s="76" t="s">
        <v>315</v>
      </c>
      <c r="I168" s="77" t="str">
        <f t="shared" si="3"/>
        <v>21507 - Facilities, Buildings, Building Components, Roof</v>
      </c>
    </row>
    <row r="169" spans="2:9" x14ac:dyDescent="0.3">
      <c r="B169" s="76">
        <v>21508</v>
      </c>
      <c r="C169" s="76" t="s">
        <v>17</v>
      </c>
      <c r="D169" s="76" t="s">
        <v>18</v>
      </c>
      <c r="E169" s="76" t="s">
        <v>725</v>
      </c>
      <c r="F169" s="76" t="s">
        <v>132</v>
      </c>
      <c r="G169" s="76">
        <v>40</v>
      </c>
      <c r="H169" s="76" t="s">
        <v>314</v>
      </c>
      <c r="I169" s="77" t="str">
        <f t="shared" si="3"/>
        <v>21508 - Facilities, Buildings, Building Components, Exterior</v>
      </c>
    </row>
    <row r="170" spans="2:9" x14ac:dyDescent="0.3">
      <c r="B170" s="76">
        <v>21509</v>
      </c>
      <c r="C170" s="76" t="s">
        <v>17</v>
      </c>
      <c r="D170" s="76" t="s">
        <v>18</v>
      </c>
      <c r="E170" s="76" t="s">
        <v>725</v>
      </c>
      <c r="F170" s="76" t="s">
        <v>133</v>
      </c>
      <c r="G170" s="76">
        <v>20</v>
      </c>
      <c r="H170" s="76" t="s">
        <v>316</v>
      </c>
      <c r="I170" s="77" t="str">
        <f t="shared" si="3"/>
        <v>21509 - Facilities, Buildings, Building Components, Access and Parking</v>
      </c>
    </row>
    <row r="171" spans="2:9" x14ac:dyDescent="0.3">
      <c r="B171" s="76">
        <v>21510</v>
      </c>
      <c r="C171" s="76" t="s">
        <v>17</v>
      </c>
      <c r="D171" s="76" t="s">
        <v>18</v>
      </c>
      <c r="E171" s="76" t="s">
        <v>725</v>
      </c>
      <c r="F171" s="76" t="s">
        <v>134</v>
      </c>
      <c r="G171" s="76">
        <v>25</v>
      </c>
      <c r="H171" s="76" t="s">
        <v>314</v>
      </c>
      <c r="I171" s="77" t="str">
        <f t="shared" si="3"/>
        <v>21510 - Facilities, Buildings, Building Components, Elevators and Conveying Systems</v>
      </c>
    </row>
    <row r="172" spans="2:9" x14ac:dyDescent="0.3">
      <c r="B172" s="76">
        <v>21511</v>
      </c>
      <c r="C172" s="76" t="s">
        <v>17</v>
      </c>
      <c r="D172" s="76" t="s">
        <v>18</v>
      </c>
      <c r="E172" s="76" t="s">
        <v>725</v>
      </c>
      <c r="F172" s="76" t="s">
        <v>135</v>
      </c>
      <c r="G172" s="76">
        <v>25</v>
      </c>
      <c r="H172" s="76" t="s">
        <v>314</v>
      </c>
      <c r="I172" s="77" t="str">
        <f t="shared" si="3"/>
        <v>21511 - Facilities, Buildings, Building Components, Built-in Equipment and Specialties</v>
      </c>
    </row>
    <row r="173" spans="2:9" x14ac:dyDescent="0.3">
      <c r="B173" s="76">
        <v>21512</v>
      </c>
      <c r="C173" s="76" t="s">
        <v>17</v>
      </c>
      <c r="D173" s="76" t="s">
        <v>18</v>
      </c>
      <c r="E173" s="76" t="s">
        <v>725</v>
      </c>
      <c r="F173" s="76" t="s">
        <v>136</v>
      </c>
      <c r="G173" s="76">
        <v>15</v>
      </c>
      <c r="H173" s="76" t="s">
        <v>314</v>
      </c>
      <c r="I173" s="77" t="str">
        <f t="shared" si="3"/>
        <v>21512 - Facilities, Buildings, Building Components, Generators</v>
      </c>
    </row>
    <row r="174" spans="2:9" x14ac:dyDescent="0.3">
      <c r="B174" s="76">
        <v>21513</v>
      </c>
      <c r="C174" s="76" t="s">
        <v>17</v>
      </c>
      <c r="D174" s="76" t="s">
        <v>18</v>
      </c>
      <c r="E174" s="76" t="s">
        <v>725</v>
      </c>
      <c r="F174" s="76" t="s">
        <v>727</v>
      </c>
      <c r="G174" s="76">
        <v>15</v>
      </c>
      <c r="H174" s="76" t="s">
        <v>314</v>
      </c>
      <c r="I174" s="77" t="str">
        <f t="shared" si="3"/>
        <v>21513 - Facilities, Buildings, Building Components, Interior</v>
      </c>
    </row>
    <row r="175" spans="2:9" x14ac:dyDescent="0.3">
      <c r="B175" s="76">
        <v>21514</v>
      </c>
      <c r="C175" s="76" t="s">
        <v>17</v>
      </c>
      <c r="D175" s="76" t="s">
        <v>18</v>
      </c>
      <c r="E175" s="76" t="s">
        <v>725</v>
      </c>
      <c r="F175" s="76" t="s">
        <v>106</v>
      </c>
      <c r="G175" s="76">
        <v>15</v>
      </c>
      <c r="H175" s="76" t="s">
        <v>314</v>
      </c>
      <c r="I175" s="77" t="str">
        <f t="shared" si="3"/>
        <v>21514 - Facilities, Buildings, Building Components, Fencing</v>
      </c>
    </row>
    <row r="176" spans="2:9" x14ac:dyDescent="0.3">
      <c r="B176" s="76">
        <v>21515</v>
      </c>
      <c r="C176" s="76" t="s">
        <v>17</v>
      </c>
      <c r="D176" s="76" t="s">
        <v>18</v>
      </c>
      <c r="E176" s="76" t="s">
        <v>725</v>
      </c>
      <c r="F176" s="76" t="s">
        <v>49</v>
      </c>
      <c r="G176" s="76">
        <v>15</v>
      </c>
      <c r="H176" s="76" t="s">
        <v>314</v>
      </c>
      <c r="I176" s="77" t="str">
        <f t="shared" si="3"/>
        <v>21515 - Facilities, Buildings, Building Components, Other</v>
      </c>
    </row>
    <row r="177" spans="2:9" x14ac:dyDescent="0.3">
      <c r="B177" s="76">
        <v>22000</v>
      </c>
      <c r="C177" s="76" t="s">
        <v>17</v>
      </c>
      <c r="D177" s="76" t="s">
        <v>137</v>
      </c>
      <c r="E177" s="76" t="s">
        <v>64</v>
      </c>
      <c r="F177" s="76" t="s">
        <v>64</v>
      </c>
      <c r="G177" s="76">
        <v>50</v>
      </c>
      <c r="H177" s="76" t="s">
        <v>314</v>
      </c>
      <c r="I177" s="77" t="str">
        <f t="shared" si="3"/>
        <v>22000 - Facilities, Storage Yard</v>
      </c>
    </row>
    <row r="178" spans="2:9" x14ac:dyDescent="0.3">
      <c r="B178" s="76">
        <v>22200</v>
      </c>
      <c r="C178" s="76" t="s">
        <v>17</v>
      </c>
      <c r="D178" s="76" t="s">
        <v>137</v>
      </c>
      <c r="E178" s="76" t="s">
        <v>64</v>
      </c>
      <c r="F178" s="76" t="s">
        <v>64</v>
      </c>
      <c r="G178" s="76">
        <v>50</v>
      </c>
      <c r="H178" s="76" t="s">
        <v>314</v>
      </c>
      <c r="I178" s="77" t="str">
        <f t="shared" si="3"/>
        <v>22200 - Facilities, Storage Yard</v>
      </c>
    </row>
    <row r="179" spans="2:9" x14ac:dyDescent="0.3">
      <c r="B179" s="76">
        <v>22210</v>
      </c>
      <c r="C179" s="76" t="s">
        <v>17</v>
      </c>
      <c r="D179" s="76" t="s">
        <v>137</v>
      </c>
      <c r="E179" s="76" t="s">
        <v>124</v>
      </c>
      <c r="F179" s="76" t="s">
        <v>64</v>
      </c>
      <c r="G179" s="76">
        <v>50</v>
      </c>
      <c r="H179" s="76" t="s">
        <v>314</v>
      </c>
      <c r="I179" s="77" t="str">
        <f t="shared" si="3"/>
        <v>22210 - Facilities, Storage Yard, Rail</v>
      </c>
    </row>
    <row r="180" spans="2:9" x14ac:dyDescent="0.3">
      <c r="B180" s="76">
        <v>22211</v>
      </c>
      <c r="C180" s="76" t="s">
        <v>17</v>
      </c>
      <c r="D180" s="76" t="s">
        <v>137</v>
      </c>
      <c r="E180" s="76" t="s">
        <v>124</v>
      </c>
      <c r="F180" s="76" t="s">
        <v>34</v>
      </c>
      <c r="G180" s="76">
        <v>50</v>
      </c>
      <c r="H180" s="76" t="s">
        <v>314</v>
      </c>
      <c r="I180" s="77" t="str">
        <f t="shared" si="3"/>
        <v>22211 - Facilities, Storage Yard, Rail, Commuter Rail</v>
      </c>
    </row>
    <row r="181" spans="2:9" x14ac:dyDescent="0.3">
      <c r="B181" s="76">
        <v>22212</v>
      </c>
      <c r="C181" s="76" t="s">
        <v>17</v>
      </c>
      <c r="D181" s="76" t="s">
        <v>137</v>
      </c>
      <c r="E181" s="76" t="s">
        <v>124</v>
      </c>
      <c r="F181" s="76" t="s">
        <v>39</v>
      </c>
      <c r="G181" s="76">
        <v>50</v>
      </c>
      <c r="H181" s="76" t="s">
        <v>314</v>
      </c>
      <c r="I181" s="77" t="str">
        <f t="shared" si="3"/>
        <v>22212 - Facilities, Storage Yard, Rail, Heavy Rail</v>
      </c>
    </row>
    <row r="182" spans="2:9" x14ac:dyDescent="0.3">
      <c r="B182" s="76">
        <v>22213</v>
      </c>
      <c r="C182" s="76" t="s">
        <v>17</v>
      </c>
      <c r="D182" s="76" t="s">
        <v>137</v>
      </c>
      <c r="E182" s="76" t="s">
        <v>124</v>
      </c>
      <c r="F182" s="76" t="s">
        <v>43</v>
      </c>
      <c r="G182" s="76">
        <v>50</v>
      </c>
      <c r="H182" s="76" t="s">
        <v>314</v>
      </c>
      <c r="I182" s="77" t="str">
        <f t="shared" si="3"/>
        <v>22213 - Facilities, Storage Yard, Rail, Light Rail</v>
      </c>
    </row>
    <row r="183" spans="2:9" x14ac:dyDescent="0.3">
      <c r="B183" s="76">
        <v>22300</v>
      </c>
      <c r="C183" s="76" t="s">
        <v>17</v>
      </c>
      <c r="D183" s="76" t="s">
        <v>137</v>
      </c>
      <c r="E183" s="76" t="s">
        <v>114</v>
      </c>
      <c r="F183" s="76" t="s">
        <v>728</v>
      </c>
      <c r="G183" s="76">
        <v>20</v>
      </c>
      <c r="H183" s="76" t="s">
        <v>314</v>
      </c>
      <c r="I183" s="77" t="str">
        <f t="shared" si="3"/>
        <v>22300 - Facilities, Storage Yard, Bus, Bus Parking</v>
      </c>
    </row>
    <row r="184" spans="2:9" x14ac:dyDescent="0.3">
      <c r="B184" s="76">
        <v>22400</v>
      </c>
      <c r="C184" s="76" t="s">
        <v>17</v>
      </c>
      <c r="D184" s="76" t="s">
        <v>18</v>
      </c>
      <c r="E184" s="76" t="s">
        <v>138</v>
      </c>
      <c r="F184" s="76" t="s">
        <v>64</v>
      </c>
      <c r="G184" s="76">
        <v>40</v>
      </c>
      <c r="H184" s="76" t="s">
        <v>314</v>
      </c>
      <c r="I184" s="77" t="str">
        <f t="shared" si="3"/>
        <v>22400 - Facilities, Buildings, Bus Turnaround Facility</v>
      </c>
    </row>
    <row r="185" spans="2:9" x14ac:dyDescent="0.3">
      <c r="B185" s="76">
        <v>23000</v>
      </c>
      <c r="C185" s="76" t="s">
        <v>17</v>
      </c>
      <c r="D185" s="76" t="s">
        <v>139</v>
      </c>
      <c r="E185" s="76" t="s">
        <v>64</v>
      </c>
      <c r="F185" s="76" t="s">
        <v>64</v>
      </c>
      <c r="G185" s="76">
        <v>15</v>
      </c>
      <c r="H185" s="76" t="s">
        <v>314</v>
      </c>
      <c r="I185" s="77" t="str">
        <f t="shared" si="3"/>
        <v>23000 - Facilities, Equipment</v>
      </c>
    </row>
    <row r="186" spans="2:9" x14ac:dyDescent="0.3">
      <c r="B186" s="76">
        <v>23100</v>
      </c>
      <c r="C186" s="76" t="s">
        <v>17</v>
      </c>
      <c r="D186" s="76" t="s">
        <v>139</v>
      </c>
      <c r="E186" s="76" t="s">
        <v>204</v>
      </c>
      <c r="F186" s="76" t="s">
        <v>64</v>
      </c>
      <c r="G186" s="76">
        <v>6</v>
      </c>
      <c r="H186" s="76" t="s">
        <v>314</v>
      </c>
      <c r="I186" s="77" t="str">
        <f t="shared" si="3"/>
        <v>23100 - Facilities, Equipment, MIS/IT/Network Systems</v>
      </c>
    </row>
    <row r="187" spans="2:9" x14ac:dyDescent="0.3">
      <c r="B187" s="76">
        <v>23101</v>
      </c>
      <c r="C187" s="76" t="s">
        <v>17</v>
      </c>
      <c r="D187" s="76" t="s">
        <v>139</v>
      </c>
      <c r="E187" s="76" t="s">
        <v>204</v>
      </c>
      <c r="F187" s="76" t="s">
        <v>140</v>
      </c>
      <c r="G187" s="76">
        <v>6</v>
      </c>
      <c r="H187" s="76" t="s">
        <v>314</v>
      </c>
      <c r="I187" s="77" t="str">
        <f t="shared" si="3"/>
        <v>23101 - Facilities, Equipment, MIS/IT/Network Systems, Software</v>
      </c>
    </row>
    <row r="188" spans="2:9" x14ac:dyDescent="0.3">
      <c r="B188" s="76">
        <v>23102</v>
      </c>
      <c r="C188" s="76" t="s">
        <v>17</v>
      </c>
      <c r="D188" s="76" t="s">
        <v>139</v>
      </c>
      <c r="E188" s="76" t="s">
        <v>204</v>
      </c>
      <c r="F188" s="76" t="s">
        <v>729</v>
      </c>
      <c r="G188" s="76">
        <v>6</v>
      </c>
      <c r="H188" s="76" t="s">
        <v>314</v>
      </c>
      <c r="I188" s="77" t="str">
        <f t="shared" si="3"/>
        <v>23102 - Facilities, Equipment, MIS/IT/Network Systems, Computers/Hardware</v>
      </c>
    </row>
    <row r="189" spans="2:9" x14ac:dyDescent="0.3">
      <c r="B189" s="76">
        <v>23200</v>
      </c>
      <c r="C189" s="76" t="s">
        <v>17</v>
      </c>
      <c r="D189" s="76" t="s">
        <v>139</v>
      </c>
      <c r="E189" s="76" t="s">
        <v>141</v>
      </c>
      <c r="F189" s="76" t="s">
        <v>64</v>
      </c>
      <c r="G189" s="76">
        <v>12</v>
      </c>
      <c r="H189" s="76" t="s">
        <v>314</v>
      </c>
      <c r="I189" s="77" t="str">
        <f t="shared" si="3"/>
        <v>23200 - Facilities, Equipment, Furniture</v>
      </c>
    </row>
    <row r="190" spans="2:9" x14ac:dyDescent="0.3">
      <c r="B190" s="76">
        <v>23300</v>
      </c>
      <c r="C190" s="76" t="s">
        <v>17</v>
      </c>
      <c r="D190" s="76" t="s">
        <v>139</v>
      </c>
      <c r="E190" s="76" t="s">
        <v>19</v>
      </c>
      <c r="F190" s="76" t="s">
        <v>64</v>
      </c>
      <c r="G190" s="76">
        <v>10</v>
      </c>
      <c r="H190" s="76" t="s">
        <v>314</v>
      </c>
      <c r="I190" s="77" t="str">
        <f t="shared" si="3"/>
        <v>23300 - Facilities, Equipment, Maintenance</v>
      </c>
    </row>
    <row r="191" spans="2:9" x14ac:dyDescent="0.3">
      <c r="B191" s="76">
        <v>23301</v>
      </c>
      <c r="C191" s="76" t="s">
        <v>17</v>
      </c>
      <c r="D191" s="76" t="s">
        <v>139</v>
      </c>
      <c r="E191" s="76" t="s">
        <v>19</v>
      </c>
      <c r="F191" s="76" t="s">
        <v>114</v>
      </c>
      <c r="G191" s="76">
        <v>10</v>
      </c>
      <c r="H191" s="76" t="s">
        <v>314</v>
      </c>
      <c r="I191" s="77" t="str">
        <f t="shared" si="3"/>
        <v>23301 - Facilities, Equipment, Maintenance, Bus</v>
      </c>
    </row>
    <row r="192" spans="2:9" x14ac:dyDescent="0.3">
      <c r="B192" s="76">
        <v>23310</v>
      </c>
      <c r="C192" s="76" t="s">
        <v>17</v>
      </c>
      <c r="D192" s="76" t="s">
        <v>139</v>
      </c>
      <c r="E192" s="76" t="s">
        <v>19</v>
      </c>
      <c r="F192" s="76" t="s">
        <v>124</v>
      </c>
      <c r="G192" s="76">
        <v>10</v>
      </c>
      <c r="H192" s="76" t="s">
        <v>314</v>
      </c>
      <c r="I192" s="77" t="str">
        <f t="shared" si="3"/>
        <v>23310 - Facilities, Equipment, Maintenance, Rail</v>
      </c>
    </row>
    <row r="193" spans="2:9" x14ac:dyDescent="0.3">
      <c r="B193" s="76">
        <v>23311</v>
      </c>
      <c r="C193" s="76" t="s">
        <v>17</v>
      </c>
      <c r="D193" s="76" t="s">
        <v>139</v>
      </c>
      <c r="E193" s="76" t="s">
        <v>19</v>
      </c>
      <c r="F193" s="76" t="s">
        <v>722</v>
      </c>
      <c r="G193" s="76">
        <v>10</v>
      </c>
      <c r="H193" s="76" t="s">
        <v>314</v>
      </c>
      <c r="I193" s="77" t="str">
        <f t="shared" si="3"/>
        <v>23311 - Facilities, Equipment, Maintenance, Rail Commuter Rail</v>
      </c>
    </row>
    <row r="194" spans="2:9" x14ac:dyDescent="0.3">
      <c r="B194" s="76">
        <v>23312</v>
      </c>
      <c r="C194" s="76" t="s">
        <v>17</v>
      </c>
      <c r="D194" s="76" t="s">
        <v>139</v>
      </c>
      <c r="E194" s="76" t="s">
        <v>19</v>
      </c>
      <c r="F194" s="76" t="s">
        <v>723</v>
      </c>
      <c r="G194" s="76">
        <v>10</v>
      </c>
      <c r="H194" s="76" t="s">
        <v>314</v>
      </c>
      <c r="I194" s="77" t="str">
        <f t="shared" si="3"/>
        <v>23312 - Facilities, Equipment, Maintenance, Rail Heavy Rail</v>
      </c>
    </row>
    <row r="195" spans="2:9" x14ac:dyDescent="0.3">
      <c r="B195" s="76">
        <v>23313</v>
      </c>
      <c r="C195" s="76" t="s">
        <v>17</v>
      </c>
      <c r="D195" s="76" t="s">
        <v>139</v>
      </c>
      <c r="E195" s="76" t="s">
        <v>19</v>
      </c>
      <c r="F195" s="76" t="s">
        <v>724</v>
      </c>
      <c r="G195" s="76">
        <v>10</v>
      </c>
      <c r="H195" s="76" t="s">
        <v>314</v>
      </c>
      <c r="I195" s="77" t="str">
        <f t="shared" si="3"/>
        <v>23313 - Facilities, Equipment, Maintenance, Rail Light Rail</v>
      </c>
    </row>
    <row r="196" spans="2:9" x14ac:dyDescent="0.3">
      <c r="B196" s="76">
        <v>23400</v>
      </c>
      <c r="C196" s="76" t="s">
        <v>17</v>
      </c>
      <c r="D196" s="76" t="s">
        <v>139</v>
      </c>
      <c r="E196" s="76" t="s">
        <v>19</v>
      </c>
      <c r="F196" s="76" t="s">
        <v>142</v>
      </c>
      <c r="G196" s="76">
        <v>30</v>
      </c>
      <c r="H196" s="76" t="s">
        <v>314</v>
      </c>
      <c r="I196" s="77" t="str">
        <f t="shared" si="3"/>
        <v>23400 - Facilities, Equipment, Maintenance, Pollution Treatment</v>
      </c>
    </row>
    <row r="197" spans="2:9" x14ac:dyDescent="0.3">
      <c r="B197" s="76">
        <v>23402</v>
      </c>
      <c r="C197" s="76" t="s">
        <v>17</v>
      </c>
      <c r="D197" s="76" t="s">
        <v>139</v>
      </c>
      <c r="E197" s="76" t="s">
        <v>19</v>
      </c>
      <c r="F197" s="76" t="s">
        <v>143</v>
      </c>
      <c r="G197" s="76">
        <v>20</v>
      </c>
      <c r="H197" s="76" t="s">
        <v>314</v>
      </c>
      <c r="I197" s="77" t="str">
        <f t="shared" si="3"/>
        <v>23402 - Facilities, Equipment, Maintenance, Bus Washer</v>
      </c>
    </row>
    <row r="198" spans="2:9" x14ac:dyDescent="0.3">
      <c r="B198" s="76">
        <v>23403</v>
      </c>
      <c r="C198" s="76" t="s">
        <v>17</v>
      </c>
      <c r="D198" s="76" t="s">
        <v>139</v>
      </c>
      <c r="E198" s="76" t="s">
        <v>19</v>
      </c>
      <c r="F198" s="76" t="s">
        <v>144</v>
      </c>
      <c r="G198" s="76">
        <v>40</v>
      </c>
      <c r="H198" s="76" t="s">
        <v>314</v>
      </c>
      <c r="I198" s="77" t="str">
        <f t="shared" si="3"/>
        <v>23403 - Facilities, Equipment, Maintenance, Train Washer</v>
      </c>
    </row>
    <row r="199" spans="2:9" x14ac:dyDescent="0.3">
      <c r="B199" s="76">
        <v>23404</v>
      </c>
      <c r="C199" s="76" t="s">
        <v>17</v>
      </c>
      <c r="D199" s="76" t="s">
        <v>139</v>
      </c>
      <c r="E199" s="76" t="s">
        <v>19</v>
      </c>
      <c r="F199" s="76" t="s">
        <v>145</v>
      </c>
      <c r="G199" s="76">
        <v>20</v>
      </c>
      <c r="H199" s="76" t="s">
        <v>314</v>
      </c>
      <c r="I199" s="77" t="str">
        <f t="shared" si="3"/>
        <v>23404 - Facilities, Equipment, Maintenance, Vehicle Paintbooth</v>
      </c>
    </row>
    <row r="200" spans="2:9" x14ac:dyDescent="0.3">
      <c r="B200" s="76">
        <v>23405</v>
      </c>
      <c r="C200" s="76" t="s">
        <v>17</v>
      </c>
      <c r="D200" s="76" t="s">
        <v>139</v>
      </c>
      <c r="E200" s="76" t="s">
        <v>19</v>
      </c>
      <c r="F200" s="76" t="s">
        <v>146</v>
      </c>
      <c r="G200" s="76">
        <v>20</v>
      </c>
      <c r="H200" s="76" t="s">
        <v>314</v>
      </c>
      <c r="I200" s="77" t="str">
        <f t="shared" si="3"/>
        <v>23405 - Facilities, Equipment, Maintenance, Fuel Island</v>
      </c>
    </row>
    <row r="201" spans="2:9" x14ac:dyDescent="0.3">
      <c r="B201" s="76">
        <v>23406</v>
      </c>
      <c r="C201" s="76" t="s">
        <v>17</v>
      </c>
      <c r="D201" s="76" t="s">
        <v>139</v>
      </c>
      <c r="E201" s="76" t="s">
        <v>19</v>
      </c>
      <c r="F201" s="76" t="s">
        <v>147</v>
      </c>
      <c r="G201" s="76">
        <v>15</v>
      </c>
      <c r="H201" s="76" t="s">
        <v>314</v>
      </c>
      <c r="I201" s="77" t="str">
        <f t="shared" si="3"/>
        <v>23406 - Facilities, Equipment, Maintenance, Dynamoneters</v>
      </c>
    </row>
    <row r="202" spans="2:9" x14ac:dyDescent="0.3">
      <c r="B202" s="76">
        <v>23407</v>
      </c>
      <c r="C202" s="76" t="s">
        <v>17</v>
      </c>
      <c r="D202" s="76" t="s">
        <v>139</v>
      </c>
      <c r="E202" s="76" t="s">
        <v>19</v>
      </c>
      <c r="F202" s="76" t="s">
        <v>148</v>
      </c>
      <c r="G202" s="76">
        <v>15</v>
      </c>
      <c r="H202" s="76" t="s">
        <v>314</v>
      </c>
      <c r="I202" s="77" t="str">
        <f t="shared" si="3"/>
        <v>23407 - Facilities, Equipment, Maintenance, Lifts - Portable</v>
      </c>
    </row>
    <row r="203" spans="2:9" x14ac:dyDescent="0.3">
      <c r="B203" s="76">
        <v>23408</v>
      </c>
      <c r="C203" s="76" t="s">
        <v>17</v>
      </c>
      <c r="D203" s="76" t="s">
        <v>139</v>
      </c>
      <c r="E203" s="76" t="s">
        <v>19</v>
      </c>
      <c r="F203" s="76" t="s">
        <v>149</v>
      </c>
      <c r="G203" s="76">
        <v>20</v>
      </c>
      <c r="H203" s="76" t="s">
        <v>314</v>
      </c>
      <c r="I203" s="77" t="str">
        <f t="shared" si="3"/>
        <v>23408 - Facilities, Equipment, Maintenance, Lifts - Fixed</v>
      </c>
    </row>
    <row r="204" spans="2:9" x14ac:dyDescent="0.3">
      <c r="B204" s="76">
        <v>23409</v>
      </c>
      <c r="C204" s="76" t="s">
        <v>17</v>
      </c>
      <c r="D204" s="76" t="s">
        <v>139</v>
      </c>
      <c r="E204" s="76" t="s">
        <v>19</v>
      </c>
      <c r="F204" s="76" t="s">
        <v>150</v>
      </c>
      <c r="G204" s="76">
        <v>25</v>
      </c>
      <c r="H204" s="76" t="s">
        <v>314</v>
      </c>
      <c r="I204" s="77" t="str">
        <f t="shared" si="3"/>
        <v>23409 - Facilities, Equipment, Maintenance, Wheel truing machines</v>
      </c>
    </row>
    <row r="205" spans="2:9" x14ac:dyDescent="0.3">
      <c r="B205" s="76">
        <v>23410</v>
      </c>
      <c r="C205" s="76" t="s">
        <v>17</v>
      </c>
      <c r="D205" s="76" t="s">
        <v>139</v>
      </c>
      <c r="E205" s="76" t="s">
        <v>19</v>
      </c>
      <c r="F205" s="76" t="s">
        <v>151</v>
      </c>
      <c r="G205" s="76">
        <v>25</v>
      </c>
      <c r="H205" s="76" t="s">
        <v>314</v>
      </c>
      <c r="I205" s="77" t="str">
        <f t="shared" si="3"/>
        <v>23410 - Facilities, Equipment, Maintenance, Brake Lathe</v>
      </c>
    </row>
    <row r="206" spans="2:9" x14ac:dyDescent="0.3">
      <c r="B206" s="76">
        <v>23411</v>
      </c>
      <c r="C206" s="76" t="s">
        <v>17</v>
      </c>
      <c r="D206" s="76" t="s">
        <v>139</v>
      </c>
      <c r="E206" s="76" t="s">
        <v>19</v>
      </c>
      <c r="F206" s="76" t="s">
        <v>730</v>
      </c>
      <c r="G206" s="76">
        <v>25</v>
      </c>
      <c r="H206" s="76" t="s">
        <v>314</v>
      </c>
      <c r="I206" s="77" t="str">
        <f t="shared" si="3"/>
        <v>23411 - Facilities, Equipment, Maintenance, Fuel Tank</v>
      </c>
    </row>
    <row r="207" spans="2:9" x14ac:dyDescent="0.3">
      <c r="B207" s="76">
        <v>23412</v>
      </c>
      <c r="C207" s="76" t="s">
        <v>17</v>
      </c>
      <c r="D207" s="76" t="s">
        <v>139</v>
      </c>
      <c r="E207" s="76" t="s">
        <v>19</v>
      </c>
      <c r="F207" s="76" t="s">
        <v>731</v>
      </c>
      <c r="G207" s="76">
        <v>25</v>
      </c>
      <c r="H207" s="76" t="s">
        <v>314</v>
      </c>
      <c r="I207" s="77" t="str">
        <f t="shared" si="3"/>
        <v>23412 - Facilities, Equipment, Maintenance, Lifts - Fixed: In Floor</v>
      </c>
    </row>
    <row r="208" spans="2:9" x14ac:dyDescent="0.3">
      <c r="B208" s="76">
        <v>23413</v>
      </c>
      <c r="C208" s="76" t="s">
        <v>17</v>
      </c>
      <c r="D208" s="76" t="s">
        <v>139</v>
      </c>
      <c r="E208" s="76" t="s">
        <v>19</v>
      </c>
      <c r="F208" s="76" t="s">
        <v>732</v>
      </c>
      <c r="G208" s="76">
        <v>25</v>
      </c>
      <c r="H208" s="76" t="s">
        <v>314</v>
      </c>
      <c r="I208" s="77" t="str">
        <f t="shared" si="3"/>
        <v>23413 - Facilities, Equipment, Maintenance, Lifts - Fixed: Parallelogram</v>
      </c>
    </row>
    <row r="209" spans="2:9" x14ac:dyDescent="0.3">
      <c r="B209" s="76">
        <v>23414</v>
      </c>
      <c r="C209" s="76" t="s">
        <v>17</v>
      </c>
      <c r="D209" s="76" t="s">
        <v>139</v>
      </c>
      <c r="E209" s="76" t="s">
        <v>19</v>
      </c>
      <c r="F209" s="76" t="s">
        <v>733</v>
      </c>
      <c r="G209" s="76">
        <v>25</v>
      </c>
      <c r="H209" s="76" t="s">
        <v>314</v>
      </c>
      <c r="I209" s="77" t="str">
        <f t="shared" si="3"/>
        <v>23414 - Facilities, Equipment, Maintenance, Wheel Presses</v>
      </c>
    </row>
    <row r="210" spans="2:9" x14ac:dyDescent="0.3">
      <c r="B210" s="76">
        <v>23415</v>
      </c>
      <c r="C210" s="76" t="s">
        <v>17</v>
      </c>
      <c r="D210" s="76" t="s">
        <v>139</v>
      </c>
      <c r="E210" s="76" t="s">
        <v>19</v>
      </c>
      <c r="F210" s="76" t="s">
        <v>734</v>
      </c>
      <c r="G210" s="76">
        <v>25</v>
      </c>
      <c r="H210" s="76" t="s">
        <v>314</v>
      </c>
      <c r="I210" s="77" t="str">
        <f t="shared" si="3"/>
        <v>23415 - Facilities, Equipment, Maintenance, Turntables, Truck</v>
      </c>
    </row>
    <row r="211" spans="2:9" x14ac:dyDescent="0.3">
      <c r="B211" s="76">
        <v>23416</v>
      </c>
      <c r="C211" s="76" t="s">
        <v>17</v>
      </c>
      <c r="D211" s="76" t="s">
        <v>139</v>
      </c>
      <c r="E211" s="76" t="s">
        <v>19</v>
      </c>
      <c r="F211" s="76" t="s">
        <v>735</v>
      </c>
      <c r="G211" s="76">
        <v>25</v>
      </c>
      <c r="H211" s="76" t="s">
        <v>314</v>
      </c>
      <c r="I211" s="77" t="str">
        <f t="shared" si="3"/>
        <v>23416 - Facilities, Equipment, Maintenance, Air Compressor</v>
      </c>
    </row>
    <row r="212" spans="2:9" x14ac:dyDescent="0.3">
      <c r="B212" s="76">
        <v>23417</v>
      </c>
      <c r="C212" s="76" t="s">
        <v>17</v>
      </c>
      <c r="D212" s="76" t="s">
        <v>139</v>
      </c>
      <c r="E212" s="76" t="s">
        <v>19</v>
      </c>
      <c r="F212" s="76" t="s">
        <v>736</v>
      </c>
      <c r="G212" s="76">
        <v>25</v>
      </c>
      <c r="H212" s="76" t="s">
        <v>314</v>
      </c>
      <c r="I212" s="77" t="str">
        <f t="shared" si="3"/>
        <v>23417 - Facilities, Equipment, Maintenance, Cart</v>
      </c>
    </row>
    <row r="213" spans="2:9" x14ac:dyDescent="0.3">
      <c r="B213" s="76">
        <v>23418</v>
      </c>
      <c r="C213" s="76" t="s">
        <v>17</v>
      </c>
      <c r="D213" s="76" t="s">
        <v>139</v>
      </c>
      <c r="E213" s="76" t="s">
        <v>19</v>
      </c>
      <c r="F213" s="76" t="s">
        <v>737</v>
      </c>
      <c r="G213" s="76">
        <v>25</v>
      </c>
      <c r="H213" s="76" t="s">
        <v>314</v>
      </c>
      <c r="I213" s="77" t="str">
        <f t="shared" si="3"/>
        <v>23418 - Facilities, Equipment, Maintenance, Hoist</v>
      </c>
    </row>
    <row r="214" spans="2:9" x14ac:dyDescent="0.3">
      <c r="B214" s="76">
        <v>23419</v>
      </c>
      <c r="C214" s="76" t="s">
        <v>17</v>
      </c>
      <c r="D214" s="76" t="s">
        <v>139</v>
      </c>
      <c r="E214" s="76" t="s">
        <v>19</v>
      </c>
      <c r="F214" s="76" t="s">
        <v>738</v>
      </c>
      <c r="G214" s="76">
        <v>25</v>
      </c>
      <c r="H214" s="76" t="s">
        <v>314</v>
      </c>
      <c r="I214" s="77" t="str">
        <f t="shared" si="3"/>
        <v>23419 - Facilities, Equipment, Maintenance, Scrubber, Sprayer</v>
      </c>
    </row>
    <row r="215" spans="2:9" x14ac:dyDescent="0.3">
      <c r="B215" s="76">
        <v>23420</v>
      </c>
      <c r="C215" s="76" t="s">
        <v>17</v>
      </c>
      <c r="D215" s="76" t="s">
        <v>139</v>
      </c>
      <c r="E215" s="76" t="s">
        <v>19</v>
      </c>
      <c r="F215" s="76" t="s">
        <v>739</v>
      </c>
      <c r="G215" s="76">
        <v>25</v>
      </c>
      <c r="H215" s="76" t="s">
        <v>314</v>
      </c>
      <c r="I215" s="77" t="str">
        <f t="shared" si="3"/>
        <v>23420 - Facilities, Equipment, Maintenance, Misc Equip</v>
      </c>
    </row>
    <row r="216" spans="2:9" x14ac:dyDescent="0.3">
      <c r="B216" s="76">
        <v>23430</v>
      </c>
      <c r="C216" s="76" t="s">
        <v>17</v>
      </c>
      <c r="D216" s="76" t="s">
        <v>139</v>
      </c>
      <c r="E216" s="76" t="s">
        <v>19</v>
      </c>
      <c r="F216" s="76" t="s">
        <v>740</v>
      </c>
      <c r="G216" s="76">
        <v>25</v>
      </c>
      <c r="H216" s="76" t="s">
        <v>314</v>
      </c>
      <c r="I216" s="77" t="str">
        <f t="shared" si="3"/>
        <v>23430 - Facilities, Equipment, Maintenance, CNG Refueling Station</v>
      </c>
    </row>
    <row r="217" spans="2:9" x14ac:dyDescent="0.3">
      <c r="B217" s="76">
        <v>24000</v>
      </c>
      <c r="C217" s="76" t="s">
        <v>17</v>
      </c>
      <c r="D217" s="76" t="s">
        <v>152</v>
      </c>
      <c r="E217" s="76" t="s">
        <v>64</v>
      </c>
      <c r="F217" s="76" t="s">
        <v>64</v>
      </c>
      <c r="G217" s="76">
        <v>50</v>
      </c>
      <c r="H217" s="76" t="s">
        <v>314</v>
      </c>
      <c r="I217" s="77" t="str">
        <f t="shared" si="3"/>
        <v>24000 - Facilities, Major Shops</v>
      </c>
    </row>
    <row r="218" spans="2:9" x14ac:dyDescent="0.3">
      <c r="B218" s="76">
        <v>24100</v>
      </c>
      <c r="C218" s="76" t="s">
        <v>17</v>
      </c>
      <c r="D218" s="76" t="s">
        <v>152</v>
      </c>
      <c r="E218" s="76" t="s">
        <v>124</v>
      </c>
      <c r="F218" s="76" t="s">
        <v>64</v>
      </c>
      <c r="G218" s="76">
        <v>50</v>
      </c>
      <c r="H218" s="76" t="s">
        <v>314</v>
      </c>
      <c r="I218" s="77" t="str">
        <f t="shared" si="3"/>
        <v>24100 - Facilities, Major Shops, Rail</v>
      </c>
    </row>
    <row r="219" spans="2:9" x14ac:dyDescent="0.3">
      <c r="B219" s="76">
        <v>24101</v>
      </c>
      <c r="C219" s="76" t="s">
        <v>17</v>
      </c>
      <c r="D219" s="76" t="s">
        <v>152</v>
      </c>
      <c r="E219" s="76" t="s">
        <v>124</v>
      </c>
      <c r="F219" s="76" t="s">
        <v>34</v>
      </c>
      <c r="G219" s="76">
        <v>50</v>
      </c>
      <c r="H219" s="76" t="s">
        <v>314</v>
      </c>
      <c r="I219" s="77" t="str">
        <f t="shared" si="3"/>
        <v>24101 - Facilities, Major Shops, Rail, Commuter Rail</v>
      </c>
    </row>
    <row r="220" spans="2:9" x14ac:dyDescent="0.3">
      <c r="B220" s="76">
        <v>24102</v>
      </c>
      <c r="C220" s="76" t="s">
        <v>17</v>
      </c>
      <c r="D220" s="76" t="s">
        <v>152</v>
      </c>
      <c r="E220" s="76" t="s">
        <v>124</v>
      </c>
      <c r="F220" s="76" t="s">
        <v>39</v>
      </c>
      <c r="G220" s="76">
        <v>50</v>
      </c>
      <c r="H220" s="76" t="s">
        <v>314</v>
      </c>
      <c r="I220" s="77" t="str">
        <f t="shared" si="3"/>
        <v>24102 - Facilities, Major Shops, Rail, Heavy Rail</v>
      </c>
    </row>
    <row r="221" spans="2:9" x14ac:dyDescent="0.3">
      <c r="B221" s="76">
        <v>24103</v>
      </c>
      <c r="C221" s="76" t="s">
        <v>17</v>
      </c>
      <c r="D221" s="76" t="s">
        <v>152</v>
      </c>
      <c r="E221" s="76" t="s">
        <v>124</v>
      </c>
      <c r="F221" s="76" t="s">
        <v>43</v>
      </c>
      <c r="G221" s="76">
        <v>50</v>
      </c>
      <c r="H221" s="76" t="s">
        <v>314</v>
      </c>
      <c r="I221" s="77" t="str">
        <f t="shared" si="3"/>
        <v>24103 - Facilities, Major Shops, Rail, Light Rail</v>
      </c>
    </row>
    <row r="222" spans="2:9" x14ac:dyDescent="0.3">
      <c r="B222" s="76">
        <v>24200</v>
      </c>
      <c r="C222" s="76" t="s">
        <v>17</v>
      </c>
      <c r="D222" s="76" t="s">
        <v>152</v>
      </c>
      <c r="E222" s="76" t="s">
        <v>114</v>
      </c>
      <c r="F222" s="76" t="s">
        <v>64</v>
      </c>
      <c r="G222" s="76">
        <v>50</v>
      </c>
      <c r="H222" s="76" t="s">
        <v>314</v>
      </c>
      <c r="I222" s="77" t="str">
        <f t="shared" si="3"/>
        <v>24200 - Facilities, Major Shops, Bus</v>
      </c>
    </row>
    <row r="223" spans="2:9" x14ac:dyDescent="0.3">
      <c r="B223" s="76">
        <v>25000</v>
      </c>
      <c r="C223" s="76" t="s">
        <v>17</v>
      </c>
      <c r="D223" s="76" t="s">
        <v>153</v>
      </c>
      <c r="E223" s="76" t="s">
        <v>64</v>
      </c>
      <c r="F223" s="76" t="s">
        <v>64</v>
      </c>
      <c r="G223" s="76">
        <v>50</v>
      </c>
      <c r="H223" s="76" t="s">
        <v>314</v>
      </c>
      <c r="I223" s="77" t="str">
        <f t="shared" si="3"/>
        <v>25000 - Facilities, Central Control</v>
      </c>
    </row>
    <row r="224" spans="2:9" x14ac:dyDescent="0.3">
      <c r="B224" s="76">
        <v>30000</v>
      </c>
      <c r="C224" s="76" t="s">
        <v>154</v>
      </c>
      <c r="D224" s="76" t="s">
        <v>64</v>
      </c>
      <c r="E224" s="76" t="s">
        <v>64</v>
      </c>
      <c r="F224" s="76" t="s">
        <v>64</v>
      </c>
      <c r="G224" s="76">
        <v>40</v>
      </c>
      <c r="H224" s="76" t="s">
        <v>313</v>
      </c>
      <c r="I224" s="77" t="str">
        <f t="shared" si="3"/>
        <v>30000 - Systems</v>
      </c>
    </row>
    <row r="225" spans="2:9" x14ac:dyDescent="0.3">
      <c r="B225" s="76">
        <v>30001</v>
      </c>
      <c r="C225" s="76" t="s">
        <v>154</v>
      </c>
      <c r="D225" s="76" t="s">
        <v>33</v>
      </c>
      <c r="E225" s="76" t="s">
        <v>64</v>
      </c>
      <c r="F225" s="76" t="s">
        <v>64</v>
      </c>
      <c r="G225" s="76">
        <v>40</v>
      </c>
      <c r="H225" s="76" t="s">
        <v>313</v>
      </c>
      <c r="I225" s="77" t="str">
        <f t="shared" ref="I225:I288" si="4">B225&amp;IF(NOT(C225="-")," - "&amp;C225,"")&amp;IF(NOT(D225="-"),", "&amp;D225,"")&amp;IF(NOT(E225="-"),", "&amp;E225,"")&amp;IF(NOT(F225="-"),", "&amp;F225,"")</f>
        <v>30001 - Systems, CR</v>
      </c>
    </row>
    <row r="226" spans="2:9" x14ac:dyDescent="0.3">
      <c r="B226" s="76">
        <v>30002</v>
      </c>
      <c r="C226" s="76" t="s">
        <v>154</v>
      </c>
      <c r="D226" s="76" t="s">
        <v>15</v>
      </c>
      <c r="E226" s="76" t="s">
        <v>64</v>
      </c>
      <c r="F226" s="76" t="s">
        <v>64</v>
      </c>
      <c r="G226" s="76">
        <v>40</v>
      </c>
      <c r="H226" s="76" t="s">
        <v>313</v>
      </c>
      <c r="I226" s="77" t="str">
        <f t="shared" si="4"/>
        <v>30002 - Systems, HR</v>
      </c>
    </row>
    <row r="227" spans="2:9" x14ac:dyDescent="0.3">
      <c r="B227" s="76">
        <v>30003</v>
      </c>
      <c r="C227" s="76" t="s">
        <v>154</v>
      </c>
      <c r="D227" s="76" t="s">
        <v>42</v>
      </c>
      <c r="E227" s="76" t="s">
        <v>64</v>
      </c>
      <c r="F227" s="76" t="s">
        <v>64</v>
      </c>
      <c r="G227" s="76">
        <v>40</v>
      </c>
      <c r="H227" s="76" t="s">
        <v>313</v>
      </c>
      <c r="I227" s="77" t="str">
        <f t="shared" si="4"/>
        <v>30003 - Systems, LR</v>
      </c>
    </row>
    <row r="228" spans="2:9" x14ac:dyDescent="0.3">
      <c r="B228" s="76">
        <v>31000</v>
      </c>
      <c r="C228" s="76" t="s">
        <v>154</v>
      </c>
      <c r="D228" s="76" t="s">
        <v>155</v>
      </c>
      <c r="E228" s="76" t="s">
        <v>64</v>
      </c>
      <c r="F228" s="76" t="s">
        <v>64</v>
      </c>
      <c r="G228" s="76">
        <v>40</v>
      </c>
      <c r="H228" s="76" t="s">
        <v>313</v>
      </c>
      <c r="I228" s="77" t="str">
        <f t="shared" si="4"/>
        <v>31000 - Systems, Train Control</v>
      </c>
    </row>
    <row r="229" spans="2:9" x14ac:dyDescent="0.3">
      <c r="B229" s="76">
        <v>31001</v>
      </c>
      <c r="C229" s="76" t="s">
        <v>154</v>
      </c>
      <c r="D229" s="76" t="s">
        <v>155</v>
      </c>
      <c r="E229" s="76" t="s">
        <v>34</v>
      </c>
      <c r="F229" s="76" t="s">
        <v>64</v>
      </c>
      <c r="G229" s="76">
        <v>40</v>
      </c>
      <c r="H229" s="76" t="s">
        <v>313</v>
      </c>
      <c r="I229" s="77" t="str">
        <f t="shared" si="4"/>
        <v>31001 - Systems, Train Control, Commuter Rail</v>
      </c>
    </row>
    <row r="230" spans="2:9" x14ac:dyDescent="0.3">
      <c r="B230" s="76">
        <v>31002</v>
      </c>
      <c r="C230" s="76" t="s">
        <v>154</v>
      </c>
      <c r="D230" s="76" t="s">
        <v>155</v>
      </c>
      <c r="E230" s="76" t="s">
        <v>39</v>
      </c>
      <c r="F230" s="76" t="s">
        <v>64</v>
      </c>
      <c r="G230" s="76">
        <v>40</v>
      </c>
      <c r="H230" s="76" t="s">
        <v>313</v>
      </c>
      <c r="I230" s="77" t="str">
        <f t="shared" si="4"/>
        <v>31002 - Systems, Train Control, Heavy Rail</v>
      </c>
    </row>
    <row r="231" spans="2:9" x14ac:dyDescent="0.3">
      <c r="B231" s="76">
        <v>31003</v>
      </c>
      <c r="C231" s="76" t="s">
        <v>154</v>
      </c>
      <c r="D231" s="76" t="s">
        <v>155</v>
      </c>
      <c r="E231" s="76" t="s">
        <v>43</v>
      </c>
      <c r="F231" s="76" t="s">
        <v>64</v>
      </c>
      <c r="G231" s="76">
        <v>40</v>
      </c>
      <c r="H231" s="76" t="s">
        <v>313</v>
      </c>
      <c r="I231" s="77" t="str">
        <f t="shared" si="4"/>
        <v>31003 - Systems, Train Control, Light Rail</v>
      </c>
    </row>
    <row r="232" spans="2:9" x14ac:dyDescent="0.3">
      <c r="B232" s="76">
        <v>31100</v>
      </c>
      <c r="C232" s="76" t="s">
        <v>154</v>
      </c>
      <c r="D232" s="76" t="s">
        <v>155</v>
      </c>
      <c r="E232" s="76" t="s">
        <v>156</v>
      </c>
      <c r="F232" s="76" t="s">
        <v>64</v>
      </c>
      <c r="G232" s="76">
        <v>40</v>
      </c>
      <c r="H232" s="76" t="s">
        <v>317</v>
      </c>
      <c r="I232" s="77" t="str">
        <f t="shared" si="4"/>
        <v>31100 - Systems, Train Control, Wayside Train Control</v>
      </c>
    </row>
    <row r="233" spans="2:9" x14ac:dyDescent="0.3">
      <c r="B233" s="76">
        <v>31101</v>
      </c>
      <c r="C233" s="76" t="s">
        <v>154</v>
      </c>
      <c r="D233" s="76" t="s">
        <v>155</v>
      </c>
      <c r="E233" s="76" t="s">
        <v>156</v>
      </c>
      <c r="F233" s="76" t="s">
        <v>34</v>
      </c>
      <c r="G233" s="76">
        <v>40</v>
      </c>
      <c r="H233" s="76" t="s">
        <v>317</v>
      </c>
      <c r="I233" s="77" t="str">
        <f t="shared" si="4"/>
        <v>31101 - Systems, Train Control, Wayside Train Control, Commuter Rail</v>
      </c>
    </row>
    <row r="234" spans="2:9" x14ac:dyDescent="0.3">
      <c r="B234" s="76">
        <v>31102</v>
      </c>
      <c r="C234" s="76" t="s">
        <v>154</v>
      </c>
      <c r="D234" s="76" t="s">
        <v>155</v>
      </c>
      <c r="E234" s="76" t="s">
        <v>156</v>
      </c>
      <c r="F234" s="76" t="s">
        <v>39</v>
      </c>
      <c r="G234" s="76">
        <v>40</v>
      </c>
      <c r="H234" s="76" t="s">
        <v>317</v>
      </c>
      <c r="I234" s="77" t="str">
        <f t="shared" si="4"/>
        <v>31102 - Systems, Train Control, Wayside Train Control, Heavy Rail</v>
      </c>
    </row>
    <row r="235" spans="2:9" x14ac:dyDescent="0.3">
      <c r="B235" s="76">
        <v>31103</v>
      </c>
      <c r="C235" s="76" t="s">
        <v>154</v>
      </c>
      <c r="D235" s="76" t="s">
        <v>155</v>
      </c>
      <c r="E235" s="76" t="s">
        <v>156</v>
      </c>
      <c r="F235" s="76" t="s">
        <v>43</v>
      </c>
      <c r="G235" s="76">
        <v>40</v>
      </c>
      <c r="H235" s="76" t="s">
        <v>317</v>
      </c>
      <c r="I235" s="77" t="str">
        <f t="shared" si="4"/>
        <v>31103 - Systems, Train Control, Wayside Train Control, Light Rail</v>
      </c>
    </row>
    <row r="236" spans="2:9" x14ac:dyDescent="0.3">
      <c r="B236" s="76">
        <v>31110</v>
      </c>
      <c r="C236" s="76" t="s">
        <v>154</v>
      </c>
      <c r="D236" s="76" t="s">
        <v>155</v>
      </c>
      <c r="E236" s="76" t="s">
        <v>156</v>
      </c>
      <c r="F236" s="76" t="s">
        <v>157</v>
      </c>
      <c r="G236" s="76">
        <v>40</v>
      </c>
      <c r="H236" s="76" t="s">
        <v>317</v>
      </c>
      <c r="I236" s="77" t="str">
        <f t="shared" si="4"/>
        <v>31110 - Systems, Train Control, Wayside Train Control, Signals &amp; Train Stops</v>
      </c>
    </row>
    <row r="237" spans="2:9" x14ac:dyDescent="0.3">
      <c r="B237" s="76">
        <v>31111</v>
      </c>
      <c r="C237" s="76" t="s">
        <v>154</v>
      </c>
      <c r="D237" s="76" t="s">
        <v>155</v>
      </c>
      <c r="E237" s="76" t="s">
        <v>156</v>
      </c>
      <c r="F237" s="76" t="s">
        <v>741</v>
      </c>
      <c r="G237" s="76">
        <v>40</v>
      </c>
      <c r="H237" s="76" t="s">
        <v>317</v>
      </c>
      <c r="I237" s="77" t="str">
        <f t="shared" si="4"/>
        <v>31111 - Systems, Train Control, Wayside Train Control, Signals &amp; Train Stops Commuter Rail</v>
      </c>
    </row>
    <row r="238" spans="2:9" x14ac:dyDescent="0.3">
      <c r="B238" s="76">
        <v>31112</v>
      </c>
      <c r="C238" s="76" t="s">
        <v>154</v>
      </c>
      <c r="D238" s="76" t="s">
        <v>155</v>
      </c>
      <c r="E238" s="76" t="s">
        <v>156</v>
      </c>
      <c r="F238" s="76" t="s">
        <v>742</v>
      </c>
      <c r="G238" s="76">
        <v>40</v>
      </c>
      <c r="H238" s="76" t="s">
        <v>317</v>
      </c>
      <c r="I238" s="77" t="str">
        <f t="shared" si="4"/>
        <v>31112 - Systems, Train Control, Wayside Train Control, Signals &amp; Train Stops Heavy Rail</v>
      </c>
    </row>
    <row r="239" spans="2:9" x14ac:dyDescent="0.3">
      <c r="B239" s="76">
        <v>31113</v>
      </c>
      <c r="C239" s="76" t="s">
        <v>154</v>
      </c>
      <c r="D239" s="76" t="s">
        <v>155</v>
      </c>
      <c r="E239" s="76" t="s">
        <v>156</v>
      </c>
      <c r="F239" s="76" t="s">
        <v>743</v>
      </c>
      <c r="G239" s="76">
        <v>40</v>
      </c>
      <c r="H239" s="76" t="s">
        <v>317</v>
      </c>
      <c r="I239" s="77" t="str">
        <f t="shared" si="4"/>
        <v>31113 - Systems, Train Control, Wayside Train Control, Signals &amp; Train Stops Light Rail</v>
      </c>
    </row>
    <row r="240" spans="2:9" x14ac:dyDescent="0.3">
      <c r="B240" s="76">
        <v>31114</v>
      </c>
      <c r="C240" s="76" t="s">
        <v>154</v>
      </c>
      <c r="D240" s="76" t="s">
        <v>155</v>
      </c>
      <c r="E240" s="76" t="s">
        <v>156</v>
      </c>
      <c r="F240" s="76" t="s">
        <v>744</v>
      </c>
      <c r="G240" s="76">
        <v>40</v>
      </c>
      <c r="H240" s="76" t="s">
        <v>314</v>
      </c>
      <c r="I240" s="77" t="str">
        <f t="shared" si="4"/>
        <v>31114 - Systems, Train Control, Wayside Train Control, Automatic Transfer Panel</v>
      </c>
    </row>
    <row r="241" spans="2:9" x14ac:dyDescent="0.3">
      <c r="B241" s="76">
        <v>31115</v>
      </c>
      <c r="C241" s="76" t="s">
        <v>154</v>
      </c>
      <c r="D241" s="76" t="s">
        <v>155</v>
      </c>
      <c r="E241" s="76" t="s">
        <v>156</v>
      </c>
      <c r="F241" s="76" t="s">
        <v>745</v>
      </c>
      <c r="G241" s="76">
        <v>40</v>
      </c>
      <c r="H241" s="76" t="s">
        <v>314</v>
      </c>
      <c r="I241" s="77" t="str">
        <f t="shared" si="4"/>
        <v>31115 - Systems, Train Control, Wayside Train Control, Battery Equip</v>
      </c>
    </row>
    <row r="242" spans="2:9" x14ac:dyDescent="0.3">
      <c r="B242" s="76">
        <v>31116</v>
      </c>
      <c r="C242" s="76" t="s">
        <v>154</v>
      </c>
      <c r="D242" s="76" t="s">
        <v>155</v>
      </c>
      <c r="E242" s="76" t="s">
        <v>156</v>
      </c>
      <c r="F242" s="76" t="s">
        <v>746</v>
      </c>
      <c r="G242" s="76">
        <v>40</v>
      </c>
      <c r="H242" s="76" t="s">
        <v>314</v>
      </c>
      <c r="I242" s="77" t="str">
        <f t="shared" si="4"/>
        <v>31116 - Systems, Train Control, Wayside Train Control, Bonds</v>
      </c>
    </row>
    <row r="243" spans="2:9" x14ac:dyDescent="0.3">
      <c r="B243" s="76">
        <v>31117</v>
      </c>
      <c r="C243" s="76" t="s">
        <v>154</v>
      </c>
      <c r="D243" s="76" t="s">
        <v>155</v>
      </c>
      <c r="E243" s="76" t="s">
        <v>156</v>
      </c>
      <c r="F243" s="76" t="s">
        <v>747</v>
      </c>
      <c r="G243" s="76">
        <v>40</v>
      </c>
      <c r="H243" s="76" t="s">
        <v>314</v>
      </c>
      <c r="I243" s="77" t="str">
        <f t="shared" si="4"/>
        <v>31117 - Systems, Train Control, Wayside Train Control, Control Panel (local)</v>
      </c>
    </row>
    <row r="244" spans="2:9" x14ac:dyDescent="0.3">
      <c r="B244" s="76">
        <v>31118</v>
      </c>
      <c r="C244" s="76" t="s">
        <v>154</v>
      </c>
      <c r="D244" s="76" t="s">
        <v>155</v>
      </c>
      <c r="E244" s="76" t="s">
        <v>156</v>
      </c>
      <c r="F244" s="76" t="s">
        <v>748</v>
      </c>
      <c r="G244" s="76">
        <v>40</v>
      </c>
      <c r="H244" s="76" t="s">
        <v>314</v>
      </c>
      <c r="I244" s="77" t="str">
        <f t="shared" si="4"/>
        <v>31118 - Systems, Train Control, Wayside Train Control, Intrusion Detection Warning System</v>
      </c>
    </row>
    <row r="245" spans="2:9" x14ac:dyDescent="0.3">
      <c r="B245" s="76">
        <v>31119</v>
      </c>
      <c r="C245" s="76" t="s">
        <v>154</v>
      </c>
      <c r="D245" s="76" t="s">
        <v>155</v>
      </c>
      <c r="E245" s="76" t="s">
        <v>156</v>
      </c>
      <c r="F245" s="76" t="s">
        <v>749</v>
      </c>
      <c r="G245" s="76">
        <v>40</v>
      </c>
      <c r="H245" s="76" t="s">
        <v>314</v>
      </c>
      <c r="I245" s="77" t="str">
        <f t="shared" si="4"/>
        <v>31119 - Systems, Train Control, Wayside Train Control, Logical Controller</v>
      </c>
    </row>
    <row r="246" spans="2:9" x14ac:dyDescent="0.3">
      <c r="B246" s="76">
        <v>31120</v>
      </c>
      <c r="C246" s="76" t="s">
        <v>154</v>
      </c>
      <c r="D246" s="76" t="s">
        <v>155</v>
      </c>
      <c r="E246" s="76" t="s">
        <v>156</v>
      </c>
      <c r="F246" s="76" t="s">
        <v>750</v>
      </c>
      <c r="G246" s="76">
        <v>40</v>
      </c>
      <c r="H246" s="76" t="s">
        <v>314</v>
      </c>
      <c r="I246" s="77" t="str">
        <f t="shared" si="4"/>
        <v>31120 - Systems, Train Control, Wayside Train Control, Marker Coil</v>
      </c>
    </row>
    <row r="247" spans="2:9" x14ac:dyDescent="0.3">
      <c r="B247" s="76">
        <v>31121</v>
      </c>
      <c r="C247" s="76" t="s">
        <v>154</v>
      </c>
      <c r="D247" s="76" t="s">
        <v>155</v>
      </c>
      <c r="E247" s="76" t="s">
        <v>156</v>
      </c>
      <c r="F247" s="76" t="s">
        <v>158</v>
      </c>
      <c r="G247" s="76">
        <v>40</v>
      </c>
      <c r="H247" s="76" t="s">
        <v>317</v>
      </c>
      <c r="I247" s="77" t="str">
        <f t="shared" si="4"/>
        <v>31121 - Systems, Train Control, Wayside Train Control, Train Control Cable</v>
      </c>
    </row>
    <row r="248" spans="2:9" x14ac:dyDescent="0.3">
      <c r="B248" s="76">
        <v>31122</v>
      </c>
      <c r="C248" s="76" t="s">
        <v>154</v>
      </c>
      <c r="D248" s="76" t="s">
        <v>155</v>
      </c>
      <c r="E248" s="76" t="s">
        <v>156</v>
      </c>
      <c r="F248" s="76" t="s">
        <v>159</v>
      </c>
      <c r="G248" s="76">
        <v>40</v>
      </c>
      <c r="H248" s="76" t="s">
        <v>314</v>
      </c>
      <c r="I248" s="77" t="str">
        <f t="shared" si="4"/>
        <v>31122 - Systems, Train Control, Wayside Train Control, Signal Bridge</v>
      </c>
    </row>
    <row r="249" spans="2:9" x14ac:dyDescent="0.3">
      <c r="B249" s="76">
        <v>31123</v>
      </c>
      <c r="C249" s="76" t="s">
        <v>154</v>
      </c>
      <c r="D249" s="76" t="s">
        <v>155</v>
      </c>
      <c r="E249" s="76" t="s">
        <v>156</v>
      </c>
      <c r="F249" s="76" t="s">
        <v>751</v>
      </c>
      <c r="G249" s="76">
        <v>40</v>
      </c>
      <c r="H249" s="76" t="s">
        <v>314</v>
      </c>
      <c r="I249" s="77" t="str">
        <f t="shared" si="4"/>
        <v>31123 - Systems, Train Control, Wayside Train Control, Power Supplies</v>
      </c>
    </row>
    <row r="250" spans="2:9" x14ac:dyDescent="0.3">
      <c r="B250" s="76">
        <v>31124</v>
      </c>
      <c r="C250" s="76" t="s">
        <v>154</v>
      </c>
      <c r="D250" s="76" t="s">
        <v>155</v>
      </c>
      <c r="E250" s="76" t="s">
        <v>156</v>
      </c>
      <c r="F250" s="76" t="s">
        <v>752</v>
      </c>
      <c r="G250" s="76">
        <v>40</v>
      </c>
      <c r="H250" s="76" t="s">
        <v>314</v>
      </c>
      <c r="I250" s="77" t="str">
        <f t="shared" si="4"/>
        <v>31124 - Systems, Train Control, Wayside Train Control, Power Supplies-UPS</v>
      </c>
    </row>
    <row r="251" spans="2:9" x14ac:dyDescent="0.3">
      <c r="B251" s="76">
        <v>31125</v>
      </c>
      <c r="C251" s="76" t="s">
        <v>154</v>
      </c>
      <c r="D251" s="76" t="s">
        <v>155</v>
      </c>
      <c r="E251" s="76" t="s">
        <v>156</v>
      </c>
      <c r="F251" s="76" t="s">
        <v>753</v>
      </c>
      <c r="G251" s="76">
        <v>40</v>
      </c>
      <c r="H251" s="76" t="s">
        <v>314</v>
      </c>
      <c r="I251" s="77" t="str">
        <f t="shared" si="4"/>
        <v>31125 - Systems, Train Control, Wayside Train Control, Receiver</v>
      </c>
    </row>
    <row r="252" spans="2:9" x14ac:dyDescent="0.3">
      <c r="B252" s="76">
        <v>31126</v>
      </c>
      <c r="C252" s="76" t="s">
        <v>154</v>
      </c>
      <c r="D252" s="76" t="s">
        <v>155</v>
      </c>
      <c r="E252" s="76" t="s">
        <v>156</v>
      </c>
      <c r="F252" s="76" t="s">
        <v>754</v>
      </c>
      <c r="G252" s="76">
        <v>40</v>
      </c>
      <c r="H252" s="76" t="s">
        <v>314</v>
      </c>
      <c r="I252" s="77" t="str">
        <f t="shared" si="4"/>
        <v>31126 - Systems, Train Control, Wayside Train Control, Relays</v>
      </c>
    </row>
    <row r="253" spans="2:9" x14ac:dyDescent="0.3">
      <c r="B253" s="76">
        <v>31127</v>
      </c>
      <c r="C253" s="76" t="s">
        <v>154</v>
      </c>
      <c r="D253" s="76" t="s">
        <v>155</v>
      </c>
      <c r="E253" s="76" t="s">
        <v>156</v>
      </c>
      <c r="F253" s="76" t="s">
        <v>755</v>
      </c>
      <c r="G253" s="76">
        <v>40</v>
      </c>
      <c r="H253" s="76" t="s">
        <v>314</v>
      </c>
      <c r="I253" s="77" t="str">
        <f t="shared" si="4"/>
        <v>31127 - Systems, Train Control, Wayside Train Control, Relay Cabinet</v>
      </c>
    </row>
    <row r="254" spans="2:9" x14ac:dyDescent="0.3">
      <c r="B254" s="76">
        <v>31128</v>
      </c>
      <c r="C254" s="76" t="s">
        <v>154</v>
      </c>
      <c r="D254" s="76" t="s">
        <v>155</v>
      </c>
      <c r="E254" s="76" t="s">
        <v>156</v>
      </c>
      <c r="F254" s="76" t="s">
        <v>756</v>
      </c>
      <c r="G254" s="76">
        <v>40</v>
      </c>
      <c r="H254" s="76" t="s">
        <v>314</v>
      </c>
      <c r="I254" s="77" t="str">
        <f t="shared" si="4"/>
        <v>31128 - Systems, Train Control, Wayside Train Control, Relay House (Bungalow)</v>
      </c>
    </row>
    <row r="255" spans="2:9" x14ac:dyDescent="0.3">
      <c r="B255" s="76">
        <v>31129</v>
      </c>
      <c r="C255" s="76" t="s">
        <v>154</v>
      </c>
      <c r="D255" s="76" t="s">
        <v>155</v>
      </c>
      <c r="E255" s="76" t="s">
        <v>156</v>
      </c>
      <c r="F255" s="76" t="s">
        <v>757</v>
      </c>
      <c r="G255" s="76">
        <v>40</v>
      </c>
      <c r="H255" s="76" t="s">
        <v>314</v>
      </c>
      <c r="I255" s="77" t="str">
        <f t="shared" si="4"/>
        <v>31129 - Systems, Train Control, Wayside Train Control, Repeater Signal</v>
      </c>
    </row>
    <row r="256" spans="2:9" x14ac:dyDescent="0.3">
      <c r="B256" s="76">
        <v>31130</v>
      </c>
      <c r="C256" s="76" t="s">
        <v>154</v>
      </c>
      <c r="D256" s="76" t="s">
        <v>155</v>
      </c>
      <c r="E256" s="76" t="s">
        <v>156</v>
      </c>
      <c r="F256" s="76" t="s">
        <v>214</v>
      </c>
      <c r="G256" s="76">
        <v>40</v>
      </c>
      <c r="H256" s="76" t="s">
        <v>314</v>
      </c>
      <c r="I256" s="77" t="str">
        <f t="shared" si="4"/>
        <v>31130 - Systems, Train Control, Wayside Train Control, RTU</v>
      </c>
    </row>
    <row r="257" spans="2:9" x14ac:dyDescent="0.3">
      <c r="B257" s="76">
        <v>31131</v>
      </c>
      <c r="C257" s="76" t="s">
        <v>154</v>
      </c>
      <c r="D257" s="76" t="s">
        <v>155</v>
      </c>
      <c r="E257" s="76" t="s">
        <v>156</v>
      </c>
      <c r="F257" s="76" t="s">
        <v>758</v>
      </c>
      <c r="G257" s="76">
        <v>40</v>
      </c>
      <c r="H257" s="76" t="s">
        <v>317</v>
      </c>
      <c r="I257" s="77" t="str">
        <f t="shared" si="4"/>
        <v>31131 - Systems, Train Control, Wayside Train Control, Signals</v>
      </c>
    </row>
    <row r="258" spans="2:9" x14ac:dyDescent="0.3">
      <c r="B258" s="76">
        <v>31132</v>
      </c>
      <c r="C258" s="76" t="s">
        <v>154</v>
      </c>
      <c r="D258" s="76" t="s">
        <v>155</v>
      </c>
      <c r="E258" s="76" t="s">
        <v>156</v>
      </c>
      <c r="F258" s="76" t="s">
        <v>759</v>
      </c>
      <c r="G258" s="76">
        <v>40</v>
      </c>
      <c r="H258" s="76" t="s">
        <v>314</v>
      </c>
      <c r="I258" s="77" t="str">
        <f t="shared" si="4"/>
        <v>31132 - Systems, Train Control, Wayside Train Control, STAP (Station Processor)</v>
      </c>
    </row>
    <row r="259" spans="2:9" x14ac:dyDescent="0.3">
      <c r="B259" s="76">
        <v>31133</v>
      </c>
      <c r="C259" s="76" t="s">
        <v>154</v>
      </c>
      <c r="D259" s="76" t="s">
        <v>155</v>
      </c>
      <c r="E259" s="76" t="s">
        <v>156</v>
      </c>
      <c r="F259" s="76" t="s">
        <v>760</v>
      </c>
      <c r="G259" s="76">
        <v>40</v>
      </c>
      <c r="H259" s="76" t="s">
        <v>317</v>
      </c>
      <c r="I259" s="77" t="str">
        <f t="shared" si="4"/>
        <v>31133 - Systems, Train Control, Wayside Train Control, TPSS Feeds</v>
      </c>
    </row>
    <row r="260" spans="2:9" x14ac:dyDescent="0.3">
      <c r="B260" s="76">
        <v>31134</v>
      </c>
      <c r="C260" s="76" t="s">
        <v>154</v>
      </c>
      <c r="D260" s="76" t="s">
        <v>155</v>
      </c>
      <c r="E260" s="76" t="s">
        <v>156</v>
      </c>
      <c r="F260" s="76" t="s">
        <v>761</v>
      </c>
      <c r="G260" s="76">
        <v>40</v>
      </c>
      <c r="H260" s="76" t="s">
        <v>317</v>
      </c>
      <c r="I260" s="77" t="str">
        <f t="shared" si="4"/>
        <v>31134 - Systems, Train Control, Wayside Train Control, Track Circuit</v>
      </c>
    </row>
    <row r="261" spans="2:9" x14ac:dyDescent="0.3">
      <c r="B261" s="76">
        <v>31135</v>
      </c>
      <c r="C261" s="76" t="s">
        <v>154</v>
      </c>
      <c r="D261" s="76" t="s">
        <v>155</v>
      </c>
      <c r="E261" s="76" t="s">
        <v>156</v>
      </c>
      <c r="F261" s="76" t="s">
        <v>158</v>
      </c>
      <c r="G261" s="76">
        <v>40</v>
      </c>
      <c r="H261" s="76" t="s">
        <v>317</v>
      </c>
      <c r="I261" s="77" t="str">
        <f t="shared" si="4"/>
        <v>31135 - Systems, Train Control, Wayside Train Control, Train Control Cable</v>
      </c>
    </row>
    <row r="262" spans="2:9" x14ac:dyDescent="0.3">
      <c r="B262" s="76">
        <v>31136</v>
      </c>
      <c r="C262" s="76" t="s">
        <v>154</v>
      </c>
      <c r="D262" s="76" t="s">
        <v>155</v>
      </c>
      <c r="E262" s="76" t="s">
        <v>156</v>
      </c>
      <c r="F262" s="76" t="s">
        <v>762</v>
      </c>
      <c r="G262" s="76">
        <v>40</v>
      </c>
      <c r="H262" s="76" t="s">
        <v>314</v>
      </c>
      <c r="I262" s="77" t="str">
        <f t="shared" si="4"/>
        <v>31136 - Systems, Train Control, Wayside Train Control, Train Stop</v>
      </c>
    </row>
    <row r="263" spans="2:9" x14ac:dyDescent="0.3">
      <c r="B263" s="76">
        <v>31137</v>
      </c>
      <c r="C263" s="76" t="s">
        <v>154</v>
      </c>
      <c r="D263" s="76" t="s">
        <v>155</v>
      </c>
      <c r="E263" s="76" t="s">
        <v>156</v>
      </c>
      <c r="F263" s="76" t="s">
        <v>763</v>
      </c>
      <c r="G263" s="76">
        <v>40</v>
      </c>
      <c r="H263" s="76" t="s">
        <v>314</v>
      </c>
      <c r="I263" s="77" t="str">
        <f t="shared" si="4"/>
        <v>31137 - Systems, Train Control, Wayside Train Control, Programmed Station Stop System</v>
      </c>
    </row>
    <row r="264" spans="2:9" x14ac:dyDescent="0.3">
      <c r="B264" s="76">
        <v>31138</v>
      </c>
      <c r="C264" s="76" t="s">
        <v>154</v>
      </c>
      <c r="D264" s="76" t="s">
        <v>155</v>
      </c>
      <c r="E264" s="76" t="s">
        <v>156</v>
      </c>
      <c r="F264" s="76" t="s">
        <v>49</v>
      </c>
      <c r="G264" s="76">
        <v>40</v>
      </c>
      <c r="H264" s="76" t="s">
        <v>314</v>
      </c>
      <c r="I264" s="77" t="str">
        <f t="shared" si="4"/>
        <v>31138 - Systems, Train Control, Wayside Train Control, Other</v>
      </c>
    </row>
    <row r="265" spans="2:9" x14ac:dyDescent="0.3">
      <c r="B265" s="76">
        <v>31200</v>
      </c>
      <c r="C265" s="76" t="s">
        <v>154</v>
      </c>
      <c r="D265" s="76" t="s">
        <v>155</v>
      </c>
      <c r="E265" s="76" t="s">
        <v>764</v>
      </c>
      <c r="F265" s="76" t="s">
        <v>64</v>
      </c>
      <c r="G265" s="76">
        <v>40</v>
      </c>
      <c r="H265" s="76" t="s">
        <v>765</v>
      </c>
      <c r="I265" s="77" t="str">
        <f t="shared" si="4"/>
        <v>31200 - Systems, Train Control, Onboard Train Control (cab signaling)</v>
      </c>
    </row>
    <row r="266" spans="2:9" x14ac:dyDescent="0.3">
      <c r="B266" s="76">
        <v>31201</v>
      </c>
      <c r="C266" s="76" t="s">
        <v>154</v>
      </c>
      <c r="D266" s="76" t="s">
        <v>155</v>
      </c>
      <c r="E266" s="76" t="s">
        <v>764</v>
      </c>
      <c r="F266" s="76" t="s">
        <v>766</v>
      </c>
      <c r="G266" s="76">
        <v>40</v>
      </c>
      <c r="H266" s="76" t="s">
        <v>765</v>
      </c>
      <c r="I266" s="77" t="str">
        <f t="shared" si="4"/>
        <v>31201 - Systems, Train Control, Onboard Train Control (cab signaling), Onboard Compter Systems</v>
      </c>
    </row>
    <row r="267" spans="2:9" x14ac:dyDescent="0.3">
      <c r="B267" s="76">
        <v>31202</v>
      </c>
      <c r="C267" s="76" t="s">
        <v>154</v>
      </c>
      <c r="D267" s="76" t="s">
        <v>155</v>
      </c>
      <c r="E267" s="76" t="s">
        <v>764</v>
      </c>
      <c r="F267" s="76" t="s">
        <v>753</v>
      </c>
      <c r="G267" s="76">
        <v>40</v>
      </c>
      <c r="H267" s="76" t="s">
        <v>765</v>
      </c>
      <c r="I267" s="77" t="str">
        <f t="shared" si="4"/>
        <v>31202 - Systems, Train Control, Onboard Train Control (cab signaling), Receiver</v>
      </c>
    </row>
    <row r="268" spans="2:9" x14ac:dyDescent="0.3">
      <c r="B268" s="76">
        <v>31203</v>
      </c>
      <c r="C268" s="76" t="s">
        <v>154</v>
      </c>
      <c r="D268" s="76" t="s">
        <v>155</v>
      </c>
      <c r="E268" s="76" t="s">
        <v>764</v>
      </c>
      <c r="F268" s="76" t="s">
        <v>49</v>
      </c>
      <c r="G268" s="76">
        <v>40</v>
      </c>
      <c r="H268" s="76" t="s">
        <v>765</v>
      </c>
      <c r="I268" s="77" t="str">
        <f t="shared" si="4"/>
        <v>31203 - Systems, Train Control, Onboard Train Control (cab signaling), Other</v>
      </c>
    </row>
    <row r="269" spans="2:9" x14ac:dyDescent="0.3">
      <c r="B269" s="76">
        <v>31250</v>
      </c>
      <c r="C269" s="76" t="s">
        <v>154</v>
      </c>
      <c r="D269" s="76" t="s">
        <v>155</v>
      </c>
      <c r="E269" s="76" t="s">
        <v>767</v>
      </c>
      <c r="F269" s="76" t="s">
        <v>64</v>
      </c>
      <c r="G269" s="76">
        <v>40</v>
      </c>
      <c r="H269" s="76" t="s">
        <v>317</v>
      </c>
      <c r="I269" s="77" t="str">
        <f t="shared" si="4"/>
        <v>31250 - Systems, Train Control, Commuunications</v>
      </c>
    </row>
    <row r="270" spans="2:9" x14ac:dyDescent="0.3">
      <c r="B270" s="76">
        <v>31251</v>
      </c>
      <c r="C270" s="76" t="s">
        <v>154</v>
      </c>
      <c r="D270" s="76" t="s">
        <v>155</v>
      </c>
      <c r="E270" s="76" t="s">
        <v>767</v>
      </c>
      <c r="F270" s="76" t="s">
        <v>768</v>
      </c>
      <c r="G270" s="76">
        <v>40</v>
      </c>
      <c r="H270" s="76" t="s">
        <v>314</v>
      </c>
      <c r="I270" s="77" t="str">
        <f t="shared" si="4"/>
        <v>31251 - Systems, Train Control, Commuunications, Data Transmission Unit</v>
      </c>
    </row>
    <row r="271" spans="2:9" x14ac:dyDescent="0.3">
      <c r="B271" s="76">
        <v>31252</v>
      </c>
      <c r="C271" s="76" t="s">
        <v>154</v>
      </c>
      <c r="D271" s="76" t="s">
        <v>155</v>
      </c>
      <c r="E271" s="76" t="s">
        <v>767</v>
      </c>
      <c r="F271" s="76" t="s">
        <v>769</v>
      </c>
      <c r="G271" s="76">
        <v>40</v>
      </c>
      <c r="H271" s="76" t="s">
        <v>317</v>
      </c>
      <c r="I271" s="77" t="str">
        <f t="shared" si="4"/>
        <v>31252 - Systems, Train Control, Commuunications, Train Wayside Comm</v>
      </c>
    </row>
    <row r="272" spans="2:9" x14ac:dyDescent="0.3">
      <c r="B272" s="76">
        <v>31253</v>
      </c>
      <c r="C272" s="76" t="s">
        <v>154</v>
      </c>
      <c r="D272" s="76" t="s">
        <v>155</v>
      </c>
      <c r="E272" s="76" t="s">
        <v>767</v>
      </c>
      <c r="F272" s="76" t="s">
        <v>770</v>
      </c>
      <c r="G272" s="76">
        <v>40</v>
      </c>
      <c r="H272" s="76" t="s">
        <v>314</v>
      </c>
      <c r="I272" s="77" t="str">
        <f t="shared" si="4"/>
        <v>31253 - Systems, Train Control, Commuunications, Transmitter</v>
      </c>
    </row>
    <row r="273" spans="2:9" x14ac:dyDescent="0.3">
      <c r="B273" s="76">
        <v>31300</v>
      </c>
      <c r="C273" s="76" t="s">
        <v>154</v>
      </c>
      <c r="D273" s="76" t="s">
        <v>155</v>
      </c>
      <c r="E273" s="76" t="s">
        <v>160</v>
      </c>
      <c r="F273" s="76" t="s">
        <v>64</v>
      </c>
      <c r="G273" s="76">
        <v>40</v>
      </c>
      <c r="H273" s="76" t="s">
        <v>314</v>
      </c>
      <c r="I273" s="77" t="str">
        <f t="shared" si="4"/>
        <v>31300 - Systems, Train Control, Centralized Train Control</v>
      </c>
    </row>
    <row r="274" spans="2:9" x14ac:dyDescent="0.3">
      <c r="B274" s="76">
        <v>31301</v>
      </c>
      <c r="C274" s="76" t="s">
        <v>154</v>
      </c>
      <c r="D274" s="76" t="s">
        <v>155</v>
      </c>
      <c r="E274" s="76" t="s">
        <v>160</v>
      </c>
      <c r="F274" s="76" t="s">
        <v>34</v>
      </c>
      <c r="G274" s="76">
        <v>40</v>
      </c>
      <c r="H274" s="76" t="s">
        <v>314</v>
      </c>
      <c r="I274" s="77" t="str">
        <f t="shared" si="4"/>
        <v>31301 - Systems, Train Control, Centralized Train Control, Commuter Rail</v>
      </c>
    </row>
    <row r="275" spans="2:9" x14ac:dyDescent="0.3">
      <c r="B275" s="76">
        <v>31302</v>
      </c>
      <c r="C275" s="76" t="s">
        <v>154</v>
      </c>
      <c r="D275" s="76" t="s">
        <v>155</v>
      </c>
      <c r="E275" s="76" t="s">
        <v>160</v>
      </c>
      <c r="F275" s="76" t="s">
        <v>39</v>
      </c>
      <c r="G275" s="76">
        <v>40</v>
      </c>
      <c r="H275" s="76" t="s">
        <v>314</v>
      </c>
      <c r="I275" s="77" t="str">
        <f t="shared" si="4"/>
        <v>31302 - Systems, Train Control, Centralized Train Control, Heavy Rail</v>
      </c>
    </row>
    <row r="276" spans="2:9" x14ac:dyDescent="0.3">
      <c r="B276" s="76">
        <v>31303</v>
      </c>
      <c r="C276" s="76" t="s">
        <v>154</v>
      </c>
      <c r="D276" s="76" t="s">
        <v>155</v>
      </c>
      <c r="E276" s="76" t="s">
        <v>160</v>
      </c>
      <c r="F276" s="76" t="s">
        <v>43</v>
      </c>
      <c r="G276" s="76">
        <v>40</v>
      </c>
      <c r="H276" s="76" t="s">
        <v>314</v>
      </c>
      <c r="I276" s="77" t="str">
        <f t="shared" si="4"/>
        <v>31303 - Systems, Train Control, Centralized Train Control, Light Rail</v>
      </c>
    </row>
    <row r="277" spans="2:9" x14ac:dyDescent="0.3">
      <c r="B277" s="76">
        <v>31305</v>
      </c>
      <c r="C277" s="76" t="s">
        <v>154</v>
      </c>
      <c r="D277" s="76" t="s">
        <v>155</v>
      </c>
      <c r="E277" s="76" t="s">
        <v>160</v>
      </c>
      <c r="F277" s="76" t="s">
        <v>771</v>
      </c>
      <c r="G277" s="76">
        <v>40</v>
      </c>
      <c r="H277" s="76" t="s">
        <v>314</v>
      </c>
      <c r="I277" s="77" t="str">
        <f t="shared" si="4"/>
        <v>31305 - Systems, Train Control, Centralized Train Control, Control Room (central)</v>
      </c>
    </row>
    <row r="278" spans="2:9" x14ac:dyDescent="0.3">
      <c r="B278" s="76">
        <v>31306</v>
      </c>
      <c r="C278" s="76" t="s">
        <v>154</v>
      </c>
      <c r="D278" s="76" t="s">
        <v>155</v>
      </c>
      <c r="E278" s="76" t="s">
        <v>160</v>
      </c>
      <c r="F278" s="76" t="s">
        <v>749</v>
      </c>
      <c r="G278" s="76">
        <v>40</v>
      </c>
      <c r="H278" s="76" t="s">
        <v>314</v>
      </c>
      <c r="I278" s="77" t="str">
        <f t="shared" si="4"/>
        <v>31306 - Systems, Train Control, Centralized Train Control, Logical Controller</v>
      </c>
    </row>
    <row r="279" spans="2:9" x14ac:dyDescent="0.3">
      <c r="B279" s="76">
        <v>31307</v>
      </c>
      <c r="C279" s="76" t="s">
        <v>154</v>
      </c>
      <c r="D279" s="76" t="s">
        <v>155</v>
      </c>
      <c r="E279" s="76" t="s">
        <v>160</v>
      </c>
      <c r="F279" s="76" t="s">
        <v>751</v>
      </c>
      <c r="G279" s="76">
        <v>40</v>
      </c>
      <c r="H279" s="76" t="s">
        <v>314</v>
      </c>
      <c r="I279" s="77" t="str">
        <f t="shared" si="4"/>
        <v>31307 - Systems, Train Control, Centralized Train Control, Power Supplies</v>
      </c>
    </row>
    <row r="280" spans="2:9" x14ac:dyDescent="0.3">
      <c r="B280" s="76">
        <v>31308</v>
      </c>
      <c r="C280" s="76" t="s">
        <v>154</v>
      </c>
      <c r="D280" s="76" t="s">
        <v>155</v>
      </c>
      <c r="E280" s="76" t="s">
        <v>160</v>
      </c>
      <c r="F280" s="76" t="s">
        <v>753</v>
      </c>
      <c r="G280" s="76">
        <v>40</v>
      </c>
      <c r="H280" s="76" t="s">
        <v>314</v>
      </c>
      <c r="I280" s="77" t="str">
        <f t="shared" si="4"/>
        <v>31308 - Systems, Train Control, Centralized Train Control, Receiver</v>
      </c>
    </row>
    <row r="281" spans="2:9" x14ac:dyDescent="0.3">
      <c r="B281" s="76">
        <v>31400</v>
      </c>
      <c r="C281" s="76" t="s">
        <v>154</v>
      </c>
      <c r="D281" s="76" t="s">
        <v>155</v>
      </c>
      <c r="E281" s="76" t="s">
        <v>161</v>
      </c>
      <c r="F281" s="76" t="s">
        <v>64</v>
      </c>
      <c r="G281" s="76">
        <v>25</v>
      </c>
      <c r="H281" s="76" t="s">
        <v>314</v>
      </c>
      <c r="I281" s="77" t="str">
        <f t="shared" si="4"/>
        <v>31400 - Systems, Train Control, Roadway Crossings</v>
      </c>
    </row>
    <row r="282" spans="2:9" x14ac:dyDescent="0.3">
      <c r="B282" s="76">
        <v>31401</v>
      </c>
      <c r="C282" s="76" t="s">
        <v>154</v>
      </c>
      <c r="D282" s="76" t="s">
        <v>155</v>
      </c>
      <c r="E282" s="76" t="s">
        <v>161</v>
      </c>
      <c r="F282" s="76" t="s">
        <v>34</v>
      </c>
      <c r="G282" s="76">
        <v>25</v>
      </c>
      <c r="H282" s="76" t="s">
        <v>314</v>
      </c>
      <c r="I282" s="77" t="str">
        <f t="shared" si="4"/>
        <v>31401 - Systems, Train Control, Roadway Crossings, Commuter Rail</v>
      </c>
    </row>
    <row r="283" spans="2:9" x14ac:dyDescent="0.3">
      <c r="B283" s="76">
        <v>31402</v>
      </c>
      <c r="C283" s="76" t="s">
        <v>154</v>
      </c>
      <c r="D283" s="76" t="s">
        <v>155</v>
      </c>
      <c r="E283" s="76" t="s">
        <v>161</v>
      </c>
      <c r="F283" s="76" t="s">
        <v>39</v>
      </c>
      <c r="G283" s="76">
        <v>25</v>
      </c>
      <c r="H283" s="76" t="s">
        <v>314</v>
      </c>
      <c r="I283" s="77" t="str">
        <f t="shared" si="4"/>
        <v>31402 - Systems, Train Control, Roadway Crossings, Heavy Rail</v>
      </c>
    </row>
    <row r="284" spans="2:9" x14ac:dyDescent="0.3">
      <c r="B284" s="76">
        <v>31403</v>
      </c>
      <c r="C284" s="76" t="s">
        <v>154</v>
      </c>
      <c r="D284" s="76" t="s">
        <v>155</v>
      </c>
      <c r="E284" s="76" t="s">
        <v>161</v>
      </c>
      <c r="F284" s="76" t="s">
        <v>43</v>
      </c>
      <c r="G284" s="76">
        <v>25</v>
      </c>
      <c r="H284" s="76" t="s">
        <v>314</v>
      </c>
      <c r="I284" s="77" t="str">
        <f t="shared" si="4"/>
        <v>31403 - Systems, Train Control, Roadway Crossings, Light Rail</v>
      </c>
    </row>
    <row r="285" spans="2:9" x14ac:dyDescent="0.3">
      <c r="B285" s="76">
        <v>31404</v>
      </c>
      <c r="C285" s="76" t="s">
        <v>154</v>
      </c>
      <c r="D285" s="76" t="s">
        <v>155</v>
      </c>
      <c r="E285" s="76" t="s">
        <v>161</v>
      </c>
      <c r="F285" s="76" t="s">
        <v>772</v>
      </c>
      <c r="G285" s="76">
        <v>25</v>
      </c>
      <c r="H285" s="76" t="s">
        <v>314</v>
      </c>
      <c r="I285" s="77" t="str">
        <f t="shared" si="4"/>
        <v>31404 - Systems, Train Control, Roadway Crossings, Grade Crossing System</v>
      </c>
    </row>
    <row r="286" spans="2:9" x14ac:dyDescent="0.3">
      <c r="B286" s="76">
        <v>31405</v>
      </c>
      <c r="C286" s="76" t="s">
        <v>154</v>
      </c>
      <c r="D286" s="76" t="s">
        <v>155</v>
      </c>
      <c r="E286" s="76" t="s">
        <v>161</v>
      </c>
      <c r="F286" s="76" t="s">
        <v>773</v>
      </c>
      <c r="G286" s="76">
        <v>25</v>
      </c>
      <c r="H286" s="76" t="s">
        <v>314</v>
      </c>
      <c r="I286" s="77" t="str">
        <f t="shared" si="4"/>
        <v>31405 - Systems, Train Control, Roadway Crossings, Crossing Gate Arm</v>
      </c>
    </row>
    <row r="287" spans="2:9" x14ac:dyDescent="0.3">
      <c r="B287" s="76">
        <v>31410</v>
      </c>
      <c r="C287" s="76" t="s">
        <v>154</v>
      </c>
      <c r="D287" s="76" t="s">
        <v>162</v>
      </c>
      <c r="E287" s="76" t="s">
        <v>64</v>
      </c>
      <c r="F287" s="76" t="s">
        <v>64</v>
      </c>
      <c r="G287" s="76">
        <v>15</v>
      </c>
      <c r="H287" s="76" t="s">
        <v>318</v>
      </c>
      <c r="I287" s="77" t="str">
        <f t="shared" si="4"/>
        <v>31410 - Systems, Roadway Traffic Signals</v>
      </c>
    </row>
    <row r="288" spans="2:9" x14ac:dyDescent="0.3">
      <c r="B288" s="76">
        <v>31500</v>
      </c>
      <c r="C288" s="76" t="s">
        <v>154</v>
      </c>
      <c r="D288" s="76" t="s">
        <v>155</v>
      </c>
      <c r="E288" s="76" t="s">
        <v>163</v>
      </c>
      <c r="F288" s="76" t="s">
        <v>64</v>
      </c>
      <c r="G288" s="76">
        <v>40</v>
      </c>
      <c r="H288" s="76" t="s">
        <v>314</v>
      </c>
      <c r="I288" s="77" t="str">
        <f t="shared" si="4"/>
        <v>31500 - Systems, Train Control, Interlockings</v>
      </c>
    </row>
    <row r="289" spans="2:9" x14ac:dyDescent="0.3">
      <c r="B289" s="76">
        <v>31510</v>
      </c>
      <c r="C289" s="76" t="s">
        <v>154</v>
      </c>
      <c r="D289" s="76" t="s">
        <v>155</v>
      </c>
      <c r="E289" s="76" t="s">
        <v>163</v>
      </c>
      <c r="F289" s="76" t="s">
        <v>410</v>
      </c>
      <c r="G289" s="76">
        <v>40</v>
      </c>
      <c r="H289" s="76" t="s">
        <v>314</v>
      </c>
      <c r="I289" s="77" t="str">
        <f t="shared" ref="I289:I352" si="5">B289&amp;IF(NOT(C289="-")," - "&amp;C289,"")&amp;IF(NOT(D289="-"),", "&amp;D289,"")&amp;IF(NOT(E289="-"),", "&amp;E289,"")&amp;IF(NOT(F289="-"),", "&amp;F289,"")</f>
        <v>31510 - Systems, Train Control, Interlockings, Switch Machine</v>
      </c>
    </row>
    <row r="290" spans="2:9" x14ac:dyDescent="0.3">
      <c r="B290" s="76">
        <v>31511</v>
      </c>
      <c r="C290" s="76" t="s">
        <v>154</v>
      </c>
      <c r="D290" s="76" t="s">
        <v>155</v>
      </c>
      <c r="E290" s="76" t="s">
        <v>163</v>
      </c>
      <c r="F290" s="76" t="s">
        <v>774</v>
      </c>
      <c r="G290" s="76">
        <v>40</v>
      </c>
      <c r="H290" s="76" t="s">
        <v>314</v>
      </c>
      <c r="I290" s="77" t="str">
        <f t="shared" si="5"/>
        <v>31511 - Systems, Train Control, Interlockings, Switch Machine - Manual Ballasted</v>
      </c>
    </row>
    <row r="291" spans="2:9" x14ac:dyDescent="0.3">
      <c r="B291" s="76">
        <v>31512</v>
      </c>
      <c r="C291" s="76" t="s">
        <v>154</v>
      </c>
      <c r="D291" s="76" t="s">
        <v>155</v>
      </c>
      <c r="E291" s="76" t="s">
        <v>163</v>
      </c>
      <c r="F291" s="76" t="s">
        <v>775</v>
      </c>
      <c r="G291" s="76">
        <v>40</v>
      </c>
      <c r="H291" s="76" t="s">
        <v>314</v>
      </c>
      <c r="I291" s="77" t="str">
        <f t="shared" si="5"/>
        <v>31512 - Systems, Train Control, Interlockings, Switch Machine - Motorized Ballasted</v>
      </c>
    </row>
    <row r="292" spans="2:9" x14ac:dyDescent="0.3">
      <c r="B292" s="76">
        <v>31513</v>
      </c>
      <c r="C292" s="76" t="s">
        <v>154</v>
      </c>
      <c r="D292" s="76" t="s">
        <v>155</v>
      </c>
      <c r="E292" s="76" t="s">
        <v>163</v>
      </c>
      <c r="F292" s="76" t="s">
        <v>776</v>
      </c>
      <c r="G292" s="76">
        <v>40</v>
      </c>
      <c r="H292" s="76" t="s">
        <v>314</v>
      </c>
      <c r="I292" s="77" t="str">
        <f t="shared" si="5"/>
        <v>31513 - Systems, Train Control, Interlockings, Switch Machine - Manual Embedded</v>
      </c>
    </row>
    <row r="293" spans="2:9" x14ac:dyDescent="0.3">
      <c r="B293" s="76">
        <v>31514</v>
      </c>
      <c r="C293" s="76" t="s">
        <v>154</v>
      </c>
      <c r="D293" s="76" t="s">
        <v>155</v>
      </c>
      <c r="E293" s="76" t="s">
        <v>163</v>
      </c>
      <c r="F293" s="76" t="s">
        <v>777</v>
      </c>
      <c r="G293" s="76">
        <v>40</v>
      </c>
      <c r="H293" s="76" t="s">
        <v>314</v>
      </c>
      <c r="I293" s="77" t="str">
        <f t="shared" si="5"/>
        <v>31514 - Systems, Train Control, Interlockings, Switch Machine - Motorized Embedded</v>
      </c>
    </row>
    <row r="294" spans="2:9" x14ac:dyDescent="0.3">
      <c r="B294" s="76">
        <v>31515</v>
      </c>
      <c r="C294" s="76" t="s">
        <v>154</v>
      </c>
      <c r="D294" s="76" t="s">
        <v>155</v>
      </c>
      <c r="E294" s="76" t="s">
        <v>163</v>
      </c>
      <c r="F294" s="76" t="s">
        <v>778</v>
      </c>
      <c r="G294" s="76">
        <v>40</v>
      </c>
      <c r="H294" s="76" t="s">
        <v>314</v>
      </c>
      <c r="I294" s="77" t="str">
        <f t="shared" si="5"/>
        <v>31515 - Systems, Train Control, Interlockings, Switch Heaters</v>
      </c>
    </row>
    <row r="295" spans="2:9" x14ac:dyDescent="0.3">
      <c r="B295" s="76">
        <v>32000</v>
      </c>
      <c r="C295" s="76" t="s">
        <v>154</v>
      </c>
      <c r="D295" s="76" t="s">
        <v>164</v>
      </c>
      <c r="E295" s="76" t="s">
        <v>64</v>
      </c>
      <c r="F295" s="76" t="s">
        <v>64</v>
      </c>
      <c r="G295" s="76">
        <v>40</v>
      </c>
      <c r="H295" s="76" t="s">
        <v>313</v>
      </c>
      <c r="I295" s="77" t="str">
        <f t="shared" si="5"/>
        <v>32000 - Systems, Electrification</v>
      </c>
    </row>
    <row r="296" spans="2:9" x14ac:dyDescent="0.3">
      <c r="B296" s="76">
        <v>32001</v>
      </c>
      <c r="C296" s="76" t="s">
        <v>154</v>
      </c>
      <c r="D296" s="76" t="s">
        <v>164</v>
      </c>
      <c r="E296" s="76" t="s">
        <v>64</v>
      </c>
      <c r="F296" s="76" t="s">
        <v>34</v>
      </c>
      <c r="G296" s="76">
        <v>40</v>
      </c>
      <c r="H296" s="76" t="s">
        <v>313</v>
      </c>
      <c r="I296" s="77" t="str">
        <f t="shared" si="5"/>
        <v>32001 - Systems, Electrification, Commuter Rail</v>
      </c>
    </row>
    <row r="297" spans="2:9" x14ac:dyDescent="0.3">
      <c r="B297" s="76">
        <v>32002</v>
      </c>
      <c r="C297" s="76" t="s">
        <v>154</v>
      </c>
      <c r="D297" s="76" t="s">
        <v>164</v>
      </c>
      <c r="E297" s="76" t="s">
        <v>64</v>
      </c>
      <c r="F297" s="76" t="s">
        <v>39</v>
      </c>
      <c r="G297" s="76">
        <v>40</v>
      </c>
      <c r="H297" s="76" t="s">
        <v>313</v>
      </c>
      <c r="I297" s="77" t="str">
        <f t="shared" si="5"/>
        <v>32002 - Systems, Electrification, Heavy Rail</v>
      </c>
    </row>
    <row r="298" spans="2:9" x14ac:dyDescent="0.3">
      <c r="B298" s="76">
        <v>32003</v>
      </c>
      <c r="C298" s="76" t="s">
        <v>154</v>
      </c>
      <c r="D298" s="76" t="s">
        <v>164</v>
      </c>
      <c r="E298" s="76" t="s">
        <v>64</v>
      </c>
      <c r="F298" s="76" t="s">
        <v>43</v>
      </c>
      <c r="G298" s="76">
        <v>40</v>
      </c>
      <c r="H298" s="76" t="s">
        <v>313</v>
      </c>
      <c r="I298" s="77" t="str">
        <f t="shared" si="5"/>
        <v>32003 - Systems, Electrification, Light Rail</v>
      </c>
    </row>
    <row r="299" spans="2:9" x14ac:dyDescent="0.3">
      <c r="B299" s="76">
        <v>32100</v>
      </c>
      <c r="C299" s="76" t="s">
        <v>154</v>
      </c>
      <c r="D299" s="76" t="s">
        <v>164</v>
      </c>
      <c r="E299" s="76" t="s">
        <v>165</v>
      </c>
      <c r="F299" s="76" t="s">
        <v>64</v>
      </c>
      <c r="G299" s="76">
        <v>40</v>
      </c>
      <c r="H299" s="76" t="s">
        <v>313</v>
      </c>
      <c r="I299" s="77" t="str">
        <f t="shared" si="5"/>
        <v>32100 - Systems, Electrification, Catenary</v>
      </c>
    </row>
    <row r="300" spans="2:9" x14ac:dyDescent="0.3">
      <c r="B300" s="76">
        <v>32101</v>
      </c>
      <c r="C300" s="76" t="s">
        <v>154</v>
      </c>
      <c r="D300" s="76" t="s">
        <v>164</v>
      </c>
      <c r="E300" s="76" t="s">
        <v>165</v>
      </c>
      <c r="F300" s="76" t="s">
        <v>34</v>
      </c>
      <c r="G300" s="76">
        <v>40</v>
      </c>
      <c r="H300" s="76" t="s">
        <v>313</v>
      </c>
      <c r="I300" s="77" t="str">
        <f t="shared" si="5"/>
        <v>32101 - Systems, Electrification, Catenary, Commuter Rail</v>
      </c>
    </row>
    <row r="301" spans="2:9" x14ac:dyDescent="0.3">
      <c r="B301" s="76">
        <v>32102</v>
      </c>
      <c r="C301" s="76" t="s">
        <v>154</v>
      </c>
      <c r="D301" s="76" t="s">
        <v>164</v>
      </c>
      <c r="E301" s="76" t="s">
        <v>165</v>
      </c>
      <c r="F301" s="76" t="s">
        <v>39</v>
      </c>
      <c r="G301" s="76">
        <v>40</v>
      </c>
      <c r="H301" s="76" t="s">
        <v>313</v>
      </c>
      <c r="I301" s="77" t="str">
        <f t="shared" si="5"/>
        <v>32102 - Systems, Electrification, Catenary, Heavy Rail</v>
      </c>
    </row>
    <row r="302" spans="2:9" x14ac:dyDescent="0.3">
      <c r="B302" s="76">
        <v>32103</v>
      </c>
      <c r="C302" s="76" t="s">
        <v>154</v>
      </c>
      <c r="D302" s="76" t="s">
        <v>164</v>
      </c>
      <c r="E302" s="76" t="s">
        <v>165</v>
      </c>
      <c r="F302" s="76" t="s">
        <v>43</v>
      </c>
      <c r="G302" s="76">
        <v>40</v>
      </c>
      <c r="H302" s="76" t="s">
        <v>313</v>
      </c>
      <c r="I302" s="77" t="str">
        <f t="shared" si="5"/>
        <v>32103 - Systems, Electrification, Catenary, Light Rail</v>
      </c>
    </row>
    <row r="303" spans="2:9" x14ac:dyDescent="0.3">
      <c r="B303" s="76">
        <v>32104</v>
      </c>
      <c r="C303" s="76" t="s">
        <v>154</v>
      </c>
      <c r="D303" s="76" t="s">
        <v>164</v>
      </c>
      <c r="E303" s="76" t="s">
        <v>166</v>
      </c>
      <c r="F303" s="76" t="s">
        <v>43</v>
      </c>
      <c r="G303" s="76">
        <v>40</v>
      </c>
      <c r="H303" s="76" t="s">
        <v>314</v>
      </c>
      <c r="I303" s="77" t="str">
        <f t="shared" si="5"/>
        <v>32104 - Systems, Electrification, Catenary Poles, Light Rail</v>
      </c>
    </row>
    <row r="304" spans="2:9" x14ac:dyDescent="0.3">
      <c r="B304" s="76">
        <v>32200</v>
      </c>
      <c r="C304" s="76" t="s">
        <v>154</v>
      </c>
      <c r="D304" s="76" t="s">
        <v>164</v>
      </c>
      <c r="E304" s="76" t="s">
        <v>167</v>
      </c>
      <c r="F304" s="76" t="s">
        <v>64</v>
      </c>
      <c r="G304" s="76">
        <v>40</v>
      </c>
      <c r="H304" s="76" t="s">
        <v>314</v>
      </c>
      <c r="I304" s="77" t="str">
        <f t="shared" si="5"/>
        <v>32200 - Systems, Electrification, Substations</v>
      </c>
    </row>
    <row r="305" spans="2:9" x14ac:dyDescent="0.3">
      <c r="B305" s="76">
        <v>32201</v>
      </c>
      <c r="C305" s="76" t="s">
        <v>154</v>
      </c>
      <c r="D305" s="76" t="s">
        <v>164</v>
      </c>
      <c r="E305" s="76" t="s">
        <v>167</v>
      </c>
      <c r="F305" s="76" t="s">
        <v>34</v>
      </c>
      <c r="G305" s="76">
        <v>40</v>
      </c>
      <c r="H305" s="76" t="s">
        <v>314</v>
      </c>
      <c r="I305" s="77" t="str">
        <f t="shared" si="5"/>
        <v>32201 - Systems, Electrification, Substations, Commuter Rail</v>
      </c>
    </row>
    <row r="306" spans="2:9" x14ac:dyDescent="0.3">
      <c r="B306" s="76">
        <v>32202</v>
      </c>
      <c r="C306" s="76" t="s">
        <v>154</v>
      </c>
      <c r="D306" s="76" t="s">
        <v>164</v>
      </c>
      <c r="E306" s="76" t="s">
        <v>167</v>
      </c>
      <c r="F306" s="76" t="s">
        <v>39</v>
      </c>
      <c r="G306" s="76">
        <v>40</v>
      </c>
      <c r="H306" s="76" t="s">
        <v>314</v>
      </c>
      <c r="I306" s="77" t="str">
        <f t="shared" si="5"/>
        <v>32202 - Systems, Electrification, Substations, Heavy Rail</v>
      </c>
    </row>
    <row r="307" spans="2:9" x14ac:dyDescent="0.3">
      <c r="B307" s="76">
        <v>32203</v>
      </c>
      <c r="C307" s="76" t="s">
        <v>154</v>
      </c>
      <c r="D307" s="76" t="s">
        <v>164</v>
      </c>
      <c r="E307" s="76" t="s">
        <v>167</v>
      </c>
      <c r="F307" s="76" t="s">
        <v>43</v>
      </c>
      <c r="G307" s="76">
        <v>40</v>
      </c>
      <c r="H307" s="76" t="s">
        <v>314</v>
      </c>
      <c r="I307" s="77" t="str">
        <f t="shared" si="5"/>
        <v>32203 - Systems, Electrification, Substations, Light Rail</v>
      </c>
    </row>
    <row r="308" spans="2:9" x14ac:dyDescent="0.3">
      <c r="B308" s="76">
        <v>32204</v>
      </c>
      <c r="C308" s="76" t="s">
        <v>154</v>
      </c>
      <c r="D308" s="76" t="s">
        <v>164</v>
      </c>
      <c r="E308" s="76" t="s">
        <v>167</v>
      </c>
      <c r="F308" s="76" t="s">
        <v>168</v>
      </c>
      <c r="G308" s="76">
        <v>45</v>
      </c>
      <c r="H308" s="76" t="s">
        <v>314</v>
      </c>
      <c r="I308" s="77" t="str">
        <f t="shared" si="5"/>
        <v>32204 - Systems, Electrification, Substations, AC Switchgear</v>
      </c>
    </row>
    <row r="309" spans="2:9" x14ac:dyDescent="0.3">
      <c r="B309" s="76">
        <v>32205</v>
      </c>
      <c r="C309" s="76" t="s">
        <v>154</v>
      </c>
      <c r="D309" s="76" t="s">
        <v>164</v>
      </c>
      <c r="E309" s="76" t="s">
        <v>167</v>
      </c>
      <c r="F309" s="76" t="s">
        <v>169</v>
      </c>
      <c r="G309" s="76">
        <v>45</v>
      </c>
      <c r="H309" s="76" t="s">
        <v>314</v>
      </c>
      <c r="I309" s="77" t="str">
        <f t="shared" si="5"/>
        <v>32205 - Systems, Electrification, Substations, DC Switchgear</v>
      </c>
    </row>
    <row r="310" spans="2:9" x14ac:dyDescent="0.3">
      <c r="B310" s="76">
        <v>32206</v>
      </c>
      <c r="C310" s="76" t="s">
        <v>154</v>
      </c>
      <c r="D310" s="76" t="s">
        <v>164</v>
      </c>
      <c r="E310" s="76" t="s">
        <v>167</v>
      </c>
      <c r="F310" s="76" t="s">
        <v>170</v>
      </c>
      <c r="G310" s="76">
        <v>25</v>
      </c>
      <c r="H310" s="76" t="s">
        <v>314</v>
      </c>
      <c r="I310" s="77" t="str">
        <f t="shared" si="5"/>
        <v>32206 - Systems, Electrification, Substations, Rectifier</v>
      </c>
    </row>
    <row r="311" spans="2:9" x14ac:dyDescent="0.3">
      <c r="B311" s="76">
        <v>32207</v>
      </c>
      <c r="C311" s="76" t="s">
        <v>154</v>
      </c>
      <c r="D311" s="76" t="s">
        <v>164</v>
      </c>
      <c r="E311" s="76" t="s">
        <v>167</v>
      </c>
      <c r="F311" s="76" t="s">
        <v>171</v>
      </c>
      <c r="G311" s="76">
        <v>45</v>
      </c>
      <c r="H311" s="76" t="s">
        <v>314</v>
      </c>
      <c r="I311" s="77" t="str">
        <f t="shared" si="5"/>
        <v>32207 - Systems, Electrification, Substations, Building</v>
      </c>
    </row>
    <row r="312" spans="2:9" x14ac:dyDescent="0.3">
      <c r="B312" s="76">
        <v>32208</v>
      </c>
      <c r="C312" s="76" t="s">
        <v>154</v>
      </c>
      <c r="D312" s="76" t="s">
        <v>164</v>
      </c>
      <c r="E312" s="76" t="s">
        <v>167</v>
      </c>
      <c r="F312" s="76" t="s">
        <v>172</v>
      </c>
      <c r="G312" s="76">
        <v>25</v>
      </c>
      <c r="H312" s="76" t="s">
        <v>314</v>
      </c>
      <c r="I312" s="77" t="str">
        <f t="shared" si="5"/>
        <v>32208 - Systems, Electrification, Substations, Battery</v>
      </c>
    </row>
    <row r="313" spans="2:9" x14ac:dyDescent="0.3">
      <c r="B313" s="76">
        <v>32209</v>
      </c>
      <c r="C313" s="76" t="s">
        <v>154</v>
      </c>
      <c r="D313" s="76" t="s">
        <v>164</v>
      </c>
      <c r="E313" s="76" t="s">
        <v>167</v>
      </c>
      <c r="F313" s="76" t="s">
        <v>173</v>
      </c>
      <c r="G313" s="76">
        <v>25</v>
      </c>
      <c r="H313" s="76" t="s">
        <v>314</v>
      </c>
      <c r="I313" s="77" t="str">
        <f t="shared" si="5"/>
        <v>32209 - Systems, Electrification, Substations, Charger</v>
      </c>
    </row>
    <row r="314" spans="2:9" x14ac:dyDescent="0.3">
      <c r="B314" s="76">
        <v>32210</v>
      </c>
      <c r="C314" s="76" t="s">
        <v>154</v>
      </c>
      <c r="D314" s="76" t="s">
        <v>164</v>
      </c>
      <c r="E314" s="76" t="s">
        <v>167</v>
      </c>
      <c r="F314" s="76" t="s">
        <v>174</v>
      </c>
      <c r="G314" s="76">
        <v>25</v>
      </c>
      <c r="H314" s="76" t="s">
        <v>314</v>
      </c>
      <c r="I314" s="77" t="str">
        <f t="shared" si="5"/>
        <v>32210 - Systems, Electrification, Substations, SCADA RTUs</v>
      </c>
    </row>
    <row r="315" spans="2:9" x14ac:dyDescent="0.3">
      <c r="B315" s="76">
        <v>32211</v>
      </c>
      <c r="C315" s="76" t="s">
        <v>154</v>
      </c>
      <c r="D315" s="76" t="s">
        <v>164</v>
      </c>
      <c r="E315" s="76" t="s">
        <v>167</v>
      </c>
      <c r="F315" s="76" t="s">
        <v>175</v>
      </c>
      <c r="G315" s="76">
        <v>40</v>
      </c>
      <c r="H315" s="76" t="s">
        <v>314</v>
      </c>
      <c r="I315" s="77" t="str">
        <f t="shared" si="5"/>
        <v>32211 - Systems, Electrification, Substations, Transformer</v>
      </c>
    </row>
    <row r="316" spans="2:9" x14ac:dyDescent="0.3">
      <c r="B316" s="76">
        <v>32212</v>
      </c>
      <c r="C316" s="76" t="s">
        <v>154</v>
      </c>
      <c r="D316" s="76" t="s">
        <v>164</v>
      </c>
      <c r="E316" s="76" t="s">
        <v>167</v>
      </c>
      <c r="F316" s="76" t="s">
        <v>176</v>
      </c>
      <c r="G316" s="76">
        <v>25</v>
      </c>
      <c r="H316" s="76" t="s">
        <v>314</v>
      </c>
      <c r="I316" s="77" t="str">
        <f t="shared" si="5"/>
        <v>32212 - Systems, Electrification, Substations, Generator</v>
      </c>
    </row>
    <row r="317" spans="2:9" x14ac:dyDescent="0.3">
      <c r="B317" s="76">
        <v>32213</v>
      </c>
      <c r="C317" s="76" t="s">
        <v>154</v>
      </c>
      <c r="D317" s="76" t="s">
        <v>164</v>
      </c>
      <c r="E317" s="76" t="s">
        <v>167</v>
      </c>
      <c r="F317" s="76" t="s">
        <v>177</v>
      </c>
      <c r="G317" s="76">
        <v>50</v>
      </c>
      <c r="H317" s="76" t="s">
        <v>314</v>
      </c>
      <c r="I317" s="77" t="str">
        <f t="shared" si="5"/>
        <v>32213 - Systems, Electrification, Substations, High Tension Towers</v>
      </c>
    </row>
    <row r="318" spans="2:9" x14ac:dyDescent="0.3">
      <c r="B318" s="76">
        <v>32214</v>
      </c>
      <c r="C318" s="76" t="s">
        <v>154</v>
      </c>
      <c r="D318" s="76" t="s">
        <v>164</v>
      </c>
      <c r="E318" s="76" t="s">
        <v>167</v>
      </c>
      <c r="F318" s="76" t="s">
        <v>178</v>
      </c>
      <c r="G318" s="76">
        <v>40</v>
      </c>
      <c r="H318" s="76" t="s">
        <v>315</v>
      </c>
      <c r="I318" s="77" t="str">
        <f t="shared" si="5"/>
        <v>32214 - Systems, Electrification, Substations, Building Electrical</v>
      </c>
    </row>
    <row r="319" spans="2:9" x14ac:dyDescent="0.3">
      <c r="B319" s="76">
        <v>32215</v>
      </c>
      <c r="C319" s="76" t="s">
        <v>154</v>
      </c>
      <c r="D319" s="76" t="s">
        <v>164</v>
      </c>
      <c r="E319" s="76" t="s">
        <v>167</v>
      </c>
      <c r="F319" s="76" t="s">
        <v>127</v>
      </c>
      <c r="G319" s="76">
        <v>40</v>
      </c>
      <c r="H319" s="76" t="s">
        <v>315</v>
      </c>
      <c r="I319" s="77" t="str">
        <f t="shared" si="5"/>
        <v>32215 - Systems, Electrification, Substations, Fire Alarm</v>
      </c>
    </row>
    <row r="320" spans="2:9" x14ac:dyDescent="0.3">
      <c r="B320" s="76">
        <v>32216</v>
      </c>
      <c r="C320" s="76" t="s">
        <v>154</v>
      </c>
      <c r="D320" s="76" t="s">
        <v>164</v>
      </c>
      <c r="E320" s="76" t="s">
        <v>167</v>
      </c>
      <c r="F320" s="76" t="s">
        <v>128</v>
      </c>
      <c r="G320" s="76">
        <v>40</v>
      </c>
      <c r="H320" s="76" t="s">
        <v>315</v>
      </c>
      <c r="I320" s="77" t="str">
        <f t="shared" si="5"/>
        <v>32216 - Systems, Electrification, Substations, Plumbing</v>
      </c>
    </row>
    <row r="321" spans="2:9" x14ac:dyDescent="0.3">
      <c r="B321" s="76">
        <v>32217</v>
      </c>
      <c r="C321" s="76" t="s">
        <v>154</v>
      </c>
      <c r="D321" s="76" t="s">
        <v>164</v>
      </c>
      <c r="E321" s="76" t="s">
        <v>167</v>
      </c>
      <c r="F321" s="76" t="s">
        <v>129</v>
      </c>
      <c r="G321" s="76">
        <v>40</v>
      </c>
      <c r="H321" s="76" t="s">
        <v>315</v>
      </c>
      <c r="I321" s="77" t="str">
        <f t="shared" si="5"/>
        <v>32217 - Systems, Electrification, Substations, Drainage</v>
      </c>
    </row>
    <row r="322" spans="2:9" x14ac:dyDescent="0.3">
      <c r="B322" s="76">
        <v>32218</v>
      </c>
      <c r="C322" s="76" t="s">
        <v>154</v>
      </c>
      <c r="D322" s="76" t="s">
        <v>164</v>
      </c>
      <c r="E322" s="76" t="s">
        <v>167</v>
      </c>
      <c r="F322" s="76" t="s">
        <v>130</v>
      </c>
      <c r="G322" s="76">
        <v>40</v>
      </c>
      <c r="H322" s="76" t="s">
        <v>314</v>
      </c>
      <c r="I322" s="77" t="str">
        <f t="shared" si="5"/>
        <v>32218 - Systems, Electrification, Substations, HVAC</v>
      </c>
    </row>
    <row r="323" spans="2:9" x14ac:dyDescent="0.3">
      <c r="B323" s="76">
        <v>32219</v>
      </c>
      <c r="C323" s="76" t="s">
        <v>154</v>
      </c>
      <c r="D323" s="76" t="s">
        <v>164</v>
      </c>
      <c r="E323" s="76" t="s">
        <v>167</v>
      </c>
      <c r="F323" s="76" t="s">
        <v>131</v>
      </c>
      <c r="G323" s="76">
        <v>40</v>
      </c>
      <c r="H323" s="76" t="s">
        <v>315</v>
      </c>
      <c r="I323" s="77" t="str">
        <f t="shared" si="5"/>
        <v>32219 - Systems, Electrification, Substations, Roof</v>
      </c>
    </row>
    <row r="324" spans="2:9" x14ac:dyDescent="0.3">
      <c r="B324" s="76">
        <v>32220</v>
      </c>
      <c r="C324" s="76" t="s">
        <v>154</v>
      </c>
      <c r="D324" s="76" t="s">
        <v>164</v>
      </c>
      <c r="E324" s="76" t="s">
        <v>167</v>
      </c>
      <c r="F324" s="76" t="s">
        <v>132</v>
      </c>
      <c r="G324" s="76">
        <v>40</v>
      </c>
      <c r="H324" s="76" t="s">
        <v>314</v>
      </c>
      <c r="I324" s="77" t="str">
        <f t="shared" si="5"/>
        <v>32220 - Systems, Electrification, Substations, Exterior</v>
      </c>
    </row>
    <row r="325" spans="2:9" x14ac:dyDescent="0.3">
      <c r="B325" s="76">
        <v>32221</v>
      </c>
      <c r="C325" s="76" t="s">
        <v>154</v>
      </c>
      <c r="D325" s="76" t="s">
        <v>164</v>
      </c>
      <c r="E325" s="76" t="s">
        <v>167</v>
      </c>
      <c r="F325" s="76" t="s">
        <v>179</v>
      </c>
      <c r="G325" s="76">
        <v>40</v>
      </c>
      <c r="H325" s="76" t="s">
        <v>314</v>
      </c>
      <c r="I325" s="77" t="str">
        <f t="shared" si="5"/>
        <v>32221 - Systems, Electrification, Substations, Access</v>
      </c>
    </row>
    <row r="326" spans="2:9" x14ac:dyDescent="0.3">
      <c r="B326" s="76">
        <v>32222</v>
      </c>
      <c r="C326" s="76" t="s">
        <v>154</v>
      </c>
      <c r="D326" s="76" t="s">
        <v>164</v>
      </c>
      <c r="E326" s="76" t="s">
        <v>167</v>
      </c>
      <c r="F326" s="76" t="s">
        <v>134</v>
      </c>
      <c r="G326" s="76">
        <v>25</v>
      </c>
      <c r="H326" s="76" t="s">
        <v>314</v>
      </c>
      <c r="I326" s="77" t="str">
        <f t="shared" si="5"/>
        <v>32222 - Systems, Electrification, Substations, Elevators and Conveying Systems</v>
      </c>
    </row>
    <row r="327" spans="2:9" x14ac:dyDescent="0.3">
      <c r="B327" s="76">
        <v>32223</v>
      </c>
      <c r="C327" s="76" t="s">
        <v>154</v>
      </c>
      <c r="D327" s="76" t="s">
        <v>164</v>
      </c>
      <c r="E327" s="76" t="s">
        <v>167</v>
      </c>
      <c r="F327" s="76" t="s">
        <v>135</v>
      </c>
      <c r="G327" s="76">
        <v>25</v>
      </c>
      <c r="H327" s="76" t="s">
        <v>314</v>
      </c>
      <c r="I327" s="77" t="str">
        <f t="shared" si="5"/>
        <v>32223 - Systems, Electrification, Substations, Built-in Equipment and Specialties</v>
      </c>
    </row>
    <row r="328" spans="2:9" x14ac:dyDescent="0.3">
      <c r="B328" s="76">
        <v>32300</v>
      </c>
      <c r="C328" s="76" t="s">
        <v>154</v>
      </c>
      <c r="D328" s="76" t="s">
        <v>164</v>
      </c>
      <c r="E328" s="76" t="s">
        <v>180</v>
      </c>
      <c r="F328" s="76" t="s">
        <v>64</v>
      </c>
      <c r="G328" s="76">
        <v>40</v>
      </c>
      <c r="H328" s="76" t="s">
        <v>314</v>
      </c>
      <c r="I328" s="77" t="str">
        <f t="shared" si="5"/>
        <v>32300 - Systems, Electrification, Breaker House</v>
      </c>
    </row>
    <row r="329" spans="2:9" x14ac:dyDescent="0.3">
      <c r="B329" s="76">
        <v>32301</v>
      </c>
      <c r="C329" s="76" t="s">
        <v>154</v>
      </c>
      <c r="D329" s="76" t="s">
        <v>164</v>
      </c>
      <c r="E329" s="76" t="s">
        <v>180</v>
      </c>
      <c r="F329" s="76" t="s">
        <v>34</v>
      </c>
      <c r="G329" s="76">
        <v>40</v>
      </c>
      <c r="H329" s="76" t="s">
        <v>314</v>
      </c>
      <c r="I329" s="77" t="str">
        <f t="shared" si="5"/>
        <v>32301 - Systems, Electrification, Breaker House, Commuter Rail</v>
      </c>
    </row>
    <row r="330" spans="2:9" x14ac:dyDescent="0.3">
      <c r="B330" s="76">
        <v>32302</v>
      </c>
      <c r="C330" s="76" t="s">
        <v>154</v>
      </c>
      <c r="D330" s="76" t="s">
        <v>164</v>
      </c>
      <c r="E330" s="76" t="s">
        <v>180</v>
      </c>
      <c r="F330" s="76" t="s">
        <v>39</v>
      </c>
      <c r="G330" s="76">
        <v>40</v>
      </c>
      <c r="H330" s="76" t="s">
        <v>314</v>
      </c>
      <c r="I330" s="77" t="str">
        <f t="shared" si="5"/>
        <v>32302 - Systems, Electrification, Breaker House, Heavy Rail</v>
      </c>
    </row>
    <row r="331" spans="2:9" x14ac:dyDescent="0.3">
      <c r="B331" s="76">
        <v>32303</v>
      </c>
      <c r="C331" s="76" t="s">
        <v>154</v>
      </c>
      <c r="D331" s="76" t="s">
        <v>164</v>
      </c>
      <c r="E331" s="76" t="s">
        <v>180</v>
      </c>
      <c r="F331" s="76" t="s">
        <v>43</v>
      </c>
      <c r="G331" s="76">
        <v>40</v>
      </c>
      <c r="H331" s="76" t="s">
        <v>314</v>
      </c>
      <c r="I331" s="77" t="str">
        <f t="shared" si="5"/>
        <v>32303 - Systems, Electrification, Breaker House, Light Rail</v>
      </c>
    </row>
    <row r="332" spans="2:9" x14ac:dyDescent="0.3">
      <c r="B332" s="76">
        <v>32400</v>
      </c>
      <c r="C332" s="76" t="s">
        <v>154</v>
      </c>
      <c r="D332" s="76" t="s">
        <v>164</v>
      </c>
      <c r="E332" s="76" t="s">
        <v>181</v>
      </c>
      <c r="F332" s="76" t="s">
        <v>182</v>
      </c>
      <c r="G332" s="76">
        <v>25</v>
      </c>
      <c r="H332" s="76" t="s">
        <v>317</v>
      </c>
      <c r="I332" s="77" t="str">
        <f t="shared" si="5"/>
        <v>32400 - Systems, Electrification, Contact Rail, Contact Rail, Chairs, Anchor and Incline</v>
      </c>
    </row>
    <row r="333" spans="2:9" x14ac:dyDescent="0.3">
      <c r="B333" s="76">
        <v>32401</v>
      </c>
      <c r="C333" s="76" t="s">
        <v>154</v>
      </c>
      <c r="D333" s="76" t="s">
        <v>164</v>
      </c>
      <c r="E333" s="76" t="s">
        <v>181</v>
      </c>
      <c r="F333" s="76" t="s">
        <v>779</v>
      </c>
      <c r="G333" s="76">
        <v>25</v>
      </c>
      <c r="H333" s="76" t="s">
        <v>317</v>
      </c>
      <c r="I333" s="77" t="str">
        <f t="shared" si="5"/>
        <v>32401 - Systems, Electrification, Contact Rail, Contact Rail, Chairs, Anchor and Incline Commuter Rail</v>
      </c>
    </row>
    <row r="334" spans="2:9" x14ac:dyDescent="0.3">
      <c r="B334" s="76">
        <v>32402</v>
      </c>
      <c r="C334" s="76" t="s">
        <v>154</v>
      </c>
      <c r="D334" s="76" t="s">
        <v>164</v>
      </c>
      <c r="E334" s="76" t="s">
        <v>181</v>
      </c>
      <c r="F334" s="76" t="s">
        <v>780</v>
      </c>
      <c r="G334" s="76">
        <v>25</v>
      </c>
      <c r="H334" s="76" t="s">
        <v>317</v>
      </c>
      <c r="I334" s="77" t="str">
        <f t="shared" si="5"/>
        <v>32402 - Systems, Electrification, Contact Rail, Contact Rail, Chairs, Anchor and Incline Heavy Rail</v>
      </c>
    </row>
    <row r="335" spans="2:9" x14ac:dyDescent="0.3">
      <c r="B335" s="76">
        <v>32403</v>
      </c>
      <c r="C335" s="76" t="s">
        <v>154</v>
      </c>
      <c r="D335" s="76" t="s">
        <v>164</v>
      </c>
      <c r="E335" s="76" t="s">
        <v>181</v>
      </c>
      <c r="F335" s="76" t="s">
        <v>781</v>
      </c>
      <c r="G335" s="76">
        <v>25</v>
      </c>
      <c r="H335" s="76" t="s">
        <v>317</v>
      </c>
      <c r="I335" s="77" t="str">
        <f t="shared" si="5"/>
        <v>32403 - Systems, Electrification, Contact Rail, Contact Rail, Chairs, Anchor and Incline Light Rail</v>
      </c>
    </row>
    <row r="336" spans="2:9" x14ac:dyDescent="0.3">
      <c r="B336" s="76">
        <v>32404</v>
      </c>
      <c r="C336" s="76" t="s">
        <v>154</v>
      </c>
      <c r="D336" s="76" t="s">
        <v>164</v>
      </c>
      <c r="E336" s="76" t="s">
        <v>181</v>
      </c>
      <c r="F336" s="76" t="s">
        <v>183</v>
      </c>
      <c r="G336" s="76">
        <v>25</v>
      </c>
      <c r="H336" s="76" t="s">
        <v>317</v>
      </c>
      <c r="I336" s="77" t="str">
        <f t="shared" si="5"/>
        <v>32404 - Systems, Electrification, Contact Rail, Protection Boards</v>
      </c>
    </row>
    <row r="337" spans="2:9" x14ac:dyDescent="0.3">
      <c r="B337" s="76">
        <v>32405</v>
      </c>
      <c r="C337" s="76" t="s">
        <v>154</v>
      </c>
      <c r="D337" s="76" t="s">
        <v>164</v>
      </c>
      <c r="E337" s="76" t="s">
        <v>181</v>
      </c>
      <c r="F337" s="76" t="s">
        <v>184</v>
      </c>
      <c r="G337" s="76">
        <v>30</v>
      </c>
      <c r="H337" s="76" t="s">
        <v>314</v>
      </c>
      <c r="I337" s="77" t="str">
        <f t="shared" si="5"/>
        <v>32405 - Systems, Electrification, Contact Rail, 3rd. RAIL DISCONNECT SWITCHES</v>
      </c>
    </row>
    <row r="338" spans="2:9" x14ac:dyDescent="0.3">
      <c r="B338" s="76">
        <v>32406</v>
      </c>
      <c r="C338" s="76" t="s">
        <v>154</v>
      </c>
      <c r="D338" s="76" t="s">
        <v>164</v>
      </c>
      <c r="E338" s="76" t="s">
        <v>181</v>
      </c>
      <c r="F338" s="76" t="s">
        <v>185</v>
      </c>
      <c r="G338" s="76">
        <v>30</v>
      </c>
      <c r="H338" s="76" t="s">
        <v>314</v>
      </c>
      <c r="I338" s="77" t="str">
        <f t="shared" si="5"/>
        <v>32406 - Systems, Electrification, Contact Rail, SHORT TIE EXTENSION BRACKETS</v>
      </c>
    </row>
    <row r="339" spans="2:9" x14ac:dyDescent="0.3">
      <c r="B339" s="76">
        <v>32407</v>
      </c>
      <c r="C339" s="76" t="s">
        <v>154</v>
      </c>
      <c r="D339" s="76" t="s">
        <v>164</v>
      </c>
      <c r="E339" s="76" t="s">
        <v>181</v>
      </c>
      <c r="F339" s="76" t="s">
        <v>186</v>
      </c>
      <c r="G339" s="76">
        <v>30</v>
      </c>
      <c r="H339" s="76" t="s">
        <v>314</v>
      </c>
      <c r="I339" s="77" t="str">
        <f t="shared" si="5"/>
        <v>32407 - Systems, Electrification, Contact Rail, REACTORS</v>
      </c>
    </row>
    <row r="340" spans="2:9" x14ac:dyDescent="0.3">
      <c r="B340" s="76">
        <v>32408</v>
      </c>
      <c r="C340" s="76" t="s">
        <v>154</v>
      </c>
      <c r="D340" s="76" t="s">
        <v>164</v>
      </c>
      <c r="E340" s="76" t="s">
        <v>181</v>
      </c>
      <c r="F340" s="76" t="s">
        <v>187</v>
      </c>
      <c r="G340" s="76">
        <v>12</v>
      </c>
      <c r="H340" s="76" t="s">
        <v>314</v>
      </c>
      <c r="I340" s="77" t="str">
        <f t="shared" si="5"/>
        <v>32408 - Systems, Electrification, Contact Rail, Heaters</v>
      </c>
    </row>
    <row r="341" spans="2:9" x14ac:dyDescent="0.3">
      <c r="B341" s="76">
        <v>32500</v>
      </c>
      <c r="C341" s="76" t="s">
        <v>154</v>
      </c>
      <c r="D341" s="76" t="s">
        <v>164</v>
      </c>
      <c r="E341" s="76" t="s">
        <v>188</v>
      </c>
      <c r="F341" s="76" t="s">
        <v>64</v>
      </c>
      <c r="G341" s="76">
        <v>40</v>
      </c>
      <c r="H341" s="76" t="s">
        <v>317</v>
      </c>
      <c r="I341" s="77" t="str">
        <f t="shared" si="5"/>
        <v>32500 - Systems, Electrification, Power Cable</v>
      </c>
    </row>
    <row r="342" spans="2:9" x14ac:dyDescent="0.3">
      <c r="B342" s="76">
        <v>32501</v>
      </c>
      <c r="C342" s="76" t="s">
        <v>154</v>
      </c>
      <c r="D342" s="76" t="s">
        <v>164</v>
      </c>
      <c r="E342" s="76" t="s">
        <v>188</v>
      </c>
      <c r="F342" s="76" t="s">
        <v>167</v>
      </c>
      <c r="G342" s="76">
        <v>40</v>
      </c>
      <c r="H342" s="76" t="s">
        <v>317</v>
      </c>
      <c r="I342" s="77" t="str">
        <f t="shared" si="5"/>
        <v>32501 - Systems, Electrification, Power Cable, Substations</v>
      </c>
    </row>
    <row r="343" spans="2:9" x14ac:dyDescent="0.3">
      <c r="B343" s="76">
        <v>32502</v>
      </c>
      <c r="C343" s="76" t="s">
        <v>154</v>
      </c>
      <c r="D343" s="76" t="s">
        <v>164</v>
      </c>
      <c r="E343" s="76" t="s">
        <v>188</v>
      </c>
      <c r="F343" s="76" t="s">
        <v>181</v>
      </c>
      <c r="G343" s="76">
        <v>40</v>
      </c>
      <c r="H343" s="76" t="s">
        <v>317</v>
      </c>
      <c r="I343" s="77" t="str">
        <f t="shared" si="5"/>
        <v>32502 - Systems, Electrification, Power Cable, Contact Rail</v>
      </c>
    </row>
    <row r="344" spans="2:9" x14ac:dyDescent="0.3">
      <c r="B344" s="76">
        <v>32600</v>
      </c>
      <c r="C344" s="76" t="s">
        <v>154</v>
      </c>
      <c r="D344" s="76" t="s">
        <v>164</v>
      </c>
      <c r="E344" s="76" t="s">
        <v>171</v>
      </c>
      <c r="F344" s="76" t="s">
        <v>189</v>
      </c>
      <c r="G344" s="76">
        <v>25</v>
      </c>
      <c r="H344" s="76" t="s">
        <v>314</v>
      </c>
      <c r="I344" s="77" t="str">
        <f t="shared" si="5"/>
        <v>32600 - Systems, Electrification, Building, Electrical Systems</v>
      </c>
    </row>
    <row r="345" spans="2:9" x14ac:dyDescent="0.3">
      <c r="B345" s="76">
        <v>32602</v>
      </c>
      <c r="C345" s="76" t="s">
        <v>154</v>
      </c>
      <c r="D345" s="76" t="s">
        <v>164</v>
      </c>
      <c r="E345" s="76" t="s">
        <v>72</v>
      </c>
      <c r="F345" s="76" t="s">
        <v>190</v>
      </c>
      <c r="G345" s="76">
        <v>25</v>
      </c>
      <c r="H345" s="76" t="s">
        <v>314</v>
      </c>
      <c r="I345" s="77" t="str">
        <f t="shared" si="5"/>
        <v>32602 - Systems, Electrification, Bridge, Electrical System</v>
      </c>
    </row>
    <row r="346" spans="2:9" x14ac:dyDescent="0.3">
      <c r="B346" s="76">
        <v>32603</v>
      </c>
      <c r="C346" s="76" t="s">
        <v>154</v>
      </c>
      <c r="D346" s="76" t="s">
        <v>164</v>
      </c>
      <c r="E346" s="76" t="s">
        <v>191</v>
      </c>
      <c r="F346" s="76" t="s">
        <v>64</v>
      </c>
      <c r="G346" s="76">
        <v>25</v>
      </c>
      <c r="H346" s="76" t="s">
        <v>314</v>
      </c>
      <c r="I346" s="77" t="str">
        <f t="shared" si="5"/>
        <v>32603 - Systems, Electrification, SIGNAL LOAD</v>
      </c>
    </row>
    <row r="347" spans="2:9" x14ac:dyDescent="0.3">
      <c r="B347" s="76">
        <v>32604</v>
      </c>
      <c r="C347" s="76" t="s">
        <v>154</v>
      </c>
      <c r="D347" s="76" t="s">
        <v>164</v>
      </c>
      <c r="E347" s="76" t="s">
        <v>192</v>
      </c>
      <c r="F347" s="76" t="s">
        <v>64</v>
      </c>
      <c r="G347" s="76">
        <v>25</v>
      </c>
      <c r="H347" s="76" t="s">
        <v>314</v>
      </c>
      <c r="I347" s="77" t="str">
        <f t="shared" si="5"/>
        <v>32604 - Systems, Electrification, C-Case</v>
      </c>
    </row>
    <row r="348" spans="2:9" x14ac:dyDescent="0.3">
      <c r="B348" s="76">
        <v>32700</v>
      </c>
      <c r="C348" s="76" t="s">
        <v>154</v>
      </c>
      <c r="D348" s="76" t="s">
        <v>164</v>
      </c>
      <c r="E348" s="76" t="s">
        <v>194</v>
      </c>
      <c r="F348" s="76" t="s">
        <v>64</v>
      </c>
      <c r="G348" s="76">
        <v>50</v>
      </c>
      <c r="H348" s="76" t="s">
        <v>319</v>
      </c>
      <c r="I348" s="77" t="str">
        <f t="shared" si="5"/>
        <v>32700 - Systems, Electrification, Overhead Catenary</v>
      </c>
    </row>
    <row r="349" spans="2:9" x14ac:dyDescent="0.3">
      <c r="B349" s="76">
        <v>32701</v>
      </c>
      <c r="C349" s="76" t="s">
        <v>154</v>
      </c>
      <c r="D349" s="76" t="s">
        <v>164</v>
      </c>
      <c r="E349" s="76" t="s">
        <v>194</v>
      </c>
      <c r="F349" s="76" t="s">
        <v>193</v>
      </c>
      <c r="G349" s="76">
        <v>40</v>
      </c>
      <c r="H349" s="76" t="s">
        <v>319</v>
      </c>
      <c r="I349" s="77" t="str">
        <f t="shared" si="5"/>
        <v>32701 - Systems, Electrification, Overhead Catenary, Trolley Wire</v>
      </c>
    </row>
    <row r="350" spans="2:9" x14ac:dyDescent="0.3">
      <c r="B350" s="76">
        <v>32702</v>
      </c>
      <c r="C350" s="76" t="s">
        <v>154</v>
      </c>
      <c r="D350" s="76" t="s">
        <v>164</v>
      </c>
      <c r="E350" s="76" t="s">
        <v>194</v>
      </c>
      <c r="F350" s="76" t="s">
        <v>195</v>
      </c>
      <c r="G350" s="76">
        <v>50</v>
      </c>
      <c r="H350" s="76" t="s">
        <v>312</v>
      </c>
      <c r="I350" s="77" t="str">
        <f t="shared" si="5"/>
        <v>32702 - Systems, Electrification, Overhead Catenary, Decorative Streetlighting</v>
      </c>
    </row>
    <row r="351" spans="2:9" x14ac:dyDescent="0.3">
      <c r="B351" s="76">
        <v>32703</v>
      </c>
      <c r="C351" s="76" t="s">
        <v>154</v>
      </c>
      <c r="D351" s="76" t="s">
        <v>164</v>
      </c>
      <c r="E351" s="76" t="s">
        <v>194</v>
      </c>
      <c r="F351" s="76" t="s">
        <v>67</v>
      </c>
      <c r="G351" s="76">
        <v>80</v>
      </c>
      <c r="H351" s="76" t="s">
        <v>312</v>
      </c>
      <c r="I351" s="77" t="str">
        <f t="shared" si="5"/>
        <v>32703 - Systems, Electrification, Overhead Catenary, Ductbank</v>
      </c>
    </row>
    <row r="352" spans="2:9" x14ac:dyDescent="0.3">
      <c r="B352" s="76">
        <v>32704</v>
      </c>
      <c r="C352" s="76" t="s">
        <v>154</v>
      </c>
      <c r="D352" s="76" t="s">
        <v>164</v>
      </c>
      <c r="E352" s="76" t="s">
        <v>194</v>
      </c>
      <c r="F352" s="76" t="s">
        <v>196</v>
      </c>
      <c r="G352" s="76">
        <v>18</v>
      </c>
      <c r="H352" s="76" t="s">
        <v>312</v>
      </c>
      <c r="I352" s="77" t="str">
        <f t="shared" si="5"/>
        <v>32704 - Systems, Electrification, Overhead Catenary, Feed Span (+ and -)</v>
      </c>
    </row>
    <row r="353" spans="2:9" x14ac:dyDescent="0.3">
      <c r="B353" s="76">
        <v>32705</v>
      </c>
      <c r="C353" s="76" t="s">
        <v>154</v>
      </c>
      <c r="D353" s="76" t="s">
        <v>164</v>
      </c>
      <c r="E353" s="76" t="s">
        <v>194</v>
      </c>
      <c r="F353" s="76" t="s">
        <v>68</v>
      </c>
      <c r="G353" s="76">
        <v>70</v>
      </c>
      <c r="H353" s="76" t="s">
        <v>312</v>
      </c>
      <c r="I353" s="77" t="str">
        <f t="shared" ref="I353:I416" si="6">B353&amp;IF(NOT(C353="-")," - "&amp;C353,"")&amp;IF(NOT(D353="-"),", "&amp;D353,"")&amp;IF(NOT(E353="-"),", "&amp;E353,"")&amp;IF(NOT(F353="-"),", "&amp;F353,"")</f>
        <v>32705 - Systems, Electrification, Overhead Catenary, Manhole</v>
      </c>
    </row>
    <row r="354" spans="2:9" x14ac:dyDescent="0.3">
      <c r="B354" s="76">
        <v>32706</v>
      </c>
      <c r="C354" s="76" t="s">
        <v>154</v>
      </c>
      <c r="D354" s="76" t="s">
        <v>164</v>
      </c>
      <c r="E354" s="76" t="s">
        <v>194</v>
      </c>
      <c r="F354" s="76" t="s">
        <v>197</v>
      </c>
      <c r="G354" s="76">
        <v>50</v>
      </c>
      <c r="H354" s="76" t="s">
        <v>312</v>
      </c>
      <c r="I354" s="77" t="str">
        <f t="shared" si="6"/>
        <v>32706 - Systems, Electrification, Overhead Catenary, Poles and Foundation</v>
      </c>
    </row>
    <row r="355" spans="2:9" x14ac:dyDescent="0.3">
      <c r="B355" s="76">
        <v>32707</v>
      </c>
      <c r="C355" s="76" t="s">
        <v>154</v>
      </c>
      <c r="D355" s="76" t="s">
        <v>164</v>
      </c>
      <c r="E355" s="76" t="s">
        <v>194</v>
      </c>
      <c r="F355" s="76" t="s">
        <v>198</v>
      </c>
      <c r="G355" s="76">
        <v>25</v>
      </c>
      <c r="H355" s="76" t="s">
        <v>312</v>
      </c>
      <c r="I355" s="77" t="str">
        <f t="shared" si="6"/>
        <v>32707 - Systems, Electrification, Overhead Catenary, Pulleys</v>
      </c>
    </row>
    <row r="356" spans="2:9" x14ac:dyDescent="0.3">
      <c r="B356" s="76">
        <v>32708</v>
      </c>
      <c r="C356" s="76" t="s">
        <v>154</v>
      </c>
      <c r="D356" s="76" t="s">
        <v>164</v>
      </c>
      <c r="E356" s="76" t="s">
        <v>194</v>
      </c>
      <c r="F356" s="76" t="s">
        <v>199</v>
      </c>
      <c r="G356" s="76">
        <v>50</v>
      </c>
      <c r="H356" s="76" t="s">
        <v>312</v>
      </c>
      <c r="I356" s="77" t="str">
        <f t="shared" si="6"/>
        <v>32708 - Systems, Electrification, Overhead Catenary, Pole Grounding</v>
      </c>
    </row>
    <row r="357" spans="2:9" x14ac:dyDescent="0.3">
      <c r="B357" s="76">
        <v>32709</v>
      </c>
      <c r="C357" s="76" t="s">
        <v>154</v>
      </c>
      <c r="D357" s="76" t="s">
        <v>164</v>
      </c>
      <c r="E357" s="76" t="s">
        <v>194</v>
      </c>
      <c r="F357" s="76" t="s">
        <v>200</v>
      </c>
      <c r="G357" s="76">
        <v>50</v>
      </c>
      <c r="H357" s="76" t="s">
        <v>312</v>
      </c>
      <c r="I357" s="77" t="str">
        <f t="shared" si="6"/>
        <v>32709 - Systems, Electrification, Overhead Catenary, Tangent Span</v>
      </c>
    </row>
    <row r="358" spans="2:9" x14ac:dyDescent="0.3">
      <c r="B358" s="76">
        <v>33000</v>
      </c>
      <c r="C358" s="76" t="s">
        <v>154</v>
      </c>
      <c r="D358" s="76" t="s">
        <v>201</v>
      </c>
      <c r="E358" s="76" t="s">
        <v>64</v>
      </c>
      <c r="F358" s="76" t="s">
        <v>64</v>
      </c>
      <c r="G358" s="76">
        <v>10</v>
      </c>
      <c r="H358" s="76" t="s">
        <v>313</v>
      </c>
      <c r="I358" s="77" t="str">
        <f t="shared" si="6"/>
        <v>33000 - Systems, Communications</v>
      </c>
    </row>
    <row r="359" spans="2:9" x14ac:dyDescent="0.3">
      <c r="B359" s="76">
        <v>33001</v>
      </c>
      <c r="C359" s="76" t="s">
        <v>154</v>
      </c>
      <c r="D359" s="76" t="s">
        <v>201</v>
      </c>
      <c r="E359" s="76" t="s">
        <v>64</v>
      </c>
      <c r="F359" s="76" t="s">
        <v>34</v>
      </c>
      <c r="G359" s="76">
        <v>12</v>
      </c>
      <c r="H359" s="76" t="s">
        <v>313</v>
      </c>
      <c r="I359" s="77" t="str">
        <f t="shared" si="6"/>
        <v>33001 - Systems, Communications, Commuter Rail</v>
      </c>
    </row>
    <row r="360" spans="2:9" x14ac:dyDescent="0.3">
      <c r="B360" s="76">
        <v>33002</v>
      </c>
      <c r="C360" s="76" t="s">
        <v>154</v>
      </c>
      <c r="D360" s="76" t="s">
        <v>201</v>
      </c>
      <c r="E360" s="76" t="s">
        <v>64</v>
      </c>
      <c r="F360" s="76" t="s">
        <v>39</v>
      </c>
      <c r="G360" s="76">
        <v>12</v>
      </c>
      <c r="H360" s="76" t="s">
        <v>313</v>
      </c>
      <c r="I360" s="77" t="str">
        <f t="shared" si="6"/>
        <v>33002 - Systems, Communications, Heavy Rail</v>
      </c>
    </row>
    <row r="361" spans="2:9" x14ac:dyDescent="0.3">
      <c r="B361" s="76">
        <v>33003</v>
      </c>
      <c r="C361" s="76" t="s">
        <v>154</v>
      </c>
      <c r="D361" s="76" t="s">
        <v>201</v>
      </c>
      <c r="E361" s="76" t="s">
        <v>64</v>
      </c>
      <c r="F361" s="76" t="s">
        <v>43</v>
      </c>
      <c r="G361" s="76">
        <v>12</v>
      </c>
      <c r="H361" s="76" t="s">
        <v>313</v>
      </c>
      <c r="I361" s="77" t="str">
        <f t="shared" si="6"/>
        <v>33003 - Systems, Communications, Light Rail</v>
      </c>
    </row>
    <row r="362" spans="2:9" x14ac:dyDescent="0.3">
      <c r="B362" s="76">
        <v>33100</v>
      </c>
      <c r="C362" s="76" t="s">
        <v>154</v>
      </c>
      <c r="D362" s="76" t="s">
        <v>201</v>
      </c>
      <c r="E362" s="76" t="s">
        <v>782</v>
      </c>
      <c r="F362" s="76" t="s">
        <v>64</v>
      </c>
      <c r="G362" s="76">
        <v>20</v>
      </c>
      <c r="H362" s="76" t="s">
        <v>315</v>
      </c>
      <c r="I362" s="77" t="str">
        <f t="shared" si="6"/>
        <v>33100 - Systems, Communications, Cable Transmission System (CTS)</v>
      </c>
    </row>
    <row r="363" spans="2:9" x14ac:dyDescent="0.3">
      <c r="B363" s="76">
        <v>33101</v>
      </c>
      <c r="C363" s="76" t="s">
        <v>154</v>
      </c>
      <c r="D363" s="76" t="s">
        <v>201</v>
      </c>
      <c r="E363" s="76" t="s">
        <v>782</v>
      </c>
      <c r="F363" s="76" t="s">
        <v>783</v>
      </c>
      <c r="G363" s="76">
        <v>20</v>
      </c>
      <c r="H363" s="76" t="s">
        <v>315</v>
      </c>
      <c r="I363" s="77" t="str">
        <f t="shared" si="6"/>
        <v>33101 - Systems, Communications, Cable Transmission System (CTS), Fiber Optic Cable Transmission System (FOCS)</v>
      </c>
    </row>
    <row r="364" spans="2:9" x14ac:dyDescent="0.3">
      <c r="B364" s="76">
        <v>33102</v>
      </c>
      <c r="C364" s="76" t="s">
        <v>154</v>
      </c>
      <c r="D364" s="76" t="s">
        <v>201</v>
      </c>
      <c r="E364" s="76" t="s">
        <v>782</v>
      </c>
      <c r="F364" s="76" t="s">
        <v>202</v>
      </c>
      <c r="G364" s="76">
        <v>10</v>
      </c>
      <c r="H364" s="76" t="s">
        <v>314</v>
      </c>
      <c r="I364" s="77" t="str">
        <f t="shared" si="6"/>
        <v>33102 - Systems, Communications, Cable Transmission System (CTS), Cable</v>
      </c>
    </row>
    <row r="365" spans="2:9" x14ac:dyDescent="0.3">
      <c r="B365" s="76">
        <v>33103</v>
      </c>
      <c r="C365" s="76" t="s">
        <v>154</v>
      </c>
      <c r="D365" s="76" t="s">
        <v>201</v>
      </c>
      <c r="E365" s="76" t="s">
        <v>782</v>
      </c>
      <c r="F365" s="76" t="s">
        <v>203</v>
      </c>
      <c r="G365" s="76">
        <v>15</v>
      </c>
      <c r="H365" s="76" t="s">
        <v>314</v>
      </c>
      <c r="I365" s="77" t="str">
        <f t="shared" si="6"/>
        <v>33103 - Systems, Communications, Cable Transmission System (CTS), Nodes</v>
      </c>
    </row>
    <row r="366" spans="2:9" x14ac:dyDescent="0.3">
      <c r="B366" s="76">
        <v>33104</v>
      </c>
      <c r="C366" s="76" t="s">
        <v>154</v>
      </c>
      <c r="D366" s="76" t="s">
        <v>201</v>
      </c>
      <c r="E366" s="76" t="s">
        <v>782</v>
      </c>
      <c r="F366" s="76" t="s">
        <v>204</v>
      </c>
      <c r="G366" s="76">
        <v>15</v>
      </c>
      <c r="H366" s="76" t="s">
        <v>314</v>
      </c>
      <c r="I366" s="77" t="str">
        <f t="shared" si="6"/>
        <v>33104 - Systems, Communications, Cable Transmission System (CTS), MIS/IT/Network Systems</v>
      </c>
    </row>
    <row r="367" spans="2:9" x14ac:dyDescent="0.3">
      <c r="B367" s="76">
        <v>33200</v>
      </c>
      <c r="C367" s="76" t="s">
        <v>154</v>
      </c>
      <c r="D367" s="76" t="s">
        <v>201</v>
      </c>
      <c r="E367" s="76" t="s">
        <v>784</v>
      </c>
      <c r="F367" s="76" t="s">
        <v>64</v>
      </c>
      <c r="G367" s="76">
        <v>10</v>
      </c>
      <c r="H367" s="76" t="s">
        <v>320</v>
      </c>
      <c r="I367" s="77" t="str">
        <f t="shared" si="6"/>
        <v>33200 - Systems, Communications, Passenger Communications Systems</v>
      </c>
    </row>
    <row r="368" spans="2:9" x14ac:dyDescent="0.3">
      <c r="B368" s="76">
        <v>33201</v>
      </c>
      <c r="C368" s="76" t="s">
        <v>154</v>
      </c>
      <c r="D368" s="76" t="s">
        <v>201</v>
      </c>
      <c r="E368" s="76" t="s">
        <v>784</v>
      </c>
      <c r="F368" s="76" t="s">
        <v>785</v>
      </c>
      <c r="G368" s="76">
        <v>10</v>
      </c>
      <c r="H368" s="76" t="s">
        <v>320</v>
      </c>
      <c r="I368" s="77" t="str">
        <f t="shared" si="6"/>
        <v>33201 - Systems, Communications, Passenger Communications Systems, Public Address (PA)</v>
      </c>
    </row>
    <row r="369" spans="2:9" x14ac:dyDescent="0.3">
      <c r="B369" s="76">
        <v>33202</v>
      </c>
      <c r="C369" s="76" t="s">
        <v>154</v>
      </c>
      <c r="D369" s="76" t="s">
        <v>201</v>
      </c>
      <c r="E369" s="76" t="s">
        <v>784</v>
      </c>
      <c r="F369" s="76" t="s">
        <v>786</v>
      </c>
      <c r="G369" s="76">
        <v>10</v>
      </c>
      <c r="H369" s="76" t="s">
        <v>314</v>
      </c>
      <c r="I369" s="77" t="str">
        <f t="shared" si="6"/>
        <v>33202 - Systems, Communications, Passenger Communications Systems, Transit Passenger Information Systems (TPIS)</v>
      </c>
    </row>
    <row r="370" spans="2:9" x14ac:dyDescent="0.3">
      <c r="B370" s="76">
        <v>33203</v>
      </c>
      <c r="C370" s="76" t="s">
        <v>154</v>
      </c>
      <c r="D370" s="76" t="s">
        <v>201</v>
      </c>
      <c r="E370" s="76" t="s">
        <v>784</v>
      </c>
      <c r="F370" s="76" t="s">
        <v>787</v>
      </c>
      <c r="G370" s="76">
        <v>10</v>
      </c>
      <c r="H370" s="76" t="s">
        <v>314</v>
      </c>
      <c r="I370" s="77" t="str">
        <f t="shared" si="6"/>
        <v>33203 - Systems, Communications, Passenger Communications Systems, Variable Message Signs (VMS)</v>
      </c>
    </row>
    <row r="371" spans="2:9" x14ac:dyDescent="0.3">
      <c r="B371" s="76">
        <v>33204</v>
      </c>
      <c r="C371" s="76" t="s">
        <v>154</v>
      </c>
      <c r="D371" s="76" t="s">
        <v>201</v>
      </c>
      <c r="E371" s="76" t="s">
        <v>784</v>
      </c>
      <c r="F371" s="76" t="s">
        <v>788</v>
      </c>
      <c r="G371" s="76">
        <v>10</v>
      </c>
      <c r="H371" s="76" t="s">
        <v>314</v>
      </c>
      <c r="I371" s="77" t="str">
        <f t="shared" si="6"/>
        <v>33204 - Systems, Communications, Passenger Communications Systems, On-board vehicle</v>
      </c>
    </row>
    <row r="372" spans="2:9" x14ac:dyDescent="0.3">
      <c r="B372" s="76">
        <v>33205</v>
      </c>
      <c r="C372" s="76" t="s">
        <v>154</v>
      </c>
      <c r="D372" s="76" t="s">
        <v>201</v>
      </c>
      <c r="E372" s="76" t="s">
        <v>784</v>
      </c>
      <c r="F372" s="76" t="s">
        <v>789</v>
      </c>
      <c r="G372" s="76">
        <v>10</v>
      </c>
      <c r="H372" s="76" t="s">
        <v>314</v>
      </c>
      <c r="I372" s="77" t="str">
        <f t="shared" si="6"/>
        <v xml:space="preserve">33205 - Systems, Communications, Passenger Communications Systems, Passenger Emergency (Blue Light) Phones </v>
      </c>
    </row>
    <row r="373" spans="2:9" x14ac:dyDescent="0.3">
      <c r="B373" s="76">
        <v>33300</v>
      </c>
      <c r="C373" s="76" t="s">
        <v>154</v>
      </c>
      <c r="D373" s="76" t="s">
        <v>201</v>
      </c>
      <c r="E373" s="76" t="s">
        <v>790</v>
      </c>
      <c r="F373" s="76" t="s">
        <v>64</v>
      </c>
      <c r="G373" s="76">
        <v>20</v>
      </c>
      <c r="H373" s="76" t="s">
        <v>314</v>
      </c>
      <c r="I373" s="77" t="str">
        <f t="shared" si="6"/>
        <v>33300 - Systems, Communications, Safety and Security</v>
      </c>
    </row>
    <row r="374" spans="2:9" x14ac:dyDescent="0.3">
      <c r="B374" s="76">
        <v>33301</v>
      </c>
      <c r="C374" s="76" t="s">
        <v>154</v>
      </c>
      <c r="D374" s="76" t="s">
        <v>201</v>
      </c>
      <c r="E374" s="76" t="s">
        <v>790</v>
      </c>
      <c r="F374" s="76" t="s">
        <v>205</v>
      </c>
      <c r="G374" s="76">
        <v>20</v>
      </c>
      <c r="H374" s="76" t="s">
        <v>314</v>
      </c>
      <c r="I374" s="77" t="str">
        <f t="shared" si="6"/>
        <v>33301 - Systems, Communications, Safety and Security, Emergency Location System</v>
      </c>
    </row>
    <row r="375" spans="2:9" x14ac:dyDescent="0.3">
      <c r="B375" s="76">
        <v>33302</v>
      </c>
      <c r="C375" s="76" t="s">
        <v>154</v>
      </c>
      <c r="D375" s="76" t="s">
        <v>201</v>
      </c>
      <c r="E375" s="76" t="s">
        <v>790</v>
      </c>
      <c r="F375" s="76" t="s">
        <v>791</v>
      </c>
      <c r="G375" s="76">
        <v>20</v>
      </c>
      <c r="H375" s="76" t="s">
        <v>314</v>
      </c>
      <c r="I375" s="77" t="str">
        <f t="shared" si="6"/>
        <v>33302 - Systems, Communications, Safety and Security, Emergency Management Panel (EMP)</v>
      </c>
    </row>
    <row r="376" spans="2:9" x14ac:dyDescent="0.3">
      <c r="B376" s="76">
        <v>33303</v>
      </c>
      <c r="C376" s="76" t="s">
        <v>154</v>
      </c>
      <c r="D376" s="76" t="s">
        <v>201</v>
      </c>
      <c r="E376" s="76" t="s">
        <v>790</v>
      </c>
      <c r="F376" s="76" t="s">
        <v>792</v>
      </c>
      <c r="G376" s="76">
        <v>20</v>
      </c>
      <c r="H376" s="76" t="s">
        <v>314</v>
      </c>
      <c r="I376" s="77" t="str">
        <f t="shared" si="6"/>
        <v>33303 - Systems, Communications, Safety and Security, Fire &amp; Emergency Management System (F&amp;EM)</v>
      </c>
    </row>
    <row r="377" spans="2:9" x14ac:dyDescent="0.3">
      <c r="B377" s="76">
        <v>33304</v>
      </c>
      <c r="C377" s="76" t="s">
        <v>154</v>
      </c>
      <c r="D377" s="76" t="s">
        <v>201</v>
      </c>
      <c r="E377" s="76" t="s">
        <v>790</v>
      </c>
      <c r="F377" s="76" t="s">
        <v>793</v>
      </c>
      <c r="G377" s="76">
        <v>20</v>
      </c>
      <c r="H377" s="76" t="s">
        <v>314</v>
      </c>
      <c r="I377" s="77" t="str">
        <f t="shared" si="6"/>
        <v>33304 - Systems, Communications, Safety and Security, Fire Management Panel</v>
      </c>
    </row>
    <row r="378" spans="2:9" x14ac:dyDescent="0.3">
      <c r="B378" s="76">
        <v>33305</v>
      </c>
      <c r="C378" s="76" t="s">
        <v>154</v>
      </c>
      <c r="D378" s="76" t="s">
        <v>201</v>
      </c>
      <c r="E378" s="76" t="s">
        <v>790</v>
      </c>
      <c r="F378" s="76" t="s">
        <v>794</v>
      </c>
      <c r="G378" s="76">
        <v>20</v>
      </c>
      <c r="H378" s="76" t="s">
        <v>314</v>
      </c>
      <c r="I378" s="77" t="str">
        <f t="shared" si="6"/>
        <v>33305 - Systems, Communications, Safety and Security, Gas Monitoring System</v>
      </c>
    </row>
    <row r="379" spans="2:9" x14ac:dyDescent="0.3">
      <c r="B379" s="76">
        <v>33306</v>
      </c>
      <c r="C379" s="76" t="s">
        <v>154</v>
      </c>
      <c r="D379" s="76" t="s">
        <v>201</v>
      </c>
      <c r="E379" s="76" t="s">
        <v>790</v>
      </c>
      <c r="F379" s="76" t="s">
        <v>795</v>
      </c>
      <c r="G379" s="76">
        <v>20</v>
      </c>
      <c r="H379" s="76" t="s">
        <v>314</v>
      </c>
      <c r="I379" s="77" t="str">
        <f t="shared" si="6"/>
        <v>33306 - Systems, Communications, Safety and Security, Gas fire suppression system</v>
      </c>
    </row>
    <row r="380" spans="2:9" x14ac:dyDescent="0.3">
      <c r="B380" s="76">
        <v>33307</v>
      </c>
      <c r="C380" s="76" t="s">
        <v>154</v>
      </c>
      <c r="D380" s="76" t="s">
        <v>201</v>
      </c>
      <c r="E380" s="76" t="s">
        <v>790</v>
      </c>
      <c r="F380" s="76" t="s">
        <v>796</v>
      </c>
      <c r="G380" s="76">
        <v>20</v>
      </c>
      <c r="H380" s="76" t="s">
        <v>314</v>
      </c>
      <c r="I380" s="77" t="str">
        <f t="shared" si="6"/>
        <v>33307 - Systems, Communications, Safety and Security, Intrusion Detection System (IDS)</v>
      </c>
    </row>
    <row r="381" spans="2:9" x14ac:dyDescent="0.3">
      <c r="B381" s="76">
        <v>33308</v>
      </c>
      <c r="C381" s="76" t="s">
        <v>154</v>
      </c>
      <c r="D381" s="76" t="s">
        <v>201</v>
      </c>
      <c r="E381" s="76" t="s">
        <v>790</v>
      </c>
      <c r="F381" s="76" t="s">
        <v>797</v>
      </c>
      <c r="G381" s="76">
        <v>20</v>
      </c>
      <c r="H381" s="76" t="s">
        <v>314</v>
      </c>
      <c r="I381" s="77" t="str">
        <f t="shared" si="6"/>
        <v>33308 - Systems, Communications, Safety and Security, Seismic Monitoring System</v>
      </c>
    </row>
    <row r="382" spans="2:9" x14ac:dyDescent="0.3">
      <c r="B382" s="76">
        <v>33309</v>
      </c>
      <c r="C382" s="76" t="s">
        <v>154</v>
      </c>
      <c r="D382" s="76" t="s">
        <v>201</v>
      </c>
      <c r="E382" s="76" t="s">
        <v>790</v>
      </c>
      <c r="F382" s="76" t="s">
        <v>798</v>
      </c>
      <c r="G382" s="76">
        <v>20</v>
      </c>
      <c r="H382" s="76" t="s">
        <v>314</v>
      </c>
      <c r="I382" s="77" t="str">
        <f t="shared" si="6"/>
        <v>33309 - Systems, Communications, Safety and Security, CCTV</v>
      </c>
    </row>
    <row r="383" spans="2:9" x14ac:dyDescent="0.3">
      <c r="B383" s="76">
        <v>33310</v>
      </c>
      <c r="C383" s="76" t="s">
        <v>154</v>
      </c>
      <c r="D383" s="76" t="s">
        <v>201</v>
      </c>
      <c r="E383" s="76" t="s">
        <v>790</v>
      </c>
      <c r="F383" s="76" t="s">
        <v>799</v>
      </c>
      <c r="G383" s="76">
        <v>20</v>
      </c>
      <c r="H383" s="76" t="s">
        <v>314</v>
      </c>
      <c r="I383" s="77" t="str">
        <f t="shared" si="6"/>
        <v>33310 - Systems, Communications, Safety and Security, CCTV -- Fixed</v>
      </c>
    </row>
    <row r="384" spans="2:9" x14ac:dyDescent="0.3">
      <c r="B384" s="76">
        <v>33311</v>
      </c>
      <c r="C384" s="76" t="s">
        <v>154</v>
      </c>
      <c r="D384" s="76" t="s">
        <v>201</v>
      </c>
      <c r="E384" s="76" t="s">
        <v>790</v>
      </c>
      <c r="F384" s="76" t="s">
        <v>800</v>
      </c>
      <c r="G384" s="76">
        <v>20</v>
      </c>
      <c r="H384" s="76" t="s">
        <v>314</v>
      </c>
      <c r="I384" s="77" t="str">
        <f t="shared" si="6"/>
        <v>33311 - Systems, Communications, Safety and Security, CCTV -- On-board vehicle</v>
      </c>
    </row>
    <row r="385" spans="2:9" x14ac:dyDescent="0.3">
      <c r="B385" s="76">
        <v>33400</v>
      </c>
      <c r="C385" s="76" t="s">
        <v>154</v>
      </c>
      <c r="D385" s="76" t="s">
        <v>201</v>
      </c>
      <c r="E385" s="76" t="s">
        <v>208</v>
      </c>
      <c r="F385" s="76" t="s">
        <v>64</v>
      </c>
      <c r="G385" s="76">
        <v>10</v>
      </c>
      <c r="H385" s="76" t="s">
        <v>314</v>
      </c>
      <c r="I385" s="77" t="str">
        <f t="shared" si="6"/>
        <v>33400 - Systems, Communications, Phone System</v>
      </c>
    </row>
    <row r="386" spans="2:9" x14ac:dyDescent="0.3">
      <c r="B386" s="76">
        <v>33401</v>
      </c>
      <c r="C386" s="76" t="s">
        <v>154</v>
      </c>
      <c r="D386" s="76" t="s">
        <v>201</v>
      </c>
      <c r="E386" s="76" t="s">
        <v>208</v>
      </c>
      <c r="F386" s="76" t="s">
        <v>208</v>
      </c>
      <c r="G386" s="76">
        <v>12</v>
      </c>
      <c r="H386" s="76" t="s">
        <v>314</v>
      </c>
      <c r="I386" s="77" t="str">
        <f t="shared" si="6"/>
        <v>33401 - Systems, Communications, Phone System, Phone System</v>
      </c>
    </row>
    <row r="387" spans="2:9" x14ac:dyDescent="0.3">
      <c r="B387" s="76">
        <v>33402</v>
      </c>
      <c r="C387" s="76" t="s">
        <v>154</v>
      </c>
      <c r="D387" s="76" t="s">
        <v>201</v>
      </c>
      <c r="E387" s="76" t="s">
        <v>208</v>
      </c>
      <c r="F387" s="76" t="s">
        <v>207</v>
      </c>
      <c r="G387" s="76">
        <v>12</v>
      </c>
      <c r="H387" s="76" t="s">
        <v>314</v>
      </c>
      <c r="I387" s="77" t="str">
        <f t="shared" si="6"/>
        <v>33402 - Systems, Communications, Phone System, PBX</v>
      </c>
    </row>
    <row r="388" spans="2:9" x14ac:dyDescent="0.3">
      <c r="B388" s="76">
        <v>33403</v>
      </c>
      <c r="C388" s="76" t="s">
        <v>154</v>
      </c>
      <c r="D388" s="76" t="s">
        <v>201</v>
      </c>
      <c r="E388" s="76" t="s">
        <v>208</v>
      </c>
      <c r="F388" s="76" t="s">
        <v>801</v>
      </c>
      <c r="G388" s="76">
        <v>12</v>
      </c>
      <c r="H388" s="76" t="s">
        <v>314</v>
      </c>
      <c r="I388" s="77" t="str">
        <f t="shared" si="6"/>
        <v>33403 - Systems, Communications, Phone System, Telephones</v>
      </c>
    </row>
    <row r="389" spans="2:9" x14ac:dyDescent="0.3">
      <c r="B389" s="76">
        <v>33404</v>
      </c>
      <c r="C389" s="76" t="s">
        <v>154</v>
      </c>
      <c r="D389" s="76" t="s">
        <v>201</v>
      </c>
      <c r="E389" s="76" t="s">
        <v>208</v>
      </c>
      <c r="F389" s="76" t="s">
        <v>802</v>
      </c>
      <c r="G389" s="76">
        <v>12</v>
      </c>
      <c r="H389" s="76" t="s">
        <v>314</v>
      </c>
      <c r="I389" s="77" t="str">
        <f t="shared" si="6"/>
        <v>33404 - Systems, Communications, Phone System, Fax</v>
      </c>
    </row>
    <row r="390" spans="2:9" x14ac:dyDescent="0.3">
      <c r="B390" s="76">
        <v>33500</v>
      </c>
      <c r="C390" s="76" t="s">
        <v>154</v>
      </c>
      <c r="D390" s="76" t="s">
        <v>201</v>
      </c>
      <c r="E390" s="76" t="s">
        <v>209</v>
      </c>
      <c r="F390" s="76" t="s">
        <v>64</v>
      </c>
      <c r="G390" s="76">
        <v>12</v>
      </c>
      <c r="H390" s="76" t="s">
        <v>314</v>
      </c>
      <c r="I390" s="77" t="str">
        <f t="shared" si="6"/>
        <v>33500 - Systems, Communications, Radio</v>
      </c>
    </row>
    <row r="391" spans="2:9" x14ac:dyDescent="0.3">
      <c r="B391" s="76">
        <v>33600</v>
      </c>
      <c r="C391" s="76" t="s">
        <v>154</v>
      </c>
      <c r="D391" s="76" t="s">
        <v>201</v>
      </c>
      <c r="E391" s="76" t="s">
        <v>209</v>
      </c>
      <c r="F391" s="76" t="s">
        <v>210</v>
      </c>
      <c r="G391" s="76">
        <v>10</v>
      </c>
      <c r="H391" s="76" t="s">
        <v>314</v>
      </c>
      <c r="I391" s="77" t="str">
        <f t="shared" si="6"/>
        <v>33600 - Systems, Communications, Radio, Bus Radio</v>
      </c>
    </row>
    <row r="392" spans="2:9" x14ac:dyDescent="0.3">
      <c r="B392" s="76">
        <v>33700</v>
      </c>
      <c r="C392" s="76" t="s">
        <v>154</v>
      </c>
      <c r="D392" s="76" t="s">
        <v>201</v>
      </c>
      <c r="E392" s="76" t="s">
        <v>209</v>
      </c>
      <c r="F392" s="76" t="s">
        <v>211</v>
      </c>
      <c r="G392" s="76">
        <v>15</v>
      </c>
      <c r="H392" s="76" t="s">
        <v>314</v>
      </c>
      <c r="I392" s="77" t="str">
        <f t="shared" si="6"/>
        <v>33700 - Systems, Communications, Radio, Base Radio Stations</v>
      </c>
    </row>
    <row r="393" spans="2:9" x14ac:dyDescent="0.3">
      <c r="B393" s="76">
        <v>33701</v>
      </c>
      <c r="C393" s="76" t="s">
        <v>154</v>
      </c>
      <c r="D393" s="76" t="s">
        <v>201</v>
      </c>
      <c r="E393" s="76" t="s">
        <v>209</v>
      </c>
      <c r="F393" s="76" t="s">
        <v>803</v>
      </c>
      <c r="G393" s="76">
        <v>15</v>
      </c>
      <c r="H393" s="76" t="s">
        <v>314</v>
      </c>
      <c r="I393" s="77" t="str">
        <f t="shared" si="6"/>
        <v>33701 - Systems, Communications, Radio, Radio Antenna</v>
      </c>
    </row>
    <row r="394" spans="2:9" x14ac:dyDescent="0.3">
      <c r="B394" s="76">
        <v>33702</v>
      </c>
      <c r="C394" s="76" t="s">
        <v>154</v>
      </c>
      <c r="D394" s="76" t="s">
        <v>201</v>
      </c>
      <c r="E394" s="76" t="s">
        <v>209</v>
      </c>
      <c r="F394" s="76" t="s">
        <v>212</v>
      </c>
      <c r="G394" s="76">
        <v>10</v>
      </c>
      <c r="H394" s="76" t="s">
        <v>314</v>
      </c>
      <c r="I394" s="77" t="str">
        <f t="shared" si="6"/>
        <v>33702 - Systems, Communications, Radio, Mobile Radios</v>
      </c>
    </row>
    <row r="395" spans="2:9" x14ac:dyDescent="0.3">
      <c r="B395" s="76">
        <v>33703</v>
      </c>
      <c r="C395" s="76" t="s">
        <v>154</v>
      </c>
      <c r="D395" s="76" t="s">
        <v>201</v>
      </c>
      <c r="E395" s="76" t="s">
        <v>209</v>
      </c>
      <c r="F395" s="76" t="s">
        <v>804</v>
      </c>
      <c r="G395" s="76">
        <v>10</v>
      </c>
      <c r="H395" s="76" t="s">
        <v>314</v>
      </c>
      <c r="I395" s="77" t="str">
        <f t="shared" si="6"/>
        <v>33703 - Systems, Communications, Radio, Mobile Radios, Handpack</v>
      </c>
    </row>
    <row r="396" spans="2:9" x14ac:dyDescent="0.3">
      <c r="B396" s="76">
        <v>33704</v>
      </c>
      <c r="C396" s="76" t="s">
        <v>154</v>
      </c>
      <c r="D396" s="76" t="s">
        <v>201</v>
      </c>
      <c r="E396" s="76" t="s">
        <v>209</v>
      </c>
      <c r="F396" s="76" t="s">
        <v>770</v>
      </c>
      <c r="G396" s="76">
        <v>10</v>
      </c>
      <c r="H396" s="76" t="s">
        <v>314</v>
      </c>
      <c r="I396" s="77" t="str">
        <f t="shared" si="6"/>
        <v>33704 - Systems, Communications, Radio, Transmitter</v>
      </c>
    </row>
    <row r="397" spans="2:9" x14ac:dyDescent="0.3">
      <c r="B397" s="76">
        <v>33800</v>
      </c>
      <c r="C397" s="76" t="s">
        <v>154</v>
      </c>
      <c r="D397" s="76" t="s">
        <v>201</v>
      </c>
      <c r="E397" s="76" t="s">
        <v>213</v>
      </c>
      <c r="F397" s="76" t="s">
        <v>64</v>
      </c>
      <c r="G397" s="76">
        <v>10</v>
      </c>
      <c r="H397" s="76" t="s">
        <v>314</v>
      </c>
      <c r="I397" s="77" t="str">
        <f t="shared" si="6"/>
        <v>33800 - Systems, Communications, SCADA</v>
      </c>
    </row>
    <row r="398" spans="2:9" x14ac:dyDescent="0.3">
      <c r="B398" s="76">
        <v>33801</v>
      </c>
      <c r="C398" s="76" t="s">
        <v>154</v>
      </c>
      <c r="D398" s="76" t="s">
        <v>201</v>
      </c>
      <c r="E398" s="76" t="s">
        <v>213</v>
      </c>
      <c r="F398" s="76" t="s">
        <v>805</v>
      </c>
      <c r="G398" s="76">
        <v>10</v>
      </c>
      <c r="H398" s="76" t="s">
        <v>314</v>
      </c>
      <c r="I398" s="77" t="str">
        <f t="shared" si="6"/>
        <v>33801 - Systems, Communications, SCADA, Programmable Logic Controller (PLC)</v>
      </c>
    </row>
    <row r="399" spans="2:9" x14ac:dyDescent="0.3">
      <c r="B399" s="76">
        <v>33815</v>
      </c>
      <c r="C399" s="76" t="s">
        <v>154</v>
      </c>
      <c r="D399" s="76" t="s">
        <v>201</v>
      </c>
      <c r="E399" s="76" t="s">
        <v>213</v>
      </c>
      <c r="F399" s="76" t="s">
        <v>214</v>
      </c>
      <c r="G399" s="76">
        <v>7</v>
      </c>
      <c r="H399" s="76" t="s">
        <v>314</v>
      </c>
      <c r="I399" s="77" t="str">
        <f t="shared" si="6"/>
        <v>33815 - Systems, Communications, SCADA, RTU</v>
      </c>
    </row>
    <row r="400" spans="2:9" x14ac:dyDescent="0.3">
      <c r="B400" s="76">
        <v>33816</v>
      </c>
      <c r="C400" s="76" t="s">
        <v>154</v>
      </c>
      <c r="D400" s="76" t="s">
        <v>201</v>
      </c>
      <c r="E400" s="76" t="s">
        <v>213</v>
      </c>
      <c r="F400" s="76" t="s">
        <v>170</v>
      </c>
      <c r="G400" s="76">
        <v>10</v>
      </c>
      <c r="H400" s="76" t="s">
        <v>314</v>
      </c>
      <c r="I400" s="77" t="str">
        <f t="shared" si="6"/>
        <v>33816 - Systems, Communications, SCADA, Rectifier</v>
      </c>
    </row>
    <row r="401" spans="2:9" x14ac:dyDescent="0.3">
      <c r="B401" s="76">
        <v>33817</v>
      </c>
      <c r="C401" s="76" t="s">
        <v>154</v>
      </c>
      <c r="D401" s="76" t="s">
        <v>201</v>
      </c>
      <c r="E401" s="76" t="s">
        <v>213</v>
      </c>
      <c r="F401" s="76" t="s">
        <v>806</v>
      </c>
      <c r="G401" s="76">
        <v>10</v>
      </c>
      <c r="H401" s="76" t="s">
        <v>314</v>
      </c>
      <c r="I401" s="77" t="str">
        <f t="shared" si="6"/>
        <v>33817 - Systems, Communications, SCADA, AIM</v>
      </c>
    </row>
    <row r="402" spans="2:9" x14ac:dyDescent="0.3">
      <c r="B402" s="76">
        <v>33818</v>
      </c>
      <c r="C402" s="76" t="s">
        <v>154</v>
      </c>
      <c r="D402" s="76" t="s">
        <v>201</v>
      </c>
      <c r="E402" s="76" t="s">
        <v>213</v>
      </c>
      <c r="F402" s="76" t="s">
        <v>807</v>
      </c>
      <c r="G402" s="76">
        <v>10</v>
      </c>
      <c r="H402" s="76" t="s">
        <v>314</v>
      </c>
      <c r="I402" s="77" t="str">
        <f t="shared" si="6"/>
        <v>33818 - Systems, Communications, SCADA, ATC</v>
      </c>
    </row>
    <row r="403" spans="2:9" x14ac:dyDescent="0.3">
      <c r="B403" s="76">
        <v>33819</v>
      </c>
      <c r="C403" s="76" t="s">
        <v>154</v>
      </c>
      <c r="D403" s="76" t="s">
        <v>201</v>
      </c>
      <c r="E403" s="76" t="s">
        <v>213</v>
      </c>
      <c r="F403" s="76" t="s">
        <v>808</v>
      </c>
      <c r="G403" s="76">
        <v>10</v>
      </c>
      <c r="H403" s="76" t="s">
        <v>314</v>
      </c>
      <c r="I403" s="77" t="str">
        <f t="shared" si="6"/>
        <v>33819 - Systems, Communications, SCADA, IDS</v>
      </c>
    </row>
    <row r="404" spans="2:9" x14ac:dyDescent="0.3">
      <c r="B404" s="76">
        <v>33820</v>
      </c>
      <c r="C404" s="76" t="s">
        <v>154</v>
      </c>
      <c r="D404" s="76" t="s">
        <v>201</v>
      </c>
      <c r="E404" s="76" t="s">
        <v>213</v>
      </c>
      <c r="F404" s="76" t="s">
        <v>809</v>
      </c>
      <c r="G404" s="76">
        <v>10</v>
      </c>
      <c r="H404" s="76" t="s">
        <v>314</v>
      </c>
      <c r="I404" s="77" t="str">
        <f t="shared" si="6"/>
        <v>33820 - Systems, Communications, SCADA, TRACS</v>
      </c>
    </row>
    <row r="405" spans="2:9" x14ac:dyDescent="0.3">
      <c r="B405" s="76">
        <v>33821</v>
      </c>
      <c r="C405" s="76" t="s">
        <v>154</v>
      </c>
      <c r="D405" s="76" t="s">
        <v>201</v>
      </c>
      <c r="E405" s="76" t="s">
        <v>213</v>
      </c>
      <c r="F405" s="76" t="s">
        <v>49</v>
      </c>
      <c r="G405" s="76">
        <v>10</v>
      </c>
      <c r="H405" s="76" t="s">
        <v>314</v>
      </c>
      <c r="I405" s="77" t="str">
        <f t="shared" si="6"/>
        <v>33821 - Systems, Communications, SCADA, Other</v>
      </c>
    </row>
    <row r="406" spans="2:9" x14ac:dyDescent="0.3">
      <c r="B406" s="76">
        <v>33850</v>
      </c>
      <c r="C406" s="76" t="s">
        <v>154</v>
      </c>
      <c r="D406" s="76" t="s">
        <v>201</v>
      </c>
      <c r="E406" s="76" t="s">
        <v>215</v>
      </c>
      <c r="F406" s="76" t="s">
        <v>216</v>
      </c>
      <c r="G406" s="76">
        <v>45</v>
      </c>
      <c r="H406" s="76" t="s">
        <v>314</v>
      </c>
      <c r="I406" s="77" t="str">
        <f t="shared" si="6"/>
        <v>33850 - Systems, Communications, Communications Huts, Hut</v>
      </c>
    </row>
    <row r="407" spans="2:9" x14ac:dyDescent="0.3">
      <c r="B407" s="76">
        <v>33851</v>
      </c>
      <c r="C407" s="76" t="s">
        <v>154</v>
      </c>
      <c r="D407" s="76" t="s">
        <v>201</v>
      </c>
      <c r="E407" s="76" t="s">
        <v>215</v>
      </c>
      <c r="F407" s="76" t="s">
        <v>217</v>
      </c>
      <c r="G407" s="76">
        <v>45</v>
      </c>
      <c r="H407" s="76" t="s">
        <v>314</v>
      </c>
      <c r="I407" s="77" t="str">
        <f t="shared" si="6"/>
        <v>33851 - Systems, Communications, Communications Huts, Room</v>
      </c>
    </row>
    <row r="408" spans="2:9" x14ac:dyDescent="0.3">
      <c r="B408" s="76">
        <v>34000</v>
      </c>
      <c r="C408" s="76" t="s">
        <v>154</v>
      </c>
      <c r="D408" s="76" t="s">
        <v>222</v>
      </c>
      <c r="E408" s="76" t="s">
        <v>218</v>
      </c>
      <c r="F408" s="76" t="s">
        <v>64</v>
      </c>
      <c r="G408" s="76">
        <v>20</v>
      </c>
      <c r="H408" s="76" t="s">
        <v>321</v>
      </c>
      <c r="I408" s="77" t="str">
        <f t="shared" si="6"/>
        <v>34000 - Systems, Revenue Collection, Central Revenue Collection</v>
      </c>
    </row>
    <row r="409" spans="2:9" x14ac:dyDescent="0.3">
      <c r="B409" s="76">
        <v>34001</v>
      </c>
      <c r="C409" s="76" t="s">
        <v>154</v>
      </c>
      <c r="D409" s="76" t="s">
        <v>222</v>
      </c>
      <c r="E409" s="76" t="s">
        <v>218</v>
      </c>
      <c r="F409" s="76" t="s">
        <v>34</v>
      </c>
      <c r="G409" s="76">
        <v>20</v>
      </c>
      <c r="H409" s="76" t="s">
        <v>321</v>
      </c>
      <c r="I409" s="77" t="str">
        <f t="shared" si="6"/>
        <v>34001 - Systems, Revenue Collection, Central Revenue Collection, Commuter Rail</v>
      </c>
    </row>
    <row r="410" spans="2:9" x14ac:dyDescent="0.3">
      <c r="B410" s="76">
        <v>34002</v>
      </c>
      <c r="C410" s="76" t="s">
        <v>154</v>
      </c>
      <c r="D410" s="76" t="s">
        <v>222</v>
      </c>
      <c r="E410" s="76" t="s">
        <v>218</v>
      </c>
      <c r="F410" s="76" t="s">
        <v>39</v>
      </c>
      <c r="G410" s="76">
        <v>20</v>
      </c>
      <c r="H410" s="76" t="s">
        <v>321</v>
      </c>
      <c r="I410" s="77" t="str">
        <f t="shared" si="6"/>
        <v>34002 - Systems, Revenue Collection, Central Revenue Collection, Heavy Rail</v>
      </c>
    </row>
    <row r="411" spans="2:9" x14ac:dyDescent="0.3">
      <c r="B411" s="76">
        <v>34003</v>
      </c>
      <c r="C411" s="76" t="s">
        <v>154</v>
      </c>
      <c r="D411" s="76" t="s">
        <v>222</v>
      </c>
      <c r="E411" s="76" t="s">
        <v>218</v>
      </c>
      <c r="F411" s="76" t="s">
        <v>43</v>
      </c>
      <c r="G411" s="76">
        <v>20</v>
      </c>
      <c r="H411" s="76" t="s">
        <v>321</v>
      </c>
      <c r="I411" s="77" t="str">
        <f t="shared" si="6"/>
        <v>34003 - Systems, Revenue Collection, Central Revenue Collection, Light Rail</v>
      </c>
    </row>
    <row r="412" spans="2:9" x14ac:dyDescent="0.3">
      <c r="B412" s="76">
        <v>34100</v>
      </c>
      <c r="C412" s="76" t="s">
        <v>154</v>
      </c>
      <c r="D412" s="76" t="s">
        <v>222</v>
      </c>
      <c r="E412" s="76" t="s">
        <v>218</v>
      </c>
      <c r="F412" s="76" t="s">
        <v>219</v>
      </c>
      <c r="G412" s="76">
        <v>5</v>
      </c>
      <c r="H412" s="76" t="s">
        <v>321</v>
      </c>
      <c r="I412" s="77" t="str">
        <f t="shared" si="6"/>
        <v>34100 - Systems, Revenue Collection, Central Revenue Collection, Coin Counters</v>
      </c>
    </row>
    <row r="413" spans="2:9" x14ac:dyDescent="0.3">
      <c r="B413" s="76">
        <v>34101</v>
      </c>
      <c r="C413" s="76" t="s">
        <v>154</v>
      </c>
      <c r="D413" s="76" t="s">
        <v>222</v>
      </c>
      <c r="E413" s="76" t="s">
        <v>218</v>
      </c>
      <c r="F413" s="76" t="s">
        <v>810</v>
      </c>
      <c r="G413" s="76">
        <v>5</v>
      </c>
      <c r="H413" s="76" t="s">
        <v>321</v>
      </c>
      <c r="I413" s="77" t="str">
        <f t="shared" si="6"/>
        <v>34101 - Systems, Revenue Collection, Central Revenue Collection, Coin Counters - Commuter Rail</v>
      </c>
    </row>
    <row r="414" spans="2:9" x14ac:dyDescent="0.3">
      <c r="B414" s="76">
        <v>34102</v>
      </c>
      <c r="C414" s="76" t="s">
        <v>154</v>
      </c>
      <c r="D414" s="76" t="s">
        <v>222</v>
      </c>
      <c r="E414" s="76" t="s">
        <v>218</v>
      </c>
      <c r="F414" s="76" t="s">
        <v>811</v>
      </c>
      <c r="G414" s="76">
        <v>5</v>
      </c>
      <c r="H414" s="76" t="s">
        <v>321</v>
      </c>
      <c r="I414" s="77" t="str">
        <f t="shared" si="6"/>
        <v>34102 - Systems, Revenue Collection, Central Revenue Collection, Coin Counters - Heavy Rail</v>
      </c>
    </row>
    <row r="415" spans="2:9" x14ac:dyDescent="0.3">
      <c r="B415" s="76">
        <v>34103</v>
      </c>
      <c r="C415" s="76" t="s">
        <v>154</v>
      </c>
      <c r="D415" s="76" t="s">
        <v>222</v>
      </c>
      <c r="E415" s="76" t="s">
        <v>218</v>
      </c>
      <c r="F415" s="76" t="s">
        <v>812</v>
      </c>
      <c r="G415" s="76">
        <v>5</v>
      </c>
      <c r="H415" s="76" t="s">
        <v>321</v>
      </c>
      <c r="I415" s="77" t="str">
        <f t="shared" si="6"/>
        <v>34103 - Systems, Revenue Collection, Central Revenue Collection, Coin Counters - Light Rail</v>
      </c>
    </row>
    <row r="416" spans="2:9" x14ac:dyDescent="0.3">
      <c r="B416" s="76">
        <v>34104</v>
      </c>
      <c r="C416" s="76" t="s">
        <v>154</v>
      </c>
      <c r="D416" s="76" t="s">
        <v>222</v>
      </c>
      <c r="E416" s="76" t="s">
        <v>218</v>
      </c>
      <c r="F416" s="76" t="s">
        <v>220</v>
      </c>
      <c r="G416" s="76">
        <v>5</v>
      </c>
      <c r="H416" s="76" t="s">
        <v>321</v>
      </c>
      <c r="I416" s="77" t="str">
        <f t="shared" si="6"/>
        <v>34104 - Systems, Revenue Collection, Central Revenue Collection, Bill Counters</v>
      </c>
    </row>
    <row r="417" spans="2:9" x14ac:dyDescent="0.3">
      <c r="B417" s="76">
        <v>34105</v>
      </c>
      <c r="C417" s="76" t="s">
        <v>154</v>
      </c>
      <c r="D417" s="76" t="s">
        <v>222</v>
      </c>
      <c r="E417" s="76" t="s">
        <v>218</v>
      </c>
      <c r="F417" s="76" t="s">
        <v>221</v>
      </c>
      <c r="G417" s="76">
        <v>12</v>
      </c>
      <c r="H417" s="76" t="s">
        <v>321</v>
      </c>
      <c r="I417" s="77" t="str">
        <f t="shared" ref="I417:I480" si="7">B417&amp;IF(NOT(C417="-")," - "&amp;C417,"")&amp;IF(NOT(D417="-"),", "&amp;D417,"")&amp;IF(NOT(E417="-"),", "&amp;E417,"")&amp;IF(NOT(F417="-"),", "&amp;F417,"")</f>
        <v>34105 - Systems, Revenue Collection, Central Revenue Collection, Vault</v>
      </c>
    </row>
    <row r="418" spans="2:9" x14ac:dyDescent="0.3">
      <c r="B418" s="76">
        <v>34106</v>
      </c>
      <c r="C418" s="76" t="s">
        <v>154</v>
      </c>
      <c r="D418" s="76" t="s">
        <v>222</v>
      </c>
      <c r="E418" s="76" t="s">
        <v>218</v>
      </c>
      <c r="F418" s="76" t="s">
        <v>140</v>
      </c>
      <c r="G418" s="76">
        <v>12</v>
      </c>
      <c r="H418" s="76" t="s">
        <v>321</v>
      </c>
      <c r="I418" s="77" t="str">
        <f t="shared" si="7"/>
        <v>34106 - Systems, Revenue Collection, Central Revenue Collection, Software</v>
      </c>
    </row>
    <row r="419" spans="2:9" x14ac:dyDescent="0.3">
      <c r="B419" s="76">
        <v>35000</v>
      </c>
      <c r="C419" s="76" t="s">
        <v>154</v>
      </c>
      <c r="D419" s="76" t="s">
        <v>222</v>
      </c>
      <c r="E419" s="76" t="s">
        <v>64</v>
      </c>
      <c r="F419" s="76" t="s">
        <v>64</v>
      </c>
      <c r="G419" s="76">
        <v>20</v>
      </c>
      <c r="H419" s="76" t="s">
        <v>223</v>
      </c>
      <c r="I419" s="77" t="str">
        <f t="shared" si="7"/>
        <v>35000 - Systems, Revenue Collection</v>
      </c>
    </row>
    <row r="420" spans="2:9" x14ac:dyDescent="0.3">
      <c r="B420" s="76">
        <v>35001</v>
      </c>
      <c r="C420" s="76" t="s">
        <v>154</v>
      </c>
      <c r="D420" s="76" t="s">
        <v>222</v>
      </c>
      <c r="E420" s="76" t="s">
        <v>64</v>
      </c>
      <c r="F420" s="76" t="s">
        <v>34</v>
      </c>
      <c r="G420" s="76">
        <v>20</v>
      </c>
      <c r="H420" s="76" t="s">
        <v>223</v>
      </c>
      <c r="I420" s="77" t="str">
        <f t="shared" si="7"/>
        <v>35001 - Systems, Revenue Collection, Commuter Rail</v>
      </c>
    </row>
    <row r="421" spans="2:9" x14ac:dyDescent="0.3">
      <c r="B421" s="76">
        <v>35002</v>
      </c>
      <c r="C421" s="76" t="s">
        <v>154</v>
      </c>
      <c r="D421" s="76" t="s">
        <v>222</v>
      </c>
      <c r="E421" s="76" t="s">
        <v>64</v>
      </c>
      <c r="F421" s="76" t="s">
        <v>39</v>
      </c>
      <c r="G421" s="76">
        <v>20</v>
      </c>
      <c r="H421" s="76" t="s">
        <v>223</v>
      </c>
      <c r="I421" s="77" t="str">
        <f t="shared" si="7"/>
        <v>35002 - Systems, Revenue Collection, Heavy Rail</v>
      </c>
    </row>
    <row r="422" spans="2:9" x14ac:dyDescent="0.3">
      <c r="B422" s="76">
        <v>35003</v>
      </c>
      <c r="C422" s="76" t="s">
        <v>154</v>
      </c>
      <c r="D422" s="76" t="s">
        <v>222</v>
      </c>
      <c r="E422" s="76" t="s">
        <v>64</v>
      </c>
      <c r="F422" s="76" t="s">
        <v>43</v>
      </c>
      <c r="G422" s="76">
        <v>20</v>
      </c>
      <c r="H422" s="76" t="s">
        <v>223</v>
      </c>
      <c r="I422" s="77" t="str">
        <f t="shared" si="7"/>
        <v>35003 - Systems, Revenue Collection, Light Rail</v>
      </c>
    </row>
    <row r="423" spans="2:9" x14ac:dyDescent="0.3">
      <c r="B423" s="76">
        <v>35100</v>
      </c>
      <c r="C423" s="76" t="s">
        <v>154</v>
      </c>
      <c r="D423" s="76" t="s">
        <v>222</v>
      </c>
      <c r="E423" s="76" t="s">
        <v>224</v>
      </c>
      <c r="F423" s="76" t="s">
        <v>64</v>
      </c>
      <c r="G423" s="76">
        <v>20</v>
      </c>
      <c r="H423" s="76" t="s">
        <v>223</v>
      </c>
      <c r="I423" s="77" t="str">
        <f t="shared" si="7"/>
        <v>35100 - Systems, Revenue Collection, In-Station</v>
      </c>
    </row>
    <row r="424" spans="2:9" x14ac:dyDescent="0.3">
      <c r="B424" s="76">
        <v>35101</v>
      </c>
      <c r="C424" s="76" t="s">
        <v>154</v>
      </c>
      <c r="D424" s="76" t="s">
        <v>222</v>
      </c>
      <c r="E424" s="76" t="s">
        <v>224</v>
      </c>
      <c r="F424" s="76" t="s">
        <v>34</v>
      </c>
      <c r="G424" s="76">
        <v>20</v>
      </c>
      <c r="H424" s="76" t="s">
        <v>223</v>
      </c>
      <c r="I424" s="77" t="str">
        <f t="shared" si="7"/>
        <v>35101 - Systems, Revenue Collection, In-Station, Commuter Rail</v>
      </c>
    </row>
    <row r="425" spans="2:9" x14ac:dyDescent="0.3">
      <c r="B425" s="76">
        <v>35102</v>
      </c>
      <c r="C425" s="76" t="s">
        <v>154</v>
      </c>
      <c r="D425" s="76" t="s">
        <v>222</v>
      </c>
      <c r="E425" s="76" t="s">
        <v>224</v>
      </c>
      <c r="F425" s="76" t="s">
        <v>39</v>
      </c>
      <c r="G425" s="76">
        <v>20</v>
      </c>
      <c r="H425" s="76" t="s">
        <v>223</v>
      </c>
      <c r="I425" s="77" t="str">
        <f t="shared" si="7"/>
        <v>35102 - Systems, Revenue Collection, In-Station, Heavy Rail</v>
      </c>
    </row>
    <row r="426" spans="2:9" x14ac:dyDescent="0.3">
      <c r="B426" s="76">
        <v>35103</v>
      </c>
      <c r="C426" s="76" t="s">
        <v>154</v>
      </c>
      <c r="D426" s="76" t="s">
        <v>222</v>
      </c>
      <c r="E426" s="76" t="s">
        <v>224</v>
      </c>
      <c r="F426" s="76" t="s">
        <v>43</v>
      </c>
      <c r="G426" s="76">
        <v>20</v>
      </c>
      <c r="H426" s="76" t="s">
        <v>223</v>
      </c>
      <c r="I426" s="77" t="str">
        <f t="shared" si="7"/>
        <v>35103 - Systems, Revenue Collection, In-Station, Light Rail</v>
      </c>
    </row>
    <row r="427" spans="2:9" x14ac:dyDescent="0.3">
      <c r="B427" s="76">
        <v>35104</v>
      </c>
      <c r="C427" s="76" t="s">
        <v>154</v>
      </c>
      <c r="D427" s="76" t="s">
        <v>222</v>
      </c>
      <c r="E427" s="76" t="s">
        <v>224</v>
      </c>
      <c r="F427" s="76" t="s">
        <v>225</v>
      </c>
      <c r="G427" s="76">
        <v>20</v>
      </c>
      <c r="H427" s="76" t="s">
        <v>314</v>
      </c>
      <c r="I427" s="77" t="str">
        <f t="shared" si="7"/>
        <v>35104 - Systems, Revenue Collection, In-Station, Turnstiles</v>
      </c>
    </row>
    <row r="428" spans="2:9" x14ac:dyDescent="0.3">
      <c r="B428" s="76">
        <v>35110</v>
      </c>
      <c r="C428" s="76" t="s">
        <v>154</v>
      </c>
      <c r="D428" s="76" t="s">
        <v>222</v>
      </c>
      <c r="E428" s="76" t="s">
        <v>224</v>
      </c>
      <c r="F428" s="76" t="s">
        <v>226</v>
      </c>
      <c r="G428" s="76">
        <v>20</v>
      </c>
      <c r="H428" s="76" t="s">
        <v>223</v>
      </c>
      <c r="I428" s="77" t="str">
        <f t="shared" si="7"/>
        <v>35110 - Systems, Revenue Collection, In-Station, System</v>
      </c>
    </row>
    <row r="429" spans="2:9" x14ac:dyDescent="0.3">
      <c r="B429" s="76">
        <v>35111</v>
      </c>
      <c r="C429" s="76" t="s">
        <v>154</v>
      </c>
      <c r="D429" s="76" t="s">
        <v>222</v>
      </c>
      <c r="E429" s="76" t="s">
        <v>224</v>
      </c>
      <c r="F429" s="76" t="s">
        <v>813</v>
      </c>
      <c r="G429" s="76">
        <v>20</v>
      </c>
      <c r="H429" s="76" t="s">
        <v>223</v>
      </c>
      <c r="I429" s="77" t="str">
        <f t="shared" si="7"/>
        <v>35111 - Systems, Revenue Collection, In-Station, System Commuter Rail</v>
      </c>
    </row>
    <row r="430" spans="2:9" x14ac:dyDescent="0.3">
      <c r="B430" s="76">
        <v>35112</v>
      </c>
      <c r="C430" s="76" t="s">
        <v>154</v>
      </c>
      <c r="D430" s="76" t="s">
        <v>222</v>
      </c>
      <c r="E430" s="76" t="s">
        <v>224</v>
      </c>
      <c r="F430" s="76" t="s">
        <v>814</v>
      </c>
      <c r="G430" s="76">
        <v>20</v>
      </c>
      <c r="H430" s="76" t="s">
        <v>223</v>
      </c>
      <c r="I430" s="77" t="str">
        <f t="shared" si="7"/>
        <v>35112 - Systems, Revenue Collection, In-Station, System Heavy Rail</v>
      </c>
    </row>
    <row r="431" spans="2:9" x14ac:dyDescent="0.3">
      <c r="B431" s="76">
        <v>35113</v>
      </c>
      <c r="C431" s="76" t="s">
        <v>154</v>
      </c>
      <c r="D431" s="76" t="s">
        <v>222</v>
      </c>
      <c r="E431" s="76" t="s">
        <v>224</v>
      </c>
      <c r="F431" s="76" t="s">
        <v>815</v>
      </c>
      <c r="G431" s="76">
        <v>20</v>
      </c>
      <c r="H431" s="76" t="s">
        <v>223</v>
      </c>
      <c r="I431" s="77" t="str">
        <f t="shared" si="7"/>
        <v>35113 - Systems, Revenue Collection, In-Station, System Light Rail</v>
      </c>
    </row>
    <row r="432" spans="2:9" x14ac:dyDescent="0.3">
      <c r="B432" s="76">
        <v>35115</v>
      </c>
      <c r="C432" s="76" t="s">
        <v>154</v>
      </c>
      <c r="D432" s="76" t="s">
        <v>222</v>
      </c>
      <c r="E432" s="76" t="s">
        <v>224</v>
      </c>
      <c r="F432" s="76" t="s">
        <v>227</v>
      </c>
      <c r="G432" s="76">
        <v>20</v>
      </c>
      <c r="H432" s="76" t="s">
        <v>314</v>
      </c>
      <c r="I432" s="77" t="str">
        <f t="shared" si="7"/>
        <v>35115 - Systems, Revenue Collection, In-Station, TVMs</v>
      </c>
    </row>
    <row r="433" spans="2:9" x14ac:dyDescent="0.3">
      <c r="B433" s="76">
        <v>35116</v>
      </c>
      <c r="C433" s="76" t="s">
        <v>154</v>
      </c>
      <c r="D433" s="76" t="s">
        <v>222</v>
      </c>
      <c r="E433" s="76" t="s">
        <v>224</v>
      </c>
      <c r="F433" s="76" t="s">
        <v>228</v>
      </c>
      <c r="G433" s="76">
        <v>10</v>
      </c>
      <c r="H433" s="76" t="s">
        <v>314</v>
      </c>
      <c r="I433" s="77" t="str">
        <f t="shared" si="7"/>
        <v>35116 - Systems, Revenue Collection, In-Station, Encoding Machine</v>
      </c>
    </row>
    <row r="434" spans="2:9" x14ac:dyDescent="0.3">
      <c r="B434" s="76">
        <v>35117</v>
      </c>
      <c r="C434" s="76" t="s">
        <v>154</v>
      </c>
      <c r="D434" s="76" t="s">
        <v>222</v>
      </c>
      <c r="E434" s="76" t="s">
        <v>224</v>
      </c>
      <c r="F434" s="76" t="s">
        <v>229</v>
      </c>
      <c r="G434" s="76">
        <v>15</v>
      </c>
      <c r="H434" s="76" t="s">
        <v>314</v>
      </c>
      <c r="I434" s="77" t="str">
        <f t="shared" si="7"/>
        <v>35117 - Systems, Revenue Collection, In-Station, Parking Meters</v>
      </c>
    </row>
    <row r="435" spans="2:9" x14ac:dyDescent="0.3">
      <c r="B435" s="76">
        <v>35118</v>
      </c>
      <c r="C435" s="76" t="s">
        <v>154</v>
      </c>
      <c r="D435" s="76" t="s">
        <v>222</v>
      </c>
      <c r="E435" s="76" t="s">
        <v>224</v>
      </c>
      <c r="F435" s="76" t="s">
        <v>230</v>
      </c>
      <c r="G435" s="76">
        <v>15</v>
      </c>
      <c r="H435" s="76" t="s">
        <v>314</v>
      </c>
      <c r="I435" s="77" t="str">
        <f t="shared" si="7"/>
        <v>35118 - Systems, Revenue Collection, In-Station, Change Machines</v>
      </c>
    </row>
    <row r="436" spans="2:9" x14ac:dyDescent="0.3">
      <c r="B436" s="76">
        <v>35120</v>
      </c>
      <c r="C436" s="76" t="s">
        <v>154</v>
      </c>
      <c r="D436" s="76" t="s">
        <v>222</v>
      </c>
      <c r="E436" s="76" t="s">
        <v>224</v>
      </c>
      <c r="F436" s="76" t="s">
        <v>231</v>
      </c>
      <c r="G436" s="76">
        <v>20</v>
      </c>
      <c r="H436" s="76" t="s">
        <v>223</v>
      </c>
      <c r="I436" s="77" t="str">
        <f t="shared" si="7"/>
        <v>35120 - Systems, Revenue Collection, In-Station, Fare Control System</v>
      </c>
    </row>
    <row r="437" spans="2:9" x14ac:dyDescent="0.3">
      <c r="B437" s="76">
        <v>35121</v>
      </c>
      <c r="C437" s="76" t="s">
        <v>154</v>
      </c>
      <c r="D437" s="76" t="s">
        <v>222</v>
      </c>
      <c r="E437" s="76" t="s">
        <v>224</v>
      </c>
      <c r="F437" s="76" t="s">
        <v>816</v>
      </c>
      <c r="G437" s="76">
        <v>20</v>
      </c>
      <c r="H437" s="76" t="s">
        <v>223</v>
      </c>
      <c r="I437" s="77" t="str">
        <f t="shared" si="7"/>
        <v>35121 - Systems, Revenue Collection, In-Station, Fare Control System Commuter Rail</v>
      </c>
    </row>
    <row r="438" spans="2:9" x14ac:dyDescent="0.3">
      <c r="B438" s="76">
        <v>35122</v>
      </c>
      <c r="C438" s="76" t="s">
        <v>154</v>
      </c>
      <c r="D438" s="76" t="s">
        <v>222</v>
      </c>
      <c r="E438" s="76" t="s">
        <v>224</v>
      </c>
      <c r="F438" s="76" t="s">
        <v>817</v>
      </c>
      <c r="G438" s="76">
        <v>20</v>
      </c>
      <c r="H438" s="76" t="s">
        <v>223</v>
      </c>
      <c r="I438" s="77" t="str">
        <f t="shared" si="7"/>
        <v>35122 - Systems, Revenue Collection, In-Station, Fare Control System Heavy Rail</v>
      </c>
    </row>
    <row r="439" spans="2:9" x14ac:dyDescent="0.3">
      <c r="B439" s="76">
        <v>35123</v>
      </c>
      <c r="C439" s="76" t="s">
        <v>154</v>
      </c>
      <c r="D439" s="76" t="s">
        <v>222</v>
      </c>
      <c r="E439" s="76" t="s">
        <v>224</v>
      </c>
      <c r="F439" s="76" t="s">
        <v>818</v>
      </c>
      <c r="G439" s="76">
        <v>20</v>
      </c>
      <c r="H439" s="76" t="s">
        <v>223</v>
      </c>
      <c r="I439" s="77" t="str">
        <f t="shared" si="7"/>
        <v>35123 - Systems, Revenue Collection, In-Station, Fare Control System Light Rail</v>
      </c>
    </row>
    <row r="440" spans="2:9" x14ac:dyDescent="0.3">
      <c r="B440" s="76">
        <v>35130</v>
      </c>
      <c r="C440" s="76" t="s">
        <v>154</v>
      </c>
      <c r="D440" s="76" t="s">
        <v>222</v>
      </c>
      <c r="E440" s="76" t="s">
        <v>224</v>
      </c>
      <c r="F440" s="76" t="s">
        <v>232</v>
      </c>
      <c r="G440" s="76">
        <v>20</v>
      </c>
      <c r="H440" s="76" t="s">
        <v>314</v>
      </c>
      <c r="I440" s="77" t="str">
        <f t="shared" si="7"/>
        <v>35130 - Systems, Revenue Collection, In-Station, Passenger Counters</v>
      </c>
    </row>
    <row r="441" spans="2:9" x14ac:dyDescent="0.3">
      <c r="B441" s="76">
        <v>35131</v>
      </c>
      <c r="C441" s="76" t="s">
        <v>154</v>
      </c>
      <c r="D441" s="76" t="s">
        <v>222</v>
      </c>
      <c r="E441" s="76" t="s">
        <v>224</v>
      </c>
      <c r="F441" s="76" t="s">
        <v>819</v>
      </c>
      <c r="G441" s="76">
        <v>20</v>
      </c>
      <c r="H441" s="76" t="s">
        <v>314</v>
      </c>
      <c r="I441" s="77" t="str">
        <f t="shared" si="7"/>
        <v>35131 - Systems, Revenue Collection, In-Station, Passenger Counters Commuter Rail</v>
      </c>
    </row>
    <row r="442" spans="2:9" x14ac:dyDescent="0.3">
      <c r="B442" s="76">
        <v>35132</v>
      </c>
      <c r="C442" s="76" t="s">
        <v>154</v>
      </c>
      <c r="D442" s="76" t="s">
        <v>222</v>
      </c>
      <c r="E442" s="76" t="s">
        <v>224</v>
      </c>
      <c r="F442" s="76" t="s">
        <v>820</v>
      </c>
      <c r="G442" s="76">
        <v>20</v>
      </c>
      <c r="H442" s="76" t="s">
        <v>314</v>
      </c>
      <c r="I442" s="77" t="str">
        <f t="shared" si="7"/>
        <v>35132 - Systems, Revenue Collection, In-Station, Passenger Counters Heavy Rail</v>
      </c>
    </row>
    <row r="443" spans="2:9" x14ac:dyDescent="0.3">
      <c r="B443" s="76">
        <v>35133</v>
      </c>
      <c r="C443" s="76" t="s">
        <v>154</v>
      </c>
      <c r="D443" s="76" t="s">
        <v>222</v>
      </c>
      <c r="E443" s="76" t="s">
        <v>224</v>
      </c>
      <c r="F443" s="76" t="s">
        <v>821</v>
      </c>
      <c r="G443" s="76">
        <v>20</v>
      </c>
      <c r="H443" s="76" t="s">
        <v>314</v>
      </c>
      <c r="I443" s="77" t="str">
        <f t="shared" si="7"/>
        <v>35133 - Systems, Revenue Collection, In-Station, Passenger Counters Light Rail</v>
      </c>
    </row>
    <row r="444" spans="2:9" x14ac:dyDescent="0.3">
      <c r="B444" s="76">
        <v>35200</v>
      </c>
      <c r="C444" s="76" t="s">
        <v>154</v>
      </c>
      <c r="D444" s="76" t="s">
        <v>222</v>
      </c>
      <c r="E444" s="76" t="s">
        <v>233</v>
      </c>
      <c r="F444" s="76" t="s">
        <v>64</v>
      </c>
      <c r="G444" s="76">
        <v>12</v>
      </c>
      <c r="H444" s="76" t="s">
        <v>322</v>
      </c>
      <c r="I444" s="77" t="str">
        <f t="shared" si="7"/>
        <v>35200 - Systems, Revenue Collection, On-Vehicle</v>
      </c>
    </row>
    <row r="445" spans="2:9" x14ac:dyDescent="0.3">
      <c r="B445" s="76">
        <v>35201</v>
      </c>
      <c r="C445" s="76" t="s">
        <v>154</v>
      </c>
      <c r="D445" s="76" t="s">
        <v>222</v>
      </c>
      <c r="E445" s="76" t="s">
        <v>233</v>
      </c>
      <c r="F445" s="76" t="s">
        <v>234</v>
      </c>
      <c r="G445" s="76">
        <v>12</v>
      </c>
      <c r="H445" s="76" t="s">
        <v>322</v>
      </c>
      <c r="I445" s="77" t="str">
        <f t="shared" si="7"/>
        <v>35201 - Systems, Revenue Collection, On-Vehicle, Fareboxes</v>
      </c>
    </row>
    <row r="446" spans="2:9" x14ac:dyDescent="0.3">
      <c r="B446" s="76">
        <v>36000</v>
      </c>
      <c r="C446" s="76" t="s">
        <v>154</v>
      </c>
      <c r="D446" s="76" t="s">
        <v>125</v>
      </c>
      <c r="E446" s="76" t="s">
        <v>64</v>
      </c>
      <c r="F446" s="76" t="s">
        <v>64</v>
      </c>
      <c r="G446" s="76">
        <v>25</v>
      </c>
      <c r="H446" s="76" t="s">
        <v>315</v>
      </c>
      <c r="I446" s="77" t="str">
        <f t="shared" si="7"/>
        <v>36000 - Systems, Utilities</v>
      </c>
    </row>
    <row r="447" spans="2:9" x14ac:dyDescent="0.3">
      <c r="B447" s="76">
        <v>36100</v>
      </c>
      <c r="C447" s="76" t="s">
        <v>154</v>
      </c>
      <c r="D447" s="76" t="s">
        <v>125</v>
      </c>
      <c r="E447" s="76" t="s">
        <v>235</v>
      </c>
      <c r="F447" s="76" t="s">
        <v>64</v>
      </c>
      <c r="G447" s="76">
        <v>25</v>
      </c>
      <c r="H447" s="76" t="s">
        <v>315</v>
      </c>
      <c r="I447" s="77" t="str">
        <f t="shared" si="7"/>
        <v>36100 - Systems, Utilities, Lighting</v>
      </c>
    </row>
    <row r="448" spans="2:9" x14ac:dyDescent="0.3">
      <c r="B448" s="76">
        <v>36101</v>
      </c>
      <c r="C448" s="76" t="s">
        <v>154</v>
      </c>
      <c r="D448" s="76" t="s">
        <v>125</v>
      </c>
      <c r="E448" s="76" t="s">
        <v>235</v>
      </c>
      <c r="F448" s="76" t="s">
        <v>111</v>
      </c>
      <c r="G448" s="76">
        <v>25</v>
      </c>
      <c r="H448" s="76" t="s">
        <v>315</v>
      </c>
      <c r="I448" s="77" t="str">
        <f t="shared" si="7"/>
        <v>36101 - Systems, Utilities, Lighting, Subway</v>
      </c>
    </row>
    <row r="449" spans="2:9" x14ac:dyDescent="0.3">
      <c r="B449" s="76">
        <v>36102</v>
      </c>
      <c r="C449" s="76" t="s">
        <v>154</v>
      </c>
      <c r="D449" s="76" t="s">
        <v>125</v>
      </c>
      <c r="E449" s="76" t="s">
        <v>235</v>
      </c>
      <c r="F449" s="76" t="s">
        <v>101</v>
      </c>
      <c r="G449" s="76">
        <v>25</v>
      </c>
      <c r="H449" s="76" t="s">
        <v>323</v>
      </c>
      <c r="I449" s="77" t="str">
        <f t="shared" si="7"/>
        <v>36102 - Systems, Utilities, Lighting, Yard</v>
      </c>
    </row>
    <row r="450" spans="2:9" x14ac:dyDescent="0.3">
      <c r="B450" s="76">
        <v>36103</v>
      </c>
      <c r="C450" s="76" t="s">
        <v>154</v>
      </c>
      <c r="D450" s="76" t="s">
        <v>125</v>
      </c>
      <c r="E450" s="76" t="s">
        <v>235</v>
      </c>
      <c r="F450" s="76" t="s">
        <v>223</v>
      </c>
      <c r="G450" s="76">
        <v>25</v>
      </c>
      <c r="H450" s="76" t="s">
        <v>323</v>
      </c>
      <c r="I450" s="77" t="str">
        <f t="shared" si="7"/>
        <v>36103 - Systems, Utilities, Lighting, Station</v>
      </c>
    </row>
    <row r="451" spans="2:9" x14ac:dyDescent="0.3">
      <c r="B451" s="76">
        <v>36200</v>
      </c>
      <c r="C451" s="76" t="s">
        <v>154</v>
      </c>
      <c r="D451" s="76" t="s">
        <v>125</v>
      </c>
      <c r="E451" s="76" t="s">
        <v>129</v>
      </c>
      <c r="F451" s="76" t="s">
        <v>64</v>
      </c>
      <c r="G451" s="76">
        <v>50</v>
      </c>
      <c r="H451" s="76" t="s">
        <v>315</v>
      </c>
      <c r="I451" s="77" t="str">
        <f t="shared" si="7"/>
        <v>36200 - Systems, Utilities, Drainage</v>
      </c>
    </row>
    <row r="452" spans="2:9" x14ac:dyDescent="0.3">
      <c r="B452" s="76">
        <v>36201</v>
      </c>
      <c r="C452" s="76" t="s">
        <v>154</v>
      </c>
      <c r="D452" s="76" t="s">
        <v>125</v>
      </c>
      <c r="E452" s="76" t="s">
        <v>129</v>
      </c>
      <c r="F452" s="76" t="s">
        <v>111</v>
      </c>
      <c r="G452" s="76">
        <v>50</v>
      </c>
      <c r="H452" s="76" t="s">
        <v>315</v>
      </c>
      <c r="I452" s="77" t="str">
        <f t="shared" si="7"/>
        <v>36201 - Systems, Utilities, Drainage, Subway</v>
      </c>
    </row>
    <row r="453" spans="2:9" x14ac:dyDescent="0.3">
      <c r="B453" s="76">
        <v>36202</v>
      </c>
      <c r="C453" s="76" t="s">
        <v>154</v>
      </c>
      <c r="D453" s="76" t="s">
        <v>125</v>
      </c>
      <c r="E453" s="76" t="s">
        <v>236</v>
      </c>
      <c r="F453" s="76" t="s">
        <v>111</v>
      </c>
      <c r="G453" s="76">
        <v>35</v>
      </c>
      <c r="H453" s="76" t="s">
        <v>314</v>
      </c>
      <c r="I453" s="77" t="str">
        <f t="shared" si="7"/>
        <v>36202 - Systems, Utilities, Pump Rooms, Subway</v>
      </c>
    </row>
    <row r="454" spans="2:9" x14ac:dyDescent="0.3">
      <c r="B454" s="76">
        <v>36203</v>
      </c>
      <c r="C454" s="76" t="s">
        <v>154</v>
      </c>
      <c r="D454" s="76" t="s">
        <v>125</v>
      </c>
      <c r="E454" s="76" t="s">
        <v>237</v>
      </c>
      <c r="F454" s="76" t="s">
        <v>111</v>
      </c>
      <c r="G454" s="76">
        <v>50</v>
      </c>
      <c r="H454" s="76" t="s">
        <v>314</v>
      </c>
      <c r="I454" s="77" t="str">
        <f t="shared" si="7"/>
        <v>36203 - Systems, Utilities, Deep Wells, Subway</v>
      </c>
    </row>
    <row r="455" spans="2:9" x14ac:dyDescent="0.3">
      <c r="B455" s="76">
        <v>36204</v>
      </c>
      <c r="C455" s="76" t="s">
        <v>154</v>
      </c>
      <c r="D455" s="76" t="s">
        <v>125</v>
      </c>
      <c r="E455" s="76" t="s">
        <v>238</v>
      </c>
      <c r="F455" s="76" t="s">
        <v>111</v>
      </c>
      <c r="G455" s="76">
        <v>25</v>
      </c>
      <c r="H455" s="76" t="s">
        <v>314</v>
      </c>
      <c r="I455" s="77" t="str">
        <f t="shared" si="7"/>
        <v>36204 - Systems, Utilities, Sump Pumps, Subway</v>
      </c>
    </row>
    <row r="456" spans="2:9" x14ac:dyDescent="0.3">
      <c r="B456" s="76">
        <v>36205</v>
      </c>
      <c r="C456" s="76" t="s">
        <v>154</v>
      </c>
      <c r="D456" s="76" t="s">
        <v>125</v>
      </c>
      <c r="E456" s="76" t="s">
        <v>239</v>
      </c>
      <c r="F456" s="76" t="s">
        <v>111</v>
      </c>
      <c r="G456" s="76">
        <v>25</v>
      </c>
      <c r="H456" s="76" t="s">
        <v>315</v>
      </c>
      <c r="I456" s="77" t="str">
        <f t="shared" si="7"/>
        <v>36205 - Systems, Utilities, Sump Pump Discharge Pipes, Subway</v>
      </c>
    </row>
    <row r="457" spans="2:9" x14ac:dyDescent="0.3">
      <c r="B457" s="76">
        <v>36206</v>
      </c>
      <c r="C457" s="76" t="s">
        <v>154</v>
      </c>
      <c r="D457" s="76" t="s">
        <v>125</v>
      </c>
      <c r="E457" s="76" t="s">
        <v>240</v>
      </c>
      <c r="F457" s="76" t="s">
        <v>111</v>
      </c>
      <c r="G457" s="76">
        <v>999</v>
      </c>
      <c r="H457" s="76" t="s">
        <v>314</v>
      </c>
      <c r="I457" s="77" t="str">
        <f t="shared" si="7"/>
        <v>36206 - Systems, Utilities, Fire Protection Plumbing, Subway</v>
      </c>
    </row>
    <row r="458" spans="2:9" x14ac:dyDescent="0.3">
      <c r="B458" s="76">
        <v>36301</v>
      </c>
      <c r="C458" s="76" t="s">
        <v>154</v>
      </c>
      <c r="D458" s="76" t="s">
        <v>125</v>
      </c>
      <c r="E458" s="76" t="s">
        <v>241</v>
      </c>
      <c r="F458" s="76" t="s">
        <v>111</v>
      </c>
      <c r="G458" s="76">
        <v>50</v>
      </c>
      <c r="H458" s="76" t="s">
        <v>315</v>
      </c>
      <c r="I458" s="77" t="str">
        <f t="shared" si="7"/>
        <v>36301 - Systems, Utilities, Ventilation, Subway</v>
      </c>
    </row>
    <row r="459" spans="2:9" x14ac:dyDescent="0.3">
      <c r="B459" s="76">
        <v>36302</v>
      </c>
      <c r="C459" s="76" t="s">
        <v>154</v>
      </c>
      <c r="D459" s="76" t="s">
        <v>125</v>
      </c>
      <c r="E459" s="76" t="s">
        <v>242</v>
      </c>
      <c r="F459" s="76" t="s">
        <v>111</v>
      </c>
      <c r="G459" s="76">
        <v>25</v>
      </c>
      <c r="H459" s="76" t="s">
        <v>314</v>
      </c>
      <c r="I459" s="77" t="str">
        <f t="shared" si="7"/>
        <v>36302 - Systems, Utilities, Fan Plants, Subway</v>
      </c>
    </row>
    <row r="460" spans="2:9" x14ac:dyDescent="0.3">
      <c r="B460" s="76">
        <v>36303</v>
      </c>
      <c r="C460" s="76" t="s">
        <v>154</v>
      </c>
      <c r="D460" s="76" t="s">
        <v>125</v>
      </c>
      <c r="E460" s="76" t="s">
        <v>243</v>
      </c>
      <c r="F460" s="76" t="s">
        <v>111</v>
      </c>
      <c r="G460" s="76">
        <v>25</v>
      </c>
      <c r="H460" s="76" t="s">
        <v>319</v>
      </c>
      <c r="I460" s="77" t="str">
        <f t="shared" si="7"/>
        <v>36303 - Systems, Utilities, Compressed Air Pipes, Subway</v>
      </c>
    </row>
    <row r="461" spans="2:9" x14ac:dyDescent="0.3">
      <c r="B461" s="76">
        <v>36304</v>
      </c>
      <c r="C461" s="76" t="s">
        <v>154</v>
      </c>
      <c r="D461" s="76" t="s">
        <v>125</v>
      </c>
      <c r="E461" s="76" t="s">
        <v>244</v>
      </c>
      <c r="F461" s="76" t="s">
        <v>111</v>
      </c>
      <c r="G461" s="76">
        <v>25</v>
      </c>
      <c r="H461" s="76" t="s">
        <v>314</v>
      </c>
      <c r="I461" s="77" t="str">
        <f t="shared" si="7"/>
        <v>36304 - Systems, Utilities, Air Conditioning/HVAC, Subway</v>
      </c>
    </row>
    <row r="462" spans="2:9" x14ac:dyDescent="0.3">
      <c r="B462" s="76">
        <v>36400</v>
      </c>
      <c r="C462" s="76" t="s">
        <v>154</v>
      </c>
      <c r="D462" s="76" t="s">
        <v>125</v>
      </c>
      <c r="E462" s="76" t="s">
        <v>245</v>
      </c>
      <c r="F462" s="76" t="s">
        <v>111</v>
      </c>
      <c r="G462" s="76">
        <v>80</v>
      </c>
      <c r="H462" s="76" t="s">
        <v>314</v>
      </c>
      <c r="I462" s="77" t="str">
        <f t="shared" si="7"/>
        <v>36400 - Systems, Utilities, Emergency Exits, Subway</v>
      </c>
    </row>
    <row r="463" spans="2:9" x14ac:dyDescent="0.3">
      <c r="B463" s="76">
        <v>36401</v>
      </c>
      <c r="C463" s="76" t="s">
        <v>154</v>
      </c>
      <c r="D463" s="76" t="s">
        <v>125</v>
      </c>
      <c r="E463" s="76" t="s">
        <v>245</v>
      </c>
      <c r="F463" s="76" t="s">
        <v>246</v>
      </c>
      <c r="G463" s="76">
        <v>50</v>
      </c>
      <c r="H463" s="76" t="s">
        <v>324</v>
      </c>
      <c r="I463" s="77" t="str">
        <f t="shared" si="7"/>
        <v>36401 - Systems, Utilities, Emergency Exits, Tunnel Handrail</v>
      </c>
    </row>
    <row r="464" spans="2:9" x14ac:dyDescent="0.3">
      <c r="B464" s="76">
        <v>37000</v>
      </c>
      <c r="C464" s="76" t="s">
        <v>154</v>
      </c>
      <c r="D464" s="76" t="s">
        <v>247</v>
      </c>
      <c r="E464" s="76" t="s">
        <v>64</v>
      </c>
      <c r="F464" s="76" t="s">
        <v>64</v>
      </c>
      <c r="G464" s="76">
        <v>12</v>
      </c>
      <c r="H464" s="76" t="s">
        <v>314</v>
      </c>
      <c r="I464" s="77" t="str">
        <f t="shared" si="7"/>
        <v>37000 - Systems, ITS</v>
      </c>
    </row>
    <row r="465" spans="2:9" x14ac:dyDescent="0.3">
      <c r="B465" s="76">
        <v>37001</v>
      </c>
      <c r="C465" s="76" t="s">
        <v>154</v>
      </c>
      <c r="D465" s="76" t="s">
        <v>247</v>
      </c>
      <c r="E465" s="76" t="s">
        <v>248</v>
      </c>
      <c r="F465" s="76" t="s">
        <v>64</v>
      </c>
      <c r="G465" s="76">
        <v>12</v>
      </c>
      <c r="H465" s="76" t="s">
        <v>325</v>
      </c>
      <c r="I465" s="77" t="str">
        <f t="shared" si="7"/>
        <v>37001 - Systems, ITS, APC</v>
      </c>
    </row>
    <row r="466" spans="2:9" x14ac:dyDescent="0.3">
      <c r="B466" s="76">
        <v>37002</v>
      </c>
      <c r="C466" s="76" t="s">
        <v>154</v>
      </c>
      <c r="D466" s="76" t="s">
        <v>247</v>
      </c>
      <c r="E466" s="76" t="s">
        <v>249</v>
      </c>
      <c r="F466" s="76" t="s">
        <v>64</v>
      </c>
      <c r="G466" s="76">
        <v>12</v>
      </c>
      <c r="H466" s="76" t="s">
        <v>325</v>
      </c>
      <c r="I466" s="77" t="str">
        <f t="shared" si="7"/>
        <v>37002 - Systems, ITS, AVL</v>
      </c>
    </row>
    <row r="467" spans="2:9" x14ac:dyDescent="0.3">
      <c r="B467" s="76">
        <v>37003</v>
      </c>
      <c r="C467" s="76" t="s">
        <v>154</v>
      </c>
      <c r="D467" s="76" t="s">
        <v>247</v>
      </c>
      <c r="E467" s="76" t="s">
        <v>250</v>
      </c>
      <c r="F467" s="76" t="s">
        <v>64</v>
      </c>
      <c r="G467" s="76">
        <v>12</v>
      </c>
      <c r="H467" s="76" t="s">
        <v>326</v>
      </c>
      <c r="I467" s="77" t="str">
        <f t="shared" si="7"/>
        <v>37003 - Systems, ITS, CAD</v>
      </c>
    </row>
    <row r="468" spans="2:9" x14ac:dyDescent="0.3">
      <c r="B468" s="76">
        <v>37004</v>
      </c>
      <c r="C468" s="76" t="s">
        <v>154</v>
      </c>
      <c r="D468" s="76" t="s">
        <v>247</v>
      </c>
      <c r="E468" s="76" t="s">
        <v>251</v>
      </c>
      <c r="F468" s="76" t="s">
        <v>64</v>
      </c>
      <c r="G468" s="76">
        <v>12</v>
      </c>
      <c r="H468" s="76" t="s">
        <v>326</v>
      </c>
      <c r="I468" s="77" t="str">
        <f t="shared" si="7"/>
        <v>37004 - Systems, ITS, GPS</v>
      </c>
    </row>
    <row r="469" spans="2:9" x14ac:dyDescent="0.3">
      <c r="B469" s="76">
        <v>40000</v>
      </c>
      <c r="C469" s="76" t="s">
        <v>252</v>
      </c>
      <c r="D469" s="76" t="s">
        <v>64</v>
      </c>
      <c r="E469" s="76" t="s">
        <v>64</v>
      </c>
      <c r="F469" s="76" t="s">
        <v>64</v>
      </c>
      <c r="G469" s="76">
        <v>40</v>
      </c>
      <c r="H469" s="76" t="s">
        <v>314</v>
      </c>
      <c r="I469" s="77" t="str">
        <f t="shared" si="7"/>
        <v>40000 - Stations</v>
      </c>
    </row>
    <row r="470" spans="2:9" x14ac:dyDescent="0.3">
      <c r="B470" s="76">
        <v>41000</v>
      </c>
      <c r="C470" s="76" t="s">
        <v>252</v>
      </c>
      <c r="D470" s="76" t="s">
        <v>822</v>
      </c>
      <c r="E470" s="76" t="s">
        <v>64</v>
      </c>
      <c r="F470" s="76" t="s">
        <v>64</v>
      </c>
      <c r="G470" s="76">
        <v>40</v>
      </c>
      <c r="H470" s="76" t="s">
        <v>314</v>
      </c>
      <c r="I470" s="77" t="str">
        <f t="shared" si="7"/>
        <v>41000 - Stations, Complete Station</v>
      </c>
    </row>
    <row r="471" spans="2:9" x14ac:dyDescent="0.3">
      <c r="B471" s="76">
        <v>41001</v>
      </c>
      <c r="C471" s="76" t="s">
        <v>252</v>
      </c>
      <c r="D471" s="76" t="s">
        <v>822</v>
      </c>
      <c r="E471" s="76" t="s">
        <v>34</v>
      </c>
      <c r="F471" s="76" t="s">
        <v>64</v>
      </c>
      <c r="G471" s="76">
        <v>40</v>
      </c>
      <c r="H471" s="76" t="s">
        <v>314</v>
      </c>
      <c r="I471" s="77" t="str">
        <f t="shared" si="7"/>
        <v>41001 - Stations, Complete Station, Commuter Rail</v>
      </c>
    </row>
    <row r="472" spans="2:9" x14ac:dyDescent="0.3">
      <c r="B472" s="76">
        <v>41002</v>
      </c>
      <c r="C472" s="76" t="s">
        <v>252</v>
      </c>
      <c r="D472" s="76" t="s">
        <v>822</v>
      </c>
      <c r="E472" s="76" t="s">
        <v>39</v>
      </c>
      <c r="F472" s="76" t="s">
        <v>64</v>
      </c>
      <c r="G472" s="76">
        <v>40</v>
      </c>
      <c r="H472" s="76" t="s">
        <v>314</v>
      </c>
      <c r="I472" s="77" t="str">
        <f t="shared" si="7"/>
        <v>41002 - Stations, Complete Station, Heavy Rail</v>
      </c>
    </row>
    <row r="473" spans="2:9" x14ac:dyDescent="0.3">
      <c r="B473" s="76">
        <v>41003</v>
      </c>
      <c r="C473" s="76" t="s">
        <v>252</v>
      </c>
      <c r="D473" s="76" t="s">
        <v>822</v>
      </c>
      <c r="E473" s="76" t="s">
        <v>43</v>
      </c>
      <c r="F473" s="76" t="s">
        <v>64</v>
      </c>
      <c r="G473" s="76">
        <v>40</v>
      </c>
      <c r="H473" s="76" t="s">
        <v>314</v>
      </c>
      <c r="I473" s="77" t="str">
        <f t="shared" si="7"/>
        <v>41003 - Stations, Complete Station, Light Rail</v>
      </c>
    </row>
    <row r="474" spans="2:9" x14ac:dyDescent="0.3">
      <c r="B474" s="76">
        <v>41004</v>
      </c>
      <c r="C474" s="76" t="s">
        <v>252</v>
      </c>
      <c r="D474" s="76" t="s">
        <v>822</v>
      </c>
      <c r="E474" s="76" t="s">
        <v>114</v>
      </c>
      <c r="F474" s="76" t="s">
        <v>64</v>
      </c>
      <c r="G474" s="76">
        <v>40</v>
      </c>
      <c r="H474" s="76" t="s">
        <v>314</v>
      </c>
      <c r="I474" s="77" t="str">
        <f t="shared" si="7"/>
        <v>41004 - Stations, Complete Station, Bus</v>
      </c>
    </row>
    <row r="475" spans="2:9" x14ac:dyDescent="0.3">
      <c r="B475" s="76">
        <v>41005</v>
      </c>
      <c r="C475" s="76" t="s">
        <v>252</v>
      </c>
      <c r="D475" s="76" t="s">
        <v>822</v>
      </c>
      <c r="E475" s="76" t="s">
        <v>823</v>
      </c>
      <c r="F475" s="76" t="s">
        <v>114</v>
      </c>
      <c r="G475" s="76">
        <v>40</v>
      </c>
      <c r="H475" s="76" t="s">
        <v>314</v>
      </c>
      <c r="I475" s="77" t="str">
        <f t="shared" si="7"/>
        <v>41005 - Stations, Complete Station, Transfer Center, Bus</v>
      </c>
    </row>
    <row r="476" spans="2:9" x14ac:dyDescent="0.3">
      <c r="B476" s="76">
        <v>41006</v>
      </c>
      <c r="C476" s="76" t="s">
        <v>252</v>
      </c>
      <c r="D476" s="76" t="s">
        <v>822</v>
      </c>
      <c r="E476" s="76" t="s">
        <v>824</v>
      </c>
      <c r="F476" s="76" t="s">
        <v>114</v>
      </c>
      <c r="G476" s="76">
        <v>40</v>
      </c>
      <c r="H476" s="76" t="s">
        <v>314</v>
      </c>
      <c r="I476" s="77" t="str">
        <f t="shared" si="7"/>
        <v>41006 - Stations, Complete Station, Bus Stop Shelters, Bus</v>
      </c>
    </row>
    <row r="477" spans="2:9" x14ac:dyDescent="0.3">
      <c r="B477" s="76">
        <v>41200</v>
      </c>
      <c r="C477" s="76" t="s">
        <v>252</v>
      </c>
      <c r="D477" s="76" t="s">
        <v>171</v>
      </c>
      <c r="E477" s="76" t="s">
        <v>64</v>
      </c>
      <c r="F477" s="76" t="s">
        <v>64</v>
      </c>
      <c r="G477" s="76">
        <v>40</v>
      </c>
      <c r="H477" s="76" t="s">
        <v>314</v>
      </c>
      <c r="I477" s="77" t="str">
        <f t="shared" si="7"/>
        <v>41200 - Stations, Building</v>
      </c>
    </row>
    <row r="478" spans="2:9" x14ac:dyDescent="0.3">
      <c r="B478" s="76">
        <v>41201</v>
      </c>
      <c r="C478" s="76" t="s">
        <v>252</v>
      </c>
      <c r="D478" s="76" t="s">
        <v>171</v>
      </c>
      <c r="E478" s="76" t="s">
        <v>34</v>
      </c>
      <c r="F478" s="76" t="s">
        <v>64</v>
      </c>
      <c r="G478" s="76">
        <v>40</v>
      </c>
      <c r="H478" s="76" t="s">
        <v>314</v>
      </c>
      <c r="I478" s="77" t="str">
        <f t="shared" si="7"/>
        <v>41201 - Stations, Building, Commuter Rail</v>
      </c>
    </row>
    <row r="479" spans="2:9" x14ac:dyDescent="0.3">
      <c r="B479" s="76">
        <v>41202</v>
      </c>
      <c r="C479" s="76" t="s">
        <v>252</v>
      </c>
      <c r="D479" s="76" t="s">
        <v>171</v>
      </c>
      <c r="E479" s="76" t="s">
        <v>39</v>
      </c>
      <c r="F479" s="76" t="s">
        <v>64</v>
      </c>
      <c r="G479" s="76">
        <v>40</v>
      </c>
      <c r="H479" s="76" t="s">
        <v>314</v>
      </c>
      <c r="I479" s="77" t="str">
        <f t="shared" si="7"/>
        <v>41202 - Stations, Building, Heavy Rail</v>
      </c>
    </row>
    <row r="480" spans="2:9" x14ac:dyDescent="0.3">
      <c r="B480" s="76">
        <v>41203</v>
      </c>
      <c r="C480" s="76" t="s">
        <v>252</v>
      </c>
      <c r="D480" s="76" t="s">
        <v>171</v>
      </c>
      <c r="E480" s="76" t="s">
        <v>43</v>
      </c>
      <c r="F480" s="76" t="s">
        <v>64</v>
      </c>
      <c r="G480" s="76">
        <v>40</v>
      </c>
      <c r="H480" s="76" t="s">
        <v>314</v>
      </c>
      <c r="I480" s="77" t="str">
        <f t="shared" si="7"/>
        <v>41203 - Stations, Building, Light Rail</v>
      </c>
    </row>
    <row r="481" spans="2:9" x14ac:dyDescent="0.3">
      <c r="B481" s="76">
        <v>41204</v>
      </c>
      <c r="C481" s="76" t="s">
        <v>252</v>
      </c>
      <c r="D481" s="76" t="s">
        <v>171</v>
      </c>
      <c r="E481" s="76" t="s">
        <v>114</v>
      </c>
      <c r="F481" s="76" t="s">
        <v>114</v>
      </c>
      <c r="G481" s="76">
        <v>40</v>
      </c>
      <c r="H481" s="76" t="s">
        <v>314</v>
      </c>
      <c r="I481" s="77" t="str">
        <f t="shared" ref="I481:I544" si="8">B481&amp;IF(NOT(C481="-")," - "&amp;C481,"")&amp;IF(NOT(D481="-"),", "&amp;D481,"")&amp;IF(NOT(E481="-"),", "&amp;E481,"")&amp;IF(NOT(F481="-"),", "&amp;F481,"")</f>
        <v>41204 - Stations, Building, Bus, Bus</v>
      </c>
    </row>
    <row r="482" spans="2:9" x14ac:dyDescent="0.3">
      <c r="B482" s="76">
        <v>41210</v>
      </c>
      <c r="C482" s="76" t="s">
        <v>252</v>
      </c>
      <c r="D482" s="76" t="s">
        <v>171</v>
      </c>
      <c r="E482" s="76" t="s">
        <v>253</v>
      </c>
      <c r="F482" s="76" t="s">
        <v>253</v>
      </c>
      <c r="G482" s="76">
        <v>40</v>
      </c>
      <c r="H482" s="76" t="s">
        <v>314</v>
      </c>
      <c r="I482" s="77" t="str">
        <f t="shared" si="8"/>
        <v>41210 - Stations, Building, At-Grade / Center Platform, At-Grade / Center Platform</v>
      </c>
    </row>
    <row r="483" spans="2:9" x14ac:dyDescent="0.3">
      <c r="B483" s="76">
        <v>41211</v>
      </c>
      <c r="C483" s="76" t="s">
        <v>252</v>
      </c>
      <c r="D483" s="76" t="s">
        <v>171</v>
      </c>
      <c r="E483" s="76" t="s">
        <v>253</v>
      </c>
      <c r="F483" s="76" t="s">
        <v>825</v>
      </c>
      <c r="G483" s="76">
        <v>35</v>
      </c>
      <c r="H483" s="76" t="s">
        <v>314</v>
      </c>
      <c r="I483" s="77" t="str">
        <f t="shared" si="8"/>
        <v>41211 - Stations, Building, At-Grade / Center Platform, At-Grade / Center Platform Commuter Rail</v>
      </c>
    </row>
    <row r="484" spans="2:9" x14ac:dyDescent="0.3">
      <c r="B484" s="76">
        <v>41212</v>
      </c>
      <c r="C484" s="76" t="s">
        <v>252</v>
      </c>
      <c r="D484" s="76" t="s">
        <v>171</v>
      </c>
      <c r="E484" s="76" t="s">
        <v>253</v>
      </c>
      <c r="F484" s="76" t="s">
        <v>826</v>
      </c>
      <c r="G484" s="76">
        <v>40</v>
      </c>
      <c r="H484" s="76" t="s">
        <v>314</v>
      </c>
      <c r="I484" s="77" t="str">
        <f t="shared" si="8"/>
        <v>41212 - Stations, Building, At-Grade / Center Platform, At-Grade / Center Platform Heavy Rail</v>
      </c>
    </row>
    <row r="485" spans="2:9" x14ac:dyDescent="0.3">
      <c r="B485" s="76">
        <v>41213</v>
      </c>
      <c r="C485" s="76" t="s">
        <v>252</v>
      </c>
      <c r="D485" s="76" t="s">
        <v>171</v>
      </c>
      <c r="E485" s="76" t="s">
        <v>253</v>
      </c>
      <c r="F485" s="76" t="s">
        <v>827</v>
      </c>
      <c r="G485" s="76">
        <v>40</v>
      </c>
      <c r="H485" s="76" t="s">
        <v>314</v>
      </c>
      <c r="I485" s="77" t="str">
        <f t="shared" si="8"/>
        <v>41213 - Stations, Building, At-Grade / Center Platform, At-Grade / Center Platform Light Rail</v>
      </c>
    </row>
    <row r="486" spans="2:9" x14ac:dyDescent="0.3">
      <c r="B486" s="76">
        <v>41214</v>
      </c>
      <c r="C486" s="76" t="s">
        <v>252</v>
      </c>
      <c r="D486" s="76" t="s">
        <v>171</v>
      </c>
      <c r="E486" s="76" t="s">
        <v>253</v>
      </c>
      <c r="F486" s="76" t="s">
        <v>828</v>
      </c>
      <c r="G486" s="76">
        <v>40</v>
      </c>
      <c r="H486" s="76" t="s">
        <v>314</v>
      </c>
      <c r="I486" s="77" t="str">
        <f t="shared" si="8"/>
        <v>41214 - Stations, Building, At-Grade / Center Platform, At-Grade / Center Platform Bus</v>
      </c>
    </row>
    <row r="487" spans="2:9" x14ac:dyDescent="0.3">
      <c r="B487" s="76">
        <v>41220</v>
      </c>
      <c r="C487" s="76" t="s">
        <v>252</v>
      </c>
      <c r="D487" s="76" t="s">
        <v>171</v>
      </c>
      <c r="E487" s="76" t="s">
        <v>253</v>
      </c>
      <c r="F487" s="76" t="s">
        <v>254</v>
      </c>
      <c r="G487" s="76">
        <v>40</v>
      </c>
      <c r="H487" s="76" t="s">
        <v>314</v>
      </c>
      <c r="I487" s="77" t="str">
        <f t="shared" si="8"/>
        <v>41220 - Stations, Building, At-Grade / Center Platform, At-Grade / Side Platform</v>
      </c>
    </row>
    <row r="488" spans="2:9" x14ac:dyDescent="0.3">
      <c r="B488" s="76">
        <v>41221</v>
      </c>
      <c r="C488" s="76" t="s">
        <v>252</v>
      </c>
      <c r="D488" s="76" t="s">
        <v>171</v>
      </c>
      <c r="E488" s="76" t="s">
        <v>253</v>
      </c>
      <c r="F488" s="76" t="s">
        <v>829</v>
      </c>
      <c r="G488" s="76">
        <v>35</v>
      </c>
      <c r="H488" s="76" t="s">
        <v>314</v>
      </c>
      <c r="I488" s="77" t="str">
        <f t="shared" si="8"/>
        <v>41221 - Stations, Building, At-Grade / Center Platform, At-Grade / Side Platform Commuter Rail</v>
      </c>
    </row>
    <row r="489" spans="2:9" x14ac:dyDescent="0.3">
      <c r="B489" s="76">
        <v>41222</v>
      </c>
      <c r="C489" s="76" t="s">
        <v>252</v>
      </c>
      <c r="D489" s="76" t="s">
        <v>171</v>
      </c>
      <c r="E489" s="76" t="s">
        <v>253</v>
      </c>
      <c r="F489" s="76" t="s">
        <v>830</v>
      </c>
      <c r="G489" s="76">
        <v>40</v>
      </c>
      <c r="H489" s="76" t="s">
        <v>314</v>
      </c>
      <c r="I489" s="77" t="str">
        <f t="shared" si="8"/>
        <v>41222 - Stations, Building, At-Grade / Center Platform, At-Grade / Side Platform Heavy Rail</v>
      </c>
    </row>
    <row r="490" spans="2:9" x14ac:dyDescent="0.3">
      <c r="B490" s="76">
        <v>41223</v>
      </c>
      <c r="C490" s="76" t="s">
        <v>252</v>
      </c>
      <c r="D490" s="76" t="s">
        <v>171</v>
      </c>
      <c r="E490" s="76" t="s">
        <v>253</v>
      </c>
      <c r="F490" s="76" t="s">
        <v>831</v>
      </c>
      <c r="G490" s="76">
        <v>40</v>
      </c>
      <c r="H490" s="76" t="s">
        <v>314</v>
      </c>
      <c r="I490" s="77" t="str">
        <f t="shared" si="8"/>
        <v>41223 - Stations, Building, At-Grade / Center Platform, At-Grade / Side Platform Light Rail</v>
      </c>
    </row>
    <row r="491" spans="2:9" x14ac:dyDescent="0.3">
      <c r="B491" s="76">
        <v>41224</v>
      </c>
      <c r="C491" s="76" t="s">
        <v>252</v>
      </c>
      <c r="D491" s="76" t="s">
        <v>171</v>
      </c>
      <c r="E491" s="76" t="s">
        <v>253</v>
      </c>
      <c r="F491" s="76" t="s">
        <v>832</v>
      </c>
      <c r="G491" s="76">
        <v>40</v>
      </c>
      <c r="H491" s="76" t="s">
        <v>314</v>
      </c>
      <c r="I491" s="77" t="str">
        <f t="shared" si="8"/>
        <v>41224 - Stations, Building, At-Grade / Center Platform, At-Grade / Side Platform Bus</v>
      </c>
    </row>
    <row r="492" spans="2:9" x14ac:dyDescent="0.3">
      <c r="B492" s="76">
        <v>41230</v>
      </c>
      <c r="C492" s="76" t="s">
        <v>252</v>
      </c>
      <c r="D492" s="76" t="s">
        <v>171</v>
      </c>
      <c r="E492" s="76" t="s">
        <v>253</v>
      </c>
      <c r="F492" s="76" t="s">
        <v>255</v>
      </c>
      <c r="G492" s="76">
        <v>40</v>
      </c>
      <c r="H492" s="76" t="s">
        <v>314</v>
      </c>
      <c r="I492" s="77" t="str">
        <f t="shared" si="8"/>
        <v>41230 - Stations, Building, At-Grade / Center Platform, Elevated / Center Platform</v>
      </c>
    </row>
    <row r="493" spans="2:9" x14ac:dyDescent="0.3">
      <c r="B493" s="76">
        <v>41231</v>
      </c>
      <c r="C493" s="76" t="s">
        <v>252</v>
      </c>
      <c r="D493" s="76" t="s">
        <v>171</v>
      </c>
      <c r="E493" s="76" t="s">
        <v>253</v>
      </c>
      <c r="F493" s="76" t="s">
        <v>833</v>
      </c>
      <c r="G493" s="76">
        <v>35</v>
      </c>
      <c r="H493" s="76" t="s">
        <v>314</v>
      </c>
      <c r="I493" s="77" t="str">
        <f t="shared" si="8"/>
        <v>41231 - Stations, Building, At-Grade / Center Platform, Elevated / Center Platform Commuter Rail</v>
      </c>
    </row>
    <row r="494" spans="2:9" x14ac:dyDescent="0.3">
      <c r="B494" s="76">
        <v>41232</v>
      </c>
      <c r="C494" s="76" t="s">
        <v>252</v>
      </c>
      <c r="D494" s="76" t="s">
        <v>171</v>
      </c>
      <c r="E494" s="76" t="s">
        <v>253</v>
      </c>
      <c r="F494" s="76" t="s">
        <v>834</v>
      </c>
      <c r="G494" s="76">
        <v>40</v>
      </c>
      <c r="H494" s="76" t="s">
        <v>314</v>
      </c>
      <c r="I494" s="77" t="str">
        <f t="shared" si="8"/>
        <v>41232 - Stations, Building, At-Grade / Center Platform, Elevated / Center Platform Heavy Rail</v>
      </c>
    </row>
    <row r="495" spans="2:9" x14ac:dyDescent="0.3">
      <c r="B495" s="76">
        <v>41233</v>
      </c>
      <c r="C495" s="76" t="s">
        <v>252</v>
      </c>
      <c r="D495" s="76" t="s">
        <v>171</v>
      </c>
      <c r="E495" s="76" t="s">
        <v>253</v>
      </c>
      <c r="F495" s="76" t="s">
        <v>835</v>
      </c>
      <c r="G495" s="76">
        <v>40</v>
      </c>
      <c r="H495" s="76" t="s">
        <v>314</v>
      </c>
      <c r="I495" s="77" t="str">
        <f t="shared" si="8"/>
        <v>41233 - Stations, Building, At-Grade / Center Platform, Elevated / Center Platform Light Rail</v>
      </c>
    </row>
    <row r="496" spans="2:9" x14ac:dyDescent="0.3">
      <c r="B496" s="76">
        <v>41234</v>
      </c>
      <c r="C496" s="76" t="s">
        <v>252</v>
      </c>
      <c r="D496" s="76" t="s">
        <v>171</v>
      </c>
      <c r="E496" s="76" t="s">
        <v>253</v>
      </c>
      <c r="F496" s="76" t="s">
        <v>836</v>
      </c>
      <c r="G496" s="76">
        <v>40</v>
      </c>
      <c r="H496" s="76" t="s">
        <v>314</v>
      </c>
      <c r="I496" s="77" t="str">
        <f t="shared" si="8"/>
        <v>41234 - Stations, Building, At-Grade / Center Platform, Elevated / Center Platform Bus</v>
      </c>
    </row>
    <row r="497" spans="2:9" x14ac:dyDescent="0.3">
      <c r="B497" s="76">
        <v>41240</v>
      </c>
      <c r="C497" s="76" t="s">
        <v>252</v>
      </c>
      <c r="D497" s="76" t="s">
        <v>171</v>
      </c>
      <c r="E497" s="76" t="s">
        <v>253</v>
      </c>
      <c r="F497" s="76" t="s">
        <v>256</v>
      </c>
      <c r="G497" s="76">
        <v>40</v>
      </c>
      <c r="H497" s="76" t="s">
        <v>314</v>
      </c>
      <c r="I497" s="77" t="str">
        <f t="shared" si="8"/>
        <v>41240 - Stations, Building, At-Grade / Center Platform, Elevated / Side Platform</v>
      </c>
    </row>
    <row r="498" spans="2:9" x14ac:dyDescent="0.3">
      <c r="B498" s="76">
        <v>41241</v>
      </c>
      <c r="C498" s="76" t="s">
        <v>252</v>
      </c>
      <c r="D498" s="76" t="s">
        <v>171</v>
      </c>
      <c r="E498" s="76" t="s">
        <v>253</v>
      </c>
      <c r="F498" s="76" t="s">
        <v>837</v>
      </c>
      <c r="G498" s="76">
        <v>35</v>
      </c>
      <c r="H498" s="76" t="s">
        <v>314</v>
      </c>
      <c r="I498" s="77" t="str">
        <f t="shared" si="8"/>
        <v>41241 - Stations, Building, At-Grade / Center Platform, Elevated / Side Platform Commuter Rail</v>
      </c>
    </row>
    <row r="499" spans="2:9" x14ac:dyDescent="0.3">
      <c r="B499" s="76">
        <v>41242</v>
      </c>
      <c r="C499" s="76" t="s">
        <v>252</v>
      </c>
      <c r="D499" s="76" t="s">
        <v>171</v>
      </c>
      <c r="E499" s="76" t="s">
        <v>253</v>
      </c>
      <c r="F499" s="76" t="s">
        <v>838</v>
      </c>
      <c r="G499" s="76">
        <v>40</v>
      </c>
      <c r="H499" s="76" t="s">
        <v>314</v>
      </c>
      <c r="I499" s="77" t="str">
        <f t="shared" si="8"/>
        <v>41242 - Stations, Building, At-Grade / Center Platform, Elevated / Side Platform Heavy Rail</v>
      </c>
    </row>
    <row r="500" spans="2:9" x14ac:dyDescent="0.3">
      <c r="B500" s="76">
        <v>41243</v>
      </c>
      <c r="C500" s="76" t="s">
        <v>252</v>
      </c>
      <c r="D500" s="76" t="s">
        <v>171</v>
      </c>
      <c r="E500" s="76" t="s">
        <v>253</v>
      </c>
      <c r="F500" s="76" t="s">
        <v>839</v>
      </c>
      <c r="G500" s="76">
        <v>40</v>
      </c>
      <c r="H500" s="76" t="s">
        <v>314</v>
      </c>
      <c r="I500" s="77" t="str">
        <f t="shared" si="8"/>
        <v>41243 - Stations, Building, At-Grade / Center Platform, Elevated / Side Platform Light Rail</v>
      </c>
    </row>
    <row r="501" spans="2:9" x14ac:dyDescent="0.3">
      <c r="B501" s="76">
        <v>41244</v>
      </c>
      <c r="C501" s="76" t="s">
        <v>252</v>
      </c>
      <c r="D501" s="76" t="s">
        <v>171</v>
      </c>
      <c r="E501" s="76" t="s">
        <v>253</v>
      </c>
      <c r="F501" s="76" t="s">
        <v>840</v>
      </c>
      <c r="G501" s="76">
        <v>40</v>
      </c>
      <c r="H501" s="76" t="s">
        <v>314</v>
      </c>
      <c r="I501" s="77" t="str">
        <f t="shared" si="8"/>
        <v>41244 - Stations, Building, At-Grade / Center Platform, Elevated / Side Platform Bus</v>
      </c>
    </row>
    <row r="502" spans="2:9" x14ac:dyDescent="0.3">
      <c r="B502" s="76">
        <v>41250</v>
      </c>
      <c r="C502" s="76" t="s">
        <v>252</v>
      </c>
      <c r="D502" s="76" t="s">
        <v>171</v>
      </c>
      <c r="E502" s="76" t="s">
        <v>253</v>
      </c>
      <c r="F502" s="76" t="s">
        <v>257</v>
      </c>
      <c r="G502" s="76">
        <v>80</v>
      </c>
      <c r="H502" s="76" t="s">
        <v>314</v>
      </c>
      <c r="I502" s="77" t="str">
        <f t="shared" si="8"/>
        <v>41250 - Stations, Building, At-Grade / Center Platform, Subway / Center Platform</v>
      </c>
    </row>
    <row r="503" spans="2:9" x14ac:dyDescent="0.3">
      <c r="B503" s="76">
        <v>41251</v>
      </c>
      <c r="C503" s="76" t="s">
        <v>252</v>
      </c>
      <c r="D503" s="76" t="s">
        <v>171</v>
      </c>
      <c r="E503" s="76" t="s">
        <v>253</v>
      </c>
      <c r="F503" s="76" t="s">
        <v>841</v>
      </c>
      <c r="G503" s="76">
        <v>80</v>
      </c>
      <c r="H503" s="76" t="s">
        <v>314</v>
      </c>
      <c r="I503" s="77" t="str">
        <f t="shared" si="8"/>
        <v>41251 - Stations, Building, At-Grade / Center Platform, Subway / Center Platform Commuter Rail</v>
      </c>
    </row>
    <row r="504" spans="2:9" x14ac:dyDescent="0.3">
      <c r="B504" s="76">
        <v>41252</v>
      </c>
      <c r="C504" s="76" t="s">
        <v>252</v>
      </c>
      <c r="D504" s="76" t="s">
        <v>171</v>
      </c>
      <c r="E504" s="76" t="s">
        <v>253</v>
      </c>
      <c r="F504" s="76" t="s">
        <v>842</v>
      </c>
      <c r="G504" s="76">
        <v>80</v>
      </c>
      <c r="H504" s="76" t="s">
        <v>314</v>
      </c>
      <c r="I504" s="77" t="str">
        <f t="shared" si="8"/>
        <v>41252 - Stations, Building, At-Grade / Center Platform, Subway / Center Platform Heavy Rail</v>
      </c>
    </row>
    <row r="505" spans="2:9" x14ac:dyDescent="0.3">
      <c r="B505" s="76">
        <v>41253</v>
      </c>
      <c r="C505" s="76" t="s">
        <v>252</v>
      </c>
      <c r="D505" s="76" t="s">
        <v>171</v>
      </c>
      <c r="E505" s="76" t="s">
        <v>253</v>
      </c>
      <c r="F505" s="76" t="s">
        <v>843</v>
      </c>
      <c r="G505" s="76">
        <v>80</v>
      </c>
      <c r="H505" s="76" t="s">
        <v>314</v>
      </c>
      <c r="I505" s="77" t="str">
        <f t="shared" si="8"/>
        <v>41253 - Stations, Building, At-Grade / Center Platform, Subway / Center Platform Light Rail</v>
      </c>
    </row>
    <row r="506" spans="2:9" x14ac:dyDescent="0.3">
      <c r="B506" s="76">
        <v>41254</v>
      </c>
      <c r="C506" s="76" t="s">
        <v>252</v>
      </c>
      <c r="D506" s="76" t="s">
        <v>171</v>
      </c>
      <c r="E506" s="76" t="s">
        <v>253</v>
      </c>
      <c r="F506" s="76" t="s">
        <v>844</v>
      </c>
      <c r="G506" s="76">
        <v>80</v>
      </c>
      <c r="H506" s="76" t="s">
        <v>314</v>
      </c>
      <c r="I506" s="77" t="str">
        <f t="shared" si="8"/>
        <v>41254 - Stations, Building, At-Grade / Center Platform, Subway / Center Platform Bus</v>
      </c>
    </row>
    <row r="507" spans="2:9" x14ac:dyDescent="0.3">
      <c r="B507" s="76">
        <v>41260</v>
      </c>
      <c r="C507" s="76" t="s">
        <v>252</v>
      </c>
      <c r="D507" s="76" t="s">
        <v>171</v>
      </c>
      <c r="E507" s="76" t="s">
        <v>253</v>
      </c>
      <c r="F507" s="76" t="s">
        <v>258</v>
      </c>
      <c r="G507" s="76">
        <v>80</v>
      </c>
      <c r="H507" s="76" t="s">
        <v>314</v>
      </c>
      <c r="I507" s="77" t="str">
        <f t="shared" si="8"/>
        <v>41260 - Stations, Building, At-Grade / Center Platform, Subway / Side Platform</v>
      </c>
    </row>
    <row r="508" spans="2:9" x14ac:dyDescent="0.3">
      <c r="B508" s="76">
        <v>41261</v>
      </c>
      <c r="C508" s="76" t="s">
        <v>252</v>
      </c>
      <c r="D508" s="76" t="s">
        <v>171</v>
      </c>
      <c r="E508" s="76" t="s">
        <v>253</v>
      </c>
      <c r="F508" s="76" t="s">
        <v>845</v>
      </c>
      <c r="G508" s="76">
        <v>80</v>
      </c>
      <c r="H508" s="76" t="s">
        <v>314</v>
      </c>
      <c r="I508" s="77" t="str">
        <f t="shared" si="8"/>
        <v>41261 - Stations, Building, At-Grade / Center Platform, Subway / Side Platform Commuter Rail</v>
      </c>
    </row>
    <row r="509" spans="2:9" x14ac:dyDescent="0.3">
      <c r="B509" s="76">
        <v>41262</v>
      </c>
      <c r="C509" s="76" t="s">
        <v>252</v>
      </c>
      <c r="D509" s="76" t="s">
        <v>171</v>
      </c>
      <c r="E509" s="76" t="s">
        <v>253</v>
      </c>
      <c r="F509" s="76" t="s">
        <v>846</v>
      </c>
      <c r="G509" s="76">
        <v>80</v>
      </c>
      <c r="H509" s="76" t="s">
        <v>314</v>
      </c>
      <c r="I509" s="77" t="str">
        <f t="shared" si="8"/>
        <v>41262 - Stations, Building, At-Grade / Center Platform, Subway / Side Platform Heavy Rail</v>
      </c>
    </row>
    <row r="510" spans="2:9" x14ac:dyDescent="0.3">
      <c r="B510" s="76">
        <v>41263</v>
      </c>
      <c r="C510" s="76" t="s">
        <v>252</v>
      </c>
      <c r="D510" s="76" t="s">
        <v>171</v>
      </c>
      <c r="E510" s="76" t="s">
        <v>253</v>
      </c>
      <c r="F510" s="76" t="s">
        <v>847</v>
      </c>
      <c r="G510" s="76">
        <v>80</v>
      </c>
      <c r="H510" s="76" t="s">
        <v>314</v>
      </c>
      <c r="I510" s="77" t="str">
        <f t="shared" si="8"/>
        <v>41263 - Stations, Building, At-Grade / Center Platform, Subway / Side Platform Light Rail</v>
      </c>
    </row>
    <row r="511" spans="2:9" x14ac:dyDescent="0.3">
      <c r="B511" s="76">
        <v>41264</v>
      </c>
      <c r="C511" s="76" t="s">
        <v>252</v>
      </c>
      <c r="D511" s="76" t="s">
        <v>171</v>
      </c>
      <c r="E511" s="76" t="s">
        <v>253</v>
      </c>
      <c r="F511" s="76" t="s">
        <v>848</v>
      </c>
      <c r="G511" s="76">
        <v>80</v>
      </c>
      <c r="H511" s="76" t="s">
        <v>314</v>
      </c>
      <c r="I511" s="77" t="str">
        <f t="shared" si="8"/>
        <v>41264 - Stations, Building, At-Grade / Center Platform, Subway / Side Platform Bus</v>
      </c>
    </row>
    <row r="512" spans="2:9" x14ac:dyDescent="0.3">
      <c r="B512" s="76">
        <v>41270</v>
      </c>
      <c r="C512" s="76" t="s">
        <v>252</v>
      </c>
      <c r="D512" s="76" t="s">
        <v>171</v>
      </c>
      <c r="E512" s="76" t="s">
        <v>725</v>
      </c>
      <c r="F512" s="76" t="s">
        <v>259</v>
      </c>
      <c r="G512" s="76">
        <v>20</v>
      </c>
      <c r="H512" s="76" t="s">
        <v>314</v>
      </c>
      <c r="I512" s="77" t="str">
        <f t="shared" si="8"/>
        <v>41270 - Stations, Building, Building Components, Shelter</v>
      </c>
    </row>
    <row r="513" spans="2:9" x14ac:dyDescent="0.3">
      <c r="B513" s="76">
        <v>41280</v>
      </c>
      <c r="C513" s="76" t="s">
        <v>252</v>
      </c>
      <c r="D513" s="76" t="s">
        <v>171</v>
      </c>
      <c r="E513" s="76" t="s">
        <v>725</v>
      </c>
      <c r="F513" s="76" t="s">
        <v>260</v>
      </c>
      <c r="G513" s="76">
        <v>20</v>
      </c>
      <c r="H513" s="76" t="s">
        <v>314</v>
      </c>
      <c r="I513" s="77" t="str">
        <f t="shared" si="8"/>
        <v>41280 - Stations, Building, Building Components, Token Booth</v>
      </c>
    </row>
    <row r="514" spans="2:9" x14ac:dyDescent="0.3">
      <c r="B514" s="76">
        <v>41281</v>
      </c>
      <c r="C514" s="76" t="s">
        <v>252</v>
      </c>
      <c r="D514" s="76" t="s">
        <v>171</v>
      </c>
      <c r="E514" s="76" t="s">
        <v>725</v>
      </c>
      <c r="F514" s="76" t="s">
        <v>64</v>
      </c>
      <c r="G514" s="76">
        <v>80</v>
      </c>
      <c r="H514" s="76" t="s">
        <v>315</v>
      </c>
      <c r="I514" s="77" t="str">
        <f t="shared" si="8"/>
        <v>41281 - Stations, Building, Building Components</v>
      </c>
    </row>
    <row r="515" spans="2:9" x14ac:dyDescent="0.3">
      <c r="B515" s="76">
        <v>41282</v>
      </c>
      <c r="C515" s="76" t="s">
        <v>252</v>
      </c>
      <c r="D515" s="76" t="s">
        <v>171</v>
      </c>
      <c r="E515" s="76" t="s">
        <v>725</v>
      </c>
      <c r="F515" s="76" t="s">
        <v>235</v>
      </c>
      <c r="G515" s="76">
        <v>80</v>
      </c>
      <c r="H515" s="76" t="s">
        <v>315</v>
      </c>
      <c r="I515" s="77" t="str">
        <f t="shared" si="8"/>
        <v>41282 - Stations, Building, Building Components, Lighting</v>
      </c>
    </row>
    <row r="516" spans="2:9" x14ac:dyDescent="0.3">
      <c r="B516" s="76">
        <v>41283</v>
      </c>
      <c r="C516" s="76" t="s">
        <v>252</v>
      </c>
      <c r="D516" s="76" t="s">
        <v>171</v>
      </c>
      <c r="E516" s="76" t="s">
        <v>725</v>
      </c>
      <c r="F516" s="76" t="s">
        <v>849</v>
      </c>
      <c r="G516" s="76">
        <v>80</v>
      </c>
      <c r="H516" s="76" t="s">
        <v>315</v>
      </c>
      <c r="I516" s="77" t="str">
        <f t="shared" si="8"/>
        <v>41283 - Stations, Building, Building Components, Station Attendant Booth</v>
      </c>
    </row>
    <row r="517" spans="2:9" x14ac:dyDescent="0.3">
      <c r="B517" s="76">
        <v>41284</v>
      </c>
      <c r="C517" s="76" t="s">
        <v>252</v>
      </c>
      <c r="D517" s="76" t="s">
        <v>171</v>
      </c>
      <c r="E517" s="76" t="s">
        <v>725</v>
      </c>
      <c r="F517" s="76" t="s">
        <v>727</v>
      </c>
      <c r="G517" s="76">
        <v>80</v>
      </c>
      <c r="H517" s="76" t="s">
        <v>315</v>
      </c>
      <c r="I517" s="77" t="str">
        <f t="shared" si="8"/>
        <v>41284 - Stations, Building, Building Components, Interior</v>
      </c>
    </row>
    <row r="518" spans="2:9" x14ac:dyDescent="0.3">
      <c r="B518" s="76">
        <v>41290</v>
      </c>
      <c r="C518" s="76" t="s">
        <v>252</v>
      </c>
      <c r="D518" s="76" t="s">
        <v>171</v>
      </c>
      <c r="E518" s="76" t="s">
        <v>725</v>
      </c>
      <c r="F518" s="76" t="s">
        <v>178</v>
      </c>
      <c r="G518" s="76">
        <v>80</v>
      </c>
      <c r="H518" s="76" t="s">
        <v>315</v>
      </c>
      <c r="I518" s="77" t="str">
        <f t="shared" si="8"/>
        <v>41290 - Stations, Building, Building Components, Building Electrical</v>
      </c>
    </row>
    <row r="519" spans="2:9" x14ac:dyDescent="0.3">
      <c r="B519" s="76">
        <v>41291</v>
      </c>
      <c r="C519" s="76" t="s">
        <v>252</v>
      </c>
      <c r="D519" s="76" t="s">
        <v>171</v>
      </c>
      <c r="E519" s="76" t="s">
        <v>725</v>
      </c>
      <c r="F519" s="76" t="s">
        <v>127</v>
      </c>
      <c r="G519" s="76">
        <v>40</v>
      </c>
      <c r="H519" s="76" t="s">
        <v>315</v>
      </c>
      <c r="I519" s="77" t="str">
        <f t="shared" si="8"/>
        <v>41291 - Stations, Building, Building Components, Fire Alarm</v>
      </c>
    </row>
    <row r="520" spans="2:9" x14ac:dyDescent="0.3">
      <c r="B520" s="76">
        <v>41292</v>
      </c>
      <c r="C520" s="76" t="s">
        <v>252</v>
      </c>
      <c r="D520" s="76" t="s">
        <v>171</v>
      </c>
      <c r="E520" s="76" t="s">
        <v>725</v>
      </c>
      <c r="F520" s="76" t="s">
        <v>128</v>
      </c>
      <c r="G520" s="76">
        <v>40</v>
      </c>
      <c r="H520" s="76" t="s">
        <v>315</v>
      </c>
      <c r="I520" s="77" t="str">
        <f t="shared" si="8"/>
        <v>41292 - Stations, Building, Building Components, Plumbing</v>
      </c>
    </row>
    <row r="521" spans="2:9" x14ac:dyDescent="0.3">
      <c r="B521" s="76">
        <v>41293</v>
      </c>
      <c r="C521" s="76" t="s">
        <v>252</v>
      </c>
      <c r="D521" s="76" t="s">
        <v>171</v>
      </c>
      <c r="E521" s="76" t="s">
        <v>725</v>
      </c>
      <c r="F521" s="76" t="s">
        <v>129</v>
      </c>
      <c r="G521" s="76">
        <v>40</v>
      </c>
      <c r="H521" s="76" t="s">
        <v>315</v>
      </c>
      <c r="I521" s="77" t="str">
        <f t="shared" si="8"/>
        <v>41293 - Stations, Building, Building Components, Drainage</v>
      </c>
    </row>
    <row r="522" spans="2:9" x14ac:dyDescent="0.3">
      <c r="B522" s="76">
        <v>41294</v>
      </c>
      <c r="C522" s="76" t="s">
        <v>252</v>
      </c>
      <c r="D522" s="76" t="s">
        <v>171</v>
      </c>
      <c r="E522" s="76" t="s">
        <v>725</v>
      </c>
      <c r="F522" s="76" t="s">
        <v>130</v>
      </c>
      <c r="G522" s="76">
        <v>40</v>
      </c>
      <c r="H522" s="76" t="s">
        <v>314</v>
      </c>
      <c r="I522" s="77" t="str">
        <f t="shared" si="8"/>
        <v>41294 - Stations, Building, Building Components, HVAC</v>
      </c>
    </row>
    <row r="523" spans="2:9" x14ac:dyDescent="0.3">
      <c r="B523" s="76">
        <v>41295</v>
      </c>
      <c r="C523" s="76" t="s">
        <v>252</v>
      </c>
      <c r="D523" s="76" t="s">
        <v>171</v>
      </c>
      <c r="E523" s="76" t="s">
        <v>725</v>
      </c>
      <c r="F523" s="76" t="s">
        <v>131</v>
      </c>
      <c r="G523" s="76">
        <v>40</v>
      </c>
      <c r="H523" s="76" t="s">
        <v>315</v>
      </c>
      <c r="I523" s="77" t="str">
        <f t="shared" si="8"/>
        <v>41295 - Stations, Building, Building Components, Roof</v>
      </c>
    </row>
    <row r="524" spans="2:9" x14ac:dyDescent="0.3">
      <c r="B524" s="76">
        <v>41296</v>
      </c>
      <c r="C524" s="76" t="s">
        <v>252</v>
      </c>
      <c r="D524" s="76" t="s">
        <v>171</v>
      </c>
      <c r="E524" s="76" t="s">
        <v>725</v>
      </c>
      <c r="F524" s="76" t="s">
        <v>132</v>
      </c>
      <c r="G524" s="76">
        <v>40</v>
      </c>
      <c r="H524" s="76" t="s">
        <v>314</v>
      </c>
      <c r="I524" s="77" t="str">
        <f t="shared" si="8"/>
        <v>41296 - Stations, Building, Building Components, Exterior</v>
      </c>
    </row>
    <row r="525" spans="2:9" x14ac:dyDescent="0.3">
      <c r="B525" s="76">
        <v>41297</v>
      </c>
      <c r="C525" s="76" t="s">
        <v>252</v>
      </c>
      <c r="D525" s="76" t="s">
        <v>171</v>
      </c>
      <c r="E525" s="76" t="s">
        <v>725</v>
      </c>
      <c r="F525" s="76" t="s">
        <v>850</v>
      </c>
      <c r="G525" s="76">
        <v>40</v>
      </c>
      <c r="H525" s="76" t="s">
        <v>314</v>
      </c>
      <c r="I525" s="77" t="str">
        <f t="shared" si="8"/>
        <v>41297 - Stations, Building, Building Components, Emergency backup system: UPS</v>
      </c>
    </row>
    <row r="526" spans="2:9" x14ac:dyDescent="0.3">
      <c r="B526" s="76">
        <v>41298</v>
      </c>
      <c r="C526" s="76" t="s">
        <v>252</v>
      </c>
      <c r="D526" s="76" t="s">
        <v>171</v>
      </c>
      <c r="E526" s="76" t="s">
        <v>725</v>
      </c>
      <c r="F526" s="76" t="s">
        <v>851</v>
      </c>
      <c r="G526" s="76">
        <v>40</v>
      </c>
      <c r="H526" s="76" t="s">
        <v>314</v>
      </c>
      <c r="I526" s="77" t="str">
        <f t="shared" si="8"/>
        <v>41298 - Stations, Building, Building Components, Emergency backup system: Generator</v>
      </c>
    </row>
    <row r="527" spans="2:9" x14ac:dyDescent="0.3">
      <c r="B527" s="76">
        <v>41299</v>
      </c>
      <c r="C527" s="76" t="s">
        <v>252</v>
      </c>
      <c r="D527" s="76" t="s">
        <v>171</v>
      </c>
      <c r="E527" s="76" t="s">
        <v>725</v>
      </c>
      <c r="F527" s="76" t="s">
        <v>49</v>
      </c>
      <c r="G527" s="76">
        <v>40</v>
      </c>
      <c r="H527" s="76" t="s">
        <v>314</v>
      </c>
      <c r="I527" s="77" t="str">
        <f t="shared" si="8"/>
        <v>41299 - Stations, Building, Building Components, Other</v>
      </c>
    </row>
    <row r="528" spans="2:9" x14ac:dyDescent="0.3">
      <c r="B528" s="76">
        <v>41400</v>
      </c>
      <c r="C528" s="76" t="s">
        <v>252</v>
      </c>
      <c r="D528" s="76" t="s">
        <v>179</v>
      </c>
      <c r="E528" s="76" t="s">
        <v>262</v>
      </c>
      <c r="F528" s="76" t="s">
        <v>64</v>
      </c>
      <c r="G528" s="76">
        <v>25</v>
      </c>
      <c r="H528" s="76" t="s">
        <v>314</v>
      </c>
      <c r="I528" s="77" t="str">
        <f t="shared" si="8"/>
        <v>41400 - Stations, Access, Elevators</v>
      </c>
    </row>
    <row r="529" spans="2:9" x14ac:dyDescent="0.3">
      <c r="B529" s="76">
        <v>41500</v>
      </c>
      <c r="C529" s="76" t="s">
        <v>252</v>
      </c>
      <c r="D529" s="76" t="s">
        <v>179</v>
      </c>
      <c r="E529" s="76" t="s">
        <v>263</v>
      </c>
      <c r="F529" s="76" t="s">
        <v>64</v>
      </c>
      <c r="G529" s="76">
        <v>25</v>
      </c>
      <c r="H529" s="76" t="s">
        <v>314</v>
      </c>
      <c r="I529" s="77" t="str">
        <f t="shared" si="8"/>
        <v>41500 - Stations, Access, Escalators</v>
      </c>
    </row>
    <row r="530" spans="2:9" x14ac:dyDescent="0.3">
      <c r="B530" s="76">
        <v>41600</v>
      </c>
      <c r="C530" s="76" t="s">
        <v>252</v>
      </c>
      <c r="D530" s="76" t="s">
        <v>179</v>
      </c>
      <c r="E530" s="76" t="s">
        <v>264</v>
      </c>
      <c r="F530" s="76" t="s">
        <v>64</v>
      </c>
      <c r="G530" s="76">
        <v>20</v>
      </c>
      <c r="H530" s="76" t="s">
        <v>316</v>
      </c>
      <c r="I530" s="77" t="str">
        <f t="shared" si="8"/>
        <v>41600 - Stations, Access, Parking</v>
      </c>
    </row>
    <row r="531" spans="2:9" x14ac:dyDescent="0.3">
      <c r="B531" s="76">
        <v>41601</v>
      </c>
      <c r="C531" s="76" t="s">
        <v>252</v>
      </c>
      <c r="D531" s="76" t="s">
        <v>179</v>
      </c>
      <c r="E531" s="76" t="s">
        <v>264</v>
      </c>
      <c r="F531" s="76" t="s">
        <v>265</v>
      </c>
      <c r="G531" s="76">
        <v>20</v>
      </c>
      <c r="H531" s="76" t="s">
        <v>316</v>
      </c>
      <c r="I531" s="77" t="str">
        <f t="shared" si="8"/>
        <v>41601 - Stations, Access, Parking, Garage</v>
      </c>
    </row>
    <row r="532" spans="2:9" x14ac:dyDescent="0.3">
      <c r="B532" s="76">
        <v>41602</v>
      </c>
      <c r="C532" s="76" t="s">
        <v>252</v>
      </c>
      <c r="D532" s="76" t="s">
        <v>179</v>
      </c>
      <c r="E532" s="76" t="s">
        <v>264</v>
      </c>
      <c r="F532" s="76" t="s">
        <v>206</v>
      </c>
      <c r="G532" s="76">
        <v>20</v>
      </c>
      <c r="H532" s="76" t="s">
        <v>316</v>
      </c>
      <c r="I532" s="77" t="str">
        <f t="shared" si="8"/>
        <v>41602 - Stations, Access, Parking, Lot</v>
      </c>
    </row>
    <row r="533" spans="2:9" x14ac:dyDescent="0.3">
      <c r="B533" s="76">
        <v>41603</v>
      </c>
      <c r="C533" s="76" t="s">
        <v>252</v>
      </c>
      <c r="D533" s="76" t="s">
        <v>179</v>
      </c>
      <c r="E533" s="76" t="s">
        <v>264</v>
      </c>
      <c r="F533" s="76" t="s">
        <v>266</v>
      </c>
      <c r="G533" s="76">
        <v>20</v>
      </c>
      <c r="H533" s="76" t="s">
        <v>314</v>
      </c>
      <c r="I533" s="77" t="str">
        <f t="shared" si="8"/>
        <v>41603 - Stations, Access, Parking, Park &amp; Ride</v>
      </c>
    </row>
    <row r="534" spans="2:9" x14ac:dyDescent="0.3">
      <c r="B534" s="76">
        <v>41604</v>
      </c>
      <c r="C534" s="76" t="s">
        <v>252</v>
      </c>
      <c r="D534" s="76" t="s">
        <v>179</v>
      </c>
      <c r="E534" s="76" t="s">
        <v>267</v>
      </c>
      <c r="F534" s="76" t="s">
        <v>64</v>
      </c>
      <c r="G534" s="76">
        <v>20</v>
      </c>
      <c r="H534" s="76" t="s">
        <v>314</v>
      </c>
      <c r="I534" s="77" t="str">
        <f t="shared" si="8"/>
        <v>41604 - Stations, Access, Parking &amp; Equipment</v>
      </c>
    </row>
    <row r="535" spans="2:9" x14ac:dyDescent="0.3">
      <c r="B535" s="76">
        <v>41605</v>
      </c>
      <c r="C535" s="76" t="s">
        <v>252</v>
      </c>
      <c r="D535" s="76" t="s">
        <v>179</v>
      </c>
      <c r="E535" s="76" t="s">
        <v>852</v>
      </c>
      <c r="F535" s="76" t="s">
        <v>64</v>
      </c>
      <c r="G535" s="76">
        <v>30</v>
      </c>
      <c r="H535" s="76" t="s">
        <v>314</v>
      </c>
      <c r="I535" s="77" t="str">
        <f t="shared" si="8"/>
        <v>41605 - Stations, Access, Misc. Parking</v>
      </c>
    </row>
    <row r="536" spans="2:9" x14ac:dyDescent="0.3">
      <c r="B536" s="76">
        <v>41650</v>
      </c>
      <c r="C536" s="76" t="s">
        <v>252</v>
      </c>
      <c r="D536" s="76" t="s">
        <v>179</v>
      </c>
      <c r="E536" s="76" t="s">
        <v>853</v>
      </c>
      <c r="F536" s="76" t="s">
        <v>64</v>
      </c>
      <c r="G536" s="76">
        <v>20</v>
      </c>
      <c r="H536" s="76" t="s">
        <v>314</v>
      </c>
      <c r="I536" s="77" t="str">
        <f t="shared" si="8"/>
        <v>41650 - Stations, Access, Roadway Access</v>
      </c>
    </row>
    <row r="537" spans="2:9" x14ac:dyDescent="0.3">
      <c r="B537" s="76">
        <v>41700</v>
      </c>
      <c r="C537" s="76" t="s">
        <v>252</v>
      </c>
      <c r="D537" s="76" t="s">
        <v>179</v>
      </c>
      <c r="E537" s="76" t="s">
        <v>268</v>
      </c>
      <c r="F537" s="76" t="s">
        <v>64</v>
      </c>
      <c r="G537" s="76">
        <v>80</v>
      </c>
      <c r="H537" s="76" t="s">
        <v>314</v>
      </c>
      <c r="I537" s="77" t="str">
        <f t="shared" si="8"/>
        <v>41700 - Stations, Access, Pedestrian Walkway</v>
      </c>
    </row>
    <row r="538" spans="2:9" x14ac:dyDescent="0.3">
      <c r="B538" s="76">
        <v>41701</v>
      </c>
      <c r="C538" s="76" t="s">
        <v>252</v>
      </c>
      <c r="D538" s="76" t="s">
        <v>179</v>
      </c>
      <c r="E538" s="76" t="s">
        <v>268</v>
      </c>
      <c r="F538" s="76" t="s">
        <v>269</v>
      </c>
      <c r="G538" s="76">
        <v>80</v>
      </c>
      <c r="H538" s="76" t="s">
        <v>314</v>
      </c>
      <c r="I538" s="77" t="str">
        <f t="shared" si="8"/>
        <v>41701 - Stations, Access, Pedestrian Walkway, Elevated</v>
      </c>
    </row>
    <row r="539" spans="2:9" x14ac:dyDescent="0.3">
      <c r="B539" s="76">
        <v>41702</v>
      </c>
      <c r="C539" s="76" t="s">
        <v>252</v>
      </c>
      <c r="D539" s="76" t="s">
        <v>179</v>
      </c>
      <c r="E539" s="76" t="s">
        <v>268</v>
      </c>
      <c r="F539" s="76" t="s">
        <v>111</v>
      </c>
      <c r="G539" s="76">
        <v>125</v>
      </c>
      <c r="H539" s="76" t="s">
        <v>314</v>
      </c>
      <c r="I539" s="77" t="str">
        <f t="shared" si="8"/>
        <v>41702 - Stations, Access, Pedestrian Walkway, Subway</v>
      </c>
    </row>
    <row r="540" spans="2:9" x14ac:dyDescent="0.3">
      <c r="B540" s="76">
        <v>41800</v>
      </c>
      <c r="C540" s="76" t="s">
        <v>252</v>
      </c>
      <c r="D540" s="76" t="s">
        <v>270</v>
      </c>
      <c r="E540" s="76" t="s">
        <v>270</v>
      </c>
      <c r="F540" s="76" t="s">
        <v>64</v>
      </c>
      <c r="G540" s="76">
        <v>35</v>
      </c>
      <c r="H540" s="76" t="s">
        <v>327</v>
      </c>
      <c r="I540" s="77" t="str">
        <f t="shared" si="8"/>
        <v>41800 - Stations, Platform, Platform</v>
      </c>
    </row>
    <row r="541" spans="2:9" x14ac:dyDescent="0.3">
      <c r="B541" s="76">
        <v>41801</v>
      </c>
      <c r="C541" s="76" t="s">
        <v>252</v>
      </c>
      <c r="D541" s="76" t="s">
        <v>270</v>
      </c>
      <c r="E541" s="76" t="s">
        <v>854</v>
      </c>
      <c r="F541" s="76" t="s">
        <v>855</v>
      </c>
      <c r="G541" s="76">
        <v>35</v>
      </c>
      <c r="H541" s="76" t="s">
        <v>327</v>
      </c>
      <c r="I541" s="77" t="str">
        <f t="shared" si="8"/>
        <v>41801 - Stations, Platform, At-Grade, Center Platform</v>
      </c>
    </row>
    <row r="542" spans="2:9" x14ac:dyDescent="0.3">
      <c r="B542" s="76">
        <v>41802</v>
      </c>
      <c r="C542" s="76" t="s">
        <v>252</v>
      </c>
      <c r="D542" s="76" t="s">
        <v>270</v>
      </c>
      <c r="E542" s="76" t="s">
        <v>854</v>
      </c>
      <c r="F542" s="76" t="s">
        <v>856</v>
      </c>
      <c r="G542" s="76">
        <v>35</v>
      </c>
      <c r="H542" s="76" t="s">
        <v>327</v>
      </c>
      <c r="I542" s="77" t="str">
        <f t="shared" si="8"/>
        <v>41802 - Stations, Platform, At-Grade, Side Platform</v>
      </c>
    </row>
    <row r="543" spans="2:9" x14ac:dyDescent="0.3">
      <c r="B543" s="76">
        <v>41803</v>
      </c>
      <c r="C543" s="76" t="s">
        <v>252</v>
      </c>
      <c r="D543" s="76" t="s">
        <v>270</v>
      </c>
      <c r="E543" s="76" t="s">
        <v>269</v>
      </c>
      <c r="F543" s="76" t="s">
        <v>855</v>
      </c>
      <c r="G543" s="76">
        <v>35</v>
      </c>
      <c r="H543" s="76" t="s">
        <v>327</v>
      </c>
      <c r="I543" s="77" t="str">
        <f t="shared" si="8"/>
        <v>41803 - Stations, Platform, Elevated, Center Platform</v>
      </c>
    </row>
    <row r="544" spans="2:9" x14ac:dyDescent="0.3">
      <c r="B544" s="76">
        <v>41804</v>
      </c>
      <c r="C544" s="76" t="s">
        <v>252</v>
      </c>
      <c r="D544" s="76" t="s">
        <v>270</v>
      </c>
      <c r="E544" s="76" t="s">
        <v>269</v>
      </c>
      <c r="F544" s="76" t="s">
        <v>856</v>
      </c>
      <c r="G544" s="76">
        <v>35</v>
      </c>
      <c r="H544" s="76" t="s">
        <v>327</v>
      </c>
      <c r="I544" s="77" t="str">
        <f t="shared" si="8"/>
        <v>41804 - Stations, Platform, Elevated, Side Platform</v>
      </c>
    </row>
    <row r="545" spans="2:9" x14ac:dyDescent="0.3">
      <c r="B545" s="76">
        <v>41805</v>
      </c>
      <c r="C545" s="76" t="s">
        <v>252</v>
      </c>
      <c r="D545" s="76" t="s">
        <v>270</v>
      </c>
      <c r="E545" s="76" t="s">
        <v>111</v>
      </c>
      <c r="F545" s="76" t="s">
        <v>855</v>
      </c>
      <c r="G545" s="76">
        <v>35</v>
      </c>
      <c r="H545" s="76" t="s">
        <v>327</v>
      </c>
      <c r="I545" s="77" t="str">
        <f t="shared" ref="I545:I626" si="9">B545&amp;IF(NOT(C545="-")," - "&amp;C545,"")&amp;IF(NOT(D545="-"),", "&amp;D545,"")&amp;IF(NOT(E545="-"),", "&amp;E545,"")&amp;IF(NOT(F545="-"),", "&amp;F545,"")</f>
        <v>41805 - Stations, Platform, Subway, Center Platform</v>
      </c>
    </row>
    <row r="546" spans="2:9" x14ac:dyDescent="0.3">
      <c r="B546" s="76">
        <v>41806</v>
      </c>
      <c r="C546" s="76" t="s">
        <v>252</v>
      </c>
      <c r="D546" s="76" t="s">
        <v>270</v>
      </c>
      <c r="E546" s="76" t="s">
        <v>111</v>
      </c>
      <c r="F546" s="76" t="s">
        <v>856</v>
      </c>
      <c r="G546" s="76">
        <v>35</v>
      </c>
      <c r="H546" s="76" t="s">
        <v>327</v>
      </c>
      <c r="I546" s="77" t="str">
        <f t="shared" si="9"/>
        <v>41806 - Stations, Platform, Subway, Side Platform</v>
      </c>
    </row>
    <row r="547" spans="2:9" x14ac:dyDescent="0.3">
      <c r="B547" s="76">
        <v>41807</v>
      </c>
      <c r="C547" s="76" t="s">
        <v>252</v>
      </c>
      <c r="D547" s="76" t="s">
        <v>270</v>
      </c>
      <c r="E547" s="76" t="s">
        <v>270</v>
      </c>
      <c r="F547" s="76" t="s">
        <v>104</v>
      </c>
      <c r="G547" s="76">
        <v>35</v>
      </c>
      <c r="H547" s="76" t="s">
        <v>327</v>
      </c>
      <c r="I547" s="77" t="str">
        <f t="shared" si="9"/>
        <v>41807 - Stations, Platform, Platform, Concrete</v>
      </c>
    </row>
    <row r="548" spans="2:9" x14ac:dyDescent="0.3">
      <c r="B548" s="76">
        <v>41808</v>
      </c>
      <c r="C548" s="76" t="s">
        <v>252</v>
      </c>
      <c r="D548" s="76" t="s">
        <v>270</v>
      </c>
      <c r="E548" s="76" t="s">
        <v>270</v>
      </c>
      <c r="F548" s="76" t="s">
        <v>857</v>
      </c>
      <c r="G548" s="76">
        <v>35</v>
      </c>
      <c r="H548" s="76" t="s">
        <v>327</v>
      </c>
      <c r="I548" s="77" t="str">
        <f t="shared" si="9"/>
        <v>41808 - Stations, Platform, Platform, Asphalt</v>
      </c>
    </row>
    <row r="549" spans="2:9" x14ac:dyDescent="0.3">
      <c r="B549" s="76">
        <v>41809</v>
      </c>
      <c r="C549" s="76" t="s">
        <v>252</v>
      </c>
      <c r="D549" s="76" t="s">
        <v>270</v>
      </c>
      <c r="E549" s="76" t="s">
        <v>270</v>
      </c>
      <c r="F549" s="76" t="s">
        <v>858</v>
      </c>
      <c r="G549" s="76">
        <v>35</v>
      </c>
      <c r="H549" s="76" t="s">
        <v>327</v>
      </c>
      <c r="I549" s="77" t="str">
        <f t="shared" si="9"/>
        <v>41809 - Stations, Platform, Platform, Tile</v>
      </c>
    </row>
    <row r="550" spans="2:9" x14ac:dyDescent="0.3">
      <c r="B550" s="76">
        <v>41810</v>
      </c>
      <c r="C550" s="76" t="s">
        <v>252</v>
      </c>
      <c r="D550" s="76" t="s">
        <v>270</v>
      </c>
      <c r="E550" s="76" t="s">
        <v>270</v>
      </c>
      <c r="F550" s="76" t="s">
        <v>103</v>
      </c>
      <c r="G550" s="76">
        <v>35</v>
      </c>
      <c r="H550" s="76" t="s">
        <v>327</v>
      </c>
      <c r="I550" s="77" t="str">
        <f t="shared" si="9"/>
        <v>41810 - Stations, Platform, Platform, Wood</v>
      </c>
    </row>
    <row r="551" spans="2:9" x14ac:dyDescent="0.3">
      <c r="B551" s="76">
        <v>41811</v>
      </c>
      <c r="C551" s="76" t="s">
        <v>252</v>
      </c>
      <c r="D551" s="76" t="s">
        <v>270</v>
      </c>
      <c r="E551" s="76" t="s">
        <v>270</v>
      </c>
      <c r="F551" s="76" t="s">
        <v>235</v>
      </c>
      <c r="G551" s="76">
        <v>35</v>
      </c>
      <c r="H551" s="76" t="s">
        <v>327</v>
      </c>
      <c r="I551" s="77" t="str">
        <f t="shared" si="9"/>
        <v>41811 - Stations, Platform, Platform, Lighting</v>
      </c>
    </row>
    <row r="552" spans="2:9" x14ac:dyDescent="0.3">
      <c r="B552" s="76">
        <v>41812</v>
      </c>
      <c r="C552" s="76" t="s">
        <v>252</v>
      </c>
      <c r="D552" s="76" t="s">
        <v>270</v>
      </c>
      <c r="E552" s="76" t="s">
        <v>261</v>
      </c>
      <c r="F552" s="76" t="s">
        <v>64</v>
      </c>
      <c r="G552" s="76">
        <v>50</v>
      </c>
      <c r="H552" s="76" t="s">
        <v>314</v>
      </c>
      <c r="I552" s="77" t="str">
        <f t="shared" si="9"/>
        <v>41812 - Stations, Platform, Canopy</v>
      </c>
    </row>
    <row r="553" spans="2:9" x14ac:dyDescent="0.3">
      <c r="B553" s="76">
        <v>41813</v>
      </c>
      <c r="C553" s="76" t="s">
        <v>252</v>
      </c>
      <c r="D553" s="76" t="s">
        <v>270</v>
      </c>
      <c r="E553" s="76" t="s">
        <v>261</v>
      </c>
      <c r="F553" s="76" t="s">
        <v>34</v>
      </c>
      <c r="G553" s="76">
        <v>50</v>
      </c>
      <c r="H553" s="76" t="s">
        <v>314</v>
      </c>
      <c r="I553" s="77" t="str">
        <f t="shared" si="9"/>
        <v>41813 - Stations, Platform, Canopy, Commuter Rail</v>
      </c>
    </row>
    <row r="554" spans="2:9" x14ac:dyDescent="0.3">
      <c r="B554" s="76">
        <v>41814</v>
      </c>
      <c r="C554" s="76" t="s">
        <v>252</v>
      </c>
      <c r="D554" s="76" t="s">
        <v>270</v>
      </c>
      <c r="E554" s="76" t="s">
        <v>261</v>
      </c>
      <c r="F554" s="76" t="s">
        <v>39</v>
      </c>
      <c r="G554" s="76">
        <v>50</v>
      </c>
      <c r="H554" s="76" t="s">
        <v>314</v>
      </c>
      <c r="I554" s="77" t="str">
        <f t="shared" si="9"/>
        <v>41814 - Stations, Platform, Canopy, Heavy Rail</v>
      </c>
    </row>
    <row r="555" spans="2:9" x14ac:dyDescent="0.3">
      <c r="B555" s="76">
        <v>41815</v>
      </c>
      <c r="C555" s="76" t="s">
        <v>252</v>
      </c>
      <c r="D555" s="76" t="s">
        <v>270</v>
      </c>
      <c r="E555" s="76" t="s">
        <v>261</v>
      </c>
      <c r="F555" s="76" t="s">
        <v>43</v>
      </c>
      <c r="G555" s="76">
        <v>50</v>
      </c>
      <c r="H555" s="76" t="s">
        <v>314</v>
      </c>
      <c r="I555" s="77" t="str">
        <f t="shared" si="9"/>
        <v>41815 - Stations, Platform, Canopy, Light Rail</v>
      </c>
    </row>
    <row r="556" spans="2:9" x14ac:dyDescent="0.3">
      <c r="B556" s="76">
        <v>41816</v>
      </c>
      <c r="C556" s="76" t="s">
        <v>252</v>
      </c>
      <c r="D556" s="76" t="s">
        <v>270</v>
      </c>
      <c r="E556" s="76" t="s">
        <v>261</v>
      </c>
      <c r="F556" s="76" t="s">
        <v>114</v>
      </c>
      <c r="G556" s="76">
        <v>50</v>
      </c>
      <c r="H556" s="76" t="s">
        <v>314</v>
      </c>
      <c r="I556" s="77" t="str">
        <f t="shared" si="9"/>
        <v>41816 - Stations, Platform, Canopy, Bus</v>
      </c>
    </row>
    <row r="557" spans="2:9" x14ac:dyDescent="0.3">
      <c r="B557" s="76">
        <v>41900</v>
      </c>
      <c r="C557" s="76" t="s">
        <v>252</v>
      </c>
      <c r="D557" s="76" t="s">
        <v>271</v>
      </c>
      <c r="E557" s="76" t="s">
        <v>64</v>
      </c>
      <c r="F557" s="76" t="s">
        <v>64</v>
      </c>
      <c r="G557" s="76">
        <v>20</v>
      </c>
      <c r="H557" s="76" t="s">
        <v>314</v>
      </c>
      <c r="I557" s="77" t="str">
        <f t="shared" si="9"/>
        <v>41900 - Stations, Signage &amp; Graphics</v>
      </c>
    </row>
    <row r="558" spans="2:9" x14ac:dyDescent="0.3">
      <c r="B558" s="76">
        <v>41901</v>
      </c>
      <c r="C558" s="76" t="s">
        <v>252</v>
      </c>
      <c r="D558" s="76" t="s">
        <v>271</v>
      </c>
      <c r="E558" s="76" t="s">
        <v>272</v>
      </c>
      <c r="F558" s="76" t="s">
        <v>64</v>
      </c>
      <c r="G558" s="76">
        <v>20</v>
      </c>
      <c r="H558" s="76" t="s">
        <v>314</v>
      </c>
      <c r="I558" s="77" t="str">
        <f t="shared" si="9"/>
        <v>41901 - Stations, Signage &amp; Graphics, Electronic</v>
      </c>
    </row>
    <row r="559" spans="2:9" x14ac:dyDescent="0.3">
      <c r="B559" s="76">
        <v>41902</v>
      </c>
      <c r="C559" s="76" t="s">
        <v>252</v>
      </c>
      <c r="D559" s="76" t="s">
        <v>271</v>
      </c>
      <c r="E559" s="76" t="s">
        <v>273</v>
      </c>
      <c r="F559" s="76" t="s">
        <v>64</v>
      </c>
      <c r="G559" s="76">
        <v>20</v>
      </c>
      <c r="H559" s="76" t="s">
        <v>314</v>
      </c>
      <c r="I559" s="77" t="str">
        <f t="shared" si="9"/>
        <v>41902 - Stations, Signage &amp; Graphics, Static</v>
      </c>
    </row>
    <row r="560" spans="2:9" x14ac:dyDescent="0.3">
      <c r="B560" s="76">
        <v>43000</v>
      </c>
      <c r="C560" s="76" t="s">
        <v>252</v>
      </c>
      <c r="D560" s="76" t="s">
        <v>274</v>
      </c>
      <c r="E560" s="76" t="s">
        <v>64</v>
      </c>
      <c r="F560" s="76" t="s">
        <v>64</v>
      </c>
      <c r="G560" s="76">
        <v>50</v>
      </c>
      <c r="H560" s="76" t="s">
        <v>314</v>
      </c>
      <c r="I560" s="77" t="str">
        <f t="shared" si="9"/>
        <v>43000 - Stations, Ferry</v>
      </c>
    </row>
    <row r="561" spans="2:9" x14ac:dyDescent="0.3">
      <c r="B561" s="76">
        <v>43010</v>
      </c>
      <c r="C561" s="76" t="s">
        <v>252</v>
      </c>
      <c r="D561" s="76" t="s">
        <v>274</v>
      </c>
      <c r="E561" s="76" t="s">
        <v>171</v>
      </c>
      <c r="F561" s="76" t="s">
        <v>64</v>
      </c>
      <c r="G561" s="76">
        <v>50</v>
      </c>
      <c r="H561" s="76" t="s">
        <v>314</v>
      </c>
      <c r="I561" s="77" t="str">
        <f t="shared" si="9"/>
        <v>43010 - Stations, Ferry, Building</v>
      </c>
    </row>
    <row r="562" spans="2:9" x14ac:dyDescent="0.3">
      <c r="B562" s="76">
        <v>43020</v>
      </c>
      <c r="C562" s="76" t="s">
        <v>252</v>
      </c>
      <c r="D562" s="76" t="s">
        <v>274</v>
      </c>
      <c r="E562" s="76" t="s">
        <v>275</v>
      </c>
      <c r="F562" s="76" t="s">
        <v>64</v>
      </c>
      <c r="G562" s="76">
        <v>50</v>
      </c>
      <c r="H562" s="76" t="s">
        <v>314</v>
      </c>
      <c r="I562" s="77" t="str">
        <f t="shared" si="9"/>
        <v>43020 - Stations, Ferry, Dock</v>
      </c>
    </row>
    <row r="563" spans="2:9" x14ac:dyDescent="0.3">
      <c r="B563" s="76">
        <v>50000</v>
      </c>
      <c r="C563" s="76" t="s">
        <v>276</v>
      </c>
      <c r="D563" s="76" t="s">
        <v>64</v>
      </c>
      <c r="E563" s="76" t="s">
        <v>64</v>
      </c>
      <c r="F563" s="76" t="s">
        <v>64</v>
      </c>
      <c r="G563" s="76">
        <v>15</v>
      </c>
      <c r="H563" s="76" t="s">
        <v>276</v>
      </c>
      <c r="I563" s="77" t="str">
        <f t="shared" si="9"/>
        <v>50000 - Vehicles</v>
      </c>
    </row>
    <row r="564" spans="2:9" x14ac:dyDescent="0.3">
      <c r="B564" s="76">
        <v>51000</v>
      </c>
      <c r="C564" s="76" t="s">
        <v>276</v>
      </c>
      <c r="D564" s="76" t="s">
        <v>277</v>
      </c>
      <c r="E564" s="76" t="s">
        <v>64</v>
      </c>
      <c r="F564" s="76" t="s">
        <v>64</v>
      </c>
      <c r="G564" s="76">
        <v>27</v>
      </c>
      <c r="H564" s="76" t="s">
        <v>276</v>
      </c>
      <c r="I564" s="77" t="str">
        <f t="shared" si="9"/>
        <v>51000 - Vehicles, Revenue Vehicles</v>
      </c>
    </row>
    <row r="565" spans="2:9" x14ac:dyDescent="0.3">
      <c r="B565" s="76">
        <v>51100</v>
      </c>
      <c r="C565" s="76" t="s">
        <v>276</v>
      </c>
      <c r="D565" s="76" t="s">
        <v>277</v>
      </c>
      <c r="E565" s="76" t="s">
        <v>22</v>
      </c>
      <c r="F565" s="76" t="s">
        <v>64</v>
      </c>
      <c r="G565" s="76">
        <v>27</v>
      </c>
      <c r="H565" s="76" t="s">
        <v>276</v>
      </c>
      <c r="I565" s="77" t="str">
        <f t="shared" si="9"/>
        <v>51100 - Vehicles, Revenue Vehicles, Automated Guideway</v>
      </c>
    </row>
    <row r="566" spans="2:9" x14ac:dyDescent="0.3">
      <c r="B566" s="76">
        <v>51101</v>
      </c>
      <c r="C566" s="76" t="s">
        <v>276</v>
      </c>
      <c r="D566" s="76" t="s">
        <v>277</v>
      </c>
      <c r="E566" s="76" t="s">
        <v>22</v>
      </c>
      <c r="F566" s="76" t="s">
        <v>859</v>
      </c>
      <c r="G566" s="76">
        <v>27</v>
      </c>
      <c r="H566" s="76" t="s">
        <v>276</v>
      </c>
      <c r="I566" s="77" t="str">
        <f t="shared" si="9"/>
        <v>51101 - Vehicles, Revenue Vehicles, Automated Guideway, AGT</v>
      </c>
    </row>
    <row r="567" spans="2:9" x14ac:dyDescent="0.3">
      <c r="B567" s="76">
        <v>51102</v>
      </c>
      <c r="C567" s="76" t="s">
        <v>276</v>
      </c>
      <c r="D567" s="76" t="s">
        <v>277</v>
      </c>
      <c r="E567" s="76" t="s">
        <v>22</v>
      </c>
      <c r="F567" s="76" t="s">
        <v>47</v>
      </c>
      <c r="G567" s="76">
        <v>27</v>
      </c>
      <c r="H567" s="76" t="s">
        <v>276</v>
      </c>
      <c r="I567" s="77" t="str">
        <f t="shared" si="9"/>
        <v>51102 - Vehicles, Revenue Vehicles, Automated Guideway, Monorail</v>
      </c>
    </row>
    <row r="568" spans="2:9" x14ac:dyDescent="0.3">
      <c r="B568" s="76">
        <v>51200</v>
      </c>
      <c r="C568" s="76" t="s">
        <v>276</v>
      </c>
      <c r="D568" s="76" t="s">
        <v>277</v>
      </c>
      <c r="E568" s="76" t="s">
        <v>32</v>
      </c>
      <c r="F568" s="76" t="s">
        <v>64</v>
      </c>
      <c r="G568" s="76">
        <v>62</v>
      </c>
      <c r="H568" s="76" t="s">
        <v>276</v>
      </c>
      <c r="I568" s="77" t="str">
        <f t="shared" si="9"/>
        <v>51200 - Vehicles, Revenue Vehicles, Cable Car</v>
      </c>
    </row>
    <row r="569" spans="2:9" x14ac:dyDescent="0.3">
      <c r="B569" s="76">
        <v>51201</v>
      </c>
      <c r="C569" s="76" t="s">
        <v>276</v>
      </c>
      <c r="D569" s="76" t="s">
        <v>277</v>
      </c>
      <c r="E569" s="76" t="s">
        <v>32</v>
      </c>
      <c r="F569" s="76" t="s">
        <v>32</v>
      </c>
      <c r="G569" s="76">
        <v>62</v>
      </c>
      <c r="H569" s="76" t="s">
        <v>276</v>
      </c>
      <c r="I569" s="77" t="str">
        <f t="shared" si="9"/>
        <v>51201 - Vehicles, Revenue Vehicles, Cable Car, Cable Car</v>
      </c>
    </row>
    <row r="570" spans="2:9" x14ac:dyDescent="0.3">
      <c r="B570" s="76">
        <v>51300</v>
      </c>
      <c r="C570" s="76" t="s">
        <v>276</v>
      </c>
      <c r="D570" s="76" t="s">
        <v>277</v>
      </c>
      <c r="E570" s="76" t="s">
        <v>34</v>
      </c>
      <c r="F570" s="76" t="s">
        <v>64</v>
      </c>
      <c r="G570" s="76">
        <v>35</v>
      </c>
      <c r="H570" s="76" t="s">
        <v>276</v>
      </c>
      <c r="I570" s="77" t="str">
        <f t="shared" si="9"/>
        <v>51300 - Vehicles, Revenue Vehicles, Commuter Rail</v>
      </c>
    </row>
    <row r="571" spans="2:9" x14ac:dyDescent="0.3">
      <c r="B571" s="76">
        <v>51301</v>
      </c>
      <c r="C571" s="76" t="s">
        <v>276</v>
      </c>
      <c r="D571" s="76" t="s">
        <v>277</v>
      </c>
      <c r="E571" s="76" t="s">
        <v>34</v>
      </c>
      <c r="F571" s="76" t="s">
        <v>860</v>
      </c>
      <c r="G571" s="76">
        <v>35</v>
      </c>
      <c r="H571" s="76" t="s">
        <v>276</v>
      </c>
      <c r="I571" s="77" t="str">
        <f t="shared" si="9"/>
        <v>51301 - Vehicles, Revenue Vehicles, Commuter Rail, Revenue Locomotive</v>
      </c>
    </row>
    <row r="572" spans="2:9" x14ac:dyDescent="0.3">
      <c r="B572" s="76">
        <v>51302</v>
      </c>
      <c r="C572" s="76" t="s">
        <v>276</v>
      </c>
      <c r="D572" s="76" t="s">
        <v>277</v>
      </c>
      <c r="E572" s="76" t="s">
        <v>34</v>
      </c>
      <c r="F572" s="76" t="s">
        <v>861</v>
      </c>
      <c r="G572" s="76">
        <v>35</v>
      </c>
      <c r="H572" s="76" t="s">
        <v>276</v>
      </c>
      <c r="I572" s="77" t="str">
        <f t="shared" si="9"/>
        <v>51302 - Vehicles, Revenue Vehicles, Commuter Rail, Passenger Car</v>
      </c>
    </row>
    <row r="573" spans="2:9" x14ac:dyDescent="0.3">
      <c r="B573" s="76">
        <v>51303</v>
      </c>
      <c r="C573" s="76" t="s">
        <v>276</v>
      </c>
      <c r="D573" s="76" t="s">
        <v>277</v>
      </c>
      <c r="E573" s="76" t="s">
        <v>34</v>
      </c>
      <c r="F573" s="76" t="s">
        <v>862</v>
      </c>
      <c r="G573" s="76">
        <v>35</v>
      </c>
      <c r="H573" s="76" t="s">
        <v>276</v>
      </c>
      <c r="I573" s="77" t="str">
        <f t="shared" si="9"/>
        <v>51303 - Vehicles, Revenue Vehicles, Commuter Rail, Self-Propelled Passenger Car</v>
      </c>
    </row>
    <row r="574" spans="2:9" x14ac:dyDescent="0.3">
      <c r="B574" s="76">
        <v>51500</v>
      </c>
      <c r="C574" s="76" t="s">
        <v>276</v>
      </c>
      <c r="D574" s="76" t="s">
        <v>277</v>
      </c>
      <c r="E574" s="76" t="s">
        <v>38</v>
      </c>
      <c r="F574" s="76" t="s">
        <v>64</v>
      </c>
      <c r="G574" s="76">
        <v>27</v>
      </c>
      <c r="H574" s="76" t="s">
        <v>276</v>
      </c>
      <c r="I574" s="77" t="str">
        <f t="shared" si="9"/>
        <v>51500 - Vehicles, Revenue Vehicles, Ferry Boat</v>
      </c>
    </row>
    <row r="575" spans="2:9" x14ac:dyDescent="0.3">
      <c r="B575" s="76">
        <v>51501</v>
      </c>
      <c r="C575" s="76" t="s">
        <v>276</v>
      </c>
      <c r="D575" s="76" t="s">
        <v>277</v>
      </c>
      <c r="E575" s="76" t="s">
        <v>38</v>
      </c>
      <c r="F575" s="76" t="s">
        <v>38</v>
      </c>
      <c r="G575" s="76">
        <v>27</v>
      </c>
      <c r="H575" s="76" t="s">
        <v>276</v>
      </c>
      <c r="I575" s="77" t="str">
        <f t="shared" si="9"/>
        <v>51501 - Vehicles, Revenue Vehicles, Ferry Boat, Ferry Boat</v>
      </c>
    </row>
    <row r="576" spans="2:9" x14ac:dyDescent="0.3">
      <c r="B576" s="76">
        <v>51600</v>
      </c>
      <c r="C576" s="76" t="s">
        <v>276</v>
      </c>
      <c r="D576" s="76" t="s">
        <v>277</v>
      </c>
      <c r="E576" s="76" t="s">
        <v>39</v>
      </c>
      <c r="F576" s="76" t="s">
        <v>64</v>
      </c>
      <c r="G576" s="76">
        <v>27</v>
      </c>
      <c r="H576" s="76" t="s">
        <v>276</v>
      </c>
      <c r="I576" s="77" t="str">
        <f t="shared" si="9"/>
        <v>51600 - Vehicles, Revenue Vehicles, Heavy Rail</v>
      </c>
    </row>
    <row r="577" spans="2:9" x14ac:dyDescent="0.3">
      <c r="B577" s="76">
        <v>51601</v>
      </c>
      <c r="C577" s="76" t="s">
        <v>276</v>
      </c>
      <c r="D577" s="76" t="s">
        <v>277</v>
      </c>
      <c r="E577" s="76" t="s">
        <v>39</v>
      </c>
      <c r="F577" s="76" t="s">
        <v>39</v>
      </c>
      <c r="G577" s="76">
        <v>27</v>
      </c>
      <c r="H577" s="76" t="s">
        <v>276</v>
      </c>
      <c r="I577" s="77" t="str">
        <f t="shared" si="9"/>
        <v>51601 - Vehicles, Revenue Vehicles, Heavy Rail, Heavy Rail</v>
      </c>
    </row>
    <row r="578" spans="2:9" x14ac:dyDescent="0.3">
      <c r="B578" s="76">
        <v>51900</v>
      </c>
      <c r="C578" s="76" t="s">
        <v>276</v>
      </c>
      <c r="D578" s="76" t="s">
        <v>277</v>
      </c>
      <c r="E578" s="76" t="s">
        <v>114</v>
      </c>
      <c r="F578" s="76" t="s">
        <v>64</v>
      </c>
      <c r="G578" s="76">
        <v>14</v>
      </c>
      <c r="H578" s="76" t="s">
        <v>276</v>
      </c>
      <c r="I578" s="77" t="str">
        <f t="shared" si="9"/>
        <v>51900 - Vehicles, Revenue Vehicles, Bus</v>
      </c>
    </row>
    <row r="579" spans="2:9" x14ac:dyDescent="0.3">
      <c r="B579" s="76">
        <v>51901</v>
      </c>
      <c r="C579" s="76" t="s">
        <v>276</v>
      </c>
      <c r="D579" s="76" t="s">
        <v>277</v>
      </c>
      <c r="E579" s="76" t="s">
        <v>114</v>
      </c>
      <c r="F579" s="76" t="s">
        <v>863</v>
      </c>
      <c r="G579" s="76">
        <v>14</v>
      </c>
      <c r="H579" s="76" t="s">
        <v>276</v>
      </c>
      <c r="I579" s="77" t="str">
        <f t="shared" si="9"/>
        <v>51901 - Vehicles, Revenue Vehicles, Bus, Articulated Bus (60 ft)</v>
      </c>
    </row>
    <row r="580" spans="2:9" x14ac:dyDescent="0.3">
      <c r="B580" s="76">
        <v>51902</v>
      </c>
      <c r="C580" s="76" t="s">
        <v>276</v>
      </c>
      <c r="D580" s="76" t="s">
        <v>277</v>
      </c>
      <c r="E580" s="76" t="s">
        <v>114</v>
      </c>
      <c r="F580" s="76" t="s">
        <v>864</v>
      </c>
      <c r="G580" s="76">
        <v>14</v>
      </c>
      <c r="H580" s="76" t="s">
        <v>276</v>
      </c>
      <c r="I580" s="77" t="str">
        <f t="shared" si="9"/>
        <v>51902 - Vehicles, Revenue Vehicles, Bus, BRT Vehicle</v>
      </c>
    </row>
    <row r="581" spans="2:9" x14ac:dyDescent="0.3">
      <c r="B581" s="76">
        <v>51903</v>
      </c>
      <c r="C581" s="76" t="s">
        <v>276</v>
      </c>
      <c r="D581" s="76" t="s">
        <v>277</v>
      </c>
      <c r="E581" s="76" t="s">
        <v>114</v>
      </c>
      <c r="F581" s="76" t="s">
        <v>865</v>
      </c>
      <c r="G581" s="76">
        <v>14</v>
      </c>
      <c r="H581" s="76" t="s">
        <v>276</v>
      </c>
      <c r="I581" s="77" t="str">
        <f t="shared" si="9"/>
        <v>51903 - Vehicles, Revenue Vehicles, Bus, Bus (40 ft)</v>
      </c>
    </row>
    <row r="582" spans="2:9" x14ac:dyDescent="0.3">
      <c r="B582" s="76">
        <v>51904</v>
      </c>
      <c r="C582" s="76" t="s">
        <v>276</v>
      </c>
      <c r="D582" s="76" t="s">
        <v>277</v>
      </c>
      <c r="E582" s="76" t="s">
        <v>114</v>
      </c>
      <c r="F582" s="76" t="s">
        <v>866</v>
      </c>
      <c r="G582" s="76">
        <v>12</v>
      </c>
      <c r="H582" s="76" t="s">
        <v>276</v>
      </c>
      <c r="I582" s="77" t="str">
        <f t="shared" si="9"/>
        <v>51904 - Vehicles, Revenue Vehicles, Bus, Bus (35 ft)</v>
      </c>
    </row>
    <row r="583" spans="2:9" x14ac:dyDescent="0.3">
      <c r="B583" s="76">
        <v>51905</v>
      </c>
      <c r="C583" s="76" t="s">
        <v>276</v>
      </c>
      <c r="D583" s="76" t="s">
        <v>277</v>
      </c>
      <c r="E583" s="76" t="s">
        <v>114</v>
      </c>
      <c r="F583" s="76" t="s">
        <v>867</v>
      </c>
      <c r="G583" s="76">
        <v>9</v>
      </c>
      <c r="H583" s="76" t="s">
        <v>276</v>
      </c>
      <c r="I583" s="77" t="str">
        <f t="shared" si="9"/>
        <v>51905 - Vehicles, Revenue Vehicles, Bus, Bus (30 ft)</v>
      </c>
    </row>
    <row r="584" spans="2:9" x14ac:dyDescent="0.3">
      <c r="B584" s="76">
        <v>51906</v>
      </c>
      <c r="C584" s="76" t="s">
        <v>276</v>
      </c>
      <c r="D584" s="76" t="s">
        <v>277</v>
      </c>
      <c r="E584" s="76" t="s">
        <v>114</v>
      </c>
      <c r="F584" s="76" t="s">
        <v>868</v>
      </c>
      <c r="G584" s="76">
        <v>7</v>
      </c>
      <c r="H584" s="76" t="s">
        <v>276</v>
      </c>
      <c r="I584" s="77" t="str">
        <f t="shared" si="9"/>
        <v>51906 - Vehicles, Revenue Vehicles, Bus, Bus (&lt;30 ft)</v>
      </c>
    </row>
    <row r="585" spans="2:9" x14ac:dyDescent="0.3">
      <c r="B585" s="76">
        <v>51907</v>
      </c>
      <c r="C585" s="76" t="s">
        <v>276</v>
      </c>
      <c r="D585" s="76" t="s">
        <v>277</v>
      </c>
      <c r="E585" s="76" t="s">
        <v>114</v>
      </c>
      <c r="F585" s="76" t="s">
        <v>869</v>
      </c>
      <c r="G585" s="76">
        <v>12</v>
      </c>
      <c r="H585" s="76" t="s">
        <v>276</v>
      </c>
      <c r="I585" s="77" t="str">
        <f t="shared" si="9"/>
        <v>51907 - Vehicles, Revenue Vehicles, Bus, Double Decker Bus</v>
      </c>
    </row>
    <row r="586" spans="2:9" x14ac:dyDescent="0.3">
      <c r="B586" s="76">
        <v>51908</v>
      </c>
      <c r="C586" s="76" t="s">
        <v>276</v>
      </c>
      <c r="D586" s="76" t="s">
        <v>277</v>
      </c>
      <c r="E586" s="76" t="s">
        <v>114</v>
      </c>
      <c r="F586" s="76" t="s">
        <v>870</v>
      </c>
      <c r="G586" s="76">
        <v>12</v>
      </c>
      <c r="H586" s="76" t="s">
        <v>276</v>
      </c>
      <c r="I586" s="77" t="str">
        <f t="shared" si="9"/>
        <v>51908 - Vehicles, Revenue Vehicles, Bus, School Bus</v>
      </c>
    </row>
    <row r="587" spans="2:9" x14ac:dyDescent="0.3">
      <c r="B587" s="76">
        <v>51911</v>
      </c>
      <c r="C587" s="76" t="s">
        <v>276</v>
      </c>
      <c r="D587" s="76" t="s">
        <v>277</v>
      </c>
      <c r="E587" s="76" t="s">
        <v>114</v>
      </c>
      <c r="F587" s="76" t="s">
        <v>871</v>
      </c>
      <c r="G587" s="76">
        <v>14</v>
      </c>
      <c r="H587" s="76" t="s">
        <v>276</v>
      </c>
      <c r="I587" s="77" t="str">
        <f t="shared" si="9"/>
        <v>51911 - Vehicles, Revenue Vehicles, Bus, Motor Bus - Other</v>
      </c>
    </row>
    <row r="588" spans="2:9" x14ac:dyDescent="0.3">
      <c r="B588" s="76">
        <v>51912</v>
      </c>
      <c r="C588" s="76" t="s">
        <v>276</v>
      </c>
      <c r="D588" s="76" t="s">
        <v>277</v>
      </c>
      <c r="E588" s="76" t="s">
        <v>114</v>
      </c>
      <c r="F588" s="76" t="s">
        <v>872</v>
      </c>
      <c r="G588" s="76">
        <v>14</v>
      </c>
      <c r="H588" s="76" t="s">
        <v>276</v>
      </c>
      <c r="I588" s="77" t="str">
        <f t="shared" si="9"/>
        <v>51912 - Vehicles, Revenue Vehicles, Bus, Over-the-Road Coach</v>
      </c>
    </row>
    <row r="589" spans="2:9" x14ac:dyDescent="0.3">
      <c r="B589" s="76">
        <v>51921</v>
      </c>
      <c r="C589" s="76" t="s">
        <v>276</v>
      </c>
      <c r="D589" s="76" t="s">
        <v>277</v>
      </c>
      <c r="E589" s="76" t="s">
        <v>114</v>
      </c>
      <c r="F589" s="76" t="s">
        <v>873</v>
      </c>
      <c r="G589" s="76">
        <v>14</v>
      </c>
      <c r="H589" s="76" t="s">
        <v>276</v>
      </c>
      <c r="I589" s="77" t="str">
        <f t="shared" si="9"/>
        <v>51921 - Vehicles, Revenue Vehicles, Bus, Articulated Bus (60 ft) - Diesel</v>
      </c>
    </row>
    <row r="590" spans="2:9" x14ac:dyDescent="0.3">
      <c r="B590" s="76">
        <v>51922</v>
      </c>
      <c r="C590" s="76" t="s">
        <v>276</v>
      </c>
      <c r="D590" s="76" t="s">
        <v>277</v>
      </c>
      <c r="E590" s="76" t="s">
        <v>114</v>
      </c>
      <c r="F590" s="76" t="s">
        <v>874</v>
      </c>
      <c r="G590" s="76">
        <v>14</v>
      </c>
      <c r="H590" s="76" t="s">
        <v>276</v>
      </c>
      <c r="I590" s="77" t="str">
        <f t="shared" si="9"/>
        <v>51922 - Vehicles, Revenue Vehicles, Bus, BRT Vehicle - Diesel</v>
      </c>
    </row>
    <row r="591" spans="2:9" x14ac:dyDescent="0.3">
      <c r="B591" s="76">
        <v>51923</v>
      </c>
      <c r="C591" s="76" t="s">
        <v>276</v>
      </c>
      <c r="D591" s="76" t="s">
        <v>277</v>
      </c>
      <c r="E591" s="76" t="s">
        <v>114</v>
      </c>
      <c r="F591" s="76" t="s">
        <v>875</v>
      </c>
      <c r="G591" s="76">
        <v>14</v>
      </c>
      <c r="H591" s="76" t="s">
        <v>276</v>
      </c>
      <c r="I591" s="77" t="str">
        <f t="shared" si="9"/>
        <v>51923 - Vehicles, Revenue Vehicles, Bus, Bus (40 ft) - Diesel</v>
      </c>
    </row>
    <row r="592" spans="2:9" x14ac:dyDescent="0.3">
      <c r="B592" s="76">
        <v>51924</v>
      </c>
      <c r="C592" s="76" t="s">
        <v>276</v>
      </c>
      <c r="D592" s="76" t="s">
        <v>277</v>
      </c>
      <c r="E592" s="76" t="s">
        <v>114</v>
      </c>
      <c r="F592" s="76" t="s">
        <v>876</v>
      </c>
      <c r="G592" s="76">
        <v>12</v>
      </c>
      <c r="H592" s="76" t="s">
        <v>276</v>
      </c>
      <c r="I592" s="77" t="str">
        <f t="shared" si="9"/>
        <v>51924 - Vehicles, Revenue Vehicles, Bus, Bus (35 ft) - Diesel</v>
      </c>
    </row>
    <row r="593" spans="2:9" x14ac:dyDescent="0.3">
      <c r="B593" s="76">
        <v>51925</v>
      </c>
      <c r="C593" s="76" t="s">
        <v>276</v>
      </c>
      <c r="D593" s="76" t="s">
        <v>277</v>
      </c>
      <c r="E593" s="76" t="s">
        <v>114</v>
      </c>
      <c r="F593" s="76" t="s">
        <v>877</v>
      </c>
      <c r="G593" s="76">
        <v>9</v>
      </c>
      <c r="H593" s="76" t="s">
        <v>276</v>
      </c>
      <c r="I593" s="77" t="str">
        <f t="shared" si="9"/>
        <v>51925 - Vehicles, Revenue Vehicles, Bus, Bus (30 ft) - Diesel</v>
      </c>
    </row>
    <row r="594" spans="2:9" x14ac:dyDescent="0.3">
      <c r="B594" s="76">
        <v>51926</v>
      </c>
      <c r="C594" s="76" t="s">
        <v>276</v>
      </c>
      <c r="D594" s="76" t="s">
        <v>277</v>
      </c>
      <c r="E594" s="76" t="s">
        <v>114</v>
      </c>
      <c r="F594" s="76" t="s">
        <v>878</v>
      </c>
      <c r="G594" s="76">
        <v>7</v>
      </c>
      <c r="H594" s="76" t="s">
        <v>276</v>
      </c>
      <c r="I594" s="77" t="str">
        <f t="shared" si="9"/>
        <v>51926 - Vehicles, Revenue Vehicles, Bus, Bus (&lt;30 ft) - Diesel</v>
      </c>
    </row>
    <row r="595" spans="2:9" x14ac:dyDescent="0.3">
      <c r="B595" s="76">
        <v>51931</v>
      </c>
      <c r="C595" s="76" t="s">
        <v>276</v>
      </c>
      <c r="D595" s="76" t="s">
        <v>277</v>
      </c>
      <c r="E595" s="76" t="s">
        <v>114</v>
      </c>
      <c r="F595" s="76" t="s">
        <v>879</v>
      </c>
      <c r="G595" s="76">
        <v>14</v>
      </c>
      <c r="H595" s="76" t="s">
        <v>276</v>
      </c>
      <c r="I595" s="77" t="str">
        <f t="shared" si="9"/>
        <v>51931 - Vehicles, Revenue Vehicles, Bus, Articulated Bus (60 ft) - Hybrid</v>
      </c>
    </row>
    <row r="596" spans="2:9" x14ac:dyDescent="0.3">
      <c r="B596" s="76">
        <v>51932</v>
      </c>
      <c r="C596" s="76" t="s">
        <v>276</v>
      </c>
      <c r="D596" s="76" t="s">
        <v>277</v>
      </c>
      <c r="E596" s="76" t="s">
        <v>114</v>
      </c>
      <c r="F596" s="76" t="s">
        <v>880</v>
      </c>
      <c r="G596" s="76">
        <v>14</v>
      </c>
      <c r="H596" s="76" t="s">
        <v>276</v>
      </c>
      <c r="I596" s="77" t="str">
        <f t="shared" si="9"/>
        <v>51932 - Vehicles, Revenue Vehicles, Bus, BRT Vehicle - Hybrid</v>
      </c>
    </row>
    <row r="597" spans="2:9" x14ac:dyDescent="0.3">
      <c r="B597" s="76">
        <v>51933</v>
      </c>
      <c r="C597" s="76" t="s">
        <v>276</v>
      </c>
      <c r="D597" s="76" t="s">
        <v>277</v>
      </c>
      <c r="E597" s="76" t="s">
        <v>114</v>
      </c>
      <c r="F597" s="76" t="s">
        <v>881</v>
      </c>
      <c r="G597" s="76">
        <v>14</v>
      </c>
      <c r="H597" s="76" t="s">
        <v>276</v>
      </c>
      <c r="I597" s="77" t="str">
        <f t="shared" si="9"/>
        <v>51933 - Vehicles, Revenue Vehicles, Bus, Bus (40 ft) - Hybrid</v>
      </c>
    </row>
    <row r="598" spans="2:9" x14ac:dyDescent="0.3">
      <c r="B598" s="76">
        <v>51934</v>
      </c>
      <c r="C598" s="76" t="s">
        <v>276</v>
      </c>
      <c r="D598" s="76" t="s">
        <v>277</v>
      </c>
      <c r="E598" s="76" t="s">
        <v>114</v>
      </c>
      <c r="F598" s="76" t="s">
        <v>882</v>
      </c>
      <c r="G598" s="76">
        <v>12</v>
      </c>
      <c r="H598" s="76" t="s">
        <v>276</v>
      </c>
      <c r="I598" s="77" t="str">
        <f t="shared" si="9"/>
        <v>51934 - Vehicles, Revenue Vehicles, Bus, Bus (35 ft) - Hybrid</v>
      </c>
    </row>
    <row r="599" spans="2:9" x14ac:dyDescent="0.3">
      <c r="B599" s="76">
        <v>51935</v>
      </c>
      <c r="C599" s="76" t="s">
        <v>276</v>
      </c>
      <c r="D599" s="76" t="s">
        <v>277</v>
      </c>
      <c r="E599" s="76" t="s">
        <v>114</v>
      </c>
      <c r="F599" s="76" t="s">
        <v>883</v>
      </c>
      <c r="G599" s="76">
        <v>9</v>
      </c>
      <c r="H599" s="76" t="s">
        <v>276</v>
      </c>
      <c r="I599" s="77" t="str">
        <f t="shared" si="9"/>
        <v>51935 - Vehicles, Revenue Vehicles, Bus, Bus (30 ft) - Hybrid</v>
      </c>
    </row>
    <row r="600" spans="2:9" x14ac:dyDescent="0.3">
      <c r="B600" s="76">
        <v>51936</v>
      </c>
      <c r="C600" s="76" t="s">
        <v>276</v>
      </c>
      <c r="D600" s="76" t="s">
        <v>277</v>
      </c>
      <c r="E600" s="76" t="s">
        <v>114</v>
      </c>
      <c r="F600" s="76" t="s">
        <v>884</v>
      </c>
      <c r="G600" s="76">
        <v>7</v>
      </c>
      <c r="H600" s="76" t="s">
        <v>276</v>
      </c>
      <c r="I600" s="77" t="str">
        <f t="shared" si="9"/>
        <v>51936 - Vehicles, Revenue Vehicles, Bus, Bus (&lt;30 ft) - Hybrid</v>
      </c>
    </row>
    <row r="601" spans="2:9" x14ac:dyDescent="0.3">
      <c r="B601" s="76">
        <v>51941</v>
      </c>
      <c r="C601" s="76" t="s">
        <v>276</v>
      </c>
      <c r="D601" s="76" t="s">
        <v>277</v>
      </c>
      <c r="E601" s="76" t="s">
        <v>114</v>
      </c>
      <c r="F601" s="76" t="s">
        <v>885</v>
      </c>
      <c r="G601" s="76">
        <v>14</v>
      </c>
      <c r="H601" s="76" t="s">
        <v>276</v>
      </c>
      <c r="I601" s="77" t="str">
        <f t="shared" si="9"/>
        <v>51941 - Vehicles, Revenue Vehicles, Bus, Articulated Bus (60 ft) - CNG</v>
      </c>
    </row>
    <row r="602" spans="2:9" x14ac:dyDescent="0.3">
      <c r="B602" s="76">
        <v>51942</v>
      </c>
      <c r="C602" s="76" t="s">
        <v>276</v>
      </c>
      <c r="D602" s="76" t="s">
        <v>277</v>
      </c>
      <c r="E602" s="76" t="s">
        <v>114</v>
      </c>
      <c r="F602" s="76" t="s">
        <v>886</v>
      </c>
      <c r="G602" s="76">
        <v>14</v>
      </c>
      <c r="H602" s="76" t="s">
        <v>276</v>
      </c>
      <c r="I602" s="77" t="str">
        <f t="shared" si="9"/>
        <v>51942 - Vehicles, Revenue Vehicles, Bus, BRT Vehicle - CNG</v>
      </c>
    </row>
    <row r="603" spans="2:9" x14ac:dyDescent="0.3">
      <c r="B603" s="76">
        <v>51943</v>
      </c>
      <c r="C603" s="76" t="s">
        <v>276</v>
      </c>
      <c r="D603" s="76" t="s">
        <v>277</v>
      </c>
      <c r="E603" s="76" t="s">
        <v>114</v>
      </c>
      <c r="F603" s="76" t="s">
        <v>887</v>
      </c>
      <c r="G603" s="76">
        <v>14</v>
      </c>
      <c r="H603" s="76" t="s">
        <v>276</v>
      </c>
      <c r="I603" s="77" t="str">
        <f t="shared" si="9"/>
        <v>51943 - Vehicles, Revenue Vehicles, Bus, Bus (40 ft) - CNG</v>
      </c>
    </row>
    <row r="604" spans="2:9" x14ac:dyDescent="0.3">
      <c r="B604" s="76">
        <v>51944</v>
      </c>
      <c r="C604" s="76" t="s">
        <v>276</v>
      </c>
      <c r="D604" s="76" t="s">
        <v>277</v>
      </c>
      <c r="E604" s="76" t="s">
        <v>114</v>
      </c>
      <c r="F604" s="76" t="s">
        <v>888</v>
      </c>
      <c r="G604" s="76">
        <v>12</v>
      </c>
      <c r="H604" s="76" t="s">
        <v>276</v>
      </c>
      <c r="I604" s="77" t="str">
        <f t="shared" si="9"/>
        <v>51944 - Vehicles, Revenue Vehicles, Bus, Bus (35 ft) - CNG</v>
      </c>
    </row>
    <row r="605" spans="2:9" x14ac:dyDescent="0.3">
      <c r="B605" s="76">
        <v>51945</v>
      </c>
      <c r="C605" s="76" t="s">
        <v>276</v>
      </c>
      <c r="D605" s="76" t="s">
        <v>277</v>
      </c>
      <c r="E605" s="76" t="s">
        <v>114</v>
      </c>
      <c r="F605" s="76" t="s">
        <v>889</v>
      </c>
      <c r="G605" s="76">
        <v>9</v>
      </c>
      <c r="H605" s="76" t="s">
        <v>276</v>
      </c>
      <c r="I605" s="77" t="str">
        <f t="shared" si="9"/>
        <v>51945 - Vehicles, Revenue Vehicles, Bus, Bus (30 ft) - CNG</v>
      </c>
    </row>
    <row r="606" spans="2:9" x14ac:dyDescent="0.3">
      <c r="B606" s="76">
        <v>51946</v>
      </c>
      <c r="C606" s="76" t="s">
        <v>276</v>
      </c>
      <c r="D606" s="76" t="s">
        <v>277</v>
      </c>
      <c r="E606" s="76" t="s">
        <v>114</v>
      </c>
      <c r="F606" s="76" t="s">
        <v>890</v>
      </c>
      <c r="G606" s="76">
        <v>7</v>
      </c>
      <c r="H606" s="76" t="s">
        <v>276</v>
      </c>
      <c r="I606" s="77" t="str">
        <f t="shared" si="9"/>
        <v>51946 - Vehicles, Revenue Vehicles, Bus, Bus (&lt;30 ft) - CNG</v>
      </c>
    </row>
    <row r="607" spans="2:9" x14ac:dyDescent="0.3">
      <c r="B607" s="76">
        <v>52000</v>
      </c>
      <c r="C607" s="76" t="s">
        <v>276</v>
      </c>
      <c r="D607" s="76" t="s">
        <v>277</v>
      </c>
      <c r="E607" s="76" t="s">
        <v>43</v>
      </c>
      <c r="F607" s="76" t="s">
        <v>64</v>
      </c>
      <c r="G607" s="76">
        <v>27</v>
      </c>
      <c r="H607" s="76" t="s">
        <v>276</v>
      </c>
      <c r="I607" s="77" t="str">
        <f t="shared" si="9"/>
        <v>52000 - Vehicles, Revenue Vehicles, Light Rail</v>
      </c>
    </row>
    <row r="608" spans="2:9" x14ac:dyDescent="0.3">
      <c r="B608" s="76">
        <v>52001</v>
      </c>
      <c r="C608" s="76" t="s">
        <v>276</v>
      </c>
      <c r="D608" s="76" t="s">
        <v>277</v>
      </c>
      <c r="E608" s="76" t="s">
        <v>43</v>
      </c>
      <c r="F608" s="76" t="s">
        <v>891</v>
      </c>
      <c r="G608" s="76">
        <v>27</v>
      </c>
      <c r="H608" s="76" t="s">
        <v>276</v>
      </c>
      <c r="I608" s="77" t="str">
        <f t="shared" si="9"/>
        <v>52001 - Vehicles, Revenue Vehicles, Light Rail, LRV</v>
      </c>
    </row>
    <row r="609" spans="2:9" x14ac:dyDescent="0.3">
      <c r="B609" s="76">
        <v>52002</v>
      </c>
      <c r="C609" s="76" t="s">
        <v>276</v>
      </c>
      <c r="D609" s="76" t="s">
        <v>277</v>
      </c>
      <c r="E609" s="76" t="s">
        <v>43</v>
      </c>
      <c r="F609" s="76" t="s">
        <v>892</v>
      </c>
      <c r="G609" s="76">
        <v>27</v>
      </c>
      <c r="H609" s="76" t="s">
        <v>276</v>
      </c>
      <c r="I609" s="77" t="str">
        <f t="shared" si="9"/>
        <v>52002 - Vehicles, Revenue Vehicles, Light Rail, Street Car</v>
      </c>
    </row>
    <row r="610" spans="2:9" x14ac:dyDescent="0.3">
      <c r="B610" s="76">
        <v>52003</v>
      </c>
      <c r="C610" s="76" t="s">
        <v>276</v>
      </c>
      <c r="D610" s="76" t="s">
        <v>277</v>
      </c>
      <c r="E610" s="76" t="s">
        <v>43</v>
      </c>
      <c r="F610" s="76" t="s">
        <v>893</v>
      </c>
      <c r="G610" s="76">
        <v>27</v>
      </c>
      <c r="H610" s="76" t="s">
        <v>276</v>
      </c>
      <c r="I610" s="77" t="str">
        <f t="shared" si="9"/>
        <v>52003 - Vehicles, Revenue Vehicles, Light Rail, Historic Street Car</v>
      </c>
    </row>
    <row r="611" spans="2:9" x14ac:dyDescent="0.3">
      <c r="B611" s="76">
        <v>52100</v>
      </c>
      <c r="C611" s="76" t="s">
        <v>276</v>
      </c>
      <c r="D611" s="76" t="s">
        <v>277</v>
      </c>
      <c r="E611" s="76" t="s">
        <v>53</v>
      </c>
      <c r="F611" s="76" t="s">
        <v>64</v>
      </c>
      <c r="G611" s="76">
        <v>14</v>
      </c>
      <c r="H611" s="76" t="s">
        <v>276</v>
      </c>
      <c r="I611" s="77" t="str">
        <f t="shared" si="9"/>
        <v>52100 - Vehicles, Revenue Vehicles, Trolleybus</v>
      </c>
    </row>
    <row r="612" spans="2:9" x14ac:dyDescent="0.3">
      <c r="B612" s="76">
        <v>52101</v>
      </c>
      <c r="C612" s="76" t="s">
        <v>276</v>
      </c>
      <c r="D612" s="76" t="s">
        <v>277</v>
      </c>
      <c r="E612" s="76" t="s">
        <v>53</v>
      </c>
      <c r="F612" s="76" t="s">
        <v>53</v>
      </c>
      <c r="G612" s="76">
        <v>14</v>
      </c>
      <c r="H612" s="76" t="s">
        <v>276</v>
      </c>
      <c r="I612" s="77" t="str">
        <f t="shared" si="9"/>
        <v>52101 - Vehicles, Revenue Vehicles, Trolleybus, Trolleybus</v>
      </c>
    </row>
    <row r="613" spans="2:9" x14ac:dyDescent="0.3">
      <c r="B613" s="76">
        <v>52301</v>
      </c>
      <c r="C613" s="76" t="s">
        <v>276</v>
      </c>
      <c r="D613" s="76" t="s">
        <v>277</v>
      </c>
      <c r="E613" s="76" t="s">
        <v>895</v>
      </c>
      <c r="F613" s="76" t="s">
        <v>894</v>
      </c>
      <c r="G613" s="76">
        <v>6</v>
      </c>
      <c r="H613" s="76" t="s">
        <v>276</v>
      </c>
      <c r="I613" s="77" t="str">
        <f t="shared" si="9"/>
        <v>52301 - Vehicles, Revenue Vehicles, Vans, Cutaways and Autos, Automobile</v>
      </c>
    </row>
    <row r="614" spans="2:9" x14ac:dyDescent="0.3">
      <c r="B614" s="76">
        <v>52521</v>
      </c>
      <c r="C614" s="76" t="s">
        <v>276</v>
      </c>
      <c r="D614" s="76" t="s">
        <v>277</v>
      </c>
      <c r="E614" s="76" t="s">
        <v>895</v>
      </c>
      <c r="F614" s="76" t="s">
        <v>896</v>
      </c>
      <c r="G614" s="76">
        <v>6</v>
      </c>
      <c r="H614" s="76" t="s">
        <v>276</v>
      </c>
      <c r="I614" s="77" t="str">
        <f t="shared" si="9"/>
        <v>52521 - Vehicles, Revenue Vehicles, Vans, Cutaways and Autos, Heavy-Duty Van</v>
      </c>
    </row>
    <row r="615" spans="2:9" x14ac:dyDescent="0.3">
      <c r="B615" s="76">
        <v>52522</v>
      </c>
      <c r="C615" s="76" t="s">
        <v>276</v>
      </c>
      <c r="D615" s="76" t="s">
        <v>277</v>
      </c>
      <c r="E615" s="76" t="s">
        <v>895</v>
      </c>
      <c r="F615" s="76" t="s">
        <v>897</v>
      </c>
      <c r="G615" s="76">
        <v>6</v>
      </c>
      <c r="H615" s="76" t="s">
        <v>276</v>
      </c>
      <c r="I615" s="77" t="str">
        <f t="shared" si="9"/>
        <v>52522 - Vehicles, Revenue Vehicles, Vans, Cutaways and Autos, Super Medium-Duty Van</v>
      </c>
    </row>
    <row r="616" spans="2:9" x14ac:dyDescent="0.3">
      <c r="B616" s="76">
        <v>52523</v>
      </c>
      <c r="C616" s="76" t="s">
        <v>276</v>
      </c>
      <c r="D616" s="76" t="s">
        <v>277</v>
      </c>
      <c r="E616" s="76" t="s">
        <v>895</v>
      </c>
      <c r="F616" s="76" t="s">
        <v>898</v>
      </c>
      <c r="G616" s="76">
        <v>6</v>
      </c>
      <c r="H616" s="76" t="s">
        <v>276</v>
      </c>
      <c r="I616" s="77" t="str">
        <f t="shared" si="9"/>
        <v>52523 - Vehicles, Revenue Vehicles, Vans, Cutaways and Autos, Medium-Duty Van</v>
      </c>
    </row>
    <row r="617" spans="2:9" x14ac:dyDescent="0.3">
      <c r="B617" s="76">
        <v>52524</v>
      </c>
      <c r="C617" s="76" t="s">
        <v>276</v>
      </c>
      <c r="D617" s="76" t="s">
        <v>277</v>
      </c>
      <c r="E617" s="76" t="s">
        <v>895</v>
      </c>
      <c r="F617" s="76" t="s">
        <v>899</v>
      </c>
      <c r="G617" s="76">
        <v>6</v>
      </c>
      <c r="H617" s="76" t="s">
        <v>276</v>
      </c>
      <c r="I617" s="77" t="str">
        <f t="shared" si="9"/>
        <v>52524 - Vehicles, Revenue Vehicles, Vans, Cutaways and Autos, Light-Duty Van</v>
      </c>
    </row>
    <row r="618" spans="2:9" x14ac:dyDescent="0.3">
      <c r="B618" s="76">
        <v>52525</v>
      </c>
      <c r="C618" s="76" t="s">
        <v>276</v>
      </c>
      <c r="D618" s="76" t="s">
        <v>277</v>
      </c>
      <c r="E618" s="76" t="s">
        <v>895</v>
      </c>
      <c r="F618" s="76" t="s">
        <v>900</v>
      </c>
      <c r="G618" s="76">
        <v>6</v>
      </c>
      <c r="H618" s="76" t="s">
        <v>276</v>
      </c>
      <c r="I618" s="77" t="str">
        <f t="shared" si="9"/>
        <v>52525 - Vehicles, Revenue Vehicles, Vans, Cutaways and Autos, Mini-Van</v>
      </c>
    </row>
    <row r="619" spans="2:9" x14ac:dyDescent="0.3">
      <c r="B619" s="76">
        <v>52526</v>
      </c>
      <c r="C619" s="76" t="s">
        <v>276</v>
      </c>
      <c r="D619" s="76" t="s">
        <v>277</v>
      </c>
      <c r="E619" s="76" t="s">
        <v>895</v>
      </c>
      <c r="F619" s="76" t="s">
        <v>901</v>
      </c>
      <c r="G619" s="76">
        <v>6</v>
      </c>
      <c r="H619" s="76" t="s">
        <v>276</v>
      </c>
      <c r="I619" s="77" t="str">
        <f t="shared" si="9"/>
        <v>52526 - Vehicles, Revenue Vehicles, Vans, Cutaways and Autos, Raised Roof Van</v>
      </c>
    </row>
    <row r="620" spans="2:9" x14ac:dyDescent="0.3">
      <c r="B620" s="76">
        <v>52527</v>
      </c>
      <c r="C620" s="76" t="s">
        <v>276</v>
      </c>
      <c r="D620" s="76" t="s">
        <v>277</v>
      </c>
      <c r="E620" s="76" t="s">
        <v>895</v>
      </c>
      <c r="F620" s="76" t="s">
        <v>902</v>
      </c>
      <c r="G620" s="76">
        <v>6</v>
      </c>
      <c r="H620" s="76" t="s">
        <v>276</v>
      </c>
      <c r="I620" s="77" t="str">
        <f t="shared" si="9"/>
        <v>52527 - Vehicles, Revenue Vehicles, Vans, Cutaways and Autos, SUV</v>
      </c>
    </row>
    <row r="621" spans="2:9" x14ac:dyDescent="0.3">
      <c r="B621" s="76">
        <v>53000</v>
      </c>
      <c r="C621" s="76" t="s">
        <v>276</v>
      </c>
      <c r="D621" s="76" t="s">
        <v>278</v>
      </c>
      <c r="E621" s="76" t="s">
        <v>64</v>
      </c>
      <c r="F621" s="76" t="s">
        <v>64</v>
      </c>
      <c r="G621" s="76">
        <v>6</v>
      </c>
      <c r="H621" s="76" t="s">
        <v>276</v>
      </c>
      <c r="I621" s="77" t="str">
        <f t="shared" si="9"/>
        <v>53000 - Vehicles, Non-Revenue Vehicles</v>
      </c>
    </row>
    <row r="622" spans="2:9" x14ac:dyDescent="0.3">
      <c r="B622" s="76">
        <v>53001</v>
      </c>
      <c r="C622" s="76" t="s">
        <v>276</v>
      </c>
      <c r="D622" s="76" t="s">
        <v>278</v>
      </c>
      <c r="E622" s="76" t="s">
        <v>279</v>
      </c>
      <c r="F622" s="76" t="s">
        <v>64</v>
      </c>
      <c r="G622" s="76">
        <v>6</v>
      </c>
      <c r="H622" s="76" t="s">
        <v>276</v>
      </c>
      <c r="I622" s="77" t="str">
        <f t="shared" si="9"/>
        <v>53001 - Vehicles, Non-Revenue Vehicles, Car</v>
      </c>
    </row>
    <row r="623" spans="2:9" x14ac:dyDescent="0.3">
      <c r="B623" s="76">
        <v>53002</v>
      </c>
      <c r="C623" s="76" t="s">
        <v>276</v>
      </c>
      <c r="D623" s="76" t="s">
        <v>278</v>
      </c>
      <c r="E623" s="76" t="s">
        <v>280</v>
      </c>
      <c r="F623" s="76" t="s">
        <v>64</v>
      </c>
      <c r="G623" s="76">
        <v>6</v>
      </c>
      <c r="H623" s="76" t="s">
        <v>276</v>
      </c>
      <c r="I623" s="77" t="str">
        <f t="shared" si="9"/>
        <v>53002 - Vehicles, Non-Revenue Vehicles, Truck</v>
      </c>
    </row>
    <row r="624" spans="2:9" x14ac:dyDescent="0.3">
      <c r="B624" s="76">
        <v>53003</v>
      </c>
      <c r="C624" s="76" t="s">
        <v>276</v>
      </c>
      <c r="D624" s="76" t="s">
        <v>278</v>
      </c>
      <c r="E624" s="76" t="s">
        <v>90</v>
      </c>
      <c r="F624" s="76" t="s">
        <v>64</v>
      </c>
      <c r="G624" s="76">
        <v>15</v>
      </c>
      <c r="H624" s="76" t="s">
        <v>276</v>
      </c>
      <c r="I624" s="77" t="str">
        <f t="shared" si="9"/>
        <v>53003 - Vehicles, Non-Revenue Vehicles, Special</v>
      </c>
    </row>
    <row r="625" spans="2:9" x14ac:dyDescent="0.3">
      <c r="B625" s="76">
        <v>53004</v>
      </c>
      <c r="C625" s="76" t="s">
        <v>276</v>
      </c>
      <c r="D625" s="76" t="s">
        <v>278</v>
      </c>
      <c r="E625" s="76" t="s">
        <v>281</v>
      </c>
      <c r="F625" s="76" t="s">
        <v>64</v>
      </c>
      <c r="G625" s="76">
        <v>40</v>
      </c>
      <c r="H625" s="76" t="s">
        <v>276</v>
      </c>
      <c r="I625" s="77" t="str">
        <f t="shared" si="9"/>
        <v>53004 - Vehicles, Non-Revenue Vehicles, Locomotive, Switch</v>
      </c>
    </row>
    <row r="626" spans="2:9" x14ac:dyDescent="0.3">
      <c r="B626" s="76">
        <v>54000</v>
      </c>
      <c r="C626" s="76" t="s">
        <v>276</v>
      </c>
      <c r="D626" s="76" t="s">
        <v>282</v>
      </c>
      <c r="E626" s="76" t="s">
        <v>64</v>
      </c>
      <c r="F626" s="76" t="s">
        <v>64</v>
      </c>
      <c r="G626" s="76">
        <v>20</v>
      </c>
      <c r="H626" s="76" t="s">
        <v>206</v>
      </c>
      <c r="I626" s="77" t="str">
        <f t="shared" si="9"/>
        <v>54000 - Vehicles, Equipment/Parts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B2:N205"/>
  <sheetViews>
    <sheetView topLeftCell="A142" workbookViewId="0">
      <selection activeCell="N12" sqref="N12"/>
    </sheetView>
  </sheetViews>
  <sheetFormatPr defaultColWidth="9.109375" defaultRowHeight="14.4" x14ac:dyDescent="0.3"/>
  <cols>
    <col min="1" max="1" width="9.109375" style="5"/>
    <col min="2" max="2" width="10.6640625" style="5" customWidth="1"/>
    <col min="3" max="3" width="17.33203125" style="5" customWidth="1"/>
    <col min="4" max="4" width="14.88671875" style="5" bestFit="1" customWidth="1"/>
    <col min="5" max="5" width="18.44140625" style="5" bestFit="1" customWidth="1"/>
    <col min="6" max="6" width="18.5546875" style="5" bestFit="1" customWidth="1"/>
    <col min="7" max="7" width="10.6640625" style="5" customWidth="1"/>
    <col min="8" max="16384" width="9.109375" style="5"/>
  </cols>
  <sheetData>
    <row r="2" spans="2:14" x14ac:dyDescent="0.3">
      <c r="B2" s="9" t="s">
        <v>300</v>
      </c>
    </row>
    <row r="3" spans="2:14" x14ac:dyDescent="0.3">
      <c r="B3" s="9" t="s">
        <v>301</v>
      </c>
      <c r="E3" s="9" t="s">
        <v>302</v>
      </c>
      <c r="F3" s="9" t="s">
        <v>350</v>
      </c>
    </row>
    <row r="4" spans="2:14" x14ac:dyDescent="0.3">
      <c r="B4" s="4" t="s">
        <v>294</v>
      </c>
      <c r="C4" s="4" t="s">
        <v>295</v>
      </c>
      <c r="D4" s="4" t="s">
        <v>296</v>
      </c>
      <c r="E4" s="4" t="s">
        <v>297</v>
      </c>
      <c r="F4" s="4" t="s">
        <v>298</v>
      </c>
      <c r="G4" s="4" t="s">
        <v>299</v>
      </c>
    </row>
    <row r="5" spans="2:14" x14ac:dyDescent="0.3">
      <c r="B5" s="6">
        <v>1850</v>
      </c>
      <c r="C5" s="58">
        <v>2.5042960803988681</v>
      </c>
      <c r="D5" s="58">
        <v>1.5655891099493384</v>
      </c>
      <c r="E5" s="58">
        <v>0.6981825218048997</v>
      </c>
      <c r="F5" s="58">
        <v>0.67495889991825264</v>
      </c>
      <c r="G5" s="59">
        <v>0.67495889991825264</v>
      </c>
    </row>
    <row r="6" spans="2:14" x14ac:dyDescent="0.3">
      <c r="B6" s="7">
        <v>1851</v>
      </c>
      <c r="C6" s="60">
        <v>2.5672372545517197</v>
      </c>
      <c r="D6" s="60">
        <v>1.6093869419746114</v>
      </c>
      <c r="E6" s="60">
        <v>0.72182618199643855</v>
      </c>
      <c r="F6" s="60">
        <v>0.69865621728111083</v>
      </c>
      <c r="G6" s="61">
        <v>0.69865621728111083</v>
      </c>
      <c r="M6" s="5">
        <v>17.9037882357079</v>
      </c>
      <c r="N6" s="5">
        <v>17.9038</v>
      </c>
    </row>
    <row r="7" spans="2:14" x14ac:dyDescent="0.3">
      <c r="B7" s="7">
        <v>1852</v>
      </c>
      <c r="C7" s="60">
        <v>2.6317603468470572</v>
      </c>
      <c r="D7" s="60">
        <v>1.6544100316859041</v>
      </c>
      <c r="E7" s="60">
        <v>0.74627052488883872</v>
      </c>
      <c r="F7" s="60">
        <v>0.72318553026661225</v>
      </c>
      <c r="G7" s="61">
        <v>0.72318553026661225</v>
      </c>
      <c r="M7" s="5">
        <v>153.34507670377701</v>
      </c>
      <c r="N7" s="5">
        <v>153.3451</v>
      </c>
    </row>
    <row r="8" spans="2:14" x14ac:dyDescent="0.3">
      <c r="B8" s="7">
        <v>1853</v>
      </c>
      <c r="C8" s="60">
        <v>2.6979051160762157</v>
      </c>
      <c r="D8" s="60">
        <v>1.7006926560400366</v>
      </c>
      <c r="E8" s="60">
        <v>0.77154266526814719</v>
      </c>
      <c r="F8" s="60">
        <v>0.74857604963754054</v>
      </c>
      <c r="G8" s="61">
        <v>0.74857604963754054</v>
      </c>
    </row>
    <row r="9" spans="2:14" x14ac:dyDescent="0.3">
      <c r="B9" s="7">
        <v>1854</v>
      </c>
      <c r="C9" s="60">
        <v>2.7657123202993583</v>
      </c>
      <c r="D9" s="60">
        <v>1.7482700509021325</v>
      </c>
      <c r="E9" s="60">
        <v>0.79767063615134248</v>
      </c>
      <c r="F9" s="60">
        <v>0.77485801172537139</v>
      </c>
      <c r="G9" s="61">
        <v>0.77485801172537139</v>
      </c>
      <c r="M9" s="5">
        <f>M7/M6</f>
        <v>8.5649514329006973</v>
      </c>
      <c r="N9" s="5">
        <f>N7/N6</f>
        <v>8.5649471062009184</v>
      </c>
    </row>
    <row r="10" spans="2:14" x14ac:dyDescent="0.3">
      <c r="B10" s="7">
        <v>1855</v>
      </c>
      <c r="C10" s="60">
        <v>2.8352237419603799</v>
      </c>
      <c r="D10" s="60">
        <v>1.7971784378713704</v>
      </c>
      <c r="E10" s="60">
        <v>0.82468341988184257</v>
      </c>
      <c r="F10" s="60">
        <v>0.80206271443724519</v>
      </c>
      <c r="G10" s="61">
        <v>0.80206271443724519</v>
      </c>
    </row>
    <row r="11" spans="2:14" x14ac:dyDescent="0.3">
      <c r="B11" s="7">
        <v>1856</v>
      </c>
      <c r="C11" s="60">
        <v>2.9064822136330282</v>
      </c>
      <c r="D11" s="60">
        <v>1.8474550518571946</v>
      </c>
      <c r="E11" s="60">
        <v>0.85261098027804949</v>
      </c>
      <c r="F11" s="60">
        <v>0.83022255452711868</v>
      </c>
      <c r="G11" s="61">
        <v>0.83022255452711868</v>
      </c>
    </row>
    <row r="12" spans="2:14" x14ac:dyDescent="0.3">
      <c r="B12" s="7">
        <v>1857</v>
      </c>
      <c r="C12" s="60">
        <v>2.9795316444141142</v>
      </c>
      <c r="D12" s="60">
        <v>1.8991381694269776</v>
      </c>
      <c r="E12" s="60">
        <v>0.88148429587059052</v>
      </c>
      <c r="F12" s="60">
        <v>0.85937106617547954</v>
      </c>
      <c r="G12" s="61">
        <v>0.85937106617547954</v>
      </c>
    </row>
    <row r="13" spans="2:14" x14ac:dyDescent="0.3">
      <c r="B13" s="7">
        <v>1858</v>
      </c>
      <c r="C13" s="60">
        <v>3.0544170469800647</v>
      </c>
      <c r="D13" s="60">
        <v>1.9522671379467182</v>
      </c>
      <c r="E13" s="60">
        <v>0.91133539426512478</v>
      </c>
      <c r="F13" s="60">
        <v>0.88954296092356666</v>
      </c>
      <c r="G13" s="61">
        <v>0.88954296092356666</v>
      </c>
    </row>
    <row r="14" spans="2:14" x14ac:dyDescent="0.3">
      <c r="B14" s="7">
        <v>1859</v>
      </c>
      <c r="C14" s="60">
        <v>3.1311845653234989</v>
      </c>
      <c r="D14" s="60">
        <v>2.0068824055369596</v>
      </c>
      <c r="E14" s="60">
        <v>0.94219738766883221</v>
      </c>
      <c r="F14" s="60">
        <v>0.92077416900965225</v>
      </c>
      <c r="G14" s="61">
        <v>0.92077416900965225</v>
      </c>
    </row>
    <row r="15" spans="2:14" x14ac:dyDescent="0.3">
      <c r="B15" s="7">
        <v>1860</v>
      </c>
      <c r="C15" s="60">
        <v>3.2098815031869155</v>
      </c>
      <c r="D15" s="60">
        <v>2.063025551866732</v>
      </c>
      <c r="E15" s="60">
        <v>0.97410450961999229</v>
      </c>
      <c r="F15" s="60">
        <v>0.95310188215661051</v>
      </c>
      <c r="G15" s="61">
        <v>0.95310188215661051</v>
      </c>
    </row>
    <row r="16" spans="2:14" x14ac:dyDescent="0.3">
      <c r="B16" s="7">
        <v>1861</v>
      </c>
      <c r="C16" s="60">
        <v>3.2905563532110089</v>
      </c>
      <c r="D16" s="60">
        <v>2.1207393198089663</v>
      </c>
      <c r="E16" s="60">
        <v>1.0070921529613943</v>
      </c>
      <c r="F16" s="60">
        <v>0.98656459786172712</v>
      </c>
      <c r="G16" s="61">
        <v>0.98656459786172712</v>
      </c>
    </row>
    <row r="17" spans="2:7" x14ac:dyDescent="0.3">
      <c r="B17" s="7">
        <v>1862</v>
      </c>
      <c r="C17" s="60">
        <v>3.373258826815583</v>
      </c>
      <c r="D17" s="60">
        <v>2.180067647981478</v>
      </c>
      <c r="E17" s="60">
        <v>1.0411969090997015</v>
      </c>
      <c r="F17" s="60">
        <v>1.0212021652414913</v>
      </c>
      <c r="G17" s="61">
        <v>1.0212021652414913</v>
      </c>
    </row>
    <row r="18" spans="2:7" x14ac:dyDescent="0.3">
      <c r="B18" s="7">
        <v>1863</v>
      </c>
      <c r="C18" s="60">
        <v>3.4580398848314653</v>
      </c>
      <c r="D18" s="60">
        <v>2.2410557041982937</v>
      </c>
      <c r="E18" s="60">
        <v>1.0764566085943175</v>
      </c>
      <c r="F18" s="60">
        <v>1.0570558324859658</v>
      </c>
      <c r="G18" s="61">
        <v>1.0570558324859658</v>
      </c>
    </row>
    <row r="19" spans="2:7" x14ac:dyDescent="0.3">
      <c r="B19" s="7">
        <v>1864</v>
      </c>
      <c r="C19" s="60">
        <v>3.5449517689023047</v>
      </c>
      <c r="D19" s="60">
        <v>2.3037499198567901</v>
      </c>
      <c r="E19" s="60">
        <v>1.1129103631207771</v>
      </c>
      <c r="F19" s="60">
        <v>1.0941682959792454</v>
      </c>
      <c r="G19" s="61">
        <v>1.0941682959792454</v>
      </c>
    </row>
    <row r="20" spans="2:7" x14ac:dyDescent="0.3">
      <c r="B20" s="7">
        <v>1865</v>
      </c>
      <c r="C20" s="60">
        <v>3.6340480336755983</v>
      </c>
      <c r="D20" s="60">
        <v>2.3681980252868216</v>
      </c>
      <c r="E20" s="60">
        <v>1.1505986088552109</v>
      </c>
      <c r="F20" s="60">
        <v>1.1325837511444983</v>
      </c>
      <c r="G20" s="61">
        <v>1.1325837511444983</v>
      </c>
    </row>
    <row r="21" spans="2:7" x14ac:dyDescent="0.3">
      <c r="B21" s="7">
        <v>1866</v>
      </c>
      <c r="C21" s="60">
        <v>3.7253835798027848</v>
      </c>
      <c r="D21" s="60">
        <v>2.4344490860887533</v>
      </c>
      <c r="E21" s="60">
        <v>1.1895631513280056</v>
      </c>
      <c r="F21" s="60">
        <v>1.172347945074141</v>
      </c>
      <c r="G21" s="61">
        <v>1.172347945074141</v>
      </c>
    </row>
    <row r="22" spans="2:7" x14ac:dyDescent="0.3">
      <c r="B22" s="7">
        <v>1867</v>
      </c>
      <c r="C22" s="60">
        <v>3.8190146877687381</v>
      </c>
      <c r="D22" s="60">
        <v>2.5025535404880594</v>
      </c>
      <c r="E22" s="60">
        <v>1.2298472117964154</v>
      </c>
      <c r="F22" s="60">
        <v>1.2135082310078198</v>
      </c>
      <c r="G22" s="61">
        <v>1.2135082310078198</v>
      </c>
    </row>
    <row r="23" spans="2:7" x14ac:dyDescent="0.3">
      <c r="B23" s="7">
        <v>1868</v>
      </c>
      <c r="C23" s="60">
        <v>3.914999052571507</v>
      </c>
      <c r="D23" s="60">
        <v>2.5725632377349283</v>
      </c>
      <c r="E23" s="60">
        <v>1.2714954751875627</v>
      </c>
      <c r="F23" s="60">
        <v>1.2561136247230755</v>
      </c>
      <c r="G23" s="61">
        <v>1.2561136247230755</v>
      </c>
    </row>
    <row r="24" spans="2:7" x14ac:dyDescent="0.3">
      <c r="B24" s="7">
        <v>1869</v>
      </c>
      <c r="C24" s="60">
        <v>4.0133958192736712</v>
      </c>
      <c r="D24" s="60">
        <v>2.6445314775781097</v>
      </c>
      <c r="E24" s="60">
        <v>1.3145541396650082</v>
      </c>
      <c r="F24" s="60">
        <v>1.3002148629058421</v>
      </c>
      <c r="G24" s="61">
        <v>1.3002148629058421</v>
      </c>
    </row>
    <row r="25" spans="2:7" x14ac:dyDescent="0.3">
      <c r="B25" s="7">
        <v>1870</v>
      </c>
      <c r="C25" s="60">
        <v>4.1142656194472176</v>
      </c>
      <c r="D25" s="60">
        <v>2.7185130508430522</v>
      </c>
      <c r="E25" s="60">
        <v>1.3590709678738722</v>
      </c>
      <c r="F25" s="60">
        <v>1.3458644635702925</v>
      </c>
      <c r="G25" s="61">
        <v>1.3458644635702925</v>
      </c>
    </row>
    <row r="26" spans="2:7" x14ac:dyDescent="0.3">
      <c r="B26" s="7">
        <v>1871</v>
      </c>
      <c r="C26" s="60">
        <v>4.2176706085343989</v>
      </c>
      <c r="D26" s="60">
        <v>2.7945642811452287</v>
      </c>
      <c r="E26" s="60">
        <v>1.4050953399213508</v>
      </c>
      <c r="F26" s="60">
        <v>1.3931167885999809</v>
      </c>
      <c r="G26" s="61">
        <v>1.3931167885999809</v>
      </c>
    </row>
    <row r="27" spans="2:7" x14ac:dyDescent="0.3">
      <c r="B27" s="7">
        <v>1872</v>
      </c>
      <c r="C27" s="60">
        <v>4.3236745041475908</v>
      </c>
      <c r="D27" s="60">
        <v>2.8727430677704038</v>
      </c>
      <c r="E27" s="60">
        <v>1.4526783081513956</v>
      </c>
      <c r="F27" s="60">
        <v>1.442028108484759</v>
      </c>
      <c r="G27" s="61">
        <v>1.442028108484759</v>
      </c>
    </row>
    <row r="28" spans="2:7" x14ac:dyDescent="0.3">
      <c r="B28" s="7">
        <v>1873</v>
      </c>
      <c r="C28" s="60">
        <v>4.4323426253317493</v>
      </c>
      <c r="D28" s="60">
        <v>2.9531089297544892</v>
      </c>
      <c r="E28" s="60">
        <v>1.5018726537743143</v>
      </c>
      <c r="F28" s="60">
        <v>1.492656669330559</v>
      </c>
      <c r="G28" s="61">
        <v>1.492656669330559</v>
      </c>
    </row>
    <row r="29" spans="2:7" x14ac:dyDescent="0.3">
      <c r="B29" s="7">
        <v>1874</v>
      </c>
      <c r="C29" s="60">
        <v>4.5437419328136661</v>
      </c>
      <c r="D29" s="60">
        <v>3.0357230511965492</v>
      </c>
      <c r="E29" s="60">
        <v>1.552732945414109</v>
      </c>
      <c r="F29" s="60">
        <v>1.5450627622218405</v>
      </c>
      <c r="G29" s="61">
        <v>1.5450627622218405</v>
      </c>
    </row>
    <row r="30" spans="2:7" x14ac:dyDescent="0.3">
      <c r="B30" s="7">
        <v>1875</v>
      </c>
      <c r="C30" s="60">
        <v>4.6579410702628161</v>
      </c>
      <c r="D30" s="60">
        <v>3.1206483278394472</v>
      </c>
      <c r="E30" s="60">
        <v>1.6053155996384971</v>
      </c>
      <c r="F30" s="60">
        <v>1.5993087950193039</v>
      </c>
      <c r="G30" s="61">
        <v>1.5993087950193039</v>
      </c>
    </row>
    <row r="31" spans="2:7" x14ac:dyDescent="0.3">
      <c r="B31" s="7">
        <v>1876</v>
      </c>
      <c r="C31" s="60">
        <v>4.775010406589228</v>
      </c>
      <c r="D31" s="60">
        <v>3.2079494149536032</v>
      </c>
      <c r="E31" s="60">
        <v>1.6596789435387549</v>
      </c>
      <c r="F31" s="60">
        <v>1.6554593666783679</v>
      </c>
      <c r="G31" s="61">
        <v>1.6554593666783679</v>
      </c>
    </row>
    <row r="32" spans="2:7" x14ac:dyDescent="0.3">
      <c r="B32" s="7">
        <v>1877</v>
      </c>
      <c r="C32" s="60">
        <v>4.8950220793044377</v>
      </c>
      <c r="D32" s="60">
        <v>3.2976927765603135</v>
      </c>
      <c r="E32" s="60">
        <v>1.7158832794288017</v>
      </c>
      <c r="F32" s="60">
        <v>1.7135813441769161</v>
      </c>
      <c r="G32" s="61">
        <v>1.7135813441769161</v>
      </c>
    </row>
    <row r="33" spans="2:7" x14ac:dyDescent="0.3">
      <c r="B33" s="7">
        <v>1878</v>
      </c>
      <c r="C33" s="60">
        <v>5.0180500389722429</v>
      </c>
      <c r="D33" s="60">
        <v>3.3899467360321052</v>
      </c>
      <c r="E33" s="60">
        <v>1.7739909517352916</v>
      </c>
      <c r="F33" s="60">
        <v>1.7737439421439207</v>
      </c>
      <c r="G33" s="61">
        <v>1.7737439421439207</v>
      </c>
    </row>
    <row r="34" spans="2:7" x14ac:dyDescent="0.3">
      <c r="B34" s="7">
        <v>1879</v>
      </c>
      <c r="C34" s="60">
        <v>5.1441700947766549</v>
      </c>
      <c r="D34" s="60">
        <v>3.4847815281086554</v>
      </c>
      <c r="E34" s="60">
        <v>1.8340664161529108</v>
      </c>
      <c r="F34" s="60">
        <v>1.8360188052837689</v>
      </c>
      <c r="G34" s="61">
        <v>1.8360188052837689</v>
      </c>
    </row>
    <row r="35" spans="2:7" x14ac:dyDescent="0.3">
      <c r="B35" s="7">
        <v>1880</v>
      </c>
      <c r="C35" s="60">
        <v>5.2734599612351198</v>
      </c>
      <c r="D35" s="60">
        <v>3.5822693523678675</v>
      </c>
      <c r="E35" s="60">
        <v>1.896176311141589</v>
      </c>
      <c r="F35" s="60">
        <v>1.9004800936944481</v>
      </c>
      <c r="G35" s="61">
        <v>1.9004800936944481</v>
      </c>
    </row>
    <row r="36" spans="2:7" x14ac:dyDescent="0.3">
      <c r="B36" s="7">
        <v>1881</v>
      </c>
      <c r="C36" s="60">
        <v>5.4059993060857989</v>
      </c>
      <c r="D36" s="60">
        <v>3.6824844281928191</v>
      </c>
      <c r="E36" s="60">
        <v>1.9603895318449358</v>
      </c>
      <c r="F36" s="60">
        <v>1.9672045711811905</v>
      </c>
      <c r="G36" s="61">
        <v>1.9672045711811905</v>
      </c>
    </row>
    <row r="37" spans="2:7" x14ac:dyDescent="0.3">
      <c r="B37" s="7">
        <v>1882</v>
      </c>
      <c r="C37" s="60">
        <v>5.5418697993784072</v>
      </c>
      <c r="D37" s="60">
        <v>3.7855030512764274</v>
      </c>
      <c r="E37" s="60">
        <v>2.0267773065118928</v>
      </c>
      <c r="F37" s="60">
        <v>2.0362716966707457</v>
      </c>
      <c r="G37" s="61">
        <v>2.0362716966707457</v>
      </c>
    </row>
    <row r="38" spans="2:7" x14ac:dyDescent="0.3">
      <c r="B38" s="7">
        <v>1883</v>
      </c>
      <c r="C38" s="60">
        <v>5.6811551637988744</v>
      </c>
      <c r="D38" s="60">
        <v>3.8914036517068484</v>
      </c>
      <c r="E38" s="60">
        <v>2.0954132755063735</v>
      </c>
      <c r="F38" s="60">
        <v>2.1077637188351424</v>
      </c>
      <c r="G38" s="61">
        <v>2.1077637188351424</v>
      </c>
    </row>
    <row r="39" spans="2:7" x14ac:dyDescent="0.3">
      <c r="B39" s="7">
        <v>1884</v>
      </c>
      <c r="C39" s="60">
        <v>5.8239412262588228</v>
      </c>
      <c r="D39" s="60">
        <v>4.0002668536778341</v>
      </c>
      <c r="E39" s="60">
        <v>2.1663735729925317</v>
      </c>
      <c r="F39" s="60">
        <v>2.1817657740376206</v>
      </c>
      <c r="G39" s="61">
        <v>2.1817657740376206</v>
      </c>
    </row>
    <row r="40" spans="2:7" x14ac:dyDescent="0.3">
      <c r="B40" s="7">
        <v>1885</v>
      </c>
      <c r="C40" s="60">
        <v>5.9703159707816607</v>
      </c>
      <c r="D40" s="60">
        <v>4.1121755368695041</v>
      </c>
      <c r="E40" s="60">
        <v>2.2397369113862684</v>
      </c>
      <c r="F40" s="60">
        <v>2.2583659877173772</v>
      </c>
      <c r="G40" s="61">
        <v>2.2583659877173772</v>
      </c>
    </row>
    <row r="41" spans="2:7" x14ac:dyDescent="0.3">
      <c r="B41" s="7">
        <v>1886</v>
      </c>
      <c r="C41" s="60">
        <v>6.1203695927178767</v>
      </c>
      <c r="D41" s="60">
        <v>4.2272148995462642</v>
      </c>
      <c r="E41" s="60">
        <v>2.3155846686666512</v>
      </c>
      <c r="F41" s="60">
        <v>2.3376555793338523</v>
      </c>
      <c r="G41" s="61">
        <v>2.3376555793338523</v>
      </c>
    </row>
    <row r="42" spans="2:7" x14ac:dyDescent="0.3">
      <c r="B42" s="7">
        <v>1887</v>
      </c>
      <c r="C42" s="60">
        <v>6.2741945543229427</v>
      </c>
      <c r="D42" s="60">
        <v>4.3454725234199065</v>
      </c>
      <c r="E42" s="60">
        <v>2.3940009786441019</v>
      </c>
      <c r="F42" s="60">
        <v>2.419728970995537</v>
      </c>
      <c r="G42" s="61">
        <v>2.419728970995537</v>
      </c>
    </row>
    <row r="43" spans="2:7" x14ac:dyDescent="0.3">
      <c r="B43" s="7">
        <v>1888</v>
      </c>
      <c r="C43" s="60">
        <v>6.4318856417320696</v>
      </c>
      <c r="D43" s="60">
        <v>4.4670384403272765</v>
      </c>
      <c r="E43" s="60">
        <v>2.4750728242854767</v>
      </c>
      <c r="F43" s="60">
        <v>2.5046838999026577</v>
      </c>
      <c r="G43" s="61">
        <v>2.5046838999026577</v>
      </c>
    </row>
    <row r="44" spans="2:7" x14ac:dyDescent="0.3">
      <c r="B44" s="7">
        <v>1889</v>
      </c>
      <c r="C44" s="60">
        <v>6.5935400233669297</v>
      </c>
      <c r="D44" s="60">
        <v>4.5920052007732677</v>
      </c>
      <c r="E44" s="60">
        <v>2.5588901341995607</v>
      </c>
      <c r="F44" s="60">
        <v>2.5926215347376429</v>
      </c>
      <c r="G44" s="61">
        <v>2.5926215347376429</v>
      </c>
    </row>
    <row r="45" spans="2:7" x14ac:dyDescent="0.3">
      <c r="B45" s="7">
        <v>1890</v>
      </c>
      <c r="C45" s="60">
        <v>6.7592573098103266</v>
      </c>
      <c r="D45" s="60">
        <v>4.7204679443913271</v>
      </c>
      <c r="E45" s="60">
        <v>2.6455458823900062</v>
      </c>
      <c r="F45" s="60">
        <v>2.6836465961419735</v>
      </c>
      <c r="G45" s="61">
        <v>2.6836465961419735</v>
      </c>
    </row>
    <row r="46" spans="2:7" x14ac:dyDescent="0.3">
      <c r="B46" s="7">
        <v>1891</v>
      </c>
      <c r="C46" s="60">
        <v>6.9291396151857141</v>
      </c>
      <c r="D46" s="60">
        <v>4.852524472375114</v>
      </c>
      <c r="E46" s="60">
        <v>2.7351361913863594</v>
      </c>
      <c r="F46" s="60">
        <v>2.7778674814228892</v>
      </c>
      <c r="G46" s="61">
        <v>2.7778674814228892</v>
      </c>
    </row>
    <row r="47" spans="2:7" x14ac:dyDescent="0.3">
      <c r="B47" s="7">
        <v>1892</v>
      </c>
      <c r="C47" s="60">
        <v>7.1032916200793856</v>
      </c>
      <c r="D47" s="60">
        <v>4.9882753219364586</v>
      </c>
      <c r="E47" s="60">
        <v>2.8277604388675788</v>
      </c>
      <c r="F47" s="60">
        <v>2.8753963936384546</v>
      </c>
      <c r="G47" s="61">
        <v>2.8753963936384546</v>
      </c>
    </row>
    <row r="48" spans="2:7" x14ac:dyDescent="0.3">
      <c r="B48" s="7">
        <v>1893</v>
      </c>
      <c r="C48" s="60">
        <v>7.2818206360441025</v>
      </c>
      <c r="D48" s="60">
        <v>5.1278238428463014</v>
      </c>
      <c r="E48" s="60">
        <v>2.923521367896313</v>
      </c>
      <c r="F48" s="60">
        <v>2.9763494752147124</v>
      </c>
      <c r="G48" s="61">
        <v>2.9763494752147124</v>
      </c>
    </row>
    <row r="49" spans="2:7" x14ac:dyDescent="0.3">
      <c r="B49" s="7">
        <v>1894</v>
      </c>
      <c r="C49" s="60">
        <v>7.4648366717239094</v>
      </c>
      <c r="D49" s="60">
        <v>5.2712762761168932</v>
      </c>
      <c r="E49" s="60">
        <v>3.0225252008862182</v>
      </c>
      <c r="F49" s="60">
        <v>3.0808469462540335</v>
      </c>
      <c r="G49" s="61">
        <v>3.0808469462540335</v>
      </c>
    </row>
    <row r="50" spans="2:7" x14ac:dyDescent="0.3">
      <c r="B50" s="7">
        <v>1895</v>
      </c>
      <c r="C50" s="60">
        <v>7.6524525006408854</v>
      </c>
      <c r="D50" s="60">
        <v>5.4187418348851484</v>
      </c>
      <c r="E50" s="60">
        <v>3.1248817574287298</v>
      </c>
      <c r="F50" s="60">
        <v>3.1890132476993762</v>
      </c>
      <c r="G50" s="61">
        <v>3.1890132476993762</v>
      </c>
    </row>
    <row r="51" spans="2:7" x14ac:dyDescent="0.3">
      <c r="B51" s="7">
        <v>1896</v>
      </c>
      <c r="C51" s="60">
        <v>7.8447837306855961</v>
      </c>
      <c r="D51" s="60">
        <v>5.5703327875587396</v>
      </c>
      <c r="E51" s="60">
        <v>3.230704576109988</v>
      </c>
      <c r="F51" s="60">
        <v>3.3009771895249362</v>
      </c>
      <c r="G51" s="61">
        <v>3.3009771895249362</v>
      </c>
    </row>
    <row r="52" spans="2:7" x14ac:dyDescent="0.3">
      <c r="B52" s="7">
        <v>1897</v>
      </c>
      <c r="C52" s="60">
        <v>8.0419488753540715</v>
      </c>
      <c r="D52" s="60">
        <v>5.7261645432882258</v>
      </c>
      <c r="E52" s="60">
        <v>3.3401110404530461</v>
      </c>
      <c r="F52" s="60">
        <v>3.4168721041296659</v>
      </c>
      <c r="G52" s="61">
        <v>3.4168721041296659</v>
      </c>
    </row>
    <row r="53" spans="2:7" x14ac:dyDescent="0.3">
      <c r="B53" s="7">
        <v>1898</v>
      </c>
      <c r="C53" s="60">
        <v>8.2440694267751997</v>
      </c>
      <c r="D53" s="60">
        <v>5.8863557398302913</v>
      </c>
      <c r="E53" s="60">
        <v>3.4532225091250548</v>
      </c>
      <c r="F53" s="60">
        <v>3.5368360051163252</v>
      </c>
      <c r="G53" s="61">
        <v>3.5368360051163252</v>
      </c>
    </row>
    <row r="54" spans="2:7" x14ac:dyDescent="0.3">
      <c r="B54" s="7">
        <v>1899</v>
      </c>
      <c r="C54" s="60">
        <v>8.4512699305735399</v>
      </c>
      <c r="D54" s="60">
        <v>6.0510283338689863</v>
      </c>
      <c r="E54" s="60">
        <v>3.5701644505538628</v>
      </c>
      <c r="F54" s="60">
        <v>3.661011751645153</v>
      </c>
      <c r="G54" s="61">
        <v>3.661011751645153</v>
      </c>
    </row>
    <row r="55" spans="2:7" x14ac:dyDescent="0.3">
      <c r="B55" s="7">
        <v>1900</v>
      </c>
      <c r="C55" s="60">
        <v>8.6636780626136876</v>
      </c>
      <c r="D55" s="60">
        <v>6.2203076938637283</v>
      </c>
      <c r="E55" s="60">
        <v>3.6910665821033484</v>
      </c>
      <c r="F55" s="60">
        <v>3.7895472185578734</v>
      </c>
      <c r="G55" s="61">
        <v>3.7895472185578734</v>
      </c>
    </row>
    <row r="56" spans="2:7" x14ac:dyDescent="0.3">
      <c r="B56" s="7">
        <v>1901</v>
      </c>
      <c r="C56" s="60">
        <v>8.8814247076734656</v>
      </c>
      <c r="D56" s="60">
        <v>6.3943226954947585</v>
      </c>
      <c r="E56" s="60">
        <v>3.8160630139618688</v>
      </c>
      <c r="F56" s="60">
        <v>3.9225954724746361</v>
      </c>
      <c r="G56" s="61">
        <v>3.9225954724746361</v>
      </c>
    </row>
    <row r="57" spans="2:7" x14ac:dyDescent="0.3">
      <c r="B57" s="7">
        <v>1902</v>
      </c>
      <c r="C57" s="60">
        <v>9.1046440400944455</v>
      </c>
      <c r="D57" s="60">
        <v>6.5732058197787113</v>
      </c>
      <c r="E57" s="60">
        <v>3.9452923979034313</v>
      </c>
      <c r="F57" s="60">
        <v>4.0603149540735908</v>
      </c>
      <c r="G57" s="61">
        <v>4.0603149540735908</v>
      </c>
    </row>
    <row r="58" spans="2:7" x14ac:dyDescent="0.3">
      <c r="B58" s="7">
        <v>1903</v>
      </c>
      <c r="C58" s="60">
        <v>9.3334736064594708</v>
      </c>
      <c r="D58" s="60">
        <v>6.7570932539289981</v>
      </c>
      <c r="E58" s="60">
        <v>4.0788980810865985</v>
      </c>
      <c r="F58" s="60">
        <v>4.2028696667701633</v>
      </c>
      <c r="G58" s="61">
        <v>4.2028696667701633</v>
      </c>
    </row>
    <row r="59" spans="2:7" x14ac:dyDescent="0.3">
      <c r="B59" s="7">
        <v>1904</v>
      </c>
      <c r="C59" s="60">
        <v>9.5680544103481395</v>
      </c>
      <c r="D59" s="60">
        <v>6.9461249950377901</v>
      </c>
      <c r="E59" s="60">
        <v>4.217028265061729</v>
      </c>
      <c r="F59" s="60">
        <v>4.3504293720207281</v>
      </c>
      <c r="G59" s="61">
        <v>4.3504293720207281</v>
      </c>
    </row>
    <row r="60" spans="2:7" x14ac:dyDescent="0.3">
      <c r="B60" s="7">
        <v>1905</v>
      </c>
      <c r="C60" s="60">
        <v>9.8085309992224712</v>
      </c>
      <c r="D60" s="60">
        <v>7.1404449566585377</v>
      </c>
      <c r="E60" s="60">
        <v>4.359836170162934</v>
      </c>
      <c r="F60" s="60">
        <v>4.5031697914832485</v>
      </c>
      <c r="G60" s="61">
        <v>4.5031697914832485</v>
      </c>
    </row>
    <row r="61" spans="2:7" x14ac:dyDescent="0.3">
      <c r="B61" s="7">
        <v>1906</v>
      </c>
      <c r="C61" s="60">
        <v>10.055051553496298</v>
      </c>
      <c r="D61" s="60">
        <v>7.3402010783701659</v>
      </c>
      <c r="E61" s="60">
        <v>4.5074802054670977</v>
      </c>
      <c r="F61" s="60">
        <v>4.6612728162756314</v>
      </c>
      <c r="G61" s="61">
        <v>4.6612728162756314</v>
      </c>
    </row>
    <row r="62" spans="2:7" x14ac:dyDescent="0.3">
      <c r="B62" s="7">
        <v>1907</v>
      </c>
      <c r="C62" s="60">
        <v>10.307767977843259</v>
      </c>
      <c r="D62" s="60">
        <v>7.5455454384063625</v>
      </c>
      <c r="E62" s="60">
        <v>4.6601241445084884</v>
      </c>
      <c r="F62" s="60">
        <v>4.8249267235809885</v>
      </c>
      <c r="G62" s="61">
        <v>4.8249267235809885</v>
      </c>
    </row>
    <row r="63" spans="2:7" x14ac:dyDescent="0.3">
      <c r="B63" s="7">
        <v>1908</v>
      </c>
      <c r="C63" s="60">
        <v>10.566835994799659</v>
      </c>
      <c r="D63" s="60">
        <v>7.7566343694357061</v>
      </c>
      <c r="E63" s="60">
        <v>4.8179373069438745</v>
      </c>
      <c r="F63" s="60">
        <v>4.9943264008577568</v>
      </c>
      <c r="G63" s="61">
        <v>4.9943264008577568</v>
      </c>
    </row>
    <row r="64" spans="2:7" x14ac:dyDescent="0.3">
      <c r="B64" s="7">
        <v>1909</v>
      </c>
      <c r="C64" s="60">
        <v>10.832415240719882</v>
      </c>
      <c r="D64" s="60">
        <v>7.9736285775807785</v>
      </c>
      <c r="E64" s="60">
        <v>4.9810947463696511</v>
      </c>
      <c r="F64" s="60">
        <v>5.1696735779216665</v>
      </c>
      <c r="G64" s="61">
        <v>5.1696735779216665</v>
      </c>
    </row>
    <row r="65" spans="2:7" x14ac:dyDescent="0.3">
      <c r="B65" s="7">
        <v>1910</v>
      </c>
      <c r="C65" s="60">
        <v>11.104669364143483</v>
      </c>
      <c r="D65" s="60">
        <v>8.1966932647668695</v>
      </c>
      <c r="E65" s="60">
        <v>5.149777444499315</v>
      </c>
      <c r="F65" s="60">
        <v>5.3511770671759455</v>
      </c>
      <c r="G65" s="61">
        <v>5.3511770671759455</v>
      </c>
    </row>
    <row r="66" spans="2:7" x14ac:dyDescent="0.3">
      <c r="B66" s="7">
        <v>1911</v>
      </c>
      <c r="C66" s="60">
        <v>11.383766126634548</v>
      </c>
      <c r="D66" s="60">
        <v>8.4259982544934289</v>
      </c>
      <c r="E66" s="60">
        <v>5.3241725119166823</v>
      </c>
      <c r="F66" s="60">
        <v>5.5390530122758257</v>
      </c>
      <c r="G66" s="61">
        <v>5.5390530122758257</v>
      </c>
    </row>
    <row r="67" spans="2:7" x14ac:dyDescent="0.3">
      <c r="B67" s="7">
        <v>1912</v>
      </c>
      <c r="C67" s="60">
        <v>11.669877506155501</v>
      </c>
      <c r="D67" s="60">
        <v>8.6617181211240091</v>
      </c>
      <c r="E67" s="60">
        <v>5.5044733956275271</v>
      </c>
      <c r="F67" s="60">
        <v>5.733525145523485</v>
      </c>
      <c r="G67" s="61">
        <v>5.733525145523485</v>
      </c>
    </row>
    <row r="68" spans="2:7" x14ac:dyDescent="0.3">
      <c r="B68" s="7">
        <v>1913</v>
      </c>
      <c r="C68" s="60">
        <v>11.963179803039019</v>
      </c>
      <c r="D68" s="60">
        <v>8.9040323227931371</v>
      </c>
      <c r="E68" s="60">
        <v>5.6908800936398718</v>
      </c>
      <c r="F68" s="60">
        <v>5.9348250542999361</v>
      </c>
      <c r="G68" s="61">
        <v>5.9348250542999361</v>
      </c>
    </row>
    <row r="69" spans="2:7" x14ac:dyDescent="0.3">
      <c r="B69" s="7">
        <v>1914</v>
      </c>
      <c r="C69" s="60">
        <v>11.963179803039019</v>
      </c>
      <c r="D69" s="60">
        <v>8.9930726460210693</v>
      </c>
      <c r="E69" s="60">
        <v>5.7477888945762707</v>
      </c>
      <c r="F69" s="60">
        <v>5.9941733048429358</v>
      </c>
      <c r="G69" s="61">
        <v>5.9941733048429358</v>
      </c>
    </row>
    <row r="70" spans="2:7" x14ac:dyDescent="0.3">
      <c r="B70" s="7">
        <v>1915</v>
      </c>
      <c r="C70" s="60">
        <v>11.963179803039019</v>
      </c>
      <c r="D70" s="60">
        <v>9.0830033724812793</v>
      </c>
      <c r="E70" s="60">
        <v>5.8052667835220335</v>
      </c>
      <c r="F70" s="60">
        <v>6.0541150378913651</v>
      </c>
      <c r="G70" s="61">
        <v>6.0541150378913651</v>
      </c>
    </row>
    <row r="71" spans="2:7" x14ac:dyDescent="0.3">
      <c r="B71" s="7">
        <v>1916</v>
      </c>
      <c r="C71" s="60">
        <v>11.963179803039019</v>
      </c>
      <c r="D71" s="60">
        <v>9.1738334062060929</v>
      </c>
      <c r="E71" s="60">
        <v>5.8633194513572535</v>
      </c>
      <c r="F71" s="60">
        <v>6.1146561882702786</v>
      </c>
      <c r="G71" s="61">
        <v>6.1146561882702786</v>
      </c>
    </row>
    <row r="72" spans="2:7" x14ac:dyDescent="0.3">
      <c r="B72" s="7">
        <v>1917</v>
      </c>
      <c r="C72" s="60">
        <v>11.963179803039019</v>
      </c>
      <c r="D72" s="60">
        <v>9.8985662452963741</v>
      </c>
      <c r="E72" s="60">
        <v>6.3265216880144761</v>
      </c>
      <c r="F72" s="60">
        <v>6.5977140271436303</v>
      </c>
      <c r="G72" s="61">
        <v>6.5977140271436303</v>
      </c>
    </row>
    <row r="73" spans="2:7" x14ac:dyDescent="0.3">
      <c r="B73" s="7">
        <v>1918</v>
      </c>
      <c r="C73" s="60">
        <v>11.963179803039019</v>
      </c>
      <c r="D73" s="60">
        <v>11.620916771977942</v>
      </c>
      <c r="E73" s="60">
        <v>7.427336461728995</v>
      </c>
      <c r="F73" s="60">
        <v>7.7457162678666212</v>
      </c>
      <c r="G73" s="61">
        <v>7.7457162678666212</v>
      </c>
    </row>
    <row r="74" spans="2:7" x14ac:dyDescent="0.3">
      <c r="B74" s="7">
        <v>1919</v>
      </c>
      <c r="C74" s="60">
        <v>11.963179803039019</v>
      </c>
      <c r="D74" s="60">
        <v>13.712681790933971</v>
      </c>
      <c r="E74" s="60">
        <v>8.7642570248402141</v>
      </c>
      <c r="F74" s="60">
        <v>9.1399451960826124</v>
      </c>
      <c r="G74" s="61">
        <v>9.1399451960826124</v>
      </c>
    </row>
    <row r="75" spans="2:7" x14ac:dyDescent="0.3">
      <c r="B75" s="7">
        <v>1920</v>
      </c>
      <c r="C75" s="60">
        <v>11.963179803039019</v>
      </c>
      <c r="D75" s="60">
        <v>15.714733332410329</v>
      </c>
      <c r="E75" s="60">
        <v>10.043838550466885</v>
      </c>
      <c r="F75" s="60">
        <v>10.474377194710673</v>
      </c>
      <c r="G75" s="61">
        <v>10.474377194710673</v>
      </c>
    </row>
    <row r="76" spans="2:7" x14ac:dyDescent="0.3">
      <c r="B76" s="7">
        <v>1921</v>
      </c>
      <c r="C76" s="60">
        <v>11.963179803039019</v>
      </c>
      <c r="D76" s="60">
        <v>18.16623173226634</v>
      </c>
      <c r="E76" s="60">
        <v>11.610677364339718</v>
      </c>
      <c r="F76" s="60">
        <v>12.108380037085537</v>
      </c>
      <c r="G76" s="61">
        <v>12.108380037085537</v>
      </c>
    </row>
    <row r="77" spans="2:7" x14ac:dyDescent="0.3">
      <c r="B77" s="7">
        <v>1922</v>
      </c>
      <c r="C77" s="60">
        <v>11.963179803039019</v>
      </c>
      <c r="D77" s="60">
        <v>16.258777400378374</v>
      </c>
      <c r="E77" s="60">
        <v>10.391556241084048</v>
      </c>
      <c r="F77" s="60">
        <v>10.837000133191555</v>
      </c>
      <c r="G77" s="61">
        <v>10.837000133191555</v>
      </c>
    </row>
    <row r="78" spans="2:7" x14ac:dyDescent="0.3">
      <c r="B78" s="7">
        <v>1923</v>
      </c>
      <c r="C78" s="60">
        <v>11.963179803039019</v>
      </c>
      <c r="D78" s="60">
        <v>15.266991978955293</v>
      </c>
      <c r="E78" s="60">
        <v>9.7576713103779227</v>
      </c>
      <c r="F78" s="60">
        <v>10.175943125066871</v>
      </c>
      <c r="G78" s="61">
        <v>10.175943125066871</v>
      </c>
    </row>
    <row r="79" spans="2:7" x14ac:dyDescent="0.3">
      <c r="B79" s="7">
        <v>1924</v>
      </c>
      <c r="C79" s="60">
        <v>11.963179803039019</v>
      </c>
      <c r="D79" s="60">
        <v>15.541797834576489</v>
      </c>
      <c r="E79" s="60">
        <v>9.9333093939647252</v>
      </c>
      <c r="F79" s="60">
        <v>10.359110101318075</v>
      </c>
      <c r="G79" s="61">
        <v>10.359110101318075</v>
      </c>
    </row>
    <row r="80" spans="2:7" x14ac:dyDescent="0.3">
      <c r="B80" s="7">
        <v>1925</v>
      </c>
      <c r="C80" s="60">
        <v>11.963179803039019</v>
      </c>
      <c r="D80" s="60">
        <v>15.541797834576489</v>
      </c>
      <c r="E80" s="60">
        <v>9.9333093939647252</v>
      </c>
      <c r="F80" s="60">
        <v>10.359110101318075</v>
      </c>
      <c r="G80" s="61">
        <v>10.359110101318075</v>
      </c>
    </row>
    <row r="81" spans="2:7" x14ac:dyDescent="0.3">
      <c r="B81" s="7">
        <v>1926</v>
      </c>
      <c r="C81" s="60">
        <v>11.963179803039019</v>
      </c>
      <c r="D81" s="60">
        <v>15.899259184771747</v>
      </c>
      <c r="E81" s="60">
        <v>10.161775510025914</v>
      </c>
      <c r="F81" s="60">
        <v>10.597369633648389</v>
      </c>
      <c r="G81" s="61">
        <v>10.597369633648389</v>
      </c>
    </row>
    <row r="82" spans="2:7" x14ac:dyDescent="0.3">
      <c r="B82" s="7">
        <v>1927</v>
      </c>
      <c r="C82" s="60">
        <v>11.963179803039019</v>
      </c>
      <c r="D82" s="60">
        <v>16.074151035804235</v>
      </c>
      <c r="E82" s="60">
        <v>10.273555040636198</v>
      </c>
      <c r="F82" s="60">
        <v>10.71394069961852</v>
      </c>
      <c r="G82" s="61">
        <v>10.71394069961852</v>
      </c>
    </row>
    <row r="83" spans="2:7" x14ac:dyDescent="0.3">
      <c r="B83" s="7">
        <v>1928</v>
      </c>
      <c r="C83" s="60">
        <v>11.963179803039019</v>
      </c>
      <c r="D83" s="60">
        <v>15.800890468195561</v>
      </c>
      <c r="E83" s="60">
        <v>10.098904604945384</v>
      </c>
      <c r="F83" s="60">
        <v>10.531803707725006</v>
      </c>
      <c r="G83" s="61">
        <v>10.531803707725006</v>
      </c>
    </row>
    <row r="84" spans="2:7" x14ac:dyDescent="0.3">
      <c r="B84" s="7">
        <v>1929</v>
      </c>
      <c r="C84" s="60">
        <v>11.963179803039019</v>
      </c>
      <c r="D84" s="60">
        <v>15.532275330236237</v>
      </c>
      <c r="E84" s="60">
        <v>9.9272232266613116</v>
      </c>
      <c r="F84" s="60">
        <v>10.352763044693681</v>
      </c>
      <c r="G84" s="61">
        <v>10.352763044693681</v>
      </c>
    </row>
    <row r="85" spans="2:7" x14ac:dyDescent="0.3">
      <c r="B85" s="7">
        <v>1930</v>
      </c>
      <c r="C85" s="60">
        <v>11.963179803039019</v>
      </c>
      <c r="D85" s="60">
        <v>15.532275330236237</v>
      </c>
      <c r="E85" s="60">
        <v>9.9272232266613116</v>
      </c>
      <c r="F85" s="60">
        <v>10.352763044693681</v>
      </c>
      <c r="G85" s="61">
        <v>10.352763044693681</v>
      </c>
    </row>
    <row r="86" spans="2:7" x14ac:dyDescent="0.3">
      <c r="B86" s="7">
        <v>1931</v>
      </c>
      <c r="C86" s="60">
        <v>11.525488736223446</v>
      </c>
      <c r="D86" s="60">
        <v>14.80372899323419</v>
      </c>
      <c r="E86" s="60">
        <v>9.6988970924481013</v>
      </c>
      <c r="F86" s="60">
        <v>9.9739915160429362</v>
      </c>
      <c r="G86" s="61">
        <v>9.9739915160429362</v>
      </c>
    </row>
    <row r="87" spans="2:7" x14ac:dyDescent="0.3">
      <c r="B87" s="7">
        <v>1932</v>
      </c>
      <c r="C87" s="60">
        <v>10.334247069838796</v>
      </c>
      <c r="D87" s="60">
        <v>13.783140543967413</v>
      </c>
      <c r="E87" s="60">
        <v>8.8259963541277724</v>
      </c>
      <c r="F87" s="60">
        <v>8.9431081803336916</v>
      </c>
      <c r="G87" s="61">
        <v>8.9431081803336916</v>
      </c>
    </row>
    <row r="88" spans="2:7" x14ac:dyDescent="0.3">
      <c r="B88" s="7">
        <v>1933</v>
      </c>
      <c r="C88" s="60">
        <v>9.1260843570566372</v>
      </c>
      <c r="D88" s="60">
        <v>12.47674575707501</v>
      </c>
      <c r="E88" s="60">
        <v>7.9522227150691238</v>
      </c>
      <c r="F88" s="60">
        <v>7.8975816154240333</v>
      </c>
      <c r="G88" s="61">
        <v>7.8975816154240333</v>
      </c>
    </row>
    <row r="89" spans="2:7" x14ac:dyDescent="0.3">
      <c r="B89" s="7">
        <v>1934</v>
      </c>
      <c r="C89" s="60">
        <v>8.8812932191726706</v>
      </c>
      <c r="D89" s="60">
        <v>12.263690123572271</v>
      </c>
      <c r="E89" s="60">
        <v>7.5466593566005979</v>
      </c>
      <c r="F89" s="60">
        <v>7.6857428996580239</v>
      </c>
      <c r="G89" s="61">
        <v>7.6857428996580239</v>
      </c>
    </row>
    <row r="90" spans="2:7" x14ac:dyDescent="0.3">
      <c r="B90" s="7">
        <v>1935</v>
      </c>
      <c r="C90" s="60">
        <v>9.3697474251807691</v>
      </c>
      <c r="D90" s="60">
        <v>12.690840686350931</v>
      </c>
      <c r="E90" s="60">
        <v>7.780605796655216</v>
      </c>
      <c r="F90" s="60">
        <v>8.1084441159100145</v>
      </c>
      <c r="G90" s="61">
        <v>8.1084441159100145</v>
      </c>
    </row>
    <row r="91" spans="2:7" x14ac:dyDescent="0.3">
      <c r="B91" s="7">
        <v>1936</v>
      </c>
      <c r="C91" s="60">
        <v>9.5603912145927072</v>
      </c>
      <c r="D91" s="60">
        <v>12.821791953772127</v>
      </c>
      <c r="E91" s="60">
        <v>7.9517791241816314</v>
      </c>
      <c r="F91" s="60">
        <v>8.2734244982346947</v>
      </c>
      <c r="G91" s="61">
        <v>8.2734244982346947</v>
      </c>
    </row>
    <row r="92" spans="2:7" x14ac:dyDescent="0.3">
      <c r="B92" s="7">
        <v>1937</v>
      </c>
      <c r="C92" s="60">
        <v>9.6630455627375973</v>
      </c>
      <c r="D92" s="60">
        <v>12.80204533408163</v>
      </c>
      <c r="E92" s="60">
        <v>8.0710558110443547</v>
      </c>
      <c r="F92" s="60">
        <v>8.3622600887172158</v>
      </c>
      <c r="G92" s="61">
        <v>8.3622600887172158</v>
      </c>
    </row>
    <row r="93" spans="2:7" x14ac:dyDescent="0.3">
      <c r="B93" s="7">
        <v>1938</v>
      </c>
      <c r="C93" s="60">
        <v>10.081559443635991</v>
      </c>
      <c r="D93" s="60">
        <v>13.874598572007612</v>
      </c>
      <c r="E93" s="60">
        <v>8.361613820241951</v>
      </c>
      <c r="F93" s="60">
        <v>8.7244359576074881</v>
      </c>
      <c r="G93" s="61">
        <v>8.7244359576074881</v>
      </c>
    </row>
    <row r="94" spans="2:7" x14ac:dyDescent="0.3">
      <c r="B94" s="7">
        <v>1939</v>
      </c>
      <c r="C94" s="60">
        <v>9.7871332363193311</v>
      </c>
      <c r="D94" s="60">
        <v>13.982685332418759</v>
      </c>
      <c r="E94" s="60">
        <v>8.1860199300168706</v>
      </c>
      <c r="F94" s="60">
        <v>8.4696437695202604</v>
      </c>
      <c r="G94" s="61">
        <v>8.4696437695202604</v>
      </c>
    </row>
    <row r="95" spans="2:7" x14ac:dyDescent="0.3">
      <c r="B95" s="7">
        <v>1940</v>
      </c>
      <c r="C95" s="60">
        <v>9.6912473067334446</v>
      </c>
      <c r="D95" s="60">
        <v>13.834066036853432</v>
      </c>
      <c r="E95" s="60">
        <v>8.0714156509966344</v>
      </c>
      <c r="F95" s="60">
        <v>8.3866654707179062</v>
      </c>
      <c r="G95" s="61">
        <v>8.3866654707179062</v>
      </c>
    </row>
    <row r="96" spans="2:7" x14ac:dyDescent="0.3">
      <c r="B96" s="7">
        <v>1941</v>
      </c>
      <c r="C96" s="60">
        <v>9.8051823524766739</v>
      </c>
      <c r="D96" s="60">
        <v>14.152090543447764</v>
      </c>
      <c r="E96" s="60">
        <v>8.1279155605536104</v>
      </c>
      <c r="F96" s="60">
        <v>8.4852632140007049</v>
      </c>
      <c r="G96" s="61">
        <v>8.4852632140007049</v>
      </c>
    </row>
    <row r="97" spans="2:7" x14ac:dyDescent="0.3">
      <c r="B97" s="7">
        <v>1942</v>
      </c>
      <c r="C97" s="60">
        <v>10.465103161979531</v>
      </c>
      <c r="D97" s="60">
        <v>15.082260260447525</v>
      </c>
      <c r="E97" s="60">
        <v>8.5343113385812917</v>
      </c>
      <c r="F97" s="60">
        <v>9.0563491528169031</v>
      </c>
      <c r="G97" s="61">
        <v>9.0563491528169031</v>
      </c>
    </row>
    <row r="98" spans="2:7" x14ac:dyDescent="0.3">
      <c r="B98" s="7">
        <v>1943</v>
      </c>
      <c r="C98" s="60">
        <v>11.286337947138646</v>
      </c>
      <c r="D98" s="60">
        <v>16.672382793419185</v>
      </c>
      <c r="E98" s="60">
        <v>9.4645512744866522</v>
      </c>
      <c r="F98" s="60">
        <v>9.7670338766770648</v>
      </c>
      <c r="G98" s="61">
        <v>9.7670338766770648</v>
      </c>
    </row>
    <row r="99" spans="2:7" x14ac:dyDescent="0.3">
      <c r="B99" s="7">
        <v>1944</v>
      </c>
      <c r="C99" s="60">
        <v>11.897751756968646</v>
      </c>
      <c r="D99" s="60">
        <v>17.21073800392854</v>
      </c>
      <c r="E99" s="60">
        <v>10.041888902230337</v>
      </c>
      <c r="F99" s="60">
        <v>10.296142558452074</v>
      </c>
      <c r="G99" s="61">
        <v>10.296142558452074</v>
      </c>
    </row>
    <row r="100" spans="2:7" x14ac:dyDescent="0.3">
      <c r="B100" s="7">
        <v>1945</v>
      </c>
      <c r="C100" s="60">
        <v>12.180897266686966</v>
      </c>
      <c r="D100" s="60">
        <v>17.557862792172024</v>
      </c>
      <c r="E100" s="60">
        <v>10.212601013568252</v>
      </c>
      <c r="F100" s="60">
        <v>10.541172593739024</v>
      </c>
      <c r="G100" s="61">
        <v>10.541172593739024</v>
      </c>
    </row>
    <row r="101" spans="2:7" x14ac:dyDescent="0.3">
      <c r="B101" s="7">
        <v>1946</v>
      </c>
      <c r="C101" s="60">
        <v>12.503525217999476</v>
      </c>
      <c r="D101" s="60">
        <v>18.005799270414368</v>
      </c>
      <c r="E101" s="60">
        <v>10.44749083688032</v>
      </c>
      <c r="F101" s="60">
        <v>10.820370163826944</v>
      </c>
      <c r="G101" s="61">
        <v>10.820370163826944</v>
      </c>
    </row>
    <row r="102" spans="2:7" x14ac:dyDescent="0.3">
      <c r="B102" s="7">
        <v>1947</v>
      </c>
      <c r="C102" s="60">
        <v>13.988065021940953</v>
      </c>
      <c r="D102" s="60">
        <v>19.917064197299915</v>
      </c>
      <c r="E102" s="60">
        <v>11.314632576341387</v>
      </c>
      <c r="F102" s="60">
        <v>12.105069472343388</v>
      </c>
      <c r="G102" s="61">
        <v>12.105069472343388</v>
      </c>
    </row>
    <row r="103" spans="2:7" x14ac:dyDescent="0.3">
      <c r="B103" s="7">
        <v>1948</v>
      </c>
      <c r="C103" s="60">
        <v>15.503062709397947</v>
      </c>
      <c r="D103" s="60">
        <v>23.170059967366118</v>
      </c>
      <c r="E103" s="60">
        <v>12.943939667334547</v>
      </c>
      <c r="F103" s="60">
        <v>13.41612659342058</v>
      </c>
      <c r="G103" s="61">
        <v>13.41612659342058</v>
      </c>
    </row>
    <row r="104" spans="2:7" x14ac:dyDescent="0.3">
      <c r="B104" s="7">
        <v>1949</v>
      </c>
      <c r="C104" s="60">
        <v>16.372804494229918</v>
      </c>
      <c r="D104" s="60">
        <v>25.164468556106389</v>
      </c>
      <c r="E104" s="60">
        <v>13.992398780388644</v>
      </c>
      <c r="F104" s="60">
        <v>14.16878857432193</v>
      </c>
      <c r="G104" s="61">
        <v>14.16878857432193</v>
      </c>
    </row>
    <row r="105" spans="2:7" x14ac:dyDescent="0.3">
      <c r="B105" s="7">
        <v>1950</v>
      </c>
      <c r="C105" s="60">
        <v>16.341218540954568</v>
      </c>
      <c r="D105" s="60">
        <v>25.748552780635844</v>
      </c>
      <c r="E105" s="60">
        <v>13.824489995023979</v>
      </c>
      <c r="F105" s="60">
        <v>14.141454546481155</v>
      </c>
      <c r="G105" s="61">
        <v>14.141454546481155</v>
      </c>
    </row>
    <row r="106" spans="2:7" x14ac:dyDescent="0.3">
      <c r="B106" s="7">
        <v>1951</v>
      </c>
      <c r="C106" s="60">
        <v>16.51945356300833</v>
      </c>
      <c r="D106" s="60">
        <v>26.275475737640182</v>
      </c>
      <c r="E106" s="60">
        <v>14.00420836495929</v>
      </c>
      <c r="F106" s="60">
        <v>14.29569656072553</v>
      </c>
      <c r="G106" s="61">
        <v>14.29569656072553</v>
      </c>
    </row>
    <row r="107" spans="2:7" x14ac:dyDescent="0.3">
      <c r="B107" s="7">
        <v>1952</v>
      </c>
      <c r="C107" s="60">
        <v>17.708439089873313</v>
      </c>
      <c r="D107" s="60">
        <v>28.796807283384783</v>
      </c>
      <c r="E107" s="60">
        <v>15.110540825791073</v>
      </c>
      <c r="F107" s="60">
        <v>15.324627465874718</v>
      </c>
      <c r="G107" s="61">
        <v>15.324627465874718</v>
      </c>
    </row>
    <row r="108" spans="2:7" x14ac:dyDescent="0.3">
      <c r="B108" s="7">
        <v>1953</v>
      </c>
      <c r="C108" s="60">
        <v>18.013017925028478</v>
      </c>
      <c r="D108" s="60">
        <v>29.449485028944395</v>
      </c>
      <c r="E108" s="60">
        <v>15.397641101481103</v>
      </c>
      <c r="F108" s="60">
        <v>15.588205591482193</v>
      </c>
      <c r="G108" s="61">
        <v>15.588205591482193</v>
      </c>
    </row>
    <row r="109" spans="2:7" x14ac:dyDescent="0.3">
      <c r="B109" s="7">
        <v>1954</v>
      </c>
      <c r="C109" s="60">
        <v>18.230735388676433</v>
      </c>
      <c r="D109" s="60">
        <v>29.713466155333158</v>
      </c>
      <c r="E109" s="60">
        <v>15.520822230292952</v>
      </c>
      <c r="F109" s="60">
        <v>15.776615140527541</v>
      </c>
      <c r="G109" s="61">
        <v>15.776615140527541</v>
      </c>
    </row>
    <row r="110" spans="2:7" x14ac:dyDescent="0.3">
      <c r="B110" s="7">
        <v>1955</v>
      </c>
      <c r="C110" s="60">
        <v>18.396561643372021</v>
      </c>
      <c r="D110" s="60">
        <v>29.999272492958781</v>
      </c>
      <c r="E110" s="60">
        <v>15.629467985905</v>
      </c>
      <c r="F110" s="60">
        <v>15.920118786691608</v>
      </c>
      <c r="G110" s="61">
        <v>15.920118786691608</v>
      </c>
    </row>
    <row r="111" spans="2:7" x14ac:dyDescent="0.3">
      <c r="B111" s="7">
        <v>1956</v>
      </c>
      <c r="C111" s="60">
        <v>18.711293106365694</v>
      </c>
      <c r="D111" s="60">
        <v>30.406676436046943</v>
      </c>
      <c r="E111" s="60">
        <v>15.566950113961381</v>
      </c>
      <c r="F111" s="60">
        <v>16.192482849819335</v>
      </c>
      <c r="G111" s="61">
        <v>16.192482849819335</v>
      </c>
    </row>
    <row r="112" spans="2:7" x14ac:dyDescent="0.3">
      <c r="B112" s="7">
        <v>1957</v>
      </c>
      <c r="C112" s="60">
        <v>19.353164799711212</v>
      </c>
      <c r="D112" s="60">
        <v>32.802253193236275</v>
      </c>
      <c r="E112" s="60">
        <v>15.800454365670801</v>
      </c>
      <c r="F112" s="60">
        <v>16.747949344155092</v>
      </c>
      <c r="G112" s="61">
        <v>16.747949344155092</v>
      </c>
    </row>
    <row r="113" spans="2:7" x14ac:dyDescent="0.3">
      <c r="B113" s="7">
        <v>1958</v>
      </c>
      <c r="C113" s="60">
        <v>19.996164562816563</v>
      </c>
      <c r="D113" s="60">
        <v>34.478637275382205</v>
      </c>
      <c r="E113" s="60">
        <v>16.321869359737935</v>
      </c>
      <c r="F113" s="60">
        <v>17.304392053770876</v>
      </c>
      <c r="G113" s="61">
        <v>17.304392053770876</v>
      </c>
    </row>
    <row r="114" spans="2:7" x14ac:dyDescent="0.3">
      <c r="B114" s="7">
        <v>1959</v>
      </c>
      <c r="C114" s="60">
        <v>20.445136327230475</v>
      </c>
      <c r="D114" s="60">
        <v>34.654278261050322</v>
      </c>
      <c r="E114" s="60">
        <v>16.778881701810597</v>
      </c>
      <c r="F114" s="60">
        <v>17.692925735221898</v>
      </c>
      <c r="G114" s="61">
        <v>17.692925735221898</v>
      </c>
    </row>
    <row r="115" spans="2:7" x14ac:dyDescent="0.3">
      <c r="B115" s="7">
        <v>1960</v>
      </c>
      <c r="C115" s="60">
        <v>20.688799395354611</v>
      </c>
      <c r="D115" s="60">
        <v>35.118843471663602</v>
      </c>
      <c r="E115" s="60">
        <v>16.896333873723268</v>
      </c>
      <c r="F115" s="60">
        <v>17.903788235707882</v>
      </c>
      <c r="G115" s="61">
        <v>17.903788235707882</v>
      </c>
    </row>
    <row r="116" spans="2:7" x14ac:dyDescent="0.3">
      <c r="B116" s="7">
        <v>1961</v>
      </c>
      <c r="C116" s="60">
        <v>20.977585253872103</v>
      </c>
      <c r="D116" s="60">
        <v>35.277855724960773</v>
      </c>
      <c r="E116" s="60">
        <v>17.183571549576563</v>
      </c>
      <c r="F116" s="60">
        <v>18.153699347394973</v>
      </c>
      <c r="G116" s="61">
        <v>18.153699347394973</v>
      </c>
    </row>
    <row r="117" spans="2:7" x14ac:dyDescent="0.3">
      <c r="B117" s="7">
        <v>1962</v>
      </c>
      <c r="C117" s="60">
        <v>21.213351833677397</v>
      </c>
      <c r="D117" s="60">
        <v>35.076232344963053</v>
      </c>
      <c r="E117" s="60">
        <v>17.35540726507233</v>
      </c>
      <c r="F117" s="60">
        <v>18.357728340920758</v>
      </c>
      <c r="G117" s="61">
        <v>18.357728340920758</v>
      </c>
    </row>
    <row r="118" spans="2:7" x14ac:dyDescent="0.3">
      <c r="B118" s="7">
        <v>1963</v>
      </c>
      <c r="C118" s="60">
        <v>21.503265761954726</v>
      </c>
      <c r="D118" s="60">
        <v>35.081428823828979</v>
      </c>
      <c r="E118" s="60">
        <v>17.528961337723054</v>
      </c>
      <c r="F118" s="60">
        <v>18.608615667887879</v>
      </c>
      <c r="G118" s="61">
        <v>18.608615667887879</v>
      </c>
    </row>
    <row r="119" spans="2:7" x14ac:dyDescent="0.3">
      <c r="B119" s="7">
        <v>1964</v>
      </c>
      <c r="C119" s="60">
        <v>21.732263923201018</v>
      </c>
      <c r="D119" s="60">
        <v>35.077271640736235</v>
      </c>
      <c r="E119" s="60">
        <v>17.756837835113451</v>
      </c>
      <c r="F119" s="60">
        <v>18.806787369733502</v>
      </c>
      <c r="G119" s="61">
        <v>18.806787369733502</v>
      </c>
    </row>
    <row r="120" spans="2:7" x14ac:dyDescent="0.3">
      <c r="B120" s="7">
        <v>1965</v>
      </c>
      <c r="C120" s="60">
        <v>22.06842871163153</v>
      </c>
      <c r="D120" s="60">
        <v>35.253951922177535</v>
      </c>
      <c r="E120" s="60">
        <v>17.987676726969923</v>
      </c>
      <c r="F120" s="60">
        <v>19.097699523181753</v>
      </c>
      <c r="G120" s="61">
        <v>19.097699523181753</v>
      </c>
    </row>
    <row r="121" spans="2:7" x14ac:dyDescent="0.3">
      <c r="B121" s="7">
        <v>1966</v>
      </c>
      <c r="C121" s="60">
        <v>22.470021546132418</v>
      </c>
      <c r="D121" s="60">
        <v>35.656159386399779</v>
      </c>
      <c r="E121" s="60">
        <v>18.275479554601443</v>
      </c>
      <c r="F121" s="60">
        <v>19.445232162871612</v>
      </c>
      <c r="G121" s="61">
        <v>19.445232162871612</v>
      </c>
    </row>
    <row r="122" spans="2:7" x14ac:dyDescent="0.3">
      <c r="B122" s="7">
        <v>1967</v>
      </c>
      <c r="C122" s="60">
        <v>23.107380960438601</v>
      </c>
      <c r="D122" s="60">
        <v>36.188278822270036</v>
      </c>
      <c r="E122" s="60">
        <v>18.805468461684882</v>
      </c>
      <c r="F122" s="60">
        <v>19.99679379608726</v>
      </c>
      <c r="G122" s="61">
        <v>19.99679379608726</v>
      </c>
    </row>
    <row r="123" spans="2:7" x14ac:dyDescent="0.3">
      <c r="B123" s="7">
        <v>1968</v>
      </c>
      <c r="C123" s="60">
        <v>23.81919297889382</v>
      </c>
      <c r="D123" s="60">
        <v>37.109094877311136</v>
      </c>
      <c r="E123" s="60">
        <v>19.388437983997111</v>
      </c>
      <c r="F123" s="60">
        <v>20.612785637784732</v>
      </c>
      <c r="G123" s="61">
        <v>20.612785637784732</v>
      </c>
    </row>
    <row r="124" spans="2:7" x14ac:dyDescent="0.3">
      <c r="B124" s="7">
        <v>1969</v>
      </c>
      <c r="C124" s="60">
        <v>24.831071553464874</v>
      </c>
      <c r="D124" s="60">
        <v>38.414450368430359</v>
      </c>
      <c r="E124" s="60">
        <v>20.202752379324991</v>
      </c>
      <c r="F124" s="60">
        <v>21.488450743969576</v>
      </c>
      <c r="G124" s="61">
        <v>21.488450743969576</v>
      </c>
    </row>
    <row r="125" spans="2:7" x14ac:dyDescent="0.3">
      <c r="B125" s="7">
        <v>1970</v>
      </c>
      <c r="C125" s="60">
        <v>26.057283382404378</v>
      </c>
      <c r="D125" s="60">
        <v>40.00145501408246</v>
      </c>
      <c r="E125" s="60">
        <v>21.313903760187863</v>
      </c>
      <c r="F125" s="60">
        <v>22.54959675335968</v>
      </c>
      <c r="G125" s="61">
        <v>22.54959675335968</v>
      </c>
    </row>
    <row r="126" spans="2:7" x14ac:dyDescent="0.3">
      <c r="B126" s="7">
        <v>1971</v>
      </c>
      <c r="C126" s="60">
        <v>27.431272349882132</v>
      </c>
      <c r="D126" s="60">
        <v>41.89193402550432</v>
      </c>
      <c r="E126" s="60">
        <v>22.528796274518569</v>
      </c>
      <c r="F126" s="60">
        <v>23.738626964433411</v>
      </c>
      <c r="G126" s="61">
        <v>23.738626964433411</v>
      </c>
    </row>
    <row r="127" spans="2:7" x14ac:dyDescent="0.3">
      <c r="B127" s="7">
        <v>1972</v>
      </c>
      <c r="C127" s="60">
        <v>28.803005177840213</v>
      </c>
      <c r="D127" s="60">
        <v>43.862438811461359</v>
      </c>
      <c r="E127" s="60">
        <v>23.520063310597386</v>
      </c>
      <c r="F127" s="60">
        <v>26.550868486352353</v>
      </c>
      <c r="G127" s="61">
        <v>26.550868486352353</v>
      </c>
    </row>
    <row r="128" spans="2:7" x14ac:dyDescent="0.3">
      <c r="B128" s="7">
        <v>1973</v>
      </c>
      <c r="C128" s="60">
        <v>30.04500998341739</v>
      </c>
      <c r="D128" s="60">
        <v>45.344474584021881</v>
      </c>
      <c r="E128" s="60">
        <v>24.272705336536504</v>
      </c>
      <c r="F128" s="60">
        <v>28.784119106699745</v>
      </c>
      <c r="G128" s="61">
        <v>28.784119106699745</v>
      </c>
    </row>
    <row r="129" spans="2:7" x14ac:dyDescent="0.3">
      <c r="B129" s="7">
        <v>1974</v>
      </c>
      <c r="C129" s="60">
        <v>31.712297088451965</v>
      </c>
      <c r="D129" s="60">
        <v>47.089452187197971</v>
      </c>
      <c r="E129" s="60">
        <v>25.777613067401767</v>
      </c>
      <c r="F129" s="60">
        <v>31.182795698924728</v>
      </c>
      <c r="G129" s="61">
        <v>31.182795698924728</v>
      </c>
    </row>
    <row r="130" spans="2:7" x14ac:dyDescent="0.3">
      <c r="B130" s="7">
        <v>1975</v>
      </c>
      <c r="C130" s="60">
        <v>34.591131115548201</v>
      </c>
      <c r="D130" s="60">
        <v>51.636371194878365</v>
      </c>
      <c r="E130" s="60">
        <v>28.613150504815962</v>
      </c>
      <c r="F130" s="60">
        <v>34.243176178660043</v>
      </c>
      <c r="G130" s="61">
        <v>34.243176178660043</v>
      </c>
    </row>
    <row r="131" spans="2:7" x14ac:dyDescent="0.3">
      <c r="B131" s="7">
        <v>1976</v>
      </c>
      <c r="C131" s="60">
        <v>37.861405349306821</v>
      </c>
      <c r="D131" s="60">
        <v>58.745154283457552</v>
      </c>
      <c r="E131" s="60">
        <v>31.216947200754213</v>
      </c>
      <c r="F131" s="60">
        <v>37.055417700578978</v>
      </c>
      <c r="G131" s="61">
        <v>37.055417700578978</v>
      </c>
    </row>
    <row r="132" spans="2:7" x14ac:dyDescent="0.3">
      <c r="B132" s="7">
        <v>1977</v>
      </c>
      <c r="C132" s="60">
        <v>40.034067706746995</v>
      </c>
      <c r="D132" s="60">
        <v>62.003346532389678</v>
      </c>
      <c r="E132" s="60">
        <v>33.027530138397957</v>
      </c>
      <c r="F132" s="60">
        <v>38.792390405293617</v>
      </c>
      <c r="G132" s="61">
        <v>38.792390405293617</v>
      </c>
    </row>
    <row r="133" spans="2:7" x14ac:dyDescent="0.3">
      <c r="B133" s="7">
        <v>1978</v>
      </c>
      <c r="C133" s="60">
        <v>42.585761503491391</v>
      </c>
      <c r="D133" s="60">
        <v>66.245751878527145</v>
      </c>
      <c r="E133" s="60">
        <v>35.174319597393819</v>
      </c>
      <c r="F133" s="60">
        <v>40.942928039702224</v>
      </c>
      <c r="G133" s="61">
        <v>40.942928039702224</v>
      </c>
    </row>
    <row r="134" spans="2:7" x14ac:dyDescent="0.3">
      <c r="B134" s="7">
        <v>1979</v>
      </c>
      <c r="C134" s="60">
        <v>45.574018297291516</v>
      </c>
      <c r="D134" s="60">
        <v>70.682505534250041</v>
      </c>
      <c r="E134" s="60">
        <v>37.847567886795751</v>
      </c>
      <c r="F134" s="60">
        <v>44.251447477253919</v>
      </c>
      <c r="G134" s="61">
        <v>44.251447477253919</v>
      </c>
    </row>
    <row r="135" spans="2:7" x14ac:dyDescent="0.3">
      <c r="B135" s="7">
        <v>1980</v>
      </c>
      <c r="C135" s="60">
        <v>49.36546076009342</v>
      </c>
      <c r="D135" s="60">
        <v>76.422536089545773</v>
      </c>
      <c r="E135" s="60">
        <v>42.124343058003667</v>
      </c>
      <c r="F135" s="60">
        <v>47.808105872621987</v>
      </c>
      <c r="G135" s="61">
        <v>47.808105872621987</v>
      </c>
    </row>
    <row r="136" spans="2:7" x14ac:dyDescent="0.3">
      <c r="B136" s="7">
        <v>1981</v>
      </c>
      <c r="C136" s="60">
        <v>53.86645910183087</v>
      </c>
      <c r="D136" s="60">
        <v>83.163408474417793</v>
      </c>
      <c r="E136" s="60">
        <v>47.811129370834166</v>
      </c>
      <c r="F136" s="60">
        <v>52.026468155500403</v>
      </c>
      <c r="G136" s="61">
        <v>52.026468155500403</v>
      </c>
    </row>
    <row r="137" spans="2:7" x14ac:dyDescent="0.3">
      <c r="B137" s="7">
        <v>1982</v>
      </c>
      <c r="C137" s="60">
        <v>58.913443207327965</v>
      </c>
      <c r="D137" s="60">
        <v>91.191968322264884</v>
      </c>
      <c r="E137" s="60">
        <v>52.735675696030086</v>
      </c>
      <c r="F137" s="60">
        <v>57.899090157154667</v>
      </c>
      <c r="G137" s="61">
        <v>57.899090157154667</v>
      </c>
    </row>
    <row r="138" spans="2:7" x14ac:dyDescent="0.3">
      <c r="B138" s="7">
        <v>1983</v>
      </c>
      <c r="C138" s="60">
        <v>62.508601531918757</v>
      </c>
      <c r="D138" s="60">
        <v>96.215924089836776</v>
      </c>
      <c r="E138" s="60">
        <v>56.005287589183951</v>
      </c>
      <c r="F138" s="60">
        <v>62.944582299420993</v>
      </c>
      <c r="G138" s="61">
        <v>62.944582299420993</v>
      </c>
    </row>
    <row r="139" spans="2:7" x14ac:dyDescent="0.3">
      <c r="B139" s="7">
        <v>1984</v>
      </c>
      <c r="C139" s="60">
        <v>64.980202375714939</v>
      </c>
      <c r="D139" s="60">
        <v>95.357465781186704</v>
      </c>
      <c r="E139" s="60">
        <v>57.797456792037842</v>
      </c>
      <c r="F139" s="60">
        <v>66.335814722911493</v>
      </c>
      <c r="G139" s="61">
        <v>66.335814722911493</v>
      </c>
    </row>
    <row r="140" spans="2:7" x14ac:dyDescent="0.3">
      <c r="B140" s="7">
        <v>1985</v>
      </c>
      <c r="C140" s="60">
        <v>67.420217266235767</v>
      </c>
      <c r="D140" s="60">
        <v>95.126742119539841</v>
      </c>
      <c r="E140" s="60">
        <v>60.282747434095462</v>
      </c>
      <c r="F140" s="60">
        <v>67.824648469809759</v>
      </c>
      <c r="G140" s="61">
        <v>67.824648469809759</v>
      </c>
    </row>
    <row r="141" spans="2:7" x14ac:dyDescent="0.3">
      <c r="B141" s="7">
        <v>1986</v>
      </c>
      <c r="C141" s="60">
        <v>69.462023531535209</v>
      </c>
      <c r="D141" s="60">
        <v>95.872956484686014</v>
      </c>
      <c r="E141" s="60">
        <v>62.4529263417229</v>
      </c>
      <c r="F141" s="60">
        <v>68.320926385442519</v>
      </c>
      <c r="G141" s="61">
        <v>68.320926385442519</v>
      </c>
    </row>
    <row r="142" spans="2:7" x14ac:dyDescent="0.3">
      <c r="B142" s="7">
        <v>1987</v>
      </c>
      <c r="C142" s="60">
        <v>70.997326474669208</v>
      </c>
      <c r="D142" s="60">
        <v>97.501532961265482</v>
      </c>
      <c r="E142" s="60">
        <v>63.639531942215626</v>
      </c>
      <c r="F142" s="60">
        <v>69.644334160463217</v>
      </c>
      <c r="G142" s="61">
        <v>69.644334160463217</v>
      </c>
    </row>
    <row r="143" spans="2:7" x14ac:dyDescent="0.3">
      <c r="B143" s="7">
        <v>1988</v>
      </c>
      <c r="C143" s="60">
        <v>73.058309925885823</v>
      </c>
      <c r="D143" s="60">
        <v>98.377659298059669</v>
      </c>
      <c r="E143" s="60">
        <v>65.930555092135393</v>
      </c>
      <c r="F143" s="60">
        <v>72.53928866832095</v>
      </c>
      <c r="G143" s="61">
        <v>72.53928866832095</v>
      </c>
    </row>
    <row r="144" spans="2:7" x14ac:dyDescent="0.3">
      <c r="B144" s="7">
        <v>1989</v>
      </c>
      <c r="C144" s="60">
        <v>75.567137071756534</v>
      </c>
      <c r="D144" s="60">
        <v>100.5632983090658</v>
      </c>
      <c r="E144" s="60">
        <v>68.633707850912941</v>
      </c>
      <c r="F144" s="60">
        <v>74.358974358974393</v>
      </c>
      <c r="G144" s="61">
        <v>74.358974358974393</v>
      </c>
    </row>
    <row r="145" spans="2:7" x14ac:dyDescent="0.3">
      <c r="B145" s="7">
        <v>1990</v>
      </c>
      <c r="C145" s="60">
        <v>78.421153564136418</v>
      </c>
      <c r="D145" s="60">
        <v>102.6730687286295</v>
      </c>
      <c r="E145" s="60">
        <v>71.928125827756759</v>
      </c>
      <c r="F145" s="60">
        <v>76.178660049627823</v>
      </c>
      <c r="G145" s="61">
        <v>76.178660049627823</v>
      </c>
    </row>
    <row r="146" spans="2:7" x14ac:dyDescent="0.3">
      <c r="B146" s="7">
        <v>1991</v>
      </c>
      <c r="C146" s="60">
        <v>81.447764729770896</v>
      </c>
      <c r="D146" s="60">
        <v>104.63837703572062</v>
      </c>
      <c r="E146" s="60">
        <v>75.812244622455623</v>
      </c>
      <c r="F146" s="60">
        <v>77.998345740281252</v>
      </c>
      <c r="G146" s="61">
        <v>77.998345740281252</v>
      </c>
    </row>
    <row r="147" spans="2:7" x14ac:dyDescent="0.3">
      <c r="B147" s="7">
        <v>1992</v>
      </c>
      <c r="C147" s="60">
        <v>84.334495245185977</v>
      </c>
      <c r="D147" s="60">
        <v>106.25759985034142</v>
      </c>
      <c r="E147" s="60">
        <v>78.996358896598764</v>
      </c>
      <c r="F147" s="60">
        <v>80.066170388751061</v>
      </c>
      <c r="G147" s="61">
        <v>80.066170388751061</v>
      </c>
    </row>
    <row r="148" spans="2:7" x14ac:dyDescent="0.3">
      <c r="B148" s="7">
        <v>1993</v>
      </c>
      <c r="C148" s="60">
        <v>86.334562929371558</v>
      </c>
      <c r="D148" s="60">
        <v>105.3710805558154</v>
      </c>
      <c r="E148" s="60">
        <v>81.366249663496731</v>
      </c>
      <c r="F148" s="60">
        <v>82.216708023159669</v>
      </c>
      <c r="G148" s="61">
        <v>82.216708023159669</v>
      </c>
    </row>
    <row r="149" spans="2:7" x14ac:dyDescent="0.3">
      <c r="B149" s="7">
        <v>1994</v>
      </c>
      <c r="C149" s="60">
        <v>88.242128893250765</v>
      </c>
      <c r="D149" s="60">
        <v>105.53009280911256</v>
      </c>
      <c r="E149" s="60">
        <v>83.80723715340163</v>
      </c>
      <c r="F149" s="60">
        <v>84.119106699751882</v>
      </c>
      <c r="G149" s="61">
        <v>84.119106699751882</v>
      </c>
    </row>
    <row r="150" spans="2:7" x14ac:dyDescent="0.3">
      <c r="B150" s="7">
        <v>1995</v>
      </c>
      <c r="C150" s="60">
        <v>90.10118785745712</v>
      </c>
      <c r="D150" s="60">
        <v>106.03830844219956</v>
      </c>
      <c r="E150" s="60">
        <v>85.986225319390073</v>
      </c>
      <c r="F150" s="60">
        <v>86.352357320099287</v>
      </c>
      <c r="G150" s="61">
        <v>86.352357320099287</v>
      </c>
    </row>
    <row r="151" spans="2:7" x14ac:dyDescent="0.3">
      <c r="B151" s="7">
        <v>1996</v>
      </c>
      <c r="C151" s="60">
        <v>91.978295937820803</v>
      </c>
      <c r="D151" s="60">
        <v>106.2648749207537</v>
      </c>
      <c r="E151" s="60">
        <v>88.393839628332998</v>
      </c>
      <c r="F151" s="60">
        <v>88.999172870140626</v>
      </c>
      <c r="G151" s="61">
        <v>88.999172870140626</v>
      </c>
    </row>
    <row r="152" spans="2:7" x14ac:dyDescent="0.3">
      <c r="B152" s="7">
        <v>1997</v>
      </c>
      <c r="C152" s="60">
        <v>93.729060205083073</v>
      </c>
      <c r="D152" s="60">
        <v>105.02603435911827</v>
      </c>
      <c r="E152" s="60">
        <v>91.045654817182992</v>
      </c>
      <c r="F152" s="60">
        <v>91.149710504549233</v>
      </c>
      <c r="G152" s="61">
        <v>91.149710504549233</v>
      </c>
    </row>
    <row r="153" spans="2:7" x14ac:dyDescent="0.3">
      <c r="B153" s="7">
        <v>1998</v>
      </c>
      <c r="C153" s="60">
        <v>95.383938542759481</v>
      </c>
      <c r="D153" s="60">
        <v>103.69573576944263</v>
      </c>
      <c r="E153" s="60">
        <v>93.13970487797819</v>
      </c>
      <c r="F153" s="60">
        <v>93.300248138957841</v>
      </c>
      <c r="G153" s="61">
        <v>93.300248138957841</v>
      </c>
    </row>
    <row r="154" spans="2:7" x14ac:dyDescent="0.3">
      <c r="B154" s="7">
        <v>1999</v>
      </c>
      <c r="C154" s="60">
        <v>96.462373233160719</v>
      </c>
      <c r="D154" s="60">
        <v>101.42175661771584</v>
      </c>
      <c r="E154" s="60">
        <v>94.629940156025839</v>
      </c>
      <c r="F154" s="60">
        <v>95.202646815550054</v>
      </c>
      <c r="G154" s="61">
        <v>95.202646815550054</v>
      </c>
    </row>
    <row r="155" spans="2:7" x14ac:dyDescent="0.3">
      <c r="B155" s="7">
        <v>2000</v>
      </c>
      <c r="C155" s="60">
        <v>97.880356921271996</v>
      </c>
      <c r="D155" s="60">
        <v>99.952192394433538</v>
      </c>
      <c r="E155" s="60">
        <v>96.71179883945841</v>
      </c>
      <c r="F155" s="60">
        <v>97.270471464019849</v>
      </c>
      <c r="G155" s="61">
        <v>97.270471464019849</v>
      </c>
    </row>
    <row r="156" spans="2:7" x14ac:dyDescent="0.3">
      <c r="B156" s="7">
        <v>2001</v>
      </c>
      <c r="C156" s="60">
        <v>100</v>
      </c>
      <c r="D156" s="60">
        <v>100</v>
      </c>
      <c r="E156" s="60">
        <v>100</v>
      </c>
      <c r="F156" s="60">
        <v>100</v>
      </c>
      <c r="G156" s="61">
        <v>100</v>
      </c>
    </row>
    <row r="157" spans="2:7" x14ac:dyDescent="0.3">
      <c r="B157" s="7">
        <v>2002</v>
      </c>
      <c r="C157" s="60">
        <v>102.2595237289474</v>
      </c>
      <c r="D157" s="60">
        <v>99.55206352175766</v>
      </c>
      <c r="E157" s="60">
        <v>102.8</v>
      </c>
      <c r="F157" s="60">
        <v>103.47394540942926</v>
      </c>
      <c r="G157" s="61">
        <v>103.47394540942926</v>
      </c>
    </row>
    <row r="158" spans="2:7" x14ac:dyDescent="0.3">
      <c r="B158" s="7">
        <v>2003</v>
      </c>
      <c r="C158" s="60">
        <v>103.91553013638364</v>
      </c>
      <c r="D158" s="60">
        <v>99.110362818154414</v>
      </c>
      <c r="E158" s="60">
        <v>104.4448</v>
      </c>
      <c r="F158" s="60">
        <v>106.45161290322579</v>
      </c>
      <c r="G158" s="61">
        <v>106.45161290322579</v>
      </c>
    </row>
    <row r="159" spans="2:7" x14ac:dyDescent="0.3">
      <c r="B159" s="7">
        <v>2004</v>
      </c>
      <c r="C159" s="60">
        <v>106.15136440037453</v>
      </c>
      <c r="D159" s="60">
        <v>99.10204845196894</v>
      </c>
      <c r="E159" s="60">
        <v>106.84703039999999</v>
      </c>
      <c r="F159" s="60">
        <v>109.18114143920596</v>
      </c>
      <c r="G159" s="61">
        <v>109.18114143920596</v>
      </c>
    </row>
    <row r="160" spans="2:7" x14ac:dyDescent="0.3">
      <c r="B160" s="7">
        <v>2005</v>
      </c>
      <c r="C160" s="60">
        <v>109.16331065913118</v>
      </c>
      <c r="D160" s="60">
        <v>100.6391669005082</v>
      </c>
      <c r="E160" s="60">
        <v>109.73190022079999</v>
      </c>
      <c r="F160" s="60">
        <v>118.85856079404466</v>
      </c>
      <c r="G160" s="61">
        <v>118.85856079404466</v>
      </c>
    </row>
    <row r="161" spans="2:7" x14ac:dyDescent="0.3">
      <c r="B161" s="7">
        <v>2006</v>
      </c>
      <c r="C161" s="60">
        <v>112.80697598339484</v>
      </c>
      <c r="D161" s="60">
        <v>103.92957731840902</v>
      </c>
      <c r="E161" s="60">
        <v>113.46278482830719</v>
      </c>
      <c r="F161" s="60">
        <v>125.39288668320927</v>
      </c>
      <c r="G161" s="61">
        <v>125.39288668320927</v>
      </c>
    </row>
    <row r="162" spans="2:7" x14ac:dyDescent="0.3">
      <c r="B162" s="7">
        <v>2007</v>
      </c>
      <c r="C162" s="60">
        <v>116.48109919117401</v>
      </c>
      <c r="D162" s="60">
        <v>107.60244858084161</v>
      </c>
      <c r="E162" s="60">
        <v>117.09359394281303</v>
      </c>
      <c r="F162" s="60">
        <v>133.9950372208437</v>
      </c>
      <c r="G162" s="61">
        <v>133.9950372208437</v>
      </c>
    </row>
    <row r="163" spans="2:7" x14ac:dyDescent="0.3">
      <c r="B163" s="7">
        <v>2008</v>
      </c>
      <c r="C163" s="60">
        <v>119.81680147100299</v>
      </c>
      <c r="D163" s="60">
        <v>110.38360406988221</v>
      </c>
      <c r="E163" s="60">
        <v>120.37221457321179</v>
      </c>
      <c r="F163" s="60">
        <v>138.59067006893042</v>
      </c>
      <c r="G163" s="61">
        <v>138.59067006893042</v>
      </c>
    </row>
    <row r="164" spans="2:7" x14ac:dyDescent="0.3">
      <c r="B164" s="7">
        <v>2009</v>
      </c>
      <c r="C164" s="60">
        <v>122.37639175606621</v>
      </c>
      <c r="D164" s="60">
        <v>112.13689603924379</v>
      </c>
      <c r="E164" s="60">
        <v>124.94635872699385</v>
      </c>
      <c r="F164" s="60">
        <v>143.34391951023176</v>
      </c>
      <c r="G164" s="61">
        <v>143.34391951023176</v>
      </c>
    </row>
    <row r="165" spans="2:7" x14ac:dyDescent="0.3">
      <c r="B165" s="7">
        <v>2010</v>
      </c>
      <c r="C165" s="60">
        <v>125.36199005658719</v>
      </c>
      <c r="D165" s="60">
        <v>112.74933308396557</v>
      </c>
      <c r="E165" s="60">
        <v>128.74575287992494</v>
      </c>
      <c r="F165" s="60">
        <v>148.26019132699309</v>
      </c>
      <c r="G165" s="61">
        <v>148.26019132699309</v>
      </c>
    </row>
    <row r="166" spans="2:7" x14ac:dyDescent="0.3">
      <c r="B166" s="7">
        <v>2011</v>
      </c>
      <c r="C166" s="60">
        <v>128.42042754679306</v>
      </c>
      <c r="D166" s="60">
        <v>113.36511496118223</v>
      </c>
      <c r="E166" s="60">
        <v>132.6606797788792</v>
      </c>
      <c r="F166" s="60">
        <v>153.34507670377749</v>
      </c>
      <c r="G166" s="61">
        <v>153.34507670377749</v>
      </c>
    </row>
    <row r="167" spans="2:7" x14ac:dyDescent="0.3">
      <c r="B167" s="7">
        <v>2012</v>
      </c>
      <c r="C167" s="60">
        <v>131.55348127336592</v>
      </c>
      <c r="D167" s="60">
        <v>113.98425993873782</v>
      </c>
      <c r="E167" s="60">
        <v>136.69465256697009</v>
      </c>
      <c r="F167" s="60">
        <v>158.60435858621599</v>
      </c>
      <c r="G167" s="61">
        <v>158.60435858621599</v>
      </c>
    </row>
    <row r="168" spans="2:7" x14ac:dyDescent="0.3">
      <c r="B168" s="7">
        <v>2013</v>
      </c>
      <c r="C168" s="60">
        <v>134.76297163732667</v>
      </c>
      <c r="D168" s="60">
        <v>114.60678638424643</v>
      </c>
      <c r="E168" s="60">
        <v>140.85129121567758</v>
      </c>
      <c r="F168" s="60">
        <v>164.04401825784416</v>
      </c>
      <c r="G168" s="61">
        <v>164.04401825784416</v>
      </c>
    </row>
    <row r="169" spans="2:7" x14ac:dyDescent="0.3">
      <c r="B169" s="7">
        <v>2014</v>
      </c>
      <c r="C169" s="60">
        <v>138.0507634517443</v>
      </c>
      <c r="D169" s="60">
        <v>115.23271276563712</v>
      </c>
      <c r="E169" s="60">
        <v>145.1343257733067</v>
      </c>
      <c r="F169" s="60">
        <v>169.67024214250466</v>
      </c>
      <c r="G169" s="61">
        <v>169.67024214250466</v>
      </c>
    </row>
    <row r="170" spans="2:7" x14ac:dyDescent="0.3">
      <c r="B170" s="7">
        <v>2015</v>
      </c>
      <c r="C170" s="60">
        <v>141.41876702524991</v>
      </c>
      <c r="D170" s="60">
        <v>115.86205765170176</v>
      </c>
      <c r="E170" s="60">
        <v>149.54759971222595</v>
      </c>
      <c r="F170" s="60">
        <v>175.4894288400522</v>
      </c>
      <c r="G170" s="61">
        <v>175.4894288400522</v>
      </c>
    </row>
    <row r="171" spans="2:7" x14ac:dyDescent="0.3">
      <c r="B171" s="7">
        <v>2016</v>
      </c>
      <c r="C171" s="60">
        <v>144.86893927198497</v>
      </c>
      <c r="D171" s="60">
        <v>116.49483971264591</v>
      </c>
      <c r="E171" s="60">
        <v>154.09507337788912</v>
      </c>
      <c r="F171" s="60">
        <v>181.50819640336212</v>
      </c>
      <c r="G171" s="61">
        <v>181.50819640336212</v>
      </c>
    </row>
    <row r="172" spans="2:7" x14ac:dyDescent="0.3">
      <c r="B172" s="7">
        <v>2017</v>
      </c>
      <c r="C172" s="60">
        <v>148.40328484862906</v>
      </c>
      <c r="D172" s="60">
        <v>117.13107772064269</v>
      </c>
      <c r="E172" s="60">
        <v>158.78082754273581</v>
      </c>
      <c r="F172" s="60">
        <v>187.73338986491899</v>
      </c>
      <c r="G172" s="61">
        <v>187.73338986491899</v>
      </c>
    </row>
    <row r="173" spans="2:7" x14ac:dyDescent="0.3">
      <c r="B173" s="7">
        <v>2018</v>
      </c>
      <c r="C173" s="60">
        <v>152.02385731916715</v>
      </c>
      <c r="D173" s="60">
        <v>117.77079055038966</v>
      </c>
      <c r="E173" s="60">
        <v>163.60906706815942</v>
      </c>
      <c r="F173" s="60">
        <v>194.17208902154482</v>
      </c>
      <c r="G173" s="61">
        <v>194.17208902154482</v>
      </c>
    </row>
    <row r="174" spans="2:7" x14ac:dyDescent="0.3">
      <c r="B174" s="7">
        <v>2019</v>
      </c>
      <c r="C174" s="60">
        <v>155.73276034807387</v>
      </c>
      <c r="D174" s="60">
        <v>118.41399717966881</v>
      </c>
      <c r="E174" s="60">
        <v>168.58412467782932</v>
      </c>
      <c r="F174" s="60">
        <v>200.83161648612037</v>
      </c>
      <c r="G174" s="61">
        <v>200.83161648612037</v>
      </c>
    </row>
    <row r="175" spans="2:7" x14ac:dyDescent="0.3">
      <c r="B175" s="7">
        <v>2020</v>
      </c>
      <c r="C175" s="60">
        <v>159.53214892260752</v>
      </c>
      <c r="D175" s="60">
        <v>119.06071668990948</v>
      </c>
      <c r="E175" s="60">
        <v>173.71046484575268</v>
      </c>
      <c r="F175" s="60">
        <v>207.7195460154567</v>
      </c>
      <c r="G175" s="61">
        <v>207.7195460154567</v>
      </c>
    </row>
    <row r="176" spans="2:7" x14ac:dyDescent="0.3">
      <c r="B176" s="7">
        <v>2021</v>
      </c>
      <c r="C176" s="60">
        <v>163.42423060492422</v>
      </c>
      <c r="D176" s="60">
        <v>119.71096826675451</v>
      </c>
      <c r="E176" s="60">
        <v>178.99268780256548</v>
      </c>
      <c r="F176" s="60">
        <v>214.84371112378804</v>
      </c>
      <c r="G176" s="61">
        <v>214.84371112378804</v>
      </c>
    </row>
    <row r="177" spans="2:7" x14ac:dyDescent="0.3">
      <c r="B177" s="7">
        <v>2022</v>
      </c>
      <c r="C177" s="60">
        <v>167.41126681473978</v>
      </c>
      <c r="D177" s="60">
        <v>120.36477120062932</v>
      </c>
      <c r="E177" s="60">
        <v>184.4355336636475</v>
      </c>
      <c r="F177" s="60">
        <v>222.21221399168192</v>
      </c>
      <c r="G177" s="61">
        <v>222.21221399168192</v>
      </c>
    </row>
    <row r="178" spans="2:7" x14ac:dyDescent="0.3">
      <c r="B178" s="7">
        <v>2023</v>
      </c>
      <c r="C178" s="60">
        <v>171.49557414328441</v>
      </c>
      <c r="D178" s="60">
        <v>121.02214488731428</v>
      </c>
      <c r="E178" s="60">
        <v>190.0438866827659</v>
      </c>
      <c r="F178" s="60">
        <v>229.83343468049856</v>
      </c>
      <c r="G178" s="61">
        <v>229.83343468049856</v>
      </c>
    </row>
    <row r="179" spans="2:7" x14ac:dyDescent="0.3">
      <c r="B179" s="7">
        <v>2024</v>
      </c>
      <c r="C179" s="60">
        <v>175.67952569931384</v>
      </c>
      <c r="D179" s="60">
        <v>121.68310882852002</v>
      </c>
      <c r="E179" s="60">
        <v>195.82277963506451</v>
      </c>
      <c r="F179" s="60">
        <v>237.71604066287884</v>
      </c>
      <c r="G179" s="61">
        <v>237.71604066287884</v>
      </c>
    </row>
    <row r="180" spans="2:7" x14ac:dyDescent="0.3">
      <c r="B180" s="7">
        <v>2025</v>
      </c>
      <c r="C180" s="60">
        <v>179.96555248795875</v>
      </c>
      <c r="D180" s="60">
        <v>122.34768263246602</v>
      </c>
      <c r="E180" s="60">
        <v>201.77739833333186</v>
      </c>
      <c r="F180" s="60">
        <v>245.86899668009994</v>
      </c>
      <c r="G180" s="61">
        <v>245.86899668009994</v>
      </c>
    </row>
    <row r="181" spans="2:7" x14ac:dyDescent="0.3">
      <c r="B181" s="7">
        <v>2026</v>
      </c>
      <c r="C181" s="60">
        <v>184.35614482321392</v>
      </c>
      <c r="D181" s="60">
        <v>123.01588601446227</v>
      </c>
      <c r="E181" s="60">
        <v>207.91308628160084</v>
      </c>
      <c r="F181" s="60">
        <v>254.30157493750892</v>
      </c>
      <c r="G181" s="61">
        <v>254.30157493750892</v>
      </c>
    </row>
    <row r="182" spans="2:7" x14ac:dyDescent="0.3">
      <c r="B182" s="7">
        <v>2027</v>
      </c>
      <c r="C182" s="60">
        <v>188.85385377488763</v>
      </c>
      <c r="D182" s="60">
        <v>123.68773879749419</v>
      </c>
      <c r="E182" s="60">
        <v>214.23534947025595</v>
      </c>
      <c r="F182" s="60">
        <v>263.02336564962945</v>
      </c>
      <c r="G182" s="61">
        <v>263.02336564962945</v>
      </c>
    </row>
    <row r="183" spans="2:7" x14ac:dyDescent="0.3">
      <c r="B183" s="7">
        <v>2028</v>
      </c>
      <c r="C183" s="60">
        <v>193.46129265085199</v>
      </c>
      <c r="D183" s="60">
        <v>124.36326091281069</v>
      </c>
      <c r="E183" s="60">
        <v>220.74986131695124</v>
      </c>
      <c r="F183" s="60">
        <v>272.04428794693473</v>
      </c>
      <c r="G183" s="61">
        <v>272.04428794693473</v>
      </c>
    </row>
    <row r="184" spans="2:7" x14ac:dyDescent="0.3">
      <c r="B184" s="7">
        <v>2029</v>
      </c>
      <c r="C184" s="60">
        <v>198.18113851545556</v>
      </c>
      <c r="D184" s="60">
        <v>125.04247240051541</v>
      </c>
      <c r="E184" s="60">
        <v>227.46246775777243</v>
      </c>
      <c r="F184" s="60">
        <v>281.37460115669006</v>
      </c>
      <c r="G184" s="61">
        <v>281.37460115669006</v>
      </c>
    </row>
    <row r="185" spans="2:7" x14ac:dyDescent="0.3">
      <c r="B185" s="7">
        <v>2030</v>
      </c>
      <c r="C185" s="60">
        <v>203.01613374498052</v>
      </c>
      <c r="D185" s="60">
        <v>125.72539341016129</v>
      </c>
      <c r="E185" s="60">
        <v>234.37919249321243</v>
      </c>
      <c r="F185" s="60">
        <v>291.02491647069513</v>
      </c>
      <c r="G185" s="61">
        <v>291.02491647069513</v>
      </c>
    </row>
    <row r="186" spans="2:7" x14ac:dyDescent="0.3">
      <c r="B186" s="7">
        <v>2031</v>
      </c>
      <c r="C186" s="60">
        <v>207.96908762104795</v>
      </c>
      <c r="D186" s="60">
        <v>126.41204420134829</v>
      </c>
      <c r="E186" s="60">
        <v>241.50624239366732</v>
      </c>
      <c r="F186" s="60">
        <v>301.00620901319513</v>
      </c>
      <c r="G186" s="61">
        <v>301.00620901319513</v>
      </c>
    </row>
    <row r="187" spans="2:7" x14ac:dyDescent="0.3">
      <c r="B187" s="7">
        <v>2032</v>
      </c>
      <c r="C187" s="60">
        <v>213.04287796289728</v>
      </c>
      <c r="D187" s="60">
        <v>127.10244514432445</v>
      </c>
      <c r="E187" s="60">
        <v>248.85001306930383</v>
      </c>
      <c r="F187" s="60">
        <v>311.32983032268578</v>
      </c>
      <c r="G187" s="61">
        <v>311.32983032268578</v>
      </c>
    </row>
    <row r="188" spans="2:7" x14ac:dyDescent="0.3">
      <c r="B188" s="7">
        <v>2033</v>
      </c>
      <c r="C188" s="60">
        <v>218.24045279948822</v>
      </c>
      <c r="D188" s="60">
        <v>127.79661672059012</v>
      </c>
      <c r="E188" s="60">
        <v>256.4170946092965</v>
      </c>
      <c r="F188" s="60">
        <v>322.00752126180691</v>
      </c>
      <c r="G188" s="61">
        <v>322.00752126180691</v>
      </c>
    </row>
    <row r="189" spans="2:7" x14ac:dyDescent="0.3">
      <c r="B189" s="7">
        <v>2034</v>
      </c>
      <c r="C189" s="60">
        <v>223.56483208239663</v>
      </c>
      <c r="D189" s="60">
        <v>128.49457952350568</v>
      </c>
      <c r="E189" s="60">
        <v>264.21427749558467</v>
      </c>
      <c r="F189" s="60">
        <v>333.05142537000734</v>
      </c>
      <c r="G189" s="61">
        <v>333.05142537000734</v>
      </c>
    </row>
    <row r="190" spans="2:7" x14ac:dyDescent="0.3">
      <c r="B190" s="7">
        <v>2035</v>
      </c>
      <c r="C190" s="60">
        <v>229.0191094404997</v>
      </c>
      <c r="D190" s="60">
        <v>129.19635425890235</v>
      </c>
      <c r="E190" s="60">
        <v>272.2485586964562</v>
      </c>
      <c r="F190" s="60">
        <v>344.4741026741666</v>
      </c>
      <c r="G190" s="61">
        <v>344.4741026741666</v>
      </c>
    </row>
    <row r="191" spans="2:7" x14ac:dyDescent="0.3">
      <c r="B191" s="7">
        <v>2036</v>
      </c>
      <c r="C191" s="60">
        <v>234.60645397746993</v>
      </c>
      <c r="D191" s="60">
        <v>129.90196174569652</v>
      </c>
      <c r="E191" s="60">
        <v>280.52714794542612</v>
      </c>
      <c r="F191" s="60">
        <v>356.28854397288018</v>
      </c>
      <c r="G191" s="61">
        <v>356.28854397288018</v>
      </c>
    </row>
    <row r="192" spans="2:7" x14ac:dyDescent="0.3">
      <c r="B192" s="7">
        <v>2037</v>
      </c>
      <c r="C192" s="60">
        <v>240.33011211312228</v>
      </c>
      <c r="D192" s="60">
        <v>130.61142291650737</v>
      </c>
      <c r="E192" s="60">
        <v>289.05747421104479</v>
      </c>
      <c r="F192" s="60">
        <v>368.50818561065313</v>
      </c>
      <c r="G192" s="61">
        <v>368.50818561065313</v>
      </c>
    </row>
    <row r="193" spans="2:7" x14ac:dyDescent="0.3">
      <c r="B193" s="7">
        <v>2038</v>
      </c>
      <c r="C193" s="60">
        <v>246.19340946968441</v>
      </c>
      <c r="D193" s="60">
        <v>131.32475881827781</v>
      </c>
      <c r="E193" s="60">
        <v>297.84719236344102</v>
      </c>
      <c r="F193" s="60">
        <v>381.14692475880508</v>
      </c>
      <c r="G193" s="61">
        <v>381.14692475880508</v>
      </c>
    </row>
    <row r="194" spans="2:7" x14ac:dyDescent="0.3">
      <c r="B194" s="7">
        <v>2039</v>
      </c>
      <c r="C194" s="60">
        <v>252.19975280408593</v>
      </c>
      <c r="D194" s="60">
        <v>132.0419906128989</v>
      </c>
      <c r="E194" s="60">
        <v>306.90419004358324</v>
      </c>
      <c r="F194" s="60">
        <v>394.21913522046486</v>
      </c>
      <c r="G194" s="61">
        <v>394.21913522046486</v>
      </c>
    </row>
    <row r="195" spans="2:7" x14ac:dyDescent="0.3">
      <c r="B195" s="7">
        <v>2040</v>
      </c>
      <c r="C195" s="60">
        <v>258.35263198738943</v>
      </c>
      <c r="D195" s="60">
        <v>132.76313957783765</v>
      </c>
      <c r="E195" s="60">
        <v>316.23659474142198</v>
      </c>
      <c r="F195" s="60">
        <v>407.73968377762958</v>
      </c>
      <c r="G195" s="61">
        <v>407.73968377762958</v>
      </c>
    </row>
    <row r="196" spans="2:7" x14ac:dyDescent="0.3">
      <c r="B196" s="7">
        <v>2041</v>
      </c>
      <c r="C196" s="60">
        <v>264.65562203251335</v>
      </c>
      <c r="D196" s="60">
        <v>133.48822710676819</v>
      </c>
      <c r="E196" s="60">
        <v>325.85278108926644</v>
      </c>
      <c r="F196" s="60">
        <v>421.72394709887953</v>
      </c>
      <c r="G196" s="61">
        <v>421.72394709887953</v>
      </c>
    </row>
    <row r="197" spans="2:7" x14ac:dyDescent="0.3">
      <c r="B197" s="7">
        <v>2042</v>
      </c>
      <c r="C197" s="60">
        <v>271.1123851714251</v>
      </c>
      <c r="D197" s="60">
        <v>134.21727471020648</v>
      </c>
      <c r="E197" s="60">
        <v>335.76137837693932</v>
      </c>
      <c r="F197" s="60">
        <v>436.18782922697761</v>
      </c>
      <c r="G197" s="61">
        <v>436.18782922697761</v>
      </c>
    </row>
    <row r="198" spans="2:7" x14ac:dyDescent="0.3">
      <c r="B198" s="7">
        <v>2043</v>
      </c>
      <c r="C198" s="60">
        <v>277.72667298301087</v>
      </c>
      <c r="D198" s="60">
        <v>134.95030401614841</v>
      </c>
      <c r="E198" s="60">
        <v>345.97127829545389</v>
      </c>
      <c r="F198" s="60">
        <v>451.14777966624149</v>
      </c>
      <c r="G198" s="61">
        <v>451.14777966624149</v>
      </c>
    </row>
    <row r="199" spans="2:7" x14ac:dyDescent="0.3">
      <c r="B199" s="7">
        <v>2044</v>
      </c>
      <c r="C199" s="60">
        <v>284.50232857285891</v>
      </c>
      <c r="D199" s="60">
        <v>135.68733677071145</v>
      </c>
      <c r="E199" s="60">
        <v>356.49164291616256</v>
      </c>
      <c r="F199" s="60">
        <v>466.62081209025916</v>
      </c>
      <c r="G199" s="61">
        <v>466.62081209025916</v>
      </c>
    </row>
    <row r="200" spans="2:7" x14ac:dyDescent="0.3">
      <c r="B200" s="7">
        <v>2045</v>
      </c>
      <c r="C200" s="60">
        <v>291.4432888062226</v>
      </c>
      <c r="D200" s="60">
        <v>136.42839483877981</v>
      </c>
      <c r="E200" s="60">
        <v>367.33191291253695</v>
      </c>
      <c r="F200" s="60">
        <v>482.62452369122371</v>
      </c>
      <c r="G200" s="61">
        <v>482.62452369122371</v>
      </c>
    </row>
    <row r="201" spans="2:7" x14ac:dyDescent="0.3">
      <c r="B201" s="7">
        <v>2046</v>
      </c>
      <c r="C201" s="60">
        <v>298.55358659546079</v>
      </c>
      <c r="D201" s="60">
        <v>137.17350020465292</v>
      </c>
      <c r="E201" s="60">
        <v>378.50181603195745</v>
      </c>
      <c r="F201" s="60">
        <v>499.17711519289298</v>
      </c>
      <c r="G201" s="61">
        <v>499.17711519289298</v>
      </c>
    </row>
    <row r="202" spans="2:7" x14ac:dyDescent="0.3">
      <c r="B202" s="7">
        <v>2047</v>
      </c>
      <c r="C202" s="60">
        <v>305.83735324328455</v>
      </c>
      <c r="D202" s="60">
        <v>137.92267497269785</v>
      </c>
      <c r="E202" s="60">
        <v>390.01137582511473</v>
      </c>
      <c r="F202" s="60">
        <v>516.29741154993428</v>
      </c>
      <c r="G202" s="61">
        <v>516.29741154993428</v>
      </c>
    </row>
    <row r="203" spans="2:7" x14ac:dyDescent="0.3">
      <c r="B203" s="7">
        <v>2048</v>
      </c>
      <c r="C203" s="60">
        <v>313.29882084317171</v>
      </c>
      <c r="D203" s="60">
        <v>138.67594136800489</v>
      </c>
      <c r="E203" s="60">
        <v>401.87092064085664</v>
      </c>
      <c r="F203" s="60">
        <v>534.00488335719558</v>
      </c>
      <c r="G203" s="61">
        <v>534.00488335719558</v>
      </c>
    </row>
    <row r="204" spans="2:7" x14ac:dyDescent="0.3">
      <c r="B204" s="7">
        <v>2049</v>
      </c>
      <c r="C204" s="60">
        <v>320.94232473834381</v>
      </c>
      <c r="D204" s="60">
        <v>139.43332173704692</v>
      </c>
      <c r="E204" s="60">
        <v>414.09109289455222</v>
      </c>
      <c r="F204" s="60">
        <v>552.31966899325118</v>
      </c>
      <c r="G204" s="61">
        <v>552.31966899325118</v>
      </c>
    </row>
    <row r="205" spans="2:7" x14ac:dyDescent="0.3">
      <c r="B205" s="8">
        <v>2050</v>
      </c>
      <c r="C205" s="62">
        <v>328.77230604073463</v>
      </c>
      <c r="D205" s="62">
        <v>140.1948385483424</v>
      </c>
      <c r="E205" s="62">
        <v>426.68285861828997</v>
      </c>
      <c r="F205" s="62">
        <v>571.26259752340513</v>
      </c>
      <c r="G205" s="63">
        <v>571.26259752340513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1"/>
  </sheetPr>
  <dimension ref="B1:AT424"/>
  <sheetViews>
    <sheetView topLeftCell="AB1" workbookViewId="0">
      <selection activeCell="B3" sqref="B3:AT424"/>
    </sheetView>
  </sheetViews>
  <sheetFormatPr defaultColWidth="9.109375" defaultRowHeight="14.4" x14ac:dyDescent="0.3"/>
  <cols>
    <col min="1" max="1" width="2.33203125" style="13" customWidth="1"/>
    <col min="2" max="15" width="8.6640625" style="13" customWidth="1"/>
    <col min="16" max="16" width="8.6640625" style="16" customWidth="1"/>
    <col min="17" max="18" width="11.6640625" style="13" customWidth="1"/>
    <col min="19" max="25" width="8.6640625" style="13" customWidth="1"/>
    <col min="26" max="27" width="9.109375" style="13"/>
    <col min="28" max="29" width="16.109375" style="13" customWidth="1"/>
    <col min="30" max="16384" width="9.109375" style="13"/>
  </cols>
  <sheetData>
    <row r="1" spans="2:46" x14ac:dyDescent="0.3">
      <c r="B1" s="12" t="s">
        <v>331</v>
      </c>
      <c r="C1" s="14" t="s">
        <v>308</v>
      </c>
      <c r="D1" s="11" t="e">
        <f>INDEX(rng.modecode,MATCH(INDEX(rows.input Input!D:D,ROW(D1)-2),rng.modeChoice,0))</f>
        <v>#VALUE!</v>
      </c>
      <c r="E1" s="11" t="e">
        <f>INDEX(rows.input Input!F:F,ROW(E1)-2)</f>
        <v>#VALUE!</v>
      </c>
      <c r="F1" s="11" t="e">
        <f>INDEX(rng.ClassType,MATCH(INDEX(rows.input Input!H:H,ROW(F1)-2),rng.ClassChoice,0))</f>
        <v>#VALUE!</v>
      </c>
      <c r="G1" s="11" t="e">
        <f>INDEX(rng.ClassCat,MATCH(INDEX(rows.input Input!H:H,ROW(G1)-2),rng.ClassChoice,0))</f>
        <v>#VALUE!</v>
      </c>
      <c r="H1" s="11" t="e">
        <f>INDEX(rng.ClassSubCat,MATCH(INDEX(rows.input Input!H:H,ROW(H1)-2),rng.ClassChoice,0))</f>
        <v>#VALUE!</v>
      </c>
      <c r="I1" s="11" t="e">
        <f>INDEX(rng.ClassElement,MATCH(INDEX(rows.input Input!H:H,ROW(I1)-2),rng.ClassChoice,0))</f>
        <v>#VALUE!</v>
      </c>
      <c r="J1" s="11" t="e">
        <f>INDEX(rng.ClassSubElement,MATCH(INDEX(rows.input Input!H:H,ROW(J1)-2),rng.ClassChoice,0))</f>
        <v>#VALUE!</v>
      </c>
      <c r="K1" s="11" t="e">
        <f>INDEX(rows.input Input!J:J,ROW(K1)-2)</f>
        <v>#VALUE!</v>
      </c>
      <c r="L1" s="11" t="e">
        <f>INDEX(rows.input Input!K:K,ROW(L1)-2)</f>
        <v>#VALUE!</v>
      </c>
      <c r="M1" s="11" t="e">
        <f>INDEX(rows.input Input!N:N,ROW(M1)-2)</f>
        <v>#VALUE!</v>
      </c>
      <c r="N1" s="10" t="b">
        <v>0</v>
      </c>
      <c r="O1" s="11" t="e">
        <f>INDEX(rows.input Input!U:U,ROW(O1)-2)</f>
        <v>#VALUE!</v>
      </c>
      <c r="P1" s="15" t="e">
        <f>INDEX(rows.input Input!S:S,ROW(P1)-2)</f>
        <v>#VALUE!</v>
      </c>
      <c r="Q1" s="11" t="e">
        <f>IF(ISBLANK(INDEX(rows.input Input!P:P,ROW(Q1)-2)),"",INDEX(rows.input Input!P:P,ROW(Q1)-2))</f>
        <v>#VALUE!</v>
      </c>
      <c r="R1" s="11" t="e">
        <f>IF(ISBLANK(INDEX(rows.input Input!Q:Q,ROW(R1)-2)),"",INDEX(rows.input Input!Q:Q,ROW(R1)-2))</f>
        <v>#VALUE!</v>
      </c>
      <c r="S1" s="67" t="e">
        <f>IF(ISBLANK((INDEX(rows.input Input!Z:Z,ROW(S1)-2))),"",INDEX(rows.input Input!Z:Z,ROW(S1)-2))</f>
        <v>#VALUE!</v>
      </c>
      <c r="T1" s="67" t="e">
        <f>IF(ISBLANK((INDEX(rows.input Input!AU:AU,ROW(T1)-2))),"",INDEX(rows.input Input!AU:AU,ROW(T1)-2))</f>
        <v>#VALUE!</v>
      </c>
      <c r="U1" s="11" t="e">
        <f>INDEX(rows.input Input!BA:BA,ROW(U1)-2)</f>
        <v>#VALUE!</v>
      </c>
      <c r="V1" s="11" t="e">
        <f>INDEX(rows.input Input!BB:BB,ROW(V1)-2)</f>
        <v>#VALUE!</v>
      </c>
      <c r="W1" s="11" t="e">
        <f>IF(ISBLANK((INDEX(rows.input Input!X:X,ROW(W1)-2))),INDEX(rng.ClassEDL,MATCH(F1,rng.ClassType,0)),INDEX(rows.input Input!X:X,ROW(W1)-2))</f>
        <v>#VALUE!</v>
      </c>
      <c r="X1" s="67" t="e">
        <f>IF(ISBLANK((INDEX(rows.input Input!AA:AA,ROW(X1)-2))),"",INDEX(rows.input Input!AA:AA,ROW(X1)-2))</f>
        <v>#VALUE!</v>
      </c>
      <c r="Y1" s="11" t="e">
        <f>IF(INDEX(rows.input Input!M:M,ROW(Y1)-2)="Yes","Expansion","Existing")</f>
        <v>#VALUE!</v>
      </c>
      <c r="Z1" s="11" t="e">
        <f>IF(ISBLANK((INDEX(rows.input Input!AI:AI,ROW(Z1)-2))),"",INDEX(rows.input Input!AI:AI,ROW(Z1)-2))</f>
        <v>#VALUE!</v>
      </c>
      <c r="AA1" s="11" t="e">
        <f>IF(ISBLANK((INDEX(rows.input Input!AJ:AJ,ROW(AA1)-2))),"",INDEX(rows.input Input!AJ:AJ,ROW(AA1)-2))</f>
        <v>#VALUE!</v>
      </c>
      <c r="AB1" s="11" t="e">
        <f>IF(ISBLANK((INDEX(rows.input Input!AK:AK,ROW(AB1)-2))),"",INDEX(rows.input Input!AK:AK,ROW(AB1)-2))</f>
        <v>#VALUE!</v>
      </c>
      <c r="AC1" s="67" t="e">
        <f>IF(ISBLANK((INDEX(rows.input Input!AL:AL,ROW(AC1)-2))),"",INDEX(rows.input Input!AL:AL,ROW(AC1)-2))</f>
        <v>#VALUE!</v>
      </c>
      <c r="AD1" s="11" t="e">
        <f>IF(ISBLANK((INDEX(rows.input Input!AM:AM,ROW(AD1)-2))),"",INDEX(rows.input Input!AM:AM,ROW(AD1)-2))</f>
        <v>#VALUE!</v>
      </c>
      <c r="AE1" s="11" t="e">
        <f>IF(ISBLANK((INDEX(rows.input Input!AN:AN,ROW(AE1)-2))),"",INDEX(rows.input Input!AN:AN,ROW(AE1)-2))</f>
        <v>#VALUE!</v>
      </c>
      <c r="AF1" s="11" t="e">
        <f>IF(ISBLANK((INDEX(rows.input Input!AO:AO,ROW(AF1)-2))),"",INDEX(rows.input Input!AO:AO,ROW(AF1)-2))</f>
        <v>#VALUE!</v>
      </c>
      <c r="AG1" s="11" t="e">
        <f>IF(ISBLANK((INDEX(rows.input Input!AP:AP,ROW(AG1)-2))),"",INDEX(rows.input Input!AP:AP,ROW(AG1)-2))</f>
        <v>#VALUE!</v>
      </c>
      <c r="AH1" s="11" t="e">
        <f>IF(ISBLANK((INDEX(rows.input Input!AQ:AQ,ROW(AH1)-2))),"",INDEX(rows.input Input!AQ:AQ,ROW(AH1)-2))</f>
        <v>#VALUE!</v>
      </c>
      <c r="AI1" s="11" t="e">
        <f>IF(ISBLANK((INDEX(rows.input Input!AR:AR,ROW(AI1)-2))),"",INDEX(rows.input Input!AR:AR,ROW(AI1)-2))</f>
        <v>#VALUE!</v>
      </c>
      <c r="AJ1" s="11" t="e">
        <f>IF(ISBLANK((INDEX(rows.input Input!AS:AS,ROW(AJ1)-2))),"",INDEX(rows.input Input!AS:AS,ROW(AJ1)-2))</f>
        <v>#VALUE!</v>
      </c>
      <c r="AK1" s="11" t="e">
        <f>IF(ISBLANK((INDEX(rows.input Input!AT:AT,ROW(AK1)-2))),"",INDEX(rows.input Input!AT:AT,ROW(AK1)-2))</f>
        <v>#VALUE!</v>
      </c>
      <c r="AL1" s="11" t="e">
        <f>IF(ISBLANK((INDEX(rows.input Input!AV:AV,ROW(AL1)-2))),"",INDEX(rows.input Input!AV:AV,ROW(AL1)-2))</f>
        <v>#VALUE!</v>
      </c>
      <c r="AM1" s="11" t="e">
        <f>IF(ISBLANK((INDEX(rows.input Input!AW:AW,ROW(AM1)-2))),"",INDEX(rows.input Input!AW:AW,ROW(AM1)-2))</f>
        <v>#VALUE!</v>
      </c>
      <c r="AN1" s="11" t="e">
        <f>IF(ISBLANK((INDEX(rows.input Input!AX:AX,ROW(AN1)-2))),"",INDEX(rows.input Input!AX:AX,ROW(AN1)-2))</f>
        <v>#VALUE!</v>
      </c>
      <c r="AO1" s="11" t="e">
        <f>IF(ISBLANK((INDEX(rows.input Input!AY:AY,ROW(AO1)-2))),"",INDEX(rows.input Input!AY:AY,ROW(AO1)-2))</f>
        <v>#VALUE!</v>
      </c>
      <c r="AP1" s="67" t="e">
        <f>IF(ISBLANK((INDEX(rows.input Input!AE:AE,ROW(AP1)-2))),"",INDEX(rows.input Input!AE:AE,ROW(AP1)-2))</f>
        <v>#VALUE!</v>
      </c>
      <c r="AQ1" s="67" t="e">
        <f>IF(ISBLANK((INDEX(rows.input Input!AF:AF,ROW(AQ1)-2))),"",INDEX(rows.input Input!AF:AF,ROW(AQ1)-2))</f>
        <v>#VALUE!</v>
      </c>
      <c r="AR1" s="67" t="e">
        <f>IF(ISBLANK((INDEX(rows.input Input!AG:AG,ROW(AR1)-2))),"",INDEX(rows.input Input!AG:AG,ROW(AR1)-2))</f>
        <v>#VALUE!</v>
      </c>
      <c r="AS1" s="67" t="e">
        <f>IF(ISBLANK((INDEX(rows.input Input!AH:AH,ROW(AS1)-2))),"",INDEX(rows.input Input!AH:AH,ROW(AS1)-2))</f>
        <v>#VALUE!</v>
      </c>
      <c r="AT1" s="67" t="e">
        <f>IF(ISBLANK((INDEX(rows.input Input!AI:AI,ROW(AT1)-2))),"",INDEX(rows.input Input!AI:AI,ROW(AT1)-2))</f>
        <v>#VALUE!</v>
      </c>
    </row>
    <row r="2" spans="2:46" x14ac:dyDescent="0.3">
      <c r="B2" s="17" t="s">
        <v>305</v>
      </c>
      <c r="C2" s="17" t="s">
        <v>306</v>
      </c>
      <c r="D2" s="17" t="s">
        <v>0</v>
      </c>
      <c r="E2" s="17" t="s">
        <v>1</v>
      </c>
      <c r="F2" s="17" t="s">
        <v>2</v>
      </c>
      <c r="G2" s="17" t="s">
        <v>3</v>
      </c>
      <c r="H2" s="17" t="s">
        <v>4</v>
      </c>
      <c r="I2" s="17" t="s">
        <v>5</v>
      </c>
      <c r="J2" s="17" t="s">
        <v>6</v>
      </c>
      <c r="K2" s="17" t="s">
        <v>7</v>
      </c>
      <c r="L2" s="17" t="s">
        <v>8</v>
      </c>
      <c r="M2" s="17" t="s">
        <v>9</v>
      </c>
      <c r="N2" s="17" t="s">
        <v>307</v>
      </c>
      <c r="O2" s="17" t="s">
        <v>10</v>
      </c>
      <c r="P2" s="17" t="s">
        <v>936</v>
      </c>
      <c r="Q2" s="17" t="s">
        <v>11</v>
      </c>
      <c r="R2" s="17" t="s">
        <v>12</v>
      </c>
      <c r="S2" s="17" t="s">
        <v>937</v>
      </c>
      <c r="T2" s="17" t="s">
        <v>932</v>
      </c>
      <c r="U2" s="17" t="s">
        <v>13</v>
      </c>
      <c r="V2" s="17" t="s">
        <v>14</v>
      </c>
      <c r="W2" s="17" t="s">
        <v>938</v>
      </c>
      <c r="X2" s="17" t="s">
        <v>939</v>
      </c>
      <c r="Y2" s="17" t="s">
        <v>940</v>
      </c>
      <c r="Z2" s="17" t="s">
        <v>941</v>
      </c>
      <c r="AA2" s="17" t="s">
        <v>942</v>
      </c>
      <c r="AB2" s="17" t="s">
        <v>943</v>
      </c>
      <c r="AC2" s="17" t="s">
        <v>933</v>
      </c>
      <c r="AD2" s="17" t="s">
        <v>944</v>
      </c>
      <c r="AE2" s="17" t="s">
        <v>934</v>
      </c>
      <c r="AF2" s="17" t="s">
        <v>945</v>
      </c>
      <c r="AG2" s="17" t="s">
        <v>355</v>
      </c>
      <c r="AH2" s="17" t="s">
        <v>356</v>
      </c>
      <c r="AI2" s="17" t="s">
        <v>357</v>
      </c>
      <c r="AJ2" s="17" t="s">
        <v>358</v>
      </c>
      <c r="AK2" s="17" t="s">
        <v>359</v>
      </c>
      <c r="AL2" s="17" t="s">
        <v>946</v>
      </c>
      <c r="AM2" s="17" t="s">
        <v>947</v>
      </c>
      <c r="AN2" s="17" t="s">
        <v>948</v>
      </c>
      <c r="AO2" s="17" t="s">
        <v>949</v>
      </c>
      <c r="AP2" s="17" t="s">
        <v>950</v>
      </c>
      <c r="AQ2" s="17" t="s">
        <v>951</v>
      </c>
      <c r="AR2" s="17" t="s">
        <v>952</v>
      </c>
      <c r="AS2" s="17" t="s">
        <v>953</v>
      </c>
      <c r="AT2" s="17" t="s">
        <v>935</v>
      </c>
    </row>
    <row r="3" spans="2:46" x14ac:dyDescent="0.3">
      <c r="B3" s="12" t="s">
        <v>331</v>
      </c>
      <c r="C3" s="14" t="s">
        <v>308</v>
      </c>
      <c r="D3" s="67" t="s">
        <v>33</v>
      </c>
      <c r="E3" s="67" t="s">
        <v>722</v>
      </c>
      <c r="F3" s="67">
        <v>21221</v>
      </c>
      <c r="G3" s="67" t="s">
        <v>17</v>
      </c>
      <c r="H3" s="67" t="s">
        <v>18</v>
      </c>
      <c r="I3" s="67" t="s">
        <v>19</v>
      </c>
      <c r="J3" s="67" t="s">
        <v>722</v>
      </c>
      <c r="K3" s="67">
        <v>1</v>
      </c>
      <c r="L3" s="67" t="s">
        <v>314</v>
      </c>
      <c r="M3" s="67">
        <v>1955</v>
      </c>
      <c r="N3" s="66" t="b">
        <v>0</v>
      </c>
      <c r="O3" s="67">
        <v>2001</v>
      </c>
      <c r="P3" s="15">
        <v>0.1</v>
      </c>
      <c r="Q3" s="67">
        <v>30000000</v>
      </c>
      <c r="R3" s="67" t="s">
        <v>16</v>
      </c>
      <c r="S3" s="67" t="s">
        <v>386</v>
      </c>
      <c r="T3" s="67" t="s">
        <v>16</v>
      </c>
      <c r="U3" s="67">
        <v>0</v>
      </c>
      <c r="V3" s="67">
        <v>0</v>
      </c>
      <c r="W3" s="67">
        <v>60</v>
      </c>
      <c r="X3" s="67" t="s">
        <v>16</v>
      </c>
      <c r="Y3" s="67" t="s">
        <v>365</v>
      </c>
      <c r="Z3" s="67" t="s">
        <v>16</v>
      </c>
      <c r="AA3" s="67" t="s">
        <v>16</v>
      </c>
      <c r="AB3" s="67" t="s">
        <v>1093</v>
      </c>
      <c r="AC3" s="67" t="s">
        <v>16</v>
      </c>
      <c r="AD3" s="67" t="s">
        <v>1004</v>
      </c>
      <c r="AE3" s="67" t="s">
        <v>16</v>
      </c>
      <c r="AF3" s="67" t="s">
        <v>16</v>
      </c>
      <c r="AG3" s="67" t="s">
        <v>16</v>
      </c>
      <c r="AH3" s="67" t="s">
        <v>16</v>
      </c>
      <c r="AI3" s="67" t="s">
        <v>16</v>
      </c>
      <c r="AJ3" s="67" t="s">
        <v>16</v>
      </c>
      <c r="AK3" s="67" t="s">
        <v>16</v>
      </c>
      <c r="AL3" s="67" t="s">
        <v>16</v>
      </c>
      <c r="AM3" s="67" t="s">
        <v>16</v>
      </c>
      <c r="AN3" s="67" t="s">
        <v>16</v>
      </c>
      <c r="AO3" s="67" t="s">
        <v>16</v>
      </c>
      <c r="AP3" s="67" t="s">
        <v>16</v>
      </c>
      <c r="AQ3" s="67" t="s">
        <v>530</v>
      </c>
      <c r="AR3" s="67" t="s">
        <v>16</v>
      </c>
      <c r="AS3" s="67" t="s">
        <v>16</v>
      </c>
      <c r="AT3" s="67" t="s">
        <v>16</v>
      </c>
    </row>
    <row r="4" spans="2:46" x14ac:dyDescent="0.3">
      <c r="B4" s="12" t="s">
        <v>331</v>
      </c>
      <c r="C4" s="14" t="s">
        <v>308</v>
      </c>
      <c r="D4" s="67" t="s">
        <v>33</v>
      </c>
      <c r="E4" s="67" t="s">
        <v>722</v>
      </c>
      <c r="F4" s="67">
        <v>21221</v>
      </c>
      <c r="G4" s="67" t="s">
        <v>17</v>
      </c>
      <c r="H4" s="67" t="s">
        <v>18</v>
      </c>
      <c r="I4" s="67" t="s">
        <v>19</v>
      </c>
      <c r="J4" s="67" t="s">
        <v>722</v>
      </c>
      <c r="K4" s="67">
        <v>1</v>
      </c>
      <c r="L4" s="67" t="s">
        <v>314</v>
      </c>
      <c r="M4" s="67">
        <v>1955</v>
      </c>
      <c r="N4" s="66" t="b">
        <v>0</v>
      </c>
      <c r="O4" s="67">
        <v>2001</v>
      </c>
      <c r="P4" s="15">
        <v>0.1</v>
      </c>
      <c r="Q4" s="67">
        <v>30000000</v>
      </c>
      <c r="R4" s="67" t="s">
        <v>16</v>
      </c>
      <c r="S4" s="67" t="s">
        <v>386</v>
      </c>
      <c r="T4" s="67" t="s">
        <v>16</v>
      </c>
      <c r="U4" s="67">
        <v>0</v>
      </c>
      <c r="V4" s="67">
        <v>0</v>
      </c>
      <c r="W4" s="67">
        <v>60</v>
      </c>
      <c r="X4" s="67" t="s">
        <v>16</v>
      </c>
      <c r="Y4" s="67" t="s">
        <v>365</v>
      </c>
      <c r="Z4" s="67" t="s">
        <v>16</v>
      </c>
      <c r="AA4" s="67" t="s">
        <v>16</v>
      </c>
      <c r="AB4" s="67" t="s">
        <v>1093</v>
      </c>
      <c r="AC4" s="67" t="s">
        <v>16</v>
      </c>
      <c r="AD4" s="67" t="s">
        <v>1004</v>
      </c>
      <c r="AE4" s="67" t="s">
        <v>16</v>
      </c>
      <c r="AF4" s="67" t="s">
        <v>16</v>
      </c>
      <c r="AG4" s="67" t="s">
        <v>16</v>
      </c>
      <c r="AH4" s="67" t="s">
        <v>16</v>
      </c>
      <c r="AI4" s="67" t="s">
        <v>16</v>
      </c>
      <c r="AJ4" s="67" t="s">
        <v>16</v>
      </c>
      <c r="AK4" s="67" t="s">
        <v>16</v>
      </c>
      <c r="AL4" s="67" t="s">
        <v>16</v>
      </c>
      <c r="AM4" s="67" t="s">
        <v>16</v>
      </c>
      <c r="AN4" s="67" t="s">
        <v>16</v>
      </c>
      <c r="AO4" s="67" t="s">
        <v>16</v>
      </c>
      <c r="AP4" s="67" t="s">
        <v>16</v>
      </c>
      <c r="AQ4" s="67" t="s">
        <v>530</v>
      </c>
      <c r="AR4" s="67" t="s">
        <v>16</v>
      </c>
      <c r="AS4" s="67" t="s">
        <v>16</v>
      </c>
      <c r="AT4" s="67" t="s">
        <v>16</v>
      </c>
    </row>
    <row r="5" spans="2:46" x14ac:dyDescent="0.3">
      <c r="B5" s="12" t="s">
        <v>331</v>
      </c>
      <c r="C5" s="14" t="s">
        <v>308</v>
      </c>
      <c r="D5" s="67" t="s">
        <v>33</v>
      </c>
      <c r="E5" s="67" t="s">
        <v>722</v>
      </c>
      <c r="F5" s="67">
        <v>23311</v>
      </c>
      <c r="G5" s="67" t="s">
        <v>17</v>
      </c>
      <c r="H5" s="67" t="s">
        <v>139</v>
      </c>
      <c r="I5" s="67" t="s">
        <v>19</v>
      </c>
      <c r="J5" s="67" t="s">
        <v>722</v>
      </c>
      <c r="K5" s="67">
        <v>1</v>
      </c>
      <c r="L5" s="67" t="s">
        <v>314</v>
      </c>
      <c r="M5" s="67">
        <v>2000</v>
      </c>
      <c r="N5" s="66" t="b">
        <v>0</v>
      </c>
      <c r="O5" s="67">
        <v>2000</v>
      </c>
      <c r="P5" s="15">
        <v>0.1</v>
      </c>
      <c r="Q5" s="67">
        <v>6254086.7659999998</v>
      </c>
      <c r="R5" s="67" t="s">
        <v>16</v>
      </c>
      <c r="S5" s="67" t="s">
        <v>386</v>
      </c>
      <c r="T5" s="67" t="s">
        <v>16</v>
      </c>
      <c r="U5" s="67">
        <v>0</v>
      </c>
      <c r="V5" s="67">
        <v>0</v>
      </c>
      <c r="W5" s="67">
        <v>15</v>
      </c>
      <c r="X5" s="67" t="s">
        <v>16</v>
      </c>
      <c r="Y5" s="67" t="s">
        <v>365</v>
      </c>
      <c r="Z5" s="67" t="s">
        <v>16</v>
      </c>
      <c r="AA5" s="67" t="s">
        <v>16</v>
      </c>
      <c r="AB5" s="67" t="s">
        <v>1094</v>
      </c>
      <c r="AC5" s="67" t="s">
        <v>16</v>
      </c>
      <c r="AD5" s="67" t="s">
        <v>999</v>
      </c>
      <c r="AE5" s="67" t="s">
        <v>16</v>
      </c>
      <c r="AF5" s="67" t="s">
        <v>16</v>
      </c>
      <c r="AG5" s="67" t="s">
        <v>16</v>
      </c>
      <c r="AH5" s="67" t="s">
        <v>16</v>
      </c>
      <c r="AI5" s="67" t="s">
        <v>16</v>
      </c>
      <c r="AJ5" s="67" t="s">
        <v>16</v>
      </c>
      <c r="AK5" s="67" t="s">
        <v>16</v>
      </c>
      <c r="AL5" s="67" t="s">
        <v>16</v>
      </c>
      <c r="AM5" s="67" t="s">
        <v>16</v>
      </c>
      <c r="AN5" s="67" t="s">
        <v>16</v>
      </c>
      <c r="AO5" s="67" t="s">
        <v>16</v>
      </c>
      <c r="AP5" s="67" t="s">
        <v>16</v>
      </c>
      <c r="AQ5" s="67" t="s">
        <v>655</v>
      </c>
      <c r="AR5" s="67" t="s">
        <v>16</v>
      </c>
      <c r="AS5" s="67" t="s">
        <v>16</v>
      </c>
      <c r="AT5" s="67" t="s">
        <v>16</v>
      </c>
    </row>
    <row r="6" spans="2:46" x14ac:dyDescent="0.3">
      <c r="B6" s="12" t="s">
        <v>331</v>
      </c>
      <c r="C6" s="14" t="s">
        <v>308</v>
      </c>
      <c r="D6" s="67" t="s">
        <v>33</v>
      </c>
      <c r="E6" s="67" t="s">
        <v>722</v>
      </c>
      <c r="F6" s="67">
        <v>23311</v>
      </c>
      <c r="G6" s="67" t="s">
        <v>17</v>
      </c>
      <c r="H6" s="67" t="s">
        <v>139</v>
      </c>
      <c r="I6" s="67" t="s">
        <v>19</v>
      </c>
      <c r="J6" s="67" t="s">
        <v>722</v>
      </c>
      <c r="K6" s="67">
        <v>5</v>
      </c>
      <c r="L6" s="67" t="s">
        <v>314</v>
      </c>
      <c r="M6" s="67">
        <v>1955</v>
      </c>
      <c r="N6" s="66" t="b">
        <v>0</v>
      </c>
      <c r="O6" s="67">
        <v>1955</v>
      </c>
      <c r="P6" s="15">
        <v>0.1</v>
      </c>
      <c r="Q6" s="67">
        <v>1006537.4689</v>
      </c>
      <c r="R6" s="67" t="s">
        <v>16</v>
      </c>
      <c r="S6" s="67" t="s">
        <v>386</v>
      </c>
      <c r="T6" s="67" t="s">
        <v>16</v>
      </c>
      <c r="U6" s="67">
        <v>0</v>
      </c>
      <c r="V6" s="67">
        <v>0</v>
      </c>
      <c r="W6" s="67">
        <v>15</v>
      </c>
      <c r="X6" s="67" t="s">
        <v>16</v>
      </c>
      <c r="Y6" s="67" t="s">
        <v>365</v>
      </c>
      <c r="Z6" s="67" t="s">
        <v>16</v>
      </c>
      <c r="AA6" s="67" t="s">
        <v>16</v>
      </c>
      <c r="AB6" s="67" t="s">
        <v>1095</v>
      </c>
      <c r="AC6" s="67" t="s">
        <v>16</v>
      </c>
      <c r="AD6" s="67" t="s">
        <v>997</v>
      </c>
      <c r="AE6" s="67" t="s">
        <v>16</v>
      </c>
      <c r="AF6" s="67" t="s">
        <v>16</v>
      </c>
      <c r="AG6" s="67" t="s">
        <v>16</v>
      </c>
      <c r="AH6" s="67" t="s">
        <v>16</v>
      </c>
      <c r="AI6" s="67" t="s">
        <v>16</v>
      </c>
      <c r="AJ6" s="67" t="s">
        <v>16</v>
      </c>
      <c r="AK6" s="67" t="s">
        <v>16</v>
      </c>
      <c r="AL6" s="67" t="s">
        <v>16</v>
      </c>
      <c r="AM6" s="67" t="s">
        <v>16</v>
      </c>
      <c r="AN6" s="67" t="s">
        <v>16</v>
      </c>
      <c r="AO6" s="67" t="s">
        <v>16</v>
      </c>
      <c r="AP6" s="67" t="s">
        <v>16</v>
      </c>
      <c r="AQ6" s="67" t="s">
        <v>477</v>
      </c>
      <c r="AR6" s="67" t="s">
        <v>16</v>
      </c>
      <c r="AS6" s="67" t="s">
        <v>16</v>
      </c>
      <c r="AT6" s="67" t="s">
        <v>16</v>
      </c>
    </row>
    <row r="7" spans="2:46" x14ac:dyDescent="0.3">
      <c r="B7" s="12" t="s">
        <v>331</v>
      </c>
      <c r="C7" s="14" t="s">
        <v>308</v>
      </c>
      <c r="D7" s="67" t="s">
        <v>33</v>
      </c>
      <c r="E7" s="67" t="s">
        <v>695</v>
      </c>
      <c r="F7" s="67">
        <v>10211</v>
      </c>
      <c r="G7" s="67" t="s">
        <v>62</v>
      </c>
      <c r="H7" s="67" t="s">
        <v>63</v>
      </c>
      <c r="I7" s="67" t="s">
        <v>66</v>
      </c>
      <c r="J7" s="67" t="s">
        <v>695</v>
      </c>
      <c r="K7" s="67">
        <v>41</v>
      </c>
      <c r="L7" s="67" t="s">
        <v>996</v>
      </c>
      <c r="M7" s="67">
        <v>2012</v>
      </c>
      <c r="N7" s="66" t="b">
        <v>0</v>
      </c>
      <c r="O7" s="67">
        <v>2013</v>
      </c>
      <c r="P7" s="15">
        <v>0</v>
      </c>
      <c r="Q7" s="67">
        <v>353722.0404</v>
      </c>
      <c r="R7" s="67" t="s">
        <v>16</v>
      </c>
      <c r="S7" s="67" t="s">
        <v>386</v>
      </c>
      <c r="T7" s="67" t="s">
        <v>16</v>
      </c>
      <c r="U7" s="67">
        <v>0</v>
      </c>
      <c r="V7" s="67">
        <v>0</v>
      </c>
      <c r="W7" s="67">
        <v>18</v>
      </c>
      <c r="X7" s="67" t="s">
        <v>16</v>
      </c>
      <c r="Y7" s="67" t="s">
        <v>365</v>
      </c>
      <c r="Z7" s="67" t="s">
        <v>16</v>
      </c>
      <c r="AA7" s="67" t="s">
        <v>16</v>
      </c>
      <c r="AB7" s="67" t="s">
        <v>1096</v>
      </c>
      <c r="AC7" s="67" t="s">
        <v>16</v>
      </c>
      <c r="AD7" s="67" t="s">
        <v>1005</v>
      </c>
      <c r="AE7" s="67" t="s">
        <v>997</v>
      </c>
      <c r="AF7" s="67" t="s">
        <v>16</v>
      </c>
      <c r="AG7" s="67" t="s">
        <v>16</v>
      </c>
      <c r="AH7" s="67" t="s">
        <v>16</v>
      </c>
      <c r="AI7" s="67" t="s">
        <v>16</v>
      </c>
      <c r="AJ7" s="67" t="s">
        <v>16</v>
      </c>
      <c r="AK7" s="67" t="s">
        <v>16</v>
      </c>
      <c r="AL7" s="67" t="s">
        <v>16</v>
      </c>
      <c r="AM7" s="67" t="s">
        <v>16</v>
      </c>
      <c r="AN7" s="67" t="s">
        <v>16</v>
      </c>
      <c r="AO7" s="67" t="s">
        <v>16</v>
      </c>
      <c r="AP7" s="67" t="s">
        <v>16</v>
      </c>
      <c r="AQ7" s="67" t="s">
        <v>655</v>
      </c>
      <c r="AR7" s="67" t="s">
        <v>16</v>
      </c>
      <c r="AS7" s="67" t="s">
        <v>16</v>
      </c>
      <c r="AT7" s="67" t="s">
        <v>16</v>
      </c>
    </row>
    <row r="8" spans="2:46" x14ac:dyDescent="0.3">
      <c r="B8" s="12" t="s">
        <v>331</v>
      </c>
      <c r="C8" s="14" t="s">
        <v>308</v>
      </c>
      <c r="D8" s="67" t="s">
        <v>33</v>
      </c>
      <c r="E8" s="67" t="s">
        <v>695</v>
      </c>
      <c r="F8" s="67">
        <v>10211</v>
      </c>
      <c r="G8" s="67" t="s">
        <v>62</v>
      </c>
      <c r="H8" s="67" t="s">
        <v>63</v>
      </c>
      <c r="I8" s="67" t="s">
        <v>66</v>
      </c>
      <c r="J8" s="67" t="s">
        <v>695</v>
      </c>
      <c r="K8" s="67">
        <v>1750</v>
      </c>
      <c r="L8" s="67" t="s">
        <v>404</v>
      </c>
      <c r="M8" s="67">
        <v>2008</v>
      </c>
      <c r="N8" s="66" t="b">
        <v>0</v>
      </c>
      <c r="O8" s="67">
        <v>2013</v>
      </c>
      <c r="P8" s="15">
        <v>0</v>
      </c>
      <c r="Q8" s="67">
        <v>187.8432</v>
      </c>
      <c r="R8" s="67" t="s">
        <v>16</v>
      </c>
      <c r="S8" s="67" t="s">
        <v>386</v>
      </c>
      <c r="T8" s="67" t="s">
        <v>16</v>
      </c>
      <c r="U8" s="67">
        <v>0</v>
      </c>
      <c r="V8" s="67">
        <v>0</v>
      </c>
      <c r="W8" s="67">
        <v>18</v>
      </c>
      <c r="X8" s="67" t="s">
        <v>16</v>
      </c>
      <c r="Y8" s="67" t="s">
        <v>365</v>
      </c>
      <c r="Z8" s="67" t="s">
        <v>16</v>
      </c>
      <c r="AA8" s="67" t="s">
        <v>16</v>
      </c>
      <c r="AB8" s="67" t="s">
        <v>1097</v>
      </c>
      <c r="AC8" s="67" t="s">
        <v>16</v>
      </c>
      <c r="AD8" s="67" t="s">
        <v>1006</v>
      </c>
      <c r="AE8" s="67" t="s">
        <v>997</v>
      </c>
      <c r="AF8" s="67" t="s">
        <v>16</v>
      </c>
      <c r="AG8" s="67" t="s">
        <v>16</v>
      </c>
      <c r="AH8" s="67" t="s">
        <v>16</v>
      </c>
      <c r="AI8" s="67" t="s">
        <v>16</v>
      </c>
      <c r="AJ8" s="67" t="s">
        <v>16</v>
      </c>
      <c r="AK8" s="67" t="s">
        <v>16</v>
      </c>
      <c r="AL8" s="67" t="s">
        <v>16</v>
      </c>
      <c r="AM8" s="67" t="s">
        <v>16</v>
      </c>
      <c r="AN8" s="67" t="s">
        <v>16</v>
      </c>
      <c r="AO8" s="67" t="s">
        <v>16</v>
      </c>
      <c r="AP8" s="67" t="s">
        <v>16</v>
      </c>
      <c r="AQ8" s="67" t="s">
        <v>655</v>
      </c>
      <c r="AR8" s="67" t="s">
        <v>16</v>
      </c>
      <c r="AS8" s="67" t="s">
        <v>16</v>
      </c>
      <c r="AT8" s="67" t="s">
        <v>16</v>
      </c>
    </row>
    <row r="9" spans="2:46" x14ac:dyDescent="0.3">
      <c r="B9" s="12" t="s">
        <v>331</v>
      </c>
      <c r="C9" s="14" t="s">
        <v>308</v>
      </c>
      <c r="D9" s="67" t="s">
        <v>33</v>
      </c>
      <c r="E9" s="67" t="s">
        <v>695</v>
      </c>
      <c r="F9" s="67">
        <v>10211</v>
      </c>
      <c r="G9" s="67" t="s">
        <v>62</v>
      </c>
      <c r="H9" s="67" t="s">
        <v>63</v>
      </c>
      <c r="I9" s="67" t="s">
        <v>66</v>
      </c>
      <c r="J9" s="67" t="s">
        <v>695</v>
      </c>
      <c r="K9" s="67">
        <v>4</v>
      </c>
      <c r="L9" s="67" t="s">
        <v>996</v>
      </c>
      <c r="M9" s="67">
        <v>2008</v>
      </c>
      <c r="N9" s="66" t="b">
        <v>0</v>
      </c>
      <c r="O9" s="67">
        <v>2013</v>
      </c>
      <c r="P9" s="15">
        <v>0</v>
      </c>
      <c r="Q9" s="67">
        <v>188.53380000000001</v>
      </c>
      <c r="R9" s="67" t="s">
        <v>16</v>
      </c>
      <c r="S9" s="67" t="s">
        <v>386</v>
      </c>
      <c r="T9" s="67" t="s">
        <v>16</v>
      </c>
      <c r="U9" s="67">
        <v>0</v>
      </c>
      <c r="V9" s="67">
        <v>0</v>
      </c>
      <c r="W9" s="67">
        <v>18</v>
      </c>
      <c r="X9" s="67" t="s">
        <v>16</v>
      </c>
      <c r="Y9" s="67" t="s">
        <v>365</v>
      </c>
      <c r="Z9" s="67" t="s">
        <v>16</v>
      </c>
      <c r="AA9" s="67" t="s">
        <v>16</v>
      </c>
      <c r="AB9" s="67" t="s">
        <v>1098</v>
      </c>
      <c r="AC9" s="67" t="s">
        <v>16</v>
      </c>
      <c r="AD9" s="67" t="s">
        <v>1005</v>
      </c>
      <c r="AE9" s="67" t="s">
        <v>998</v>
      </c>
      <c r="AF9" s="67" t="s">
        <v>16</v>
      </c>
      <c r="AG9" s="67" t="s">
        <v>16</v>
      </c>
      <c r="AH9" s="67" t="s">
        <v>16</v>
      </c>
      <c r="AI9" s="67" t="s">
        <v>16</v>
      </c>
      <c r="AJ9" s="67" t="s">
        <v>16</v>
      </c>
      <c r="AK9" s="67" t="s">
        <v>16</v>
      </c>
      <c r="AL9" s="67" t="s">
        <v>16</v>
      </c>
      <c r="AM9" s="67" t="s">
        <v>16</v>
      </c>
      <c r="AN9" s="67" t="s">
        <v>16</v>
      </c>
      <c r="AO9" s="67" t="s">
        <v>16</v>
      </c>
      <c r="AP9" s="67" t="s">
        <v>16</v>
      </c>
      <c r="AQ9" s="67" t="s">
        <v>468</v>
      </c>
      <c r="AR9" s="67" t="s">
        <v>16</v>
      </c>
      <c r="AS9" s="67" t="s">
        <v>16</v>
      </c>
      <c r="AT9" s="67" t="s">
        <v>16</v>
      </c>
    </row>
    <row r="10" spans="2:46" x14ac:dyDescent="0.3">
      <c r="B10" s="12" t="s">
        <v>331</v>
      </c>
      <c r="C10" s="14" t="s">
        <v>308</v>
      </c>
      <c r="D10" s="67" t="s">
        <v>33</v>
      </c>
      <c r="E10" s="67" t="s">
        <v>695</v>
      </c>
      <c r="F10" s="67">
        <v>10211</v>
      </c>
      <c r="G10" s="67" t="s">
        <v>62</v>
      </c>
      <c r="H10" s="67" t="s">
        <v>63</v>
      </c>
      <c r="I10" s="67" t="s">
        <v>66</v>
      </c>
      <c r="J10" s="67" t="s">
        <v>695</v>
      </c>
      <c r="K10" s="67">
        <v>1</v>
      </c>
      <c r="L10" s="67" t="s">
        <v>404</v>
      </c>
      <c r="M10" s="67">
        <v>2011</v>
      </c>
      <c r="N10" s="66" t="b">
        <v>0</v>
      </c>
      <c r="O10" s="67">
        <v>2013</v>
      </c>
      <c r="P10" s="15">
        <v>0</v>
      </c>
      <c r="Q10" s="67">
        <v>493088.52429999999</v>
      </c>
      <c r="R10" s="67" t="s">
        <v>16</v>
      </c>
      <c r="S10" s="67" t="s">
        <v>386</v>
      </c>
      <c r="T10" s="67" t="s">
        <v>16</v>
      </c>
      <c r="U10" s="67">
        <v>0</v>
      </c>
      <c r="V10" s="67">
        <v>0</v>
      </c>
      <c r="W10" s="67">
        <v>18</v>
      </c>
      <c r="X10" s="67" t="s">
        <v>16</v>
      </c>
      <c r="Y10" s="67" t="s">
        <v>365</v>
      </c>
      <c r="Z10" s="67" t="s">
        <v>16</v>
      </c>
      <c r="AA10" s="67" t="s">
        <v>16</v>
      </c>
      <c r="AB10" s="67" t="s">
        <v>1099</v>
      </c>
      <c r="AC10" s="67" t="s">
        <v>16</v>
      </c>
      <c r="AD10" s="67" t="s">
        <v>1005</v>
      </c>
      <c r="AE10" s="67" t="s">
        <v>16</v>
      </c>
      <c r="AF10" s="67" t="s">
        <v>16</v>
      </c>
      <c r="AG10" s="67" t="s">
        <v>16</v>
      </c>
      <c r="AH10" s="67" t="s">
        <v>16</v>
      </c>
      <c r="AI10" s="67" t="s">
        <v>16</v>
      </c>
      <c r="AJ10" s="67" t="s">
        <v>16</v>
      </c>
      <c r="AK10" s="67" t="s">
        <v>16</v>
      </c>
      <c r="AL10" s="67" t="s">
        <v>16</v>
      </c>
      <c r="AM10" s="67" t="s">
        <v>16</v>
      </c>
      <c r="AN10" s="67" t="s">
        <v>16</v>
      </c>
      <c r="AO10" s="67" t="s">
        <v>16</v>
      </c>
      <c r="AP10" s="67" t="s">
        <v>16</v>
      </c>
      <c r="AQ10" s="67" t="s">
        <v>484</v>
      </c>
      <c r="AR10" s="67" t="s">
        <v>16</v>
      </c>
      <c r="AS10" s="67" t="s">
        <v>16</v>
      </c>
      <c r="AT10" s="67" t="s">
        <v>16</v>
      </c>
    </row>
    <row r="11" spans="2:46" x14ac:dyDescent="0.3">
      <c r="B11" s="12" t="s">
        <v>331</v>
      </c>
      <c r="C11" s="14" t="s">
        <v>308</v>
      </c>
      <c r="D11" s="67" t="s">
        <v>33</v>
      </c>
      <c r="E11" s="67" t="s">
        <v>695</v>
      </c>
      <c r="F11" s="67">
        <v>10211</v>
      </c>
      <c r="G11" s="67" t="s">
        <v>62</v>
      </c>
      <c r="H11" s="67" t="s">
        <v>63</v>
      </c>
      <c r="I11" s="67" t="s">
        <v>66</v>
      </c>
      <c r="J11" s="67" t="s">
        <v>695</v>
      </c>
      <c r="K11" s="67">
        <v>72</v>
      </c>
      <c r="L11" s="67" t="s">
        <v>404</v>
      </c>
      <c r="M11" s="67">
        <v>1999</v>
      </c>
      <c r="N11" s="66" t="b">
        <v>0</v>
      </c>
      <c r="O11" s="67">
        <v>2013</v>
      </c>
      <c r="P11" s="15">
        <v>0</v>
      </c>
      <c r="Q11" s="67">
        <v>187.9967</v>
      </c>
      <c r="R11" s="67" t="s">
        <v>16</v>
      </c>
      <c r="S11" s="67" t="s">
        <v>386</v>
      </c>
      <c r="T11" s="67" t="s">
        <v>16</v>
      </c>
      <c r="U11" s="67">
        <v>0</v>
      </c>
      <c r="V11" s="67">
        <v>0</v>
      </c>
      <c r="W11" s="67">
        <v>18</v>
      </c>
      <c r="X11" s="67" t="s">
        <v>16</v>
      </c>
      <c r="Y11" s="67" t="s">
        <v>365</v>
      </c>
      <c r="Z11" s="67" t="s">
        <v>16</v>
      </c>
      <c r="AA11" s="67" t="s">
        <v>16</v>
      </c>
      <c r="AB11" s="67" t="s">
        <v>1100</v>
      </c>
      <c r="AC11" s="67" t="s">
        <v>16</v>
      </c>
      <c r="AD11" s="67" t="s">
        <v>1006</v>
      </c>
      <c r="AE11" s="67" t="s">
        <v>16</v>
      </c>
      <c r="AF11" s="67" t="s">
        <v>16</v>
      </c>
      <c r="AG11" s="67" t="s">
        <v>16</v>
      </c>
      <c r="AH11" s="67" t="s">
        <v>16</v>
      </c>
      <c r="AI11" s="67" t="s">
        <v>16</v>
      </c>
      <c r="AJ11" s="67" t="s">
        <v>16</v>
      </c>
      <c r="AK11" s="67" t="s">
        <v>16</v>
      </c>
      <c r="AL11" s="67" t="s">
        <v>16</v>
      </c>
      <c r="AM11" s="67" t="s">
        <v>16</v>
      </c>
      <c r="AN11" s="67" t="s">
        <v>16</v>
      </c>
      <c r="AO11" s="67" t="s">
        <v>16</v>
      </c>
      <c r="AP11" s="67" t="s">
        <v>16</v>
      </c>
      <c r="AQ11" s="67" t="s">
        <v>468</v>
      </c>
      <c r="AR11" s="67" t="s">
        <v>16</v>
      </c>
      <c r="AS11" s="67" t="s">
        <v>16</v>
      </c>
      <c r="AT11" s="67" t="s">
        <v>16</v>
      </c>
    </row>
    <row r="12" spans="2:46" x14ac:dyDescent="0.3">
      <c r="B12" s="12" t="s">
        <v>331</v>
      </c>
      <c r="C12" s="14" t="s">
        <v>308</v>
      </c>
      <c r="D12" s="67" t="s">
        <v>33</v>
      </c>
      <c r="E12" s="67" t="s">
        <v>703</v>
      </c>
      <c r="F12" s="67">
        <v>10331</v>
      </c>
      <c r="G12" s="67" t="s">
        <v>62</v>
      </c>
      <c r="H12" s="67" t="s">
        <v>63</v>
      </c>
      <c r="I12" s="67" t="s">
        <v>70</v>
      </c>
      <c r="J12" s="67" t="s">
        <v>703</v>
      </c>
      <c r="K12" s="67">
        <v>500</v>
      </c>
      <c r="L12" s="67" t="s">
        <v>404</v>
      </c>
      <c r="M12" s="67">
        <v>2008</v>
      </c>
      <c r="N12" s="66" t="b">
        <v>0</v>
      </c>
      <c r="O12" s="67">
        <v>2013</v>
      </c>
      <c r="P12" s="15">
        <v>0</v>
      </c>
      <c r="Q12" s="67">
        <v>34992.4084</v>
      </c>
      <c r="R12" s="67" t="s">
        <v>16</v>
      </c>
      <c r="S12" s="67" t="s">
        <v>386</v>
      </c>
      <c r="T12" s="67" t="s">
        <v>16</v>
      </c>
      <c r="U12" s="67">
        <v>0</v>
      </c>
      <c r="V12" s="67">
        <v>0</v>
      </c>
      <c r="W12" s="67">
        <v>80</v>
      </c>
      <c r="X12" s="67" t="s">
        <v>16</v>
      </c>
      <c r="Y12" s="67" t="s">
        <v>365</v>
      </c>
      <c r="Z12" s="67" t="s">
        <v>16</v>
      </c>
      <c r="AA12" s="67" t="s">
        <v>16</v>
      </c>
      <c r="AB12" s="67" t="s">
        <v>1101</v>
      </c>
      <c r="AC12" s="67" t="s">
        <v>16</v>
      </c>
      <c r="AD12" s="67" t="s">
        <v>1006</v>
      </c>
      <c r="AE12" s="67" t="s">
        <v>998</v>
      </c>
      <c r="AF12" s="67" t="s">
        <v>16</v>
      </c>
      <c r="AG12" s="67" t="s">
        <v>16</v>
      </c>
      <c r="AH12" s="67" t="s">
        <v>16</v>
      </c>
      <c r="AI12" s="67" t="s">
        <v>16</v>
      </c>
      <c r="AJ12" s="67" t="s">
        <v>16</v>
      </c>
      <c r="AK12" s="67" t="s">
        <v>16</v>
      </c>
      <c r="AL12" s="67" t="s">
        <v>16</v>
      </c>
      <c r="AM12" s="67" t="s">
        <v>16</v>
      </c>
      <c r="AN12" s="67" t="s">
        <v>16</v>
      </c>
      <c r="AO12" s="67" t="s">
        <v>16</v>
      </c>
      <c r="AP12" s="67" t="s">
        <v>16</v>
      </c>
      <c r="AQ12" s="67" t="s">
        <v>460</v>
      </c>
      <c r="AR12" s="67" t="s">
        <v>16</v>
      </c>
      <c r="AS12" s="67" t="s">
        <v>16</v>
      </c>
      <c r="AT12" s="67" t="s">
        <v>16</v>
      </c>
    </row>
    <row r="13" spans="2:46" x14ac:dyDescent="0.3">
      <c r="B13" s="12" t="s">
        <v>331</v>
      </c>
      <c r="C13" s="14" t="s">
        <v>308</v>
      </c>
      <c r="D13" s="67" t="s">
        <v>33</v>
      </c>
      <c r="E13" s="67" t="s">
        <v>703</v>
      </c>
      <c r="F13" s="67">
        <v>10331</v>
      </c>
      <c r="G13" s="67" t="s">
        <v>62</v>
      </c>
      <c r="H13" s="67" t="s">
        <v>63</v>
      </c>
      <c r="I13" s="67" t="s">
        <v>70</v>
      </c>
      <c r="J13" s="67" t="s">
        <v>703</v>
      </c>
      <c r="K13" s="67">
        <v>700</v>
      </c>
      <c r="L13" s="67" t="s">
        <v>404</v>
      </c>
      <c r="M13" s="67">
        <v>2008</v>
      </c>
      <c r="N13" s="66" t="b">
        <v>0</v>
      </c>
      <c r="O13" s="67">
        <v>2013</v>
      </c>
      <c r="P13" s="15">
        <v>0</v>
      </c>
      <c r="Q13" s="67">
        <v>34992.4084</v>
      </c>
      <c r="R13" s="67" t="s">
        <v>16</v>
      </c>
      <c r="S13" s="67" t="s">
        <v>386</v>
      </c>
      <c r="T13" s="67" t="s">
        <v>16</v>
      </c>
      <c r="U13" s="67">
        <v>0</v>
      </c>
      <c r="V13" s="67">
        <v>0</v>
      </c>
      <c r="W13" s="67">
        <v>80</v>
      </c>
      <c r="X13" s="67" t="s">
        <v>16</v>
      </c>
      <c r="Y13" s="67" t="s">
        <v>365</v>
      </c>
      <c r="Z13" s="67" t="s">
        <v>16</v>
      </c>
      <c r="AA13" s="67" t="s">
        <v>16</v>
      </c>
      <c r="AB13" s="67" t="s">
        <v>1101</v>
      </c>
      <c r="AC13" s="67" t="s">
        <v>16</v>
      </c>
      <c r="AD13" s="67" t="s">
        <v>1005</v>
      </c>
      <c r="AE13" s="67" t="s">
        <v>999</v>
      </c>
      <c r="AF13" s="67" t="s">
        <v>16</v>
      </c>
      <c r="AG13" s="67" t="s">
        <v>16</v>
      </c>
      <c r="AH13" s="67" t="s">
        <v>16</v>
      </c>
      <c r="AI13" s="67" t="s">
        <v>16</v>
      </c>
      <c r="AJ13" s="67" t="s">
        <v>16</v>
      </c>
      <c r="AK13" s="67" t="s">
        <v>16</v>
      </c>
      <c r="AL13" s="67" t="s">
        <v>16</v>
      </c>
      <c r="AM13" s="67" t="s">
        <v>16</v>
      </c>
      <c r="AN13" s="67" t="s">
        <v>16</v>
      </c>
      <c r="AO13" s="67" t="s">
        <v>16</v>
      </c>
      <c r="AP13" s="67" t="s">
        <v>16</v>
      </c>
      <c r="AQ13" s="67" t="s">
        <v>406</v>
      </c>
      <c r="AR13" s="67" t="s">
        <v>16</v>
      </c>
      <c r="AS13" s="67" t="s">
        <v>16</v>
      </c>
      <c r="AT13" s="67" t="s">
        <v>16</v>
      </c>
    </row>
    <row r="14" spans="2:46" x14ac:dyDescent="0.3">
      <c r="B14" s="12" t="s">
        <v>331</v>
      </c>
      <c r="C14" s="14" t="s">
        <v>308</v>
      </c>
      <c r="D14" s="67" t="s">
        <v>33</v>
      </c>
      <c r="E14" s="67" t="s">
        <v>703</v>
      </c>
      <c r="F14" s="67">
        <v>10331</v>
      </c>
      <c r="G14" s="67" t="s">
        <v>62</v>
      </c>
      <c r="H14" s="67" t="s">
        <v>63</v>
      </c>
      <c r="I14" s="67" t="s">
        <v>70</v>
      </c>
      <c r="J14" s="67" t="s">
        <v>703</v>
      </c>
      <c r="K14" s="67">
        <v>850</v>
      </c>
      <c r="L14" s="67" t="s">
        <v>404</v>
      </c>
      <c r="M14" s="67">
        <v>2008</v>
      </c>
      <c r="N14" s="66" t="b">
        <v>0</v>
      </c>
      <c r="O14" s="67">
        <v>2013</v>
      </c>
      <c r="P14" s="15">
        <v>0</v>
      </c>
      <c r="Q14" s="67">
        <v>34992.4084</v>
      </c>
      <c r="R14" s="67" t="s">
        <v>16</v>
      </c>
      <c r="S14" s="67" t="s">
        <v>386</v>
      </c>
      <c r="T14" s="67" t="s">
        <v>16</v>
      </c>
      <c r="U14" s="67">
        <v>0</v>
      </c>
      <c r="V14" s="67">
        <v>0</v>
      </c>
      <c r="W14" s="67">
        <v>80</v>
      </c>
      <c r="X14" s="67" t="s">
        <v>16</v>
      </c>
      <c r="Y14" s="67" t="s">
        <v>365</v>
      </c>
      <c r="Z14" s="67" t="s">
        <v>16</v>
      </c>
      <c r="AA14" s="67" t="s">
        <v>16</v>
      </c>
      <c r="AB14" s="67" t="s">
        <v>1101</v>
      </c>
      <c r="AC14" s="67" t="s">
        <v>16</v>
      </c>
      <c r="AD14" s="67" t="s">
        <v>1006</v>
      </c>
      <c r="AE14" s="67" t="s">
        <v>999</v>
      </c>
      <c r="AF14" s="67" t="s">
        <v>16</v>
      </c>
      <c r="AG14" s="67" t="s">
        <v>16</v>
      </c>
      <c r="AH14" s="67" t="s">
        <v>16</v>
      </c>
      <c r="AI14" s="67" t="s">
        <v>16</v>
      </c>
      <c r="AJ14" s="67" t="s">
        <v>16</v>
      </c>
      <c r="AK14" s="67" t="s">
        <v>16</v>
      </c>
      <c r="AL14" s="67" t="s">
        <v>16</v>
      </c>
      <c r="AM14" s="67" t="s">
        <v>16</v>
      </c>
      <c r="AN14" s="67" t="s">
        <v>16</v>
      </c>
      <c r="AO14" s="67" t="s">
        <v>16</v>
      </c>
      <c r="AP14" s="67" t="s">
        <v>16</v>
      </c>
      <c r="AQ14" s="67" t="s">
        <v>655</v>
      </c>
      <c r="AR14" s="67" t="s">
        <v>16</v>
      </c>
      <c r="AS14" s="67" t="s">
        <v>16</v>
      </c>
      <c r="AT14" s="67" t="s">
        <v>16</v>
      </c>
    </row>
    <row r="15" spans="2:46" x14ac:dyDescent="0.3">
      <c r="B15" s="12" t="s">
        <v>331</v>
      </c>
      <c r="C15" s="14" t="s">
        <v>308</v>
      </c>
      <c r="D15" s="67" t="s">
        <v>33</v>
      </c>
      <c r="E15" s="67" t="s">
        <v>106</v>
      </c>
      <c r="F15" s="67">
        <v>12100</v>
      </c>
      <c r="G15" s="67" t="s">
        <v>62</v>
      </c>
      <c r="H15" s="67" t="s">
        <v>105</v>
      </c>
      <c r="I15" s="67" t="s">
        <v>106</v>
      </c>
      <c r="J15" s="67" t="s">
        <v>64</v>
      </c>
      <c r="K15" s="67">
        <v>132165</v>
      </c>
      <c r="L15" s="67" t="s">
        <v>404</v>
      </c>
      <c r="M15" s="67">
        <v>2008</v>
      </c>
      <c r="N15" s="66" t="b">
        <v>0</v>
      </c>
      <c r="O15" s="67">
        <v>2013</v>
      </c>
      <c r="P15" s="15">
        <v>0</v>
      </c>
      <c r="Q15" s="67">
        <v>109.73099999999999</v>
      </c>
      <c r="R15" s="67" t="s">
        <v>16</v>
      </c>
      <c r="S15" s="67" t="s">
        <v>386</v>
      </c>
      <c r="T15" s="67" t="s">
        <v>16</v>
      </c>
      <c r="U15" s="67">
        <v>0</v>
      </c>
      <c r="V15" s="67">
        <v>0</v>
      </c>
      <c r="W15" s="67">
        <v>25</v>
      </c>
      <c r="X15" s="67" t="s">
        <v>16</v>
      </c>
      <c r="Y15" s="67" t="s">
        <v>365</v>
      </c>
      <c r="Z15" s="67" t="s">
        <v>16</v>
      </c>
      <c r="AA15" s="67" t="s">
        <v>16</v>
      </c>
      <c r="AB15" s="67" t="s">
        <v>1102</v>
      </c>
      <c r="AC15" s="67" t="s">
        <v>16</v>
      </c>
      <c r="AD15" s="67" t="s">
        <v>1005</v>
      </c>
      <c r="AE15" s="67" t="s">
        <v>997</v>
      </c>
      <c r="AF15" s="67" t="s">
        <v>16</v>
      </c>
      <c r="AG15" s="67" t="s">
        <v>16</v>
      </c>
      <c r="AH15" s="67" t="s">
        <v>16</v>
      </c>
      <c r="AI15" s="67" t="s">
        <v>16</v>
      </c>
      <c r="AJ15" s="67" t="s">
        <v>16</v>
      </c>
      <c r="AK15" s="67" t="s">
        <v>16</v>
      </c>
      <c r="AL15" s="67" t="s">
        <v>16</v>
      </c>
      <c r="AM15" s="67" t="s">
        <v>16</v>
      </c>
      <c r="AN15" s="67" t="s">
        <v>16</v>
      </c>
      <c r="AO15" s="67" t="s">
        <v>16</v>
      </c>
      <c r="AP15" s="67" t="s">
        <v>16</v>
      </c>
      <c r="AQ15" s="67" t="s">
        <v>454</v>
      </c>
      <c r="AR15" s="67" t="s">
        <v>16</v>
      </c>
      <c r="AS15" s="67" t="s">
        <v>16</v>
      </c>
      <c r="AT15" s="67" t="s">
        <v>16</v>
      </c>
    </row>
    <row r="16" spans="2:46" x14ac:dyDescent="0.3">
      <c r="B16" s="12" t="s">
        <v>331</v>
      </c>
      <c r="C16" s="14" t="s">
        <v>308</v>
      </c>
      <c r="D16" s="67" t="s">
        <v>33</v>
      </c>
      <c r="E16" s="67" t="s">
        <v>107</v>
      </c>
      <c r="F16" s="67">
        <v>12200</v>
      </c>
      <c r="G16" s="67" t="s">
        <v>62</v>
      </c>
      <c r="H16" s="67" t="s">
        <v>105</v>
      </c>
      <c r="I16" s="67" t="s">
        <v>107</v>
      </c>
      <c r="J16" s="67" t="s">
        <v>64</v>
      </c>
      <c r="K16" s="67">
        <v>4799.22</v>
      </c>
      <c r="L16" s="67" t="s">
        <v>404</v>
      </c>
      <c r="M16" s="67">
        <v>2008</v>
      </c>
      <c r="N16" s="66" t="b">
        <v>0</v>
      </c>
      <c r="O16" s="67">
        <v>2013</v>
      </c>
      <c r="P16" s="15">
        <v>0</v>
      </c>
      <c r="Q16" s="67">
        <v>34.247799999999998</v>
      </c>
      <c r="R16" s="67" t="s">
        <v>16</v>
      </c>
      <c r="S16" s="67" t="s">
        <v>386</v>
      </c>
      <c r="T16" s="67" t="s">
        <v>16</v>
      </c>
      <c r="U16" s="67">
        <v>0</v>
      </c>
      <c r="V16" s="67">
        <v>0</v>
      </c>
      <c r="W16" s="67">
        <v>40</v>
      </c>
      <c r="X16" s="67" t="s">
        <v>16</v>
      </c>
      <c r="Y16" s="67" t="s">
        <v>365</v>
      </c>
      <c r="Z16" s="67" t="s">
        <v>16</v>
      </c>
      <c r="AA16" s="67" t="s">
        <v>16</v>
      </c>
      <c r="AB16" s="67" t="s">
        <v>1103</v>
      </c>
      <c r="AC16" s="67" t="s">
        <v>16</v>
      </c>
      <c r="AD16" s="67" t="s">
        <v>1006</v>
      </c>
      <c r="AE16" s="67" t="s">
        <v>997</v>
      </c>
      <c r="AF16" s="67" t="s">
        <v>16</v>
      </c>
      <c r="AG16" s="67" t="s">
        <v>16</v>
      </c>
      <c r="AH16" s="67" t="s">
        <v>16</v>
      </c>
      <c r="AI16" s="67" t="s">
        <v>16</v>
      </c>
      <c r="AJ16" s="67" t="s">
        <v>16</v>
      </c>
      <c r="AK16" s="67" t="s">
        <v>16</v>
      </c>
      <c r="AL16" s="67" t="s">
        <v>16</v>
      </c>
      <c r="AM16" s="67" t="s">
        <v>16</v>
      </c>
      <c r="AN16" s="67" t="s">
        <v>16</v>
      </c>
      <c r="AO16" s="67" t="s">
        <v>16</v>
      </c>
      <c r="AP16" s="67" t="s">
        <v>16</v>
      </c>
      <c r="AQ16" s="67" t="s">
        <v>538</v>
      </c>
      <c r="AR16" s="67" t="s">
        <v>16</v>
      </c>
      <c r="AS16" s="67" t="s">
        <v>16</v>
      </c>
      <c r="AT16" s="67" t="s">
        <v>16</v>
      </c>
    </row>
    <row r="17" spans="2:46" x14ac:dyDescent="0.3">
      <c r="B17" s="12" t="s">
        <v>331</v>
      </c>
      <c r="C17" s="14" t="s">
        <v>308</v>
      </c>
      <c r="D17" s="67" t="s">
        <v>33</v>
      </c>
      <c r="E17" s="67" t="s">
        <v>82</v>
      </c>
      <c r="F17" s="67">
        <v>11202</v>
      </c>
      <c r="G17" s="67" t="s">
        <v>62</v>
      </c>
      <c r="H17" s="67" t="s">
        <v>79</v>
      </c>
      <c r="I17" s="67" t="s">
        <v>87</v>
      </c>
      <c r="J17" s="67" t="s">
        <v>82</v>
      </c>
      <c r="K17" s="67">
        <v>67930.2</v>
      </c>
      <c r="L17" s="67" t="s">
        <v>404</v>
      </c>
      <c r="M17" s="67">
        <v>2012</v>
      </c>
      <c r="N17" s="66" t="b">
        <v>0</v>
      </c>
      <c r="O17" s="67">
        <v>2013</v>
      </c>
      <c r="P17" s="15">
        <v>0</v>
      </c>
      <c r="Q17" s="67">
        <v>469.68400000000003</v>
      </c>
      <c r="R17" s="67" t="s">
        <v>16</v>
      </c>
      <c r="S17" s="67" t="s">
        <v>386</v>
      </c>
      <c r="T17" s="67" t="s">
        <v>16</v>
      </c>
      <c r="U17" s="67">
        <v>0</v>
      </c>
      <c r="V17" s="67">
        <v>0</v>
      </c>
      <c r="W17" s="67">
        <v>20</v>
      </c>
      <c r="X17" s="67" t="s">
        <v>16</v>
      </c>
      <c r="Y17" s="67" t="s">
        <v>365</v>
      </c>
      <c r="Z17" s="67" t="s">
        <v>16</v>
      </c>
      <c r="AA17" s="67" t="s">
        <v>16</v>
      </c>
      <c r="AB17" s="67" t="s">
        <v>1104</v>
      </c>
      <c r="AC17" s="67" t="s">
        <v>16</v>
      </c>
      <c r="AD17" s="67" t="s">
        <v>1005</v>
      </c>
      <c r="AE17" s="67" t="s">
        <v>998</v>
      </c>
      <c r="AF17" s="67" t="s">
        <v>1010</v>
      </c>
      <c r="AG17" s="67" t="s">
        <v>16</v>
      </c>
      <c r="AH17" s="67" t="s">
        <v>16</v>
      </c>
      <c r="AI17" s="67" t="s">
        <v>16</v>
      </c>
      <c r="AJ17" s="67" t="s">
        <v>16</v>
      </c>
      <c r="AK17" s="67" t="s">
        <v>16</v>
      </c>
      <c r="AL17" s="67" t="s">
        <v>16</v>
      </c>
      <c r="AM17" s="67" t="s">
        <v>16</v>
      </c>
      <c r="AN17" s="67" t="s">
        <v>16</v>
      </c>
      <c r="AO17" s="67" t="s">
        <v>16</v>
      </c>
      <c r="AP17" s="67" t="s">
        <v>16</v>
      </c>
      <c r="AQ17" s="67" t="s">
        <v>455</v>
      </c>
      <c r="AR17" s="67" t="s">
        <v>16</v>
      </c>
      <c r="AS17" s="67" t="s">
        <v>16</v>
      </c>
      <c r="AT17" s="67" t="s">
        <v>16</v>
      </c>
    </row>
    <row r="18" spans="2:46" x14ac:dyDescent="0.3">
      <c r="B18" s="12" t="s">
        <v>331</v>
      </c>
      <c r="C18" s="14" t="s">
        <v>308</v>
      </c>
      <c r="D18" s="67" t="s">
        <v>33</v>
      </c>
      <c r="E18" s="67" t="s">
        <v>82</v>
      </c>
      <c r="F18" s="67">
        <v>11202</v>
      </c>
      <c r="G18" s="67" t="s">
        <v>62</v>
      </c>
      <c r="H18" s="67" t="s">
        <v>79</v>
      </c>
      <c r="I18" s="67" t="s">
        <v>87</v>
      </c>
      <c r="J18" s="67" t="s">
        <v>82</v>
      </c>
      <c r="K18" s="67">
        <v>90490.43</v>
      </c>
      <c r="L18" s="67" t="s">
        <v>404</v>
      </c>
      <c r="M18" s="67">
        <v>2008</v>
      </c>
      <c r="N18" s="66" t="b">
        <v>0</v>
      </c>
      <c r="O18" s="67">
        <v>2013</v>
      </c>
      <c r="P18" s="15">
        <v>0</v>
      </c>
      <c r="Q18" s="67">
        <v>309.84899999999999</v>
      </c>
      <c r="R18" s="67" t="s">
        <v>16</v>
      </c>
      <c r="S18" s="67" t="s">
        <v>386</v>
      </c>
      <c r="T18" s="67" t="s">
        <v>16</v>
      </c>
      <c r="U18" s="67">
        <v>0</v>
      </c>
      <c r="V18" s="67">
        <v>0</v>
      </c>
      <c r="W18" s="67">
        <v>20</v>
      </c>
      <c r="X18" s="67" t="s">
        <v>16</v>
      </c>
      <c r="Y18" s="67" t="s">
        <v>365</v>
      </c>
      <c r="Z18" s="67" t="s">
        <v>16</v>
      </c>
      <c r="AA18" s="67" t="s">
        <v>16</v>
      </c>
      <c r="AB18" s="67" t="s">
        <v>1105</v>
      </c>
      <c r="AC18" s="67" t="s">
        <v>16</v>
      </c>
      <c r="AD18" s="67" t="s">
        <v>1006</v>
      </c>
      <c r="AE18" s="67" t="s">
        <v>998</v>
      </c>
      <c r="AF18" s="67" t="s">
        <v>1011</v>
      </c>
      <c r="AG18" s="67" t="s">
        <v>16</v>
      </c>
      <c r="AH18" s="67" t="s">
        <v>16</v>
      </c>
      <c r="AI18" s="67" t="s">
        <v>16</v>
      </c>
      <c r="AJ18" s="67" t="s">
        <v>16</v>
      </c>
      <c r="AK18" s="67" t="s">
        <v>16</v>
      </c>
      <c r="AL18" s="67" t="s">
        <v>16</v>
      </c>
      <c r="AM18" s="67" t="s">
        <v>16</v>
      </c>
      <c r="AN18" s="67" t="s">
        <v>16</v>
      </c>
      <c r="AO18" s="67" t="s">
        <v>16</v>
      </c>
      <c r="AP18" s="67" t="s">
        <v>16</v>
      </c>
      <c r="AQ18" s="67" t="s">
        <v>655</v>
      </c>
      <c r="AR18" s="67" t="s">
        <v>16</v>
      </c>
      <c r="AS18" s="67" t="s">
        <v>16</v>
      </c>
      <c r="AT18" s="67" t="s">
        <v>16</v>
      </c>
    </row>
    <row r="19" spans="2:46" x14ac:dyDescent="0.3">
      <c r="B19" s="12" t="s">
        <v>331</v>
      </c>
      <c r="C19" s="14" t="s">
        <v>308</v>
      </c>
      <c r="D19" s="67" t="s">
        <v>33</v>
      </c>
      <c r="E19" s="67" t="s">
        <v>82</v>
      </c>
      <c r="F19" s="67">
        <v>11202</v>
      </c>
      <c r="G19" s="67" t="s">
        <v>62</v>
      </c>
      <c r="H19" s="67" t="s">
        <v>79</v>
      </c>
      <c r="I19" s="67" t="s">
        <v>87</v>
      </c>
      <c r="J19" s="67" t="s">
        <v>82</v>
      </c>
      <c r="K19" s="67">
        <v>128.08000000000001</v>
      </c>
      <c r="L19" s="67" t="s">
        <v>404</v>
      </c>
      <c r="M19" s="67">
        <v>1900</v>
      </c>
      <c r="N19" s="66" t="b">
        <v>0</v>
      </c>
      <c r="O19" s="67">
        <v>2013</v>
      </c>
      <c r="P19" s="15">
        <v>0</v>
      </c>
      <c r="Q19" s="67">
        <v>468.02069999999998</v>
      </c>
      <c r="R19" s="67" t="s">
        <v>16</v>
      </c>
      <c r="S19" s="67" t="s">
        <v>386</v>
      </c>
      <c r="T19" s="67" t="s">
        <v>16</v>
      </c>
      <c r="U19" s="67">
        <v>0</v>
      </c>
      <c r="V19" s="67">
        <v>0</v>
      </c>
      <c r="W19" s="67">
        <v>20</v>
      </c>
      <c r="X19" s="67" t="s">
        <v>16</v>
      </c>
      <c r="Y19" s="67" t="s">
        <v>365</v>
      </c>
      <c r="Z19" s="67" t="s">
        <v>16</v>
      </c>
      <c r="AA19" s="67" t="s">
        <v>16</v>
      </c>
      <c r="AB19" s="67" t="s">
        <v>1106</v>
      </c>
      <c r="AC19" s="67" t="s">
        <v>16</v>
      </c>
      <c r="AD19" s="67" t="s">
        <v>1005</v>
      </c>
      <c r="AE19" s="67" t="s">
        <v>999</v>
      </c>
      <c r="AF19" s="67" t="s">
        <v>1012</v>
      </c>
      <c r="AG19" s="67" t="s">
        <v>16</v>
      </c>
      <c r="AH19" s="67" t="s">
        <v>16</v>
      </c>
      <c r="AI19" s="67" t="s">
        <v>16</v>
      </c>
      <c r="AJ19" s="67" t="s">
        <v>16</v>
      </c>
      <c r="AK19" s="67" t="s">
        <v>16</v>
      </c>
      <c r="AL19" s="67" t="s">
        <v>16</v>
      </c>
      <c r="AM19" s="67" t="s">
        <v>16</v>
      </c>
      <c r="AN19" s="67" t="s">
        <v>16</v>
      </c>
      <c r="AO19" s="67" t="s">
        <v>16</v>
      </c>
      <c r="AP19" s="67" t="s">
        <v>16</v>
      </c>
      <c r="AQ19" s="67" t="s">
        <v>476</v>
      </c>
      <c r="AR19" s="67" t="s">
        <v>16</v>
      </c>
      <c r="AS19" s="67" t="s">
        <v>16</v>
      </c>
      <c r="AT19" s="67" t="s">
        <v>16</v>
      </c>
    </row>
    <row r="20" spans="2:46" x14ac:dyDescent="0.3">
      <c r="B20" s="12" t="s">
        <v>331</v>
      </c>
      <c r="C20" s="14" t="s">
        <v>308</v>
      </c>
      <c r="D20" s="67" t="s">
        <v>33</v>
      </c>
      <c r="E20" s="67" t="s">
        <v>82</v>
      </c>
      <c r="F20" s="67">
        <v>11202</v>
      </c>
      <c r="G20" s="67" t="s">
        <v>62</v>
      </c>
      <c r="H20" s="67" t="s">
        <v>79</v>
      </c>
      <c r="I20" s="67" t="s">
        <v>87</v>
      </c>
      <c r="J20" s="67" t="s">
        <v>82</v>
      </c>
      <c r="K20" s="67">
        <v>1</v>
      </c>
      <c r="L20" s="67" t="s">
        <v>996</v>
      </c>
      <c r="M20" s="67">
        <v>2008</v>
      </c>
      <c r="N20" s="66" t="b">
        <v>0</v>
      </c>
      <c r="O20" s="67">
        <v>2013</v>
      </c>
      <c r="P20" s="15">
        <v>0</v>
      </c>
      <c r="Q20" s="67">
        <v>45441.491499999996</v>
      </c>
      <c r="R20" s="67" t="s">
        <v>16</v>
      </c>
      <c r="S20" s="67" t="s">
        <v>386</v>
      </c>
      <c r="T20" s="67" t="s">
        <v>16</v>
      </c>
      <c r="U20" s="67">
        <v>0</v>
      </c>
      <c r="V20" s="67">
        <v>0</v>
      </c>
      <c r="W20" s="67">
        <v>20</v>
      </c>
      <c r="X20" s="67" t="s">
        <v>16</v>
      </c>
      <c r="Y20" s="67" t="s">
        <v>365</v>
      </c>
      <c r="Z20" s="67" t="s">
        <v>16</v>
      </c>
      <c r="AA20" s="67" t="s">
        <v>16</v>
      </c>
      <c r="AB20" s="67" t="s">
        <v>1107</v>
      </c>
      <c r="AC20" s="67" t="s">
        <v>16</v>
      </c>
      <c r="AD20" s="67" t="s">
        <v>1006</v>
      </c>
      <c r="AE20" s="67" t="s">
        <v>999</v>
      </c>
      <c r="AF20" s="67" t="s">
        <v>1013</v>
      </c>
      <c r="AG20" s="67" t="s">
        <v>16</v>
      </c>
      <c r="AH20" s="67" t="s">
        <v>16</v>
      </c>
      <c r="AI20" s="67" t="s">
        <v>16</v>
      </c>
      <c r="AJ20" s="67" t="s">
        <v>16</v>
      </c>
      <c r="AK20" s="67" t="s">
        <v>16</v>
      </c>
      <c r="AL20" s="67" t="s">
        <v>16</v>
      </c>
      <c r="AM20" s="67" t="s">
        <v>16</v>
      </c>
      <c r="AN20" s="67" t="s">
        <v>16</v>
      </c>
      <c r="AO20" s="67" t="s">
        <v>16</v>
      </c>
      <c r="AP20" s="67" t="s">
        <v>16</v>
      </c>
      <c r="AQ20" s="67" t="s">
        <v>497</v>
      </c>
      <c r="AR20" s="67" t="s">
        <v>16</v>
      </c>
      <c r="AS20" s="67" t="s">
        <v>16</v>
      </c>
      <c r="AT20" s="67" t="s">
        <v>16</v>
      </c>
    </row>
    <row r="21" spans="2:46" x14ac:dyDescent="0.3">
      <c r="B21" s="12" t="s">
        <v>331</v>
      </c>
      <c r="C21" s="14" t="s">
        <v>308</v>
      </c>
      <c r="D21" s="67" t="s">
        <v>33</v>
      </c>
      <c r="E21" s="67" t="s">
        <v>85</v>
      </c>
      <c r="F21" s="67">
        <v>11205</v>
      </c>
      <c r="G21" s="67" t="s">
        <v>62</v>
      </c>
      <c r="H21" s="67" t="s">
        <v>79</v>
      </c>
      <c r="I21" s="67" t="s">
        <v>87</v>
      </c>
      <c r="J21" s="67" t="s">
        <v>85</v>
      </c>
      <c r="K21" s="67">
        <v>1695.45</v>
      </c>
      <c r="L21" s="67" t="s">
        <v>404</v>
      </c>
      <c r="M21" s="67">
        <v>2008</v>
      </c>
      <c r="N21" s="66" t="b">
        <v>0</v>
      </c>
      <c r="O21" s="67">
        <v>2013</v>
      </c>
      <c r="P21" s="15">
        <v>0</v>
      </c>
      <c r="Q21" s="67">
        <v>467.60980000000001</v>
      </c>
      <c r="R21" s="67" t="s">
        <v>16</v>
      </c>
      <c r="S21" s="67" t="s">
        <v>386</v>
      </c>
      <c r="T21" s="67" t="s">
        <v>16</v>
      </c>
      <c r="U21" s="67">
        <v>0</v>
      </c>
      <c r="V21" s="67">
        <v>0</v>
      </c>
      <c r="W21" s="67">
        <v>10</v>
      </c>
      <c r="X21" s="67" t="s">
        <v>16</v>
      </c>
      <c r="Y21" s="67" t="s">
        <v>365</v>
      </c>
      <c r="Z21" s="67" t="s">
        <v>16</v>
      </c>
      <c r="AA21" s="67" t="s">
        <v>16</v>
      </c>
      <c r="AB21" s="67" t="s">
        <v>1108</v>
      </c>
      <c r="AC21" s="67" t="s">
        <v>16</v>
      </c>
      <c r="AD21" s="67" t="s">
        <v>1005</v>
      </c>
      <c r="AE21" s="67" t="s">
        <v>997</v>
      </c>
      <c r="AF21" s="67" t="s">
        <v>1014</v>
      </c>
      <c r="AG21" s="67" t="s">
        <v>16</v>
      </c>
      <c r="AH21" s="67" t="s">
        <v>16</v>
      </c>
      <c r="AI21" s="67" t="s">
        <v>16</v>
      </c>
      <c r="AJ21" s="67" t="s">
        <v>16</v>
      </c>
      <c r="AK21" s="67" t="s">
        <v>16</v>
      </c>
      <c r="AL21" s="67" t="s">
        <v>16</v>
      </c>
      <c r="AM21" s="67" t="s">
        <v>16</v>
      </c>
      <c r="AN21" s="67" t="s">
        <v>16</v>
      </c>
      <c r="AO21" s="67" t="s">
        <v>16</v>
      </c>
      <c r="AP21" s="67" t="s">
        <v>16</v>
      </c>
      <c r="AQ21" s="67" t="s">
        <v>480</v>
      </c>
      <c r="AR21" s="67" t="s">
        <v>16</v>
      </c>
      <c r="AS21" s="67" t="s">
        <v>16</v>
      </c>
      <c r="AT21" s="67" t="s">
        <v>16</v>
      </c>
    </row>
    <row r="22" spans="2:46" x14ac:dyDescent="0.3">
      <c r="B22" s="12" t="s">
        <v>331</v>
      </c>
      <c r="C22" s="14" t="s">
        <v>308</v>
      </c>
      <c r="D22" s="67" t="s">
        <v>33</v>
      </c>
      <c r="E22" s="67" t="s">
        <v>84</v>
      </c>
      <c r="F22" s="67">
        <v>11204</v>
      </c>
      <c r="G22" s="67" t="s">
        <v>62</v>
      </c>
      <c r="H22" s="67" t="s">
        <v>79</v>
      </c>
      <c r="I22" s="67" t="s">
        <v>87</v>
      </c>
      <c r="J22" s="67" t="s">
        <v>84</v>
      </c>
      <c r="K22" s="67">
        <v>5395.99</v>
      </c>
      <c r="L22" s="67" t="s">
        <v>404</v>
      </c>
      <c r="M22" s="67">
        <v>2008</v>
      </c>
      <c r="N22" s="66" t="b">
        <v>0</v>
      </c>
      <c r="O22" s="67">
        <v>2013</v>
      </c>
      <c r="P22" s="15">
        <v>0</v>
      </c>
      <c r="Q22" s="67">
        <v>232.9308</v>
      </c>
      <c r="R22" s="67" t="s">
        <v>16</v>
      </c>
      <c r="S22" s="67" t="s">
        <v>386</v>
      </c>
      <c r="T22" s="67" t="s">
        <v>16</v>
      </c>
      <c r="U22" s="67">
        <v>0</v>
      </c>
      <c r="V22" s="67">
        <v>0</v>
      </c>
      <c r="W22" s="67">
        <v>10</v>
      </c>
      <c r="X22" s="67" t="s">
        <v>16</v>
      </c>
      <c r="Y22" s="67" t="s">
        <v>365</v>
      </c>
      <c r="Z22" s="67" t="s">
        <v>16</v>
      </c>
      <c r="AA22" s="67" t="s">
        <v>16</v>
      </c>
      <c r="AB22" s="67" t="s">
        <v>1109</v>
      </c>
      <c r="AC22" s="67" t="s">
        <v>16</v>
      </c>
      <c r="AD22" s="67" t="s">
        <v>1006</v>
      </c>
      <c r="AE22" s="67" t="s">
        <v>997</v>
      </c>
      <c r="AF22" s="67" t="s">
        <v>1015</v>
      </c>
      <c r="AG22" s="67" t="s">
        <v>16</v>
      </c>
      <c r="AH22" s="67" t="s">
        <v>16</v>
      </c>
      <c r="AI22" s="67" t="s">
        <v>16</v>
      </c>
      <c r="AJ22" s="67" t="s">
        <v>16</v>
      </c>
      <c r="AK22" s="67" t="s">
        <v>16</v>
      </c>
      <c r="AL22" s="67" t="s">
        <v>16</v>
      </c>
      <c r="AM22" s="67" t="s">
        <v>16</v>
      </c>
      <c r="AN22" s="67" t="s">
        <v>16</v>
      </c>
      <c r="AO22" s="67" t="s">
        <v>16</v>
      </c>
      <c r="AP22" s="67" t="s">
        <v>16</v>
      </c>
      <c r="AQ22" s="67" t="s">
        <v>671</v>
      </c>
      <c r="AR22" s="67" t="s">
        <v>16</v>
      </c>
      <c r="AS22" s="67" t="s">
        <v>16</v>
      </c>
      <c r="AT22" s="67" t="s">
        <v>16</v>
      </c>
    </row>
    <row r="23" spans="2:46" x14ac:dyDescent="0.3">
      <c r="B23" s="12" t="s">
        <v>331</v>
      </c>
      <c r="C23" s="14" t="s">
        <v>308</v>
      </c>
      <c r="D23" s="67" t="s">
        <v>33</v>
      </c>
      <c r="E23" s="67" t="s">
        <v>81</v>
      </c>
      <c r="F23" s="67">
        <v>11201</v>
      </c>
      <c r="G23" s="67" t="s">
        <v>62</v>
      </c>
      <c r="H23" s="67" t="s">
        <v>79</v>
      </c>
      <c r="I23" s="67" t="s">
        <v>87</v>
      </c>
      <c r="J23" s="67" t="s">
        <v>81</v>
      </c>
      <c r="K23" s="67">
        <v>162262.20000000001</v>
      </c>
      <c r="L23" s="67" t="s">
        <v>404</v>
      </c>
      <c r="M23" s="67">
        <v>2008</v>
      </c>
      <c r="N23" s="66" t="b">
        <v>0</v>
      </c>
      <c r="O23" s="67">
        <v>2013</v>
      </c>
      <c r="P23" s="15">
        <v>0</v>
      </c>
      <c r="Q23" s="67">
        <v>190.6722</v>
      </c>
      <c r="R23" s="67" t="s">
        <v>16</v>
      </c>
      <c r="S23" s="67" t="s">
        <v>386</v>
      </c>
      <c r="T23" s="67" t="s">
        <v>16</v>
      </c>
      <c r="U23" s="67">
        <v>0</v>
      </c>
      <c r="V23" s="67">
        <v>0</v>
      </c>
      <c r="W23" s="67">
        <v>40</v>
      </c>
      <c r="X23" s="67" t="s">
        <v>16</v>
      </c>
      <c r="Y23" s="67" t="s">
        <v>365</v>
      </c>
      <c r="Z23" s="67" t="s">
        <v>16</v>
      </c>
      <c r="AA23" s="67" t="s">
        <v>16</v>
      </c>
      <c r="AB23" s="67" t="s">
        <v>1110</v>
      </c>
      <c r="AC23" s="67" t="s">
        <v>16</v>
      </c>
      <c r="AD23" s="67" t="s">
        <v>1005</v>
      </c>
      <c r="AE23" s="67" t="s">
        <v>998</v>
      </c>
      <c r="AF23" s="67" t="s">
        <v>1016</v>
      </c>
      <c r="AG23" s="67" t="s">
        <v>16</v>
      </c>
      <c r="AH23" s="67" t="s">
        <v>16</v>
      </c>
      <c r="AI23" s="67" t="s">
        <v>16</v>
      </c>
      <c r="AJ23" s="67" t="s">
        <v>16</v>
      </c>
      <c r="AK23" s="67" t="s">
        <v>16</v>
      </c>
      <c r="AL23" s="67" t="s">
        <v>16</v>
      </c>
      <c r="AM23" s="67" t="s">
        <v>16</v>
      </c>
      <c r="AN23" s="67" t="s">
        <v>16</v>
      </c>
      <c r="AO23" s="67" t="s">
        <v>16</v>
      </c>
      <c r="AP23" s="67" t="s">
        <v>16</v>
      </c>
      <c r="AQ23" s="67" t="s">
        <v>661</v>
      </c>
      <c r="AR23" s="67" t="s">
        <v>16</v>
      </c>
      <c r="AS23" s="67" t="s">
        <v>16</v>
      </c>
      <c r="AT23" s="67" t="s">
        <v>16</v>
      </c>
    </row>
    <row r="24" spans="2:46" x14ac:dyDescent="0.3">
      <c r="B24" s="12" t="s">
        <v>331</v>
      </c>
      <c r="C24" s="14" t="s">
        <v>308</v>
      </c>
      <c r="D24" s="67" t="s">
        <v>33</v>
      </c>
      <c r="E24" s="67" t="s">
        <v>81</v>
      </c>
      <c r="F24" s="67">
        <v>11201</v>
      </c>
      <c r="G24" s="67" t="s">
        <v>62</v>
      </c>
      <c r="H24" s="67" t="s">
        <v>79</v>
      </c>
      <c r="I24" s="67" t="s">
        <v>87</v>
      </c>
      <c r="J24" s="67" t="s">
        <v>81</v>
      </c>
      <c r="K24" s="67">
        <v>202413.6</v>
      </c>
      <c r="L24" s="67" t="s">
        <v>404</v>
      </c>
      <c r="M24" s="67">
        <v>2012</v>
      </c>
      <c r="N24" s="66" t="b">
        <v>0</v>
      </c>
      <c r="O24" s="67">
        <v>2013</v>
      </c>
      <c r="P24" s="15">
        <v>0</v>
      </c>
      <c r="Q24" s="67">
        <v>119.4139</v>
      </c>
      <c r="R24" s="67" t="s">
        <v>16</v>
      </c>
      <c r="S24" s="67" t="s">
        <v>386</v>
      </c>
      <c r="T24" s="67" t="s">
        <v>16</v>
      </c>
      <c r="U24" s="67">
        <v>0</v>
      </c>
      <c r="V24" s="67">
        <v>0</v>
      </c>
      <c r="W24" s="67">
        <v>40</v>
      </c>
      <c r="X24" s="67" t="s">
        <v>16</v>
      </c>
      <c r="Y24" s="67" t="s">
        <v>365</v>
      </c>
      <c r="Z24" s="67" t="s">
        <v>16</v>
      </c>
      <c r="AA24" s="67" t="s">
        <v>16</v>
      </c>
      <c r="AB24" s="67" t="s">
        <v>1111</v>
      </c>
      <c r="AC24" s="67" t="s">
        <v>16</v>
      </c>
      <c r="AD24" s="67" t="s">
        <v>1006</v>
      </c>
      <c r="AE24" s="67" t="s">
        <v>998</v>
      </c>
      <c r="AF24" s="67" t="s">
        <v>1017</v>
      </c>
      <c r="AG24" s="67" t="s">
        <v>16</v>
      </c>
      <c r="AH24" s="67" t="s">
        <v>16</v>
      </c>
      <c r="AI24" s="67" t="s">
        <v>16</v>
      </c>
      <c r="AJ24" s="67" t="s">
        <v>16</v>
      </c>
      <c r="AK24" s="67" t="s">
        <v>16</v>
      </c>
      <c r="AL24" s="67" t="s">
        <v>16</v>
      </c>
      <c r="AM24" s="67" t="s">
        <v>16</v>
      </c>
      <c r="AN24" s="67" t="s">
        <v>16</v>
      </c>
      <c r="AO24" s="67" t="s">
        <v>16</v>
      </c>
      <c r="AP24" s="67" t="s">
        <v>16</v>
      </c>
      <c r="AQ24" s="67" t="s">
        <v>485</v>
      </c>
      <c r="AR24" s="67" t="s">
        <v>16</v>
      </c>
      <c r="AS24" s="67" t="s">
        <v>16</v>
      </c>
      <c r="AT24" s="67" t="s">
        <v>16</v>
      </c>
    </row>
    <row r="25" spans="2:46" x14ac:dyDescent="0.3">
      <c r="B25" s="12" t="s">
        <v>331</v>
      </c>
      <c r="C25" s="14" t="s">
        <v>308</v>
      </c>
      <c r="D25" s="67" t="s">
        <v>33</v>
      </c>
      <c r="E25" s="67" t="s">
        <v>81</v>
      </c>
      <c r="F25" s="67">
        <v>11201</v>
      </c>
      <c r="G25" s="67" t="s">
        <v>62</v>
      </c>
      <c r="H25" s="67" t="s">
        <v>79</v>
      </c>
      <c r="I25" s="67" t="s">
        <v>87</v>
      </c>
      <c r="J25" s="67" t="s">
        <v>81</v>
      </c>
      <c r="K25" s="67">
        <v>6</v>
      </c>
      <c r="L25" s="67" t="s">
        <v>996</v>
      </c>
      <c r="M25" s="67">
        <v>2008</v>
      </c>
      <c r="N25" s="66" t="b">
        <v>0</v>
      </c>
      <c r="O25" s="67">
        <v>2013</v>
      </c>
      <c r="P25" s="15">
        <v>0</v>
      </c>
      <c r="Q25" s="67">
        <v>49953.412600000003</v>
      </c>
      <c r="R25" s="67" t="s">
        <v>16</v>
      </c>
      <c r="S25" s="67" t="s">
        <v>386</v>
      </c>
      <c r="T25" s="67" t="s">
        <v>16</v>
      </c>
      <c r="U25" s="67">
        <v>0</v>
      </c>
      <c r="V25" s="67">
        <v>0</v>
      </c>
      <c r="W25" s="67">
        <v>40</v>
      </c>
      <c r="X25" s="67" t="s">
        <v>16</v>
      </c>
      <c r="Y25" s="67" t="s">
        <v>365</v>
      </c>
      <c r="Z25" s="67" t="s">
        <v>16</v>
      </c>
      <c r="AA25" s="67" t="s">
        <v>16</v>
      </c>
      <c r="AB25" s="67" t="s">
        <v>1112</v>
      </c>
      <c r="AC25" s="67" t="s">
        <v>16</v>
      </c>
      <c r="AD25" s="67" t="s">
        <v>1005</v>
      </c>
      <c r="AE25" s="67" t="s">
        <v>999</v>
      </c>
      <c r="AF25" s="67" t="s">
        <v>1018</v>
      </c>
      <c r="AG25" s="67" t="s">
        <v>16</v>
      </c>
      <c r="AH25" s="67" t="s">
        <v>16</v>
      </c>
      <c r="AI25" s="67" t="s">
        <v>16</v>
      </c>
      <c r="AJ25" s="67" t="s">
        <v>16</v>
      </c>
      <c r="AK25" s="67" t="s">
        <v>16</v>
      </c>
      <c r="AL25" s="67" t="s">
        <v>16</v>
      </c>
      <c r="AM25" s="67" t="s">
        <v>16</v>
      </c>
      <c r="AN25" s="67" t="s">
        <v>16</v>
      </c>
      <c r="AO25" s="67" t="s">
        <v>16</v>
      </c>
      <c r="AP25" s="67" t="s">
        <v>16</v>
      </c>
      <c r="AQ25" s="67" t="s">
        <v>655</v>
      </c>
      <c r="AR25" s="67" t="s">
        <v>16</v>
      </c>
      <c r="AS25" s="67" t="s">
        <v>16</v>
      </c>
      <c r="AT25" s="67" t="s">
        <v>16</v>
      </c>
    </row>
    <row r="26" spans="2:46" x14ac:dyDescent="0.3">
      <c r="B26" s="12" t="s">
        <v>331</v>
      </c>
      <c r="C26" s="14" t="s">
        <v>308</v>
      </c>
      <c r="D26" s="67" t="s">
        <v>33</v>
      </c>
      <c r="E26" s="67" t="s">
        <v>89</v>
      </c>
      <c r="F26" s="67">
        <v>11303</v>
      </c>
      <c r="G26" s="67" t="s">
        <v>62</v>
      </c>
      <c r="H26" s="67" t="s">
        <v>79</v>
      </c>
      <c r="I26" s="67" t="s">
        <v>88</v>
      </c>
      <c r="J26" s="67" t="s">
        <v>89</v>
      </c>
      <c r="K26" s="67">
        <v>2343.39</v>
      </c>
      <c r="L26" s="67" t="s">
        <v>404</v>
      </c>
      <c r="M26" s="67">
        <v>2008</v>
      </c>
      <c r="N26" s="66" t="b">
        <v>0</v>
      </c>
      <c r="O26" s="67">
        <v>2013</v>
      </c>
      <c r="P26" s="15">
        <v>0</v>
      </c>
      <c r="Q26" s="67">
        <v>292.93310000000002</v>
      </c>
      <c r="R26" s="67" t="s">
        <v>16</v>
      </c>
      <c r="S26" s="67" t="s">
        <v>386</v>
      </c>
      <c r="T26" s="67" t="s">
        <v>16</v>
      </c>
      <c r="U26" s="67">
        <v>0</v>
      </c>
      <c r="V26" s="67">
        <v>0</v>
      </c>
      <c r="W26" s="67">
        <v>20</v>
      </c>
      <c r="X26" s="67" t="s">
        <v>16</v>
      </c>
      <c r="Y26" s="67" t="s">
        <v>365</v>
      </c>
      <c r="Z26" s="67" t="s">
        <v>16</v>
      </c>
      <c r="AA26" s="67" t="s">
        <v>16</v>
      </c>
      <c r="AB26" s="67" t="s">
        <v>1113</v>
      </c>
      <c r="AC26" s="67" t="s">
        <v>16</v>
      </c>
      <c r="AD26" s="67" t="s">
        <v>1006</v>
      </c>
      <c r="AE26" s="67" t="s">
        <v>999</v>
      </c>
      <c r="AF26" s="67" t="s">
        <v>1019</v>
      </c>
      <c r="AG26" s="67" t="s">
        <v>16</v>
      </c>
      <c r="AH26" s="67" t="s">
        <v>16</v>
      </c>
      <c r="AI26" s="67" t="s">
        <v>16</v>
      </c>
      <c r="AJ26" s="67" t="s">
        <v>16</v>
      </c>
      <c r="AK26" s="67" t="s">
        <v>16</v>
      </c>
      <c r="AL26" s="67" t="s">
        <v>16</v>
      </c>
      <c r="AM26" s="67" t="s">
        <v>16</v>
      </c>
      <c r="AN26" s="67" t="s">
        <v>16</v>
      </c>
      <c r="AO26" s="67" t="s">
        <v>16</v>
      </c>
      <c r="AP26" s="67" t="s">
        <v>16</v>
      </c>
      <c r="AQ26" s="67" t="s">
        <v>655</v>
      </c>
      <c r="AR26" s="67" t="s">
        <v>16</v>
      </c>
      <c r="AS26" s="67" t="s">
        <v>16</v>
      </c>
      <c r="AT26" s="67" t="s">
        <v>16</v>
      </c>
    </row>
    <row r="27" spans="2:46" x14ac:dyDescent="0.3">
      <c r="B27" s="12" t="s">
        <v>331</v>
      </c>
      <c r="C27" s="14" t="s">
        <v>308</v>
      </c>
      <c r="D27" s="67" t="s">
        <v>33</v>
      </c>
      <c r="E27" s="67" t="s">
        <v>90</v>
      </c>
      <c r="F27" s="67">
        <v>11400</v>
      </c>
      <c r="G27" s="67" t="s">
        <v>62</v>
      </c>
      <c r="H27" s="67" t="s">
        <v>79</v>
      </c>
      <c r="I27" s="67" t="s">
        <v>90</v>
      </c>
      <c r="J27" s="67" t="s">
        <v>64</v>
      </c>
      <c r="K27" s="67">
        <v>2903</v>
      </c>
      <c r="L27" s="67" t="s">
        <v>404</v>
      </c>
      <c r="M27" s="67">
        <v>2008</v>
      </c>
      <c r="N27" s="66" t="b">
        <v>0</v>
      </c>
      <c r="O27" s="67">
        <v>2013</v>
      </c>
      <c r="P27" s="15">
        <v>0</v>
      </c>
      <c r="Q27" s="67">
        <v>466.2681</v>
      </c>
      <c r="R27" s="67" t="s">
        <v>16</v>
      </c>
      <c r="S27" s="67" t="s">
        <v>386</v>
      </c>
      <c r="T27" s="67" t="s">
        <v>16</v>
      </c>
      <c r="U27" s="67">
        <v>0</v>
      </c>
      <c r="V27" s="67">
        <v>0</v>
      </c>
      <c r="W27" s="67">
        <v>20</v>
      </c>
      <c r="X27" s="67" t="s">
        <v>16</v>
      </c>
      <c r="Y27" s="67" t="s">
        <v>365</v>
      </c>
      <c r="Z27" s="67" t="s">
        <v>16</v>
      </c>
      <c r="AA27" s="67" t="s">
        <v>16</v>
      </c>
      <c r="AB27" s="67" t="s">
        <v>1114</v>
      </c>
      <c r="AC27" s="67" t="s">
        <v>16</v>
      </c>
      <c r="AD27" s="67" t="s">
        <v>1005</v>
      </c>
      <c r="AE27" s="67" t="s">
        <v>997</v>
      </c>
      <c r="AF27" s="67" t="s">
        <v>1020</v>
      </c>
      <c r="AG27" s="67" t="s">
        <v>16</v>
      </c>
      <c r="AH27" s="67" t="s">
        <v>16</v>
      </c>
      <c r="AI27" s="67" t="s">
        <v>16</v>
      </c>
      <c r="AJ27" s="67" t="s">
        <v>16</v>
      </c>
      <c r="AK27" s="67" t="s">
        <v>16</v>
      </c>
      <c r="AL27" s="67" t="s">
        <v>16</v>
      </c>
      <c r="AM27" s="67" t="s">
        <v>16</v>
      </c>
      <c r="AN27" s="67" t="s">
        <v>16</v>
      </c>
      <c r="AO27" s="67" t="s">
        <v>16</v>
      </c>
      <c r="AP27" s="67" t="s">
        <v>16</v>
      </c>
      <c r="AQ27" s="67" t="s">
        <v>483</v>
      </c>
      <c r="AR27" s="67" t="s">
        <v>16</v>
      </c>
      <c r="AS27" s="67" t="s">
        <v>16</v>
      </c>
      <c r="AT27" s="67" t="s">
        <v>16</v>
      </c>
    </row>
    <row r="28" spans="2:46" x14ac:dyDescent="0.3">
      <c r="B28" s="12" t="s">
        <v>331</v>
      </c>
      <c r="C28" s="14" t="s">
        <v>308</v>
      </c>
      <c r="D28" s="67" t="s">
        <v>33</v>
      </c>
      <c r="E28" s="67" t="s">
        <v>90</v>
      </c>
      <c r="F28" s="67">
        <v>11400</v>
      </c>
      <c r="G28" s="67" t="s">
        <v>62</v>
      </c>
      <c r="H28" s="67" t="s">
        <v>79</v>
      </c>
      <c r="I28" s="67" t="s">
        <v>90</v>
      </c>
      <c r="J28" s="67" t="s">
        <v>64</v>
      </c>
      <c r="K28" s="67">
        <v>34</v>
      </c>
      <c r="L28" s="67" t="s">
        <v>996</v>
      </c>
      <c r="M28" s="67">
        <v>2008</v>
      </c>
      <c r="N28" s="66" t="b">
        <v>0</v>
      </c>
      <c r="O28" s="67">
        <v>2013</v>
      </c>
      <c r="P28" s="15">
        <v>0</v>
      </c>
      <c r="Q28" s="67">
        <v>12796.415000000001</v>
      </c>
      <c r="R28" s="67" t="s">
        <v>16</v>
      </c>
      <c r="S28" s="67" t="s">
        <v>386</v>
      </c>
      <c r="T28" s="67" t="s">
        <v>16</v>
      </c>
      <c r="U28" s="67">
        <v>0</v>
      </c>
      <c r="V28" s="67">
        <v>0</v>
      </c>
      <c r="W28" s="67">
        <v>20</v>
      </c>
      <c r="X28" s="67" t="s">
        <v>16</v>
      </c>
      <c r="Y28" s="67" t="s">
        <v>365</v>
      </c>
      <c r="Z28" s="67" t="s">
        <v>16</v>
      </c>
      <c r="AA28" s="67" t="s">
        <v>16</v>
      </c>
      <c r="AB28" s="67" t="s">
        <v>1115</v>
      </c>
      <c r="AC28" s="67" t="s">
        <v>16</v>
      </c>
      <c r="AD28" s="67" t="s">
        <v>1006</v>
      </c>
      <c r="AE28" s="67" t="s">
        <v>997</v>
      </c>
      <c r="AF28" s="67" t="s">
        <v>1021</v>
      </c>
      <c r="AG28" s="67" t="s">
        <v>16</v>
      </c>
      <c r="AH28" s="67" t="s">
        <v>16</v>
      </c>
      <c r="AI28" s="67" t="s">
        <v>16</v>
      </c>
      <c r="AJ28" s="67" t="s">
        <v>16</v>
      </c>
      <c r="AK28" s="67" t="s">
        <v>16</v>
      </c>
      <c r="AL28" s="67" t="s">
        <v>16</v>
      </c>
      <c r="AM28" s="67" t="s">
        <v>16</v>
      </c>
      <c r="AN28" s="67" t="s">
        <v>16</v>
      </c>
      <c r="AO28" s="67" t="s">
        <v>16</v>
      </c>
      <c r="AP28" s="67" t="s">
        <v>16</v>
      </c>
      <c r="AQ28" s="67" t="s">
        <v>470</v>
      </c>
      <c r="AR28" s="67" t="s">
        <v>16</v>
      </c>
      <c r="AS28" s="67" t="s">
        <v>16</v>
      </c>
      <c r="AT28" s="67" t="s">
        <v>16</v>
      </c>
    </row>
    <row r="29" spans="2:46" x14ac:dyDescent="0.3">
      <c r="B29" s="12" t="s">
        <v>331</v>
      </c>
      <c r="C29" s="14" t="s">
        <v>308</v>
      </c>
      <c r="D29" s="67" t="s">
        <v>33</v>
      </c>
      <c r="E29" s="67" t="s">
        <v>90</v>
      </c>
      <c r="F29" s="67">
        <v>11400</v>
      </c>
      <c r="G29" s="67" t="s">
        <v>62</v>
      </c>
      <c r="H29" s="67" t="s">
        <v>79</v>
      </c>
      <c r="I29" s="67" t="s">
        <v>90</v>
      </c>
      <c r="J29" s="67" t="s">
        <v>64</v>
      </c>
      <c r="K29" s="67">
        <v>1</v>
      </c>
      <c r="L29" s="67" t="s">
        <v>996</v>
      </c>
      <c r="M29" s="67">
        <v>1900</v>
      </c>
      <c r="N29" s="66" t="b">
        <v>0</v>
      </c>
      <c r="O29" s="67">
        <v>2013</v>
      </c>
      <c r="P29" s="15">
        <v>0</v>
      </c>
      <c r="Q29" s="67">
        <v>116.02079999999999</v>
      </c>
      <c r="R29" s="67" t="s">
        <v>16</v>
      </c>
      <c r="S29" s="67" t="s">
        <v>386</v>
      </c>
      <c r="T29" s="67" t="s">
        <v>16</v>
      </c>
      <c r="U29" s="67">
        <v>0</v>
      </c>
      <c r="V29" s="67">
        <v>0</v>
      </c>
      <c r="W29" s="67">
        <v>20</v>
      </c>
      <c r="X29" s="67" t="s">
        <v>16</v>
      </c>
      <c r="Y29" s="67" t="s">
        <v>365</v>
      </c>
      <c r="Z29" s="67" t="s">
        <v>16</v>
      </c>
      <c r="AA29" s="67" t="s">
        <v>16</v>
      </c>
      <c r="AB29" s="67" t="s">
        <v>1116</v>
      </c>
      <c r="AC29" s="67" t="s">
        <v>16</v>
      </c>
      <c r="AD29" s="67" t="s">
        <v>1005</v>
      </c>
      <c r="AE29" s="67" t="s">
        <v>998</v>
      </c>
      <c r="AF29" s="67" t="s">
        <v>1022</v>
      </c>
      <c r="AG29" s="67" t="s">
        <v>16</v>
      </c>
      <c r="AH29" s="67" t="s">
        <v>16</v>
      </c>
      <c r="AI29" s="67" t="s">
        <v>16</v>
      </c>
      <c r="AJ29" s="67" t="s">
        <v>16</v>
      </c>
      <c r="AK29" s="67" t="s">
        <v>16</v>
      </c>
      <c r="AL29" s="67" t="s">
        <v>16</v>
      </c>
      <c r="AM29" s="67" t="s">
        <v>16</v>
      </c>
      <c r="AN29" s="67" t="s">
        <v>16</v>
      </c>
      <c r="AO29" s="67" t="s">
        <v>16</v>
      </c>
      <c r="AP29" s="67" t="s">
        <v>16</v>
      </c>
      <c r="AQ29" s="67" t="s">
        <v>655</v>
      </c>
      <c r="AR29" s="67" t="s">
        <v>16</v>
      </c>
      <c r="AS29" s="67" t="s">
        <v>16</v>
      </c>
      <c r="AT29" s="67" t="s">
        <v>16</v>
      </c>
    </row>
    <row r="30" spans="2:46" x14ac:dyDescent="0.3">
      <c r="B30" s="12" t="s">
        <v>331</v>
      </c>
      <c r="C30" s="14" t="s">
        <v>308</v>
      </c>
      <c r="D30" s="67" t="s">
        <v>33</v>
      </c>
      <c r="E30" s="67" t="s">
        <v>93</v>
      </c>
      <c r="F30" s="67">
        <v>11403</v>
      </c>
      <c r="G30" s="67" t="s">
        <v>62</v>
      </c>
      <c r="H30" s="67" t="s">
        <v>79</v>
      </c>
      <c r="I30" s="67" t="s">
        <v>90</v>
      </c>
      <c r="J30" s="67" t="s">
        <v>93</v>
      </c>
      <c r="K30" s="67">
        <v>1</v>
      </c>
      <c r="L30" s="67" t="s">
        <v>996</v>
      </c>
      <c r="M30" s="67">
        <v>2008</v>
      </c>
      <c r="N30" s="66" t="b">
        <v>0</v>
      </c>
      <c r="O30" s="67">
        <v>2013</v>
      </c>
      <c r="P30" s="15">
        <v>0</v>
      </c>
      <c r="Q30" s="67">
        <v>25137.846300000001</v>
      </c>
      <c r="R30" s="67" t="s">
        <v>16</v>
      </c>
      <c r="S30" s="67" t="s">
        <v>386</v>
      </c>
      <c r="T30" s="67" t="s">
        <v>16</v>
      </c>
      <c r="U30" s="67">
        <v>0</v>
      </c>
      <c r="V30" s="67">
        <v>0</v>
      </c>
      <c r="W30" s="67">
        <v>32</v>
      </c>
      <c r="X30" s="67" t="s">
        <v>16</v>
      </c>
      <c r="Y30" s="67" t="s">
        <v>365</v>
      </c>
      <c r="Z30" s="67" t="s">
        <v>16</v>
      </c>
      <c r="AA30" s="67" t="s">
        <v>16</v>
      </c>
      <c r="AB30" s="67" t="s">
        <v>1117</v>
      </c>
      <c r="AC30" s="67" t="s">
        <v>16</v>
      </c>
      <c r="AD30" s="67" t="s">
        <v>1005</v>
      </c>
      <c r="AE30" s="67" t="s">
        <v>997</v>
      </c>
      <c r="AF30" s="67" t="s">
        <v>1023</v>
      </c>
      <c r="AG30" s="67" t="s">
        <v>16</v>
      </c>
      <c r="AH30" s="67" t="s">
        <v>16</v>
      </c>
      <c r="AI30" s="67" t="s">
        <v>16</v>
      </c>
      <c r="AJ30" s="67" t="s">
        <v>16</v>
      </c>
      <c r="AK30" s="67" t="s">
        <v>16</v>
      </c>
      <c r="AL30" s="67" t="s">
        <v>16</v>
      </c>
      <c r="AM30" s="67" t="s">
        <v>16</v>
      </c>
      <c r="AN30" s="67" t="s">
        <v>16</v>
      </c>
      <c r="AO30" s="67" t="s">
        <v>16</v>
      </c>
      <c r="AP30" s="67" t="s">
        <v>16</v>
      </c>
      <c r="AQ30" s="67" t="s">
        <v>655</v>
      </c>
      <c r="AR30" s="67" t="s">
        <v>16</v>
      </c>
      <c r="AS30" s="67" t="s">
        <v>16</v>
      </c>
      <c r="AT30" s="67" t="s">
        <v>16</v>
      </c>
    </row>
    <row r="31" spans="2:46" x14ac:dyDescent="0.3">
      <c r="B31" s="12" t="s">
        <v>331</v>
      </c>
      <c r="C31" s="14" t="s">
        <v>308</v>
      </c>
      <c r="D31" s="67" t="s">
        <v>33</v>
      </c>
      <c r="E31" s="67" t="s">
        <v>96</v>
      </c>
      <c r="F31" s="67">
        <v>11406</v>
      </c>
      <c r="G31" s="67" t="s">
        <v>62</v>
      </c>
      <c r="H31" s="67" t="s">
        <v>79</v>
      </c>
      <c r="I31" s="67" t="s">
        <v>90</v>
      </c>
      <c r="J31" s="67" t="s">
        <v>96</v>
      </c>
      <c r="K31" s="67">
        <v>1</v>
      </c>
      <c r="L31" s="67" t="s">
        <v>996</v>
      </c>
      <c r="M31" s="67">
        <v>2008</v>
      </c>
      <c r="N31" s="66" t="b">
        <v>0</v>
      </c>
      <c r="O31" s="67">
        <v>2013</v>
      </c>
      <c r="P31" s="15">
        <v>0</v>
      </c>
      <c r="Q31" s="67">
        <v>87015.621899999998</v>
      </c>
      <c r="R31" s="67" t="s">
        <v>16</v>
      </c>
      <c r="S31" s="67" t="s">
        <v>386</v>
      </c>
      <c r="T31" s="67" t="s">
        <v>16</v>
      </c>
      <c r="U31" s="67">
        <v>0</v>
      </c>
      <c r="V31" s="67">
        <v>0</v>
      </c>
      <c r="W31" s="67">
        <v>32</v>
      </c>
      <c r="X31" s="67" t="s">
        <v>16</v>
      </c>
      <c r="Y31" s="67" t="s">
        <v>365</v>
      </c>
      <c r="Z31" s="67" t="s">
        <v>16</v>
      </c>
      <c r="AA31" s="67" t="s">
        <v>16</v>
      </c>
      <c r="AB31" s="67" t="s">
        <v>1118</v>
      </c>
      <c r="AC31" s="67" t="s">
        <v>16</v>
      </c>
      <c r="AD31" s="67" t="s">
        <v>1006</v>
      </c>
      <c r="AE31" s="67" t="s">
        <v>997</v>
      </c>
      <c r="AF31" s="67" t="s">
        <v>1024</v>
      </c>
      <c r="AG31" s="67" t="s">
        <v>16</v>
      </c>
      <c r="AH31" s="67" t="s">
        <v>16</v>
      </c>
      <c r="AI31" s="67" t="s">
        <v>16</v>
      </c>
      <c r="AJ31" s="67" t="s">
        <v>16</v>
      </c>
      <c r="AK31" s="67" t="s">
        <v>16</v>
      </c>
      <c r="AL31" s="67" t="s">
        <v>16</v>
      </c>
      <c r="AM31" s="67" t="s">
        <v>16</v>
      </c>
      <c r="AN31" s="67" t="s">
        <v>16</v>
      </c>
      <c r="AO31" s="67" t="s">
        <v>16</v>
      </c>
      <c r="AP31" s="67" t="s">
        <v>16</v>
      </c>
      <c r="AQ31" s="67" t="s">
        <v>655</v>
      </c>
      <c r="AR31" s="67" t="s">
        <v>16</v>
      </c>
      <c r="AS31" s="67" t="s">
        <v>16</v>
      </c>
      <c r="AT31" s="67" t="s">
        <v>16</v>
      </c>
    </row>
    <row r="32" spans="2:46" x14ac:dyDescent="0.3">
      <c r="B32" s="12" t="s">
        <v>331</v>
      </c>
      <c r="C32" s="14" t="s">
        <v>308</v>
      </c>
      <c r="D32" s="67" t="s">
        <v>33</v>
      </c>
      <c r="E32" s="67" t="s">
        <v>91</v>
      </c>
      <c r="F32" s="67">
        <v>11401</v>
      </c>
      <c r="G32" s="67" t="s">
        <v>62</v>
      </c>
      <c r="H32" s="67" t="s">
        <v>79</v>
      </c>
      <c r="I32" s="67" t="s">
        <v>90</v>
      </c>
      <c r="J32" s="67" t="s">
        <v>91</v>
      </c>
      <c r="K32" s="67">
        <v>1</v>
      </c>
      <c r="L32" s="67" t="s">
        <v>996</v>
      </c>
      <c r="M32" s="67">
        <v>2008</v>
      </c>
      <c r="N32" s="66" t="b">
        <v>0</v>
      </c>
      <c r="O32" s="67">
        <v>2013</v>
      </c>
      <c r="P32" s="15">
        <v>0</v>
      </c>
      <c r="Q32" s="67">
        <v>37706.769500000002</v>
      </c>
      <c r="R32" s="67" t="s">
        <v>16</v>
      </c>
      <c r="S32" s="67" t="s">
        <v>386</v>
      </c>
      <c r="T32" s="67" t="s">
        <v>16</v>
      </c>
      <c r="U32" s="67">
        <v>0</v>
      </c>
      <c r="V32" s="67">
        <v>0</v>
      </c>
      <c r="W32" s="67">
        <v>32</v>
      </c>
      <c r="X32" s="67" t="s">
        <v>16</v>
      </c>
      <c r="Y32" s="67" t="s">
        <v>365</v>
      </c>
      <c r="Z32" s="67" t="s">
        <v>16</v>
      </c>
      <c r="AA32" s="67" t="s">
        <v>16</v>
      </c>
      <c r="AB32" s="67" t="s">
        <v>1119</v>
      </c>
      <c r="AC32" s="67" t="s">
        <v>16</v>
      </c>
      <c r="AD32" s="67" t="s">
        <v>1005</v>
      </c>
      <c r="AE32" s="67" t="s">
        <v>998</v>
      </c>
      <c r="AF32" s="67" t="s">
        <v>1025</v>
      </c>
      <c r="AG32" s="67" t="s">
        <v>16</v>
      </c>
      <c r="AH32" s="67" t="s">
        <v>16</v>
      </c>
      <c r="AI32" s="67" t="s">
        <v>16</v>
      </c>
      <c r="AJ32" s="67" t="s">
        <v>16</v>
      </c>
      <c r="AK32" s="67" t="s">
        <v>16</v>
      </c>
      <c r="AL32" s="67" t="s">
        <v>16</v>
      </c>
      <c r="AM32" s="67" t="s">
        <v>16</v>
      </c>
      <c r="AN32" s="67" t="s">
        <v>16</v>
      </c>
      <c r="AO32" s="67" t="s">
        <v>16</v>
      </c>
      <c r="AP32" s="67" t="s">
        <v>16</v>
      </c>
      <c r="AQ32" s="67" t="s">
        <v>420</v>
      </c>
      <c r="AR32" s="67" t="s">
        <v>16</v>
      </c>
      <c r="AS32" s="67" t="s">
        <v>16</v>
      </c>
      <c r="AT32" s="67" t="s">
        <v>16</v>
      </c>
    </row>
    <row r="33" spans="2:46" x14ac:dyDescent="0.3">
      <c r="B33" s="12" t="s">
        <v>331</v>
      </c>
      <c r="C33" s="14" t="s">
        <v>308</v>
      </c>
      <c r="D33" s="67" t="s">
        <v>33</v>
      </c>
      <c r="E33" s="67" t="s">
        <v>94</v>
      </c>
      <c r="F33" s="67">
        <v>11404</v>
      </c>
      <c r="G33" s="67" t="s">
        <v>62</v>
      </c>
      <c r="H33" s="67" t="s">
        <v>79</v>
      </c>
      <c r="I33" s="67" t="s">
        <v>90</v>
      </c>
      <c r="J33" s="67" t="s">
        <v>94</v>
      </c>
      <c r="K33" s="67">
        <v>3</v>
      </c>
      <c r="L33" s="67" t="s">
        <v>411</v>
      </c>
      <c r="M33" s="67">
        <v>2012</v>
      </c>
      <c r="N33" s="66" t="b">
        <v>0</v>
      </c>
      <c r="O33" s="67">
        <v>2013</v>
      </c>
      <c r="P33" s="15">
        <v>0</v>
      </c>
      <c r="Q33" s="67">
        <v>87015.621899999998</v>
      </c>
      <c r="R33" s="67" t="s">
        <v>16</v>
      </c>
      <c r="S33" s="67" t="s">
        <v>386</v>
      </c>
      <c r="T33" s="67" t="s">
        <v>16</v>
      </c>
      <c r="U33" s="67">
        <v>0</v>
      </c>
      <c r="V33" s="67">
        <v>0</v>
      </c>
      <c r="W33" s="67">
        <v>32</v>
      </c>
      <c r="X33" s="67" t="s">
        <v>16</v>
      </c>
      <c r="Y33" s="67" t="s">
        <v>365</v>
      </c>
      <c r="Z33" s="67" t="s">
        <v>16</v>
      </c>
      <c r="AA33" s="67" t="s">
        <v>16</v>
      </c>
      <c r="AB33" s="67" t="s">
        <v>1120</v>
      </c>
      <c r="AC33" s="67" t="s">
        <v>16</v>
      </c>
      <c r="AD33" s="67" t="s">
        <v>1006</v>
      </c>
      <c r="AE33" s="67" t="s">
        <v>998</v>
      </c>
      <c r="AF33" s="67" t="s">
        <v>1026</v>
      </c>
      <c r="AG33" s="67" t="s">
        <v>16</v>
      </c>
      <c r="AH33" s="67" t="s">
        <v>16</v>
      </c>
      <c r="AI33" s="67" t="s">
        <v>16</v>
      </c>
      <c r="AJ33" s="67" t="s">
        <v>16</v>
      </c>
      <c r="AK33" s="67" t="s">
        <v>16</v>
      </c>
      <c r="AL33" s="67" t="s">
        <v>16</v>
      </c>
      <c r="AM33" s="67" t="s">
        <v>16</v>
      </c>
      <c r="AN33" s="67" t="s">
        <v>16</v>
      </c>
      <c r="AO33" s="67" t="s">
        <v>16</v>
      </c>
      <c r="AP33" s="67" t="s">
        <v>16</v>
      </c>
      <c r="AQ33" s="67" t="s">
        <v>423</v>
      </c>
      <c r="AR33" s="67" t="s">
        <v>16</v>
      </c>
      <c r="AS33" s="67" t="s">
        <v>16</v>
      </c>
      <c r="AT33" s="67" t="s">
        <v>16</v>
      </c>
    </row>
    <row r="34" spans="2:46" x14ac:dyDescent="0.3">
      <c r="B34" s="12" t="s">
        <v>331</v>
      </c>
      <c r="C34" s="14" t="s">
        <v>308</v>
      </c>
      <c r="D34" s="67" t="s">
        <v>33</v>
      </c>
      <c r="E34" s="67" t="s">
        <v>94</v>
      </c>
      <c r="F34" s="67">
        <v>11404</v>
      </c>
      <c r="G34" s="67" t="s">
        <v>62</v>
      </c>
      <c r="H34" s="67" t="s">
        <v>79</v>
      </c>
      <c r="I34" s="67" t="s">
        <v>90</v>
      </c>
      <c r="J34" s="67" t="s">
        <v>94</v>
      </c>
      <c r="K34" s="67">
        <v>2</v>
      </c>
      <c r="L34" s="67" t="s">
        <v>996</v>
      </c>
      <c r="M34" s="67">
        <v>2008</v>
      </c>
      <c r="N34" s="66" t="b">
        <v>0</v>
      </c>
      <c r="O34" s="67">
        <v>2013</v>
      </c>
      <c r="P34" s="15">
        <v>0</v>
      </c>
      <c r="Q34" s="67">
        <v>24654.426200000002</v>
      </c>
      <c r="R34" s="67" t="s">
        <v>16</v>
      </c>
      <c r="S34" s="67" t="s">
        <v>386</v>
      </c>
      <c r="T34" s="67" t="s">
        <v>16</v>
      </c>
      <c r="U34" s="67">
        <v>0</v>
      </c>
      <c r="V34" s="67">
        <v>0</v>
      </c>
      <c r="W34" s="67">
        <v>32</v>
      </c>
      <c r="X34" s="67" t="s">
        <v>16</v>
      </c>
      <c r="Y34" s="67" t="s">
        <v>365</v>
      </c>
      <c r="Z34" s="67" t="s">
        <v>16</v>
      </c>
      <c r="AA34" s="67" t="s">
        <v>16</v>
      </c>
      <c r="AB34" s="67" t="s">
        <v>1121</v>
      </c>
      <c r="AC34" s="67" t="s">
        <v>16</v>
      </c>
      <c r="AD34" s="67" t="s">
        <v>1005</v>
      </c>
      <c r="AE34" s="67" t="s">
        <v>999</v>
      </c>
      <c r="AF34" s="67" t="s">
        <v>1022</v>
      </c>
      <c r="AG34" s="67" t="s">
        <v>16</v>
      </c>
      <c r="AH34" s="67" t="s">
        <v>16</v>
      </c>
      <c r="AI34" s="67" t="s">
        <v>16</v>
      </c>
      <c r="AJ34" s="67" t="s">
        <v>16</v>
      </c>
      <c r="AK34" s="67" t="s">
        <v>16</v>
      </c>
      <c r="AL34" s="67" t="s">
        <v>16</v>
      </c>
      <c r="AM34" s="67" t="s">
        <v>16</v>
      </c>
      <c r="AN34" s="67" t="s">
        <v>16</v>
      </c>
      <c r="AO34" s="67" t="s">
        <v>16</v>
      </c>
      <c r="AP34" s="67" t="s">
        <v>16</v>
      </c>
      <c r="AQ34" s="67" t="s">
        <v>630</v>
      </c>
      <c r="AR34" s="67" t="s">
        <v>16</v>
      </c>
      <c r="AS34" s="67" t="s">
        <v>16</v>
      </c>
      <c r="AT34" s="67" t="s">
        <v>16</v>
      </c>
    </row>
    <row r="35" spans="2:46" x14ac:dyDescent="0.3">
      <c r="B35" s="12" t="s">
        <v>331</v>
      </c>
      <c r="C35" s="14" t="s">
        <v>308</v>
      </c>
      <c r="D35" s="67" t="s">
        <v>33</v>
      </c>
      <c r="E35" s="67" t="s">
        <v>97</v>
      </c>
      <c r="F35" s="67">
        <v>11407</v>
      </c>
      <c r="G35" s="67" t="s">
        <v>62</v>
      </c>
      <c r="H35" s="67" t="s">
        <v>79</v>
      </c>
      <c r="I35" s="67" t="s">
        <v>90</v>
      </c>
      <c r="J35" s="67" t="s">
        <v>97</v>
      </c>
      <c r="K35" s="67">
        <v>65</v>
      </c>
      <c r="L35" s="67" t="s">
        <v>996</v>
      </c>
      <c r="M35" s="67">
        <v>2012</v>
      </c>
      <c r="N35" s="66" t="b">
        <v>0</v>
      </c>
      <c r="O35" s="67">
        <v>2013</v>
      </c>
      <c r="P35" s="15">
        <v>0</v>
      </c>
      <c r="Q35" s="67">
        <v>35698.716699999997</v>
      </c>
      <c r="R35" s="67" t="s">
        <v>16</v>
      </c>
      <c r="S35" s="67" t="s">
        <v>386</v>
      </c>
      <c r="T35" s="67" t="s">
        <v>16</v>
      </c>
      <c r="U35" s="67">
        <v>0</v>
      </c>
      <c r="V35" s="67">
        <v>0</v>
      </c>
      <c r="W35" s="67">
        <v>42</v>
      </c>
      <c r="X35" s="67" t="s">
        <v>16</v>
      </c>
      <c r="Y35" s="67" t="s">
        <v>365</v>
      </c>
      <c r="Z35" s="67" t="s">
        <v>16</v>
      </c>
      <c r="AA35" s="67" t="s">
        <v>16</v>
      </c>
      <c r="AB35" s="67" t="s">
        <v>1122</v>
      </c>
      <c r="AC35" s="67" t="s">
        <v>16</v>
      </c>
      <c r="AD35" s="67" t="s">
        <v>1006</v>
      </c>
      <c r="AE35" s="67" t="s">
        <v>999</v>
      </c>
      <c r="AF35" s="67" t="s">
        <v>1027</v>
      </c>
      <c r="AG35" s="67" t="s">
        <v>16</v>
      </c>
      <c r="AH35" s="67" t="s">
        <v>16</v>
      </c>
      <c r="AI35" s="67" t="s">
        <v>16</v>
      </c>
      <c r="AJ35" s="67" t="s">
        <v>16</v>
      </c>
      <c r="AK35" s="67" t="s">
        <v>16</v>
      </c>
      <c r="AL35" s="67" t="s">
        <v>16</v>
      </c>
      <c r="AM35" s="67" t="s">
        <v>16</v>
      </c>
      <c r="AN35" s="67" t="s">
        <v>16</v>
      </c>
      <c r="AO35" s="67" t="s">
        <v>16</v>
      </c>
      <c r="AP35" s="67" t="s">
        <v>16</v>
      </c>
      <c r="AQ35" s="67" t="s">
        <v>629</v>
      </c>
      <c r="AR35" s="67" t="s">
        <v>16</v>
      </c>
      <c r="AS35" s="67" t="s">
        <v>16</v>
      </c>
      <c r="AT35" s="67" t="s">
        <v>16</v>
      </c>
    </row>
    <row r="36" spans="2:46" x14ac:dyDescent="0.3">
      <c r="B36" s="12" t="s">
        <v>331</v>
      </c>
      <c r="C36" s="14" t="s">
        <v>308</v>
      </c>
      <c r="D36" s="67" t="s">
        <v>33</v>
      </c>
      <c r="E36" s="67" t="s">
        <v>97</v>
      </c>
      <c r="F36" s="67">
        <v>11407</v>
      </c>
      <c r="G36" s="67" t="s">
        <v>62</v>
      </c>
      <c r="H36" s="67" t="s">
        <v>79</v>
      </c>
      <c r="I36" s="67" t="s">
        <v>90</v>
      </c>
      <c r="J36" s="67" t="s">
        <v>97</v>
      </c>
      <c r="K36" s="67">
        <v>1</v>
      </c>
      <c r="L36" s="67" t="s">
        <v>996</v>
      </c>
      <c r="M36" s="67">
        <v>2008</v>
      </c>
      <c r="N36" s="66" t="b">
        <v>0</v>
      </c>
      <c r="O36" s="67">
        <v>2013</v>
      </c>
      <c r="P36" s="15">
        <v>0</v>
      </c>
      <c r="Q36" s="67">
        <v>25137.846300000001</v>
      </c>
      <c r="R36" s="67" t="s">
        <v>16</v>
      </c>
      <c r="S36" s="67" t="s">
        <v>386</v>
      </c>
      <c r="T36" s="67" t="s">
        <v>16</v>
      </c>
      <c r="U36" s="67">
        <v>0</v>
      </c>
      <c r="V36" s="67">
        <v>0</v>
      </c>
      <c r="W36" s="67">
        <v>32</v>
      </c>
      <c r="X36" s="67" t="s">
        <v>16</v>
      </c>
      <c r="Y36" s="67" t="s">
        <v>365</v>
      </c>
      <c r="Z36" s="67" t="s">
        <v>16</v>
      </c>
      <c r="AA36" s="67" t="s">
        <v>16</v>
      </c>
      <c r="AB36" s="67" t="s">
        <v>1123</v>
      </c>
      <c r="AC36" s="67" t="s">
        <v>16</v>
      </c>
      <c r="AD36" s="67" t="s">
        <v>1005</v>
      </c>
      <c r="AE36" s="67" t="s">
        <v>997</v>
      </c>
      <c r="AF36" s="67" t="s">
        <v>1028</v>
      </c>
      <c r="AG36" s="67" t="s">
        <v>16</v>
      </c>
      <c r="AH36" s="67" t="s">
        <v>16</v>
      </c>
      <c r="AI36" s="67" t="s">
        <v>16</v>
      </c>
      <c r="AJ36" s="67" t="s">
        <v>16</v>
      </c>
      <c r="AK36" s="67" t="s">
        <v>16</v>
      </c>
      <c r="AL36" s="67" t="s">
        <v>16</v>
      </c>
      <c r="AM36" s="67" t="s">
        <v>16</v>
      </c>
      <c r="AN36" s="67" t="s">
        <v>16</v>
      </c>
      <c r="AO36" s="67" t="s">
        <v>16</v>
      </c>
      <c r="AP36" s="67" t="s">
        <v>16</v>
      </c>
      <c r="AQ36" s="67" t="s">
        <v>449</v>
      </c>
      <c r="AR36" s="67" t="s">
        <v>16</v>
      </c>
      <c r="AS36" s="67" t="s">
        <v>16</v>
      </c>
      <c r="AT36" s="67" t="s">
        <v>16</v>
      </c>
    </row>
    <row r="37" spans="2:46" x14ac:dyDescent="0.3">
      <c r="B37" s="12" t="s">
        <v>331</v>
      </c>
      <c r="C37" s="14" t="s">
        <v>308</v>
      </c>
      <c r="D37" s="67" t="s">
        <v>33</v>
      </c>
      <c r="E37" s="67" t="s">
        <v>266</v>
      </c>
      <c r="F37" s="67">
        <v>41603</v>
      </c>
      <c r="G37" s="67" t="s">
        <v>252</v>
      </c>
      <c r="H37" s="67" t="s">
        <v>179</v>
      </c>
      <c r="I37" s="67" t="s">
        <v>264</v>
      </c>
      <c r="J37" s="67" t="s">
        <v>266</v>
      </c>
      <c r="K37" s="67">
        <v>1853500</v>
      </c>
      <c r="L37" s="67" t="s">
        <v>314</v>
      </c>
      <c r="M37" s="67">
        <v>2008</v>
      </c>
      <c r="N37" s="66" t="b">
        <v>0</v>
      </c>
      <c r="O37" s="67">
        <v>2008</v>
      </c>
      <c r="P37" s="15">
        <v>0.1</v>
      </c>
      <c r="Q37" s="67">
        <v>23.236499999999999</v>
      </c>
      <c r="R37" s="67" t="s">
        <v>16</v>
      </c>
      <c r="S37" s="67" t="s">
        <v>386</v>
      </c>
      <c r="T37" s="67" t="s">
        <v>16</v>
      </c>
      <c r="U37" s="67">
        <v>0</v>
      </c>
      <c r="V37" s="67">
        <v>0</v>
      </c>
      <c r="W37" s="67">
        <v>20</v>
      </c>
      <c r="X37" s="67" t="s">
        <v>16</v>
      </c>
      <c r="Y37" s="67" t="s">
        <v>365</v>
      </c>
      <c r="Z37" s="67" t="s">
        <v>16</v>
      </c>
      <c r="AA37" s="67" t="s">
        <v>16</v>
      </c>
      <c r="AB37" s="67" t="s">
        <v>1124</v>
      </c>
      <c r="AC37" s="67" t="s">
        <v>16</v>
      </c>
      <c r="AD37" s="67" t="s">
        <v>1006</v>
      </c>
      <c r="AE37" s="67" t="s">
        <v>16</v>
      </c>
      <c r="AF37" s="67" t="s">
        <v>16</v>
      </c>
      <c r="AG37" s="67" t="s">
        <v>16</v>
      </c>
      <c r="AH37" s="67" t="s">
        <v>16</v>
      </c>
      <c r="AI37" s="67" t="s">
        <v>16</v>
      </c>
      <c r="AJ37" s="67" t="s">
        <v>16</v>
      </c>
      <c r="AK37" s="67" t="s">
        <v>16</v>
      </c>
      <c r="AL37" s="67" t="s">
        <v>16</v>
      </c>
      <c r="AM37" s="67" t="s">
        <v>16</v>
      </c>
      <c r="AN37" s="67" t="s">
        <v>16</v>
      </c>
      <c r="AO37" s="67" t="s">
        <v>16</v>
      </c>
      <c r="AP37" s="67" t="s">
        <v>16</v>
      </c>
      <c r="AQ37" s="67" t="s">
        <v>655</v>
      </c>
      <c r="AR37" s="67" t="s">
        <v>16</v>
      </c>
      <c r="AS37" s="67" t="s">
        <v>16</v>
      </c>
      <c r="AT37" s="67" t="s">
        <v>16</v>
      </c>
    </row>
    <row r="38" spans="2:46" x14ac:dyDescent="0.3">
      <c r="B38" s="12" t="s">
        <v>331</v>
      </c>
      <c r="C38" s="14" t="s">
        <v>308</v>
      </c>
      <c r="D38" s="67" t="s">
        <v>33</v>
      </c>
      <c r="E38" s="67" t="s">
        <v>266</v>
      </c>
      <c r="F38" s="67">
        <v>41603</v>
      </c>
      <c r="G38" s="67" t="s">
        <v>252</v>
      </c>
      <c r="H38" s="67" t="s">
        <v>179</v>
      </c>
      <c r="I38" s="67" t="s">
        <v>264</v>
      </c>
      <c r="J38" s="67" t="s">
        <v>266</v>
      </c>
      <c r="K38" s="67">
        <v>1853500</v>
      </c>
      <c r="L38" s="67" t="s">
        <v>314</v>
      </c>
      <c r="M38" s="67">
        <v>2008</v>
      </c>
      <c r="N38" s="66" t="b">
        <v>0</v>
      </c>
      <c r="O38" s="67">
        <v>2008</v>
      </c>
      <c r="P38" s="15">
        <v>0.1</v>
      </c>
      <c r="Q38" s="67">
        <v>23.236499999999999</v>
      </c>
      <c r="R38" s="67" t="s">
        <v>16</v>
      </c>
      <c r="S38" s="67" t="s">
        <v>386</v>
      </c>
      <c r="T38" s="67" t="s">
        <v>16</v>
      </c>
      <c r="U38" s="67">
        <v>0</v>
      </c>
      <c r="V38" s="67">
        <v>0</v>
      </c>
      <c r="W38" s="67">
        <v>20</v>
      </c>
      <c r="X38" s="67" t="s">
        <v>16</v>
      </c>
      <c r="Y38" s="67" t="s">
        <v>365</v>
      </c>
      <c r="Z38" s="67" t="s">
        <v>16</v>
      </c>
      <c r="AA38" s="67" t="s">
        <v>16</v>
      </c>
      <c r="AB38" s="67" t="s">
        <v>1124</v>
      </c>
      <c r="AC38" s="67" t="s">
        <v>16</v>
      </c>
      <c r="AD38" s="67" t="s">
        <v>1005</v>
      </c>
      <c r="AE38" s="67" t="s">
        <v>16</v>
      </c>
      <c r="AF38" s="67" t="s">
        <v>16</v>
      </c>
      <c r="AG38" s="67" t="s">
        <v>16</v>
      </c>
      <c r="AH38" s="67" t="s">
        <v>16</v>
      </c>
      <c r="AI38" s="67" t="s">
        <v>16</v>
      </c>
      <c r="AJ38" s="67" t="s">
        <v>16</v>
      </c>
      <c r="AK38" s="67" t="s">
        <v>16</v>
      </c>
      <c r="AL38" s="67" t="s">
        <v>16</v>
      </c>
      <c r="AM38" s="67" t="s">
        <v>16</v>
      </c>
      <c r="AN38" s="67" t="s">
        <v>16</v>
      </c>
      <c r="AO38" s="67" t="s">
        <v>16</v>
      </c>
      <c r="AP38" s="67" t="s">
        <v>16</v>
      </c>
      <c r="AQ38" s="67" t="s">
        <v>625</v>
      </c>
      <c r="AR38" s="67" t="s">
        <v>16</v>
      </c>
      <c r="AS38" s="67" t="s">
        <v>16</v>
      </c>
      <c r="AT38" s="67" t="s">
        <v>16</v>
      </c>
    </row>
    <row r="39" spans="2:46" x14ac:dyDescent="0.3">
      <c r="B39" s="12" t="s">
        <v>331</v>
      </c>
      <c r="C39" s="14" t="s">
        <v>308</v>
      </c>
      <c r="D39" s="67" t="s">
        <v>33</v>
      </c>
      <c r="E39" s="67" t="s">
        <v>853</v>
      </c>
      <c r="F39" s="67">
        <v>41650</v>
      </c>
      <c r="G39" s="67" t="s">
        <v>252</v>
      </c>
      <c r="H39" s="67" t="s">
        <v>179</v>
      </c>
      <c r="I39" s="67" t="s">
        <v>853</v>
      </c>
      <c r="J39" s="67" t="s">
        <v>64</v>
      </c>
      <c r="K39" s="67">
        <v>1</v>
      </c>
      <c r="L39" s="67" t="s">
        <v>314</v>
      </c>
      <c r="M39" s="67">
        <v>2008</v>
      </c>
      <c r="N39" s="66" t="b">
        <v>0</v>
      </c>
      <c r="O39" s="67">
        <v>2008</v>
      </c>
      <c r="P39" s="15">
        <v>0.1</v>
      </c>
      <c r="Q39" s="67">
        <v>1113850.4606000001</v>
      </c>
      <c r="R39" s="67" t="s">
        <v>16</v>
      </c>
      <c r="S39" s="67" t="s">
        <v>386</v>
      </c>
      <c r="T39" s="67" t="s">
        <v>16</v>
      </c>
      <c r="U39" s="67">
        <v>0</v>
      </c>
      <c r="V39" s="67">
        <v>0</v>
      </c>
      <c r="W39" s="67">
        <v>20</v>
      </c>
      <c r="X39" s="67" t="s">
        <v>16</v>
      </c>
      <c r="Y39" s="67" t="s">
        <v>365</v>
      </c>
      <c r="Z39" s="67" t="s">
        <v>16</v>
      </c>
      <c r="AA39" s="67" t="s">
        <v>16</v>
      </c>
      <c r="AB39" s="67" t="s">
        <v>1125</v>
      </c>
      <c r="AC39" s="67" t="s">
        <v>16</v>
      </c>
      <c r="AD39" s="67" t="s">
        <v>1006</v>
      </c>
      <c r="AE39" s="67" t="s">
        <v>16</v>
      </c>
      <c r="AF39" s="67" t="s">
        <v>16</v>
      </c>
      <c r="AG39" s="67" t="s">
        <v>16</v>
      </c>
      <c r="AH39" s="67" t="s">
        <v>16</v>
      </c>
      <c r="AI39" s="67" t="s">
        <v>16</v>
      </c>
      <c r="AJ39" s="67" t="s">
        <v>16</v>
      </c>
      <c r="AK39" s="67" t="s">
        <v>16</v>
      </c>
      <c r="AL39" s="67" t="s">
        <v>16</v>
      </c>
      <c r="AM39" s="67" t="s">
        <v>16</v>
      </c>
      <c r="AN39" s="67" t="s">
        <v>16</v>
      </c>
      <c r="AO39" s="67" t="s">
        <v>16</v>
      </c>
      <c r="AP39" s="67" t="s">
        <v>16</v>
      </c>
      <c r="AQ39" s="67" t="s">
        <v>620</v>
      </c>
      <c r="AR39" s="67" t="s">
        <v>16</v>
      </c>
      <c r="AS39" s="67" t="s">
        <v>16</v>
      </c>
      <c r="AT39" s="67" t="s">
        <v>16</v>
      </c>
    </row>
    <row r="40" spans="2:46" x14ac:dyDescent="0.3">
      <c r="B40" s="12" t="s">
        <v>331</v>
      </c>
      <c r="C40" s="14" t="s">
        <v>308</v>
      </c>
      <c r="D40" s="67" t="s">
        <v>33</v>
      </c>
      <c r="E40" s="67" t="s">
        <v>34</v>
      </c>
      <c r="F40" s="67">
        <v>41001</v>
      </c>
      <c r="G40" s="67" t="s">
        <v>252</v>
      </c>
      <c r="H40" s="67" t="s">
        <v>822</v>
      </c>
      <c r="I40" s="67" t="s">
        <v>34</v>
      </c>
      <c r="J40" s="67" t="s">
        <v>64</v>
      </c>
      <c r="K40" s="67">
        <v>7</v>
      </c>
      <c r="L40" s="67" t="s">
        <v>314</v>
      </c>
      <c r="M40" s="67">
        <v>2008</v>
      </c>
      <c r="N40" s="66" t="b">
        <v>0</v>
      </c>
      <c r="O40" s="67">
        <v>2008</v>
      </c>
      <c r="P40" s="15">
        <v>0.1</v>
      </c>
      <c r="Q40" s="67">
        <v>2598984.4081999999</v>
      </c>
      <c r="R40" s="67" t="s">
        <v>16</v>
      </c>
      <c r="S40" s="67" t="s">
        <v>386</v>
      </c>
      <c r="T40" s="67" t="s">
        <v>16</v>
      </c>
      <c r="U40" s="67">
        <v>0</v>
      </c>
      <c r="V40" s="67">
        <v>0</v>
      </c>
      <c r="W40" s="67">
        <v>60</v>
      </c>
      <c r="X40" s="67" t="s">
        <v>16</v>
      </c>
      <c r="Y40" s="67" t="s">
        <v>365</v>
      </c>
      <c r="Z40" s="67" t="s">
        <v>16</v>
      </c>
      <c r="AA40" s="67" t="s">
        <v>16</v>
      </c>
      <c r="AB40" s="67" t="s">
        <v>1126</v>
      </c>
      <c r="AC40" s="67" t="s">
        <v>16</v>
      </c>
      <c r="AD40" s="67" t="s">
        <v>1005</v>
      </c>
      <c r="AE40" s="67" t="s">
        <v>997</v>
      </c>
      <c r="AF40" s="67" t="s">
        <v>16</v>
      </c>
      <c r="AG40" s="67" t="s">
        <v>16</v>
      </c>
      <c r="AH40" s="67" t="s">
        <v>16</v>
      </c>
      <c r="AI40" s="67" t="s">
        <v>16</v>
      </c>
      <c r="AJ40" s="67" t="s">
        <v>16</v>
      </c>
      <c r="AK40" s="67" t="s">
        <v>16</v>
      </c>
      <c r="AL40" s="67" t="s">
        <v>16</v>
      </c>
      <c r="AM40" s="67" t="s">
        <v>16</v>
      </c>
      <c r="AN40" s="67" t="s">
        <v>16</v>
      </c>
      <c r="AO40" s="67" t="s">
        <v>16</v>
      </c>
      <c r="AP40" s="67" t="s">
        <v>16</v>
      </c>
      <c r="AQ40" s="67" t="s">
        <v>422</v>
      </c>
      <c r="AR40" s="67" t="s">
        <v>16</v>
      </c>
      <c r="AS40" s="67" t="s">
        <v>16</v>
      </c>
      <c r="AT40" s="67" t="s">
        <v>16</v>
      </c>
    </row>
    <row r="41" spans="2:46" x14ac:dyDescent="0.3">
      <c r="B41" s="12" t="s">
        <v>331</v>
      </c>
      <c r="C41" s="14" t="s">
        <v>308</v>
      </c>
      <c r="D41" s="67" t="s">
        <v>33</v>
      </c>
      <c r="E41" s="67" t="s">
        <v>34</v>
      </c>
      <c r="F41" s="67">
        <v>41001</v>
      </c>
      <c r="G41" s="67" t="s">
        <v>252</v>
      </c>
      <c r="H41" s="67" t="s">
        <v>822</v>
      </c>
      <c r="I41" s="67" t="s">
        <v>34</v>
      </c>
      <c r="J41" s="67" t="s">
        <v>64</v>
      </c>
      <c r="K41" s="67">
        <v>7</v>
      </c>
      <c r="L41" s="67" t="s">
        <v>314</v>
      </c>
      <c r="M41" s="67">
        <v>2008</v>
      </c>
      <c r="N41" s="66" t="b">
        <v>0</v>
      </c>
      <c r="O41" s="67">
        <v>2008</v>
      </c>
      <c r="P41" s="15">
        <v>0.1</v>
      </c>
      <c r="Q41" s="67">
        <v>2598984.4081999999</v>
      </c>
      <c r="R41" s="67" t="s">
        <v>16</v>
      </c>
      <c r="S41" s="67" t="s">
        <v>386</v>
      </c>
      <c r="T41" s="67" t="s">
        <v>16</v>
      </c>
      <c r="U41" s="67">
        <v>0</v>
      </c>
      <c r="V41" s="67">
        <v>0</v>
      </c>
      <c r="W41" s="67">
        <v>60</v>
      </c>
      <c r="X41" s="67" t="s">
        <v>16</v>
      </c>
      <c r="Y41" s="67" t="s">
        <v>365</v>
      </c>
      <c r="Z41" s="67" t="s">
        <v>16</v>
      </c>
      <c r="AA41" s="67" t="s">
        <v>16</v>
      </c>
      <c r="AB41" s="67" t="s">
        <v>1126</v>
      </c>
      <c r="AC41" s="67" t="s">
        <v>16</v>
      </c>
      <c r="AD41" s="67" t="s">
        <v>1006</v>
      </c>
      <c r="AE41" s="67" t="s">
        <v>997</v>
      </c>
      <c r="AF41" s="67" t="s">
        <v>16</v>
      </c>
      <c r="AG41" s="67" t="s">
        <v>16</v>
      </c>
      <c r="AH41" s="67" t="s">
        <v>16</v>
      </c>
      <c r="AI41" s="67" t="s">
        <v>16</v>
      </c>
      <c r="AJ41" s="67" t="s">
        <v>16</v>
      </c>
      <c r="AK41" s="67" t="s">
        <v>16</v>
      </c>
      <c r="AL41" s="67" t="s">
        <v>16</v>
      </c>
      <c r="AM41" s="67" t="s">
        <v>16</v>
      </c>
      <c r="AN41" s="67" t="s">
        <v>16</v>
      </c>
      <c r="AO41" s="67" t="s">
        <v>16</v>
      </c>
      <c r="AP41" s="67" t="s">
        <v>16</v>
      </c>
      <c r="AQ41" s="67" t="s">
        <v>655</v>
      </c>
      <c r="AR41" s="67" t="s">
        <v>16</v>
      </c>
      <c r="AS41" s="67" t="s">
        <v>16</v>
      </c>
      <c r="AT41" s="67" t="s">
        <v>16</v>
      </c>
    </row>
    <row r="42" spans="2:46" x14ac:dyDescent="0.3">
      <c r="B42" s="12" t="s">
        <v>331</v>
      </c>
      <c r="C42" s="14" t="s">
        <v>308</v>
      </c>
      <c r="D42" s="67" t="s">
        <v>33</v>
      </c>
      <c r="E42" s="67" t="s">
        <v>34</v>
      </c>
      <c r="F42" s="67">
        <v>41001</v>
      </c>
      <c r="G42" s="67" t="s">
        <v>252</v>
      </c>
      <c r="H42" s="67" t="s">
        <v>822</v>
      </c>
      <c r="I42" s="67" t="s">
        <v>34</v>
      </c>
      <c r="J42" s="67" t="s">
        <v>64</v>
      </c>
      <c r="K42" s="67">
        <v>4</v>
      </c>
      <c r="L42" s="67" t="s">
        <v>314</v>
      </c>
      <c r="M42" s="67">
        <v>2008</v>
      </c>
      <c r="N42" s="66" t="b">
        <v>0</v>
      </c>
      <c r="O42" s="67">
        <v>2008</v>
      </c>
      <c r="P42" s="15">
        <v>0.1</v>
      </c>
      <c r="Q42" s="67">
        <v>2598984.4081999999</v>
      </c>
      <c r="R42" s="67" t="s">
        <v>16</v>
      </c>
      <c r="S42" s="67" t="s">
        <v>386</v>
      </c>
      <c r="T42" s="67" t="s">
        <v>16</v>
      </c>
      <c r="U42" s="67">
        <v>0</v>
      </c>
      <c r="V42" s="67">
        <v>0</v>
      </c>
      <c r="W42" s="67">
        <v>60</v>
      </c>
      <c r="X42" s="67" t="s">
        <v>16</v>
      </c>
      <c r="Y42" s="67" t="s">
        <v>365</v>
      </c>
      <c r="Z42" s="67" t="s">
        <v>16</v>
      </c>
      <c r="AA42" s="67" t="s">
        <v>16</v>
      </c>
      <c r="AB42" s="67" t="s">
        <v>1126</v>
      </c>
      <c r="AC42" s="67" t="s">
        <v>16</v>
      </c>
      <c r="AD42" s="67" t="s">
        <v>1005</v>
      </c>
      <c r="AE42" s="67" t="s">
        <v>998</v>
      </c>
      <c r="AF42" s="67" t="s">
        <v>16</v>
      </c>
      <c r="AG42" s="67" t="s">
        <v>16</v>
      </c>
      <c r="AH42" s="67" t="s">
        <v>16</v>
      </c>
      <c r="AI42" s="67" t="s">
        <v>16</v>
      </c>
      <c r="AJ42" s="67" t="s">
        <v>16</v>
      </c>
      <c r="AK42" s="67" t="s">
        <v>16</v>
      </c>
      <c r="AL42" s="67" t="s">
        <v>16</v>
      </c>
      <c r="AM42" s="67" t="s">
        <v>16</v>
      </c>
      <c r="AN42" s="67" t="s">
        <v>16</v>
      </c>
      <c r="AO42" s="67" t="s">
        <v>16</v>
      </c>
      <c r="AP42" s="67" t="s">
        <v>16</v>
      </c>
      <c r="AQ42" s="67" t="s">
        <v>655</v>
      </c>
      <c r="AR42" s="67" t="s">
        <v>16</v>
      </c>
      <c r="AS42" s="67" t="s">
        <v>16</v>
      </c>
      <c r="AT42" s="67" t="s">
        <v>16</v>
      </c>
    </row>
    <row r="43" spans="2:46" x14ac:dyDescent="0.3">
      <c r="B43" s="12" t="s">
        <v>331</v>
      </c>
      <c r="C43" s="14" t="s">
        <v>308</v>
      </c>
      <c r="D43" s="67" t="s">
        <v>33</v>
      </c>
      <c r="E43" s="67" t="s">
        <v>34</v>
      </c>
      <c r="F43" s="67">
        <v>41001</v>
      </c>
      <c r="G43" s="67" t="s">
        <v>252</v>
      </c>
      <c r="H43" s="67" t="s">
        <v>822</v>
      </c>
      <c r="I43" s="67" t="s">
        <v>34</v>
      </c>
      <c r="J43" s="67" t="s">
        <v>64</v>
      </c>
      <c r="K43" s="67">
        <v>4</v>
      </c>
      <c r="L43" s="67" t="s">
        <v>314</v>
      </c>
      <c r="M43" s="67">
        <v>2008</v>
      </c>
      <c r="N43" s="66" t="b">
        <v>0</v>
      </c>
      <c r="O43" s="67">
        <v>2008</v>
      </c>
      <c r="P43" s="15">
        <v>0.1</v>
      </c>
      <c r="Q43" s="67">
        <v>2598984.4081999999</v>
      </c>
      <c r="R43" s="67" t="s">
        <v>16</v>
      </c>
      <c r="S43" s="67" t="s">
        <v>386</v>
      </c>
      <c r="T43" s="67" t="s">
        <v>16</v>
      </c>
      <c r="U43" s="67">
        <v>0</v>
      </c>
      <c r="V43" s="67">
        <v>0</v>
      </c>
      <c r="W43" s="67">
        <v>60</v>
      </c>
      <c r="X43" s="67" t="s">
        <v>16</v>
      </c>
      <c r="Y43" s="67" t="s">
        <v>365</v>
      </c>
      <c r="Z43" s="67" t="s">
        <v>16</v>
      </c>
      <c r="AA43" s="67" t="s">
        <v>16</v>
      </c>
      <c r="AB43" s="67" t="s">
        <v>1126</v>
      </c>
      <c r="AC43" s="67" t="s">
        <v>16</v>
      </c>
      <c r="AD43" s="67" t="s">
        <v>1006</v>
      </c>
      <c r="AE43" s="67" t="s">
        <v>998</v>
      </c>
      <c r="AF43" s="67" t="s">
        <v>16</v>
      </c>
      <c r="AG43" s="67" t="s">
        <v>16</v>
      </c>
      <c r="AH43" s="67" t="s">
        <v>16</v>
      </c>
      <c r="AI43" s="67" t="s">
        <v>16</v>
      </c>
      <c r="AJ43" s="67" t="s">
        <v>16</v>
      </c>
      <c r="AK43" s="67" t="s">
        <v>16</v>
      </c>
      <c r="AL43" s="67" t="s">
        <v>16</v>
      </c>
      <c r="AM43" s="67" t="s">
        <v>16</v>
      </c>
      <c r="AN43" s="67" t="s">
        <v>16</v>
      </c>
      <c r="AO43" s="67" t="s">
        <v>16</v>
      </c>
      <c r="AP43" s="67" t="s">
        <v>16</v>
      </c>
      <c r="AQ43" s="67" t="s">
        <v>432</v>
      </c>
      <c r="AR43" s="67" t="s">
        <v>16</v>
      </c>
      <c r="AS43" s="67" t="s">
        <v>16</v>
      </c>
      <c r="AT43" s="67" t="s">
        <v>16</v>
      </c>
    </row>
    <row r="44" spans="2:46" x14ac:dyDescent="0.3">
      <c r="B44" s="12" t="s">
        <v>331</v>
      </c>
      <c r="C44" s="14" t="s">
        <v>308</v>
      </c>
      <c r="D44" s="67" t="s">
        <v>33</v>
      </c>
      <c r="E44" s="67" t="s">
        <v>34</v>
      </c>
      <c r="F44" s="67">
        <v>41001</v>
      </c>
      <c r="G44" s="67" t="s">
        <v>252</v>
      </c>
      <c r="H44" s="67" t="s">
        <v>822</v>
      </c>
      <c r="I44" s="67" t="s">
        <v>34</v>
      </c>
      <c r="J44" s="67" t="s">
        <v>64</v>
      </c>
      <c r="K44" s="67">
        <v>9</v>
      </c>
      <c r="L44" s="67" t="s">
        <v>314</v>
      </c>
      <c r="M44" s="67">
        <v>2008</v>
      </c>
      <c r="N44" s="66" t="b">
        <v>0</v>
      </c>
      <c r="O44" s="67">
        <v>2008</v>
      </c>
      <c r="P44" s="15">
        <v>0.1</v>
      </c>
      <c r="Q44" s="67">
        <v>2598984.4081999999</v>
      </c>
      <c r="R44" s="67" t="s">
        <v>16</v>
      </c>
      <c r="S44" s="67" t="s">
        <v>386</v>
      </c>
      <c r="T44" s="67" t="s">
        <v>16</v>
      </c>
      <c r="U44" s="67">
        <v>0</v>
      </c>
      <c r="V44" s="67">
        <v>0</v>
      </c>
      <c r="W44" s="67">
        <v>60</v>
      </c>
      <c r="X44" s="67" t="s">
        <v>16</v>
      </c>
      <c r="Y44" s="67" t="s">
        <v>365</v>
      </c>
      <c r="Z44" s="67" t="s">
        <v>16</v>
      </c>
      <c r="AA44" s="67" t="s">
        <v>16</v>
      </c>
      <c r="AB44" s="67" t="s">
        <v>1126</v>
      </c>
      <c r="AC44" s="67" t="s">
        <v>16</v>
      </c>
      <c r="AD44" s="67" t="s">
        <v>1005</v>
      </c>
      <c r="AE44" s="67" t="s">
        <v>999</v>
      </c>
      <c r="AF44" s="67" t="s">
        <v>16</v>
      </c>
      <c r="AG44" s="67" t="s">
        <v>16</v>
      </c>
      <c r="AH44" s="67" t="s">
        <v>16</v>
      </c>
      <c r="AI44" s="67" t="s">
        <v>16</v>
      </c>
      <c r="AJ44" s="67" t="s">
        <v>16</v>
      </c>
      <c r="AK44" s="67" t="s">
        <v>16</v>
      </c>
      <c r="AL44" s="67" t="s">
        <v>16</v>
      </c>
      <c r="AM44" s="67" t="s">
        <v>16</v>
      </c>
      <c r="AN44" s="67" t="s">
        <v>16</v>
      </c>
      <c r="AO44" s="67" t="s">
        <v>16</v>
      </c>
      <c r="AP44" s="67" t="s">
        <v>16</v>
      </c>
      <c r="AQ44" s="67" t="s">
        <v>655</v>
      </c>
      <c r="AR44" s="67" t="s">
        <v>16</v>
      </c>
      <c r="AS44" s="67" t="s">
        <v>16</v>
      </c>
      <c r="AT44" s="67" t="s">
        <v>16</v>
      </c>
    </row>
    <row r="45" spans="2:46" x14ac:dyDescent="0.3">
      <c r="B45" s="12" t="s">
        <v>331</v>
      </c>
      <c r="C45" s="14" t="s">
        <v>308</v>
      </c>
      <c r="D45" s="67" t="s">
        <v>33</v>
      </c>
      <c r="E45" s="67" t="s">
        <v>34</v>
      </c>
      <c r="F45" s="67">
        <v>41001</v>
      </c>
      <c r="G45" s="67" t="s">
        <v>252</v>
      </c>
      <c r="H45" s="67" t="s">
        <v>822</v>
      </c>
      <c r="I45" s="67" t="s">
        <v>34</v>
      </c>
      <c r="J45" s="67" t="s">
        <v>64</v>
      </c>
      <c r="K45" s="67">
        <v>9</v>
      </c>
      <c r="L45" s="67" t="s">
        <v>314</v>
      </c>
      <c r="M45" s="67">
        <v>2008</v>
      </c>
      <c r="N45" s="66" t="b">
        <v>0</v>
      </c>
      <c r="O45" s="67">
        <v>2008</v>
      </c>
      <c r="P45" s="15">
        <v>0.1</v>
      </c>
      <c r="Q45" s="67">
        <v>2598984.4081999999</v>
      </c>
      <c r="R45" s="67" t="s">
        <v>16</v>
      </c>
      <c r="S45" s="67" t="s">
        <v>386</v>
      </c>
      <c r="T45" s="67" t="s">
        <v>16</v>
      </c>
      <c r="U45" s="67">
        <v>0</v>
      </c>
      <c r="V45" s="67">
        <v>0</v>
      </c>
      <c r="W45" s="67">
        <v>60</v>
      </c>
      <c r="X45" s="67" t="s">
        <v>16</v>
      </c>
      <c r="Y45" s="67" t="s">
        <v>365</v>
      </c>
      <c r="Z45" s="67" t="s">
        <v>16</v>
      </c>
      <c r="AA45" s="67" t="s">
        <v>16</v>
      </c>
      <c r="AB45" s="67" t="s">
        <v>1126</v>
      </c>
      <c r="AC45" s="67" t="s">
        <v>16</v>
      </c>
      <c r="AD45" s="67" t="s">
        <v>1006</v>
      </c>
      <c r="AE45" s="67" t="s">
        <v>999</v>
      </c>
      <c r="AF45" s="67" t="s">
        <v>16</v>
      </c>
      <c r="AG45" s="67" t="s">
        <v>16</v>
      </c>
      <c r="AH45" s="67" t="s">
        <v>16</v>
      </c>
      <c r="AI45" s="67" t="s">
        <v>16</v>
      </c>
      <c r="AJ45" s="67" t="s">
        <v>16</v>
      </c>
      <c r="AK45" s="67" t="s">
        <v>16</v>
      </c>
      <c r="AL45" s="67" t="s">
        <v>16</v>
      </c>
      <c r="AM45" s="67" t="s">
        <v>16</v>
      </c>
      <c r="AN45" s="67" t="s">
        <v>16</v>
      </c>
      <c r="AO45" s="67" t="s">
        <v>16</v>
      </c>
      <c r="AP45" s="67" t="s">
        <v>16</v>
      </c>
      <c r="AQ45" s="67" t="s">
        <v>472</v>
      </c>
      <c r="AR45" s="67" t="s">
        <v>16</v>
      </c>
      <c r="AS45" s="67" t="s">
        <v>16</v>
      </c>
      <c r="AT45" s="67" t="s">
        <v>16</v>
      </c>
    </row>
    <row r="46" spans="2:46" x14ac:dyDescent="0.3">
      <c r="B46" s="12" t="s">
        <v>331</v>
      </c>
      <c r="C46" s="14" t="s">
        <v>308</v>
      </c>
      <c r="D46" s="67" t="s">
        <v>33</v>
      </c>
      <c r="E46" s="67" t="s">
        <v>816</v>
      </c>
      <c r="F46" s="67">
        <v>35121</v>
      </c>
      <c r="G46" s="67" t="s">
        <v>154</v>
      </c>
      <c r="H46" s="67" t="s">
        <v>222</v>
      </c>
      <c r="I46" s="67" t="s">
        <v>224</v>
      </c>
      <c r="J46" s="67" t="s">
        <v>816</v>
      </c>
      <c r="K46" s="67">
        <v>37</v>
      </c>
      <c r="L46" s="67" t="s">
        <v>314</v>
      </c>
      <c r="M46" s="67">
        <v>2009</v>
      </c>
      <c r="N46" s="66" t="b">
        <v>0</v>
      </c>
      <c r="O46" s="67">
        <v>2009</v>
      </c>
      <c r="P46" s="15">
        <v>0.1</v>
      </c>
      <c r="Q46" s="67">
        <v>3943.9625999999998</v>
      </c>
      <c r="R46" s="67" t="s">
        <v>16</v>
      </c>
      <c r="S46" s="67" t="s">
        <v>386</v>
      </c>
      <c r="T46" s="67" t="s">
        <v>16</v>
      </c>
      <c r="U46" s="67">
        <v>0</v>
      </c>
      <c r="V46" s="67">
        <v>0</v>
      </c>
      <c r="W46" s="67">
        <v>20</v>
      </c>
      <c r="X46" s="67" t="s">
        <v>16</v>
      </c>
      <c r="Y46" s="67" t="s">
        <v>365</v>
      </c>
      <c r="Z46" s="67" t="s">
        <v>16</v>
      </c>
      <c r="AA46" s="67" t="s">
        <v>16</v>
      </c>
      <c r="AB46" s="67" t="s">
        <v>1127</v>
      </c>
      <c r="AC46" s="67" t="s">
        <v>16</v>
      </c>
      <c r="AD46" s="67" t="s">
        <v>1007</v>
      </c>
      <c r="AE46" s="67" t="s">
        <v>1000</v>
      </c>
      <c r="AF46" s="67" t="s">
        <v>16</v>
      </c>
      <c r="AG46" s="67" t="s">
        <v>16</v>
      </c>
      <c r="AH46" s="67" t="s">
        <v>16</v>
      </c>
      <c r="AI46" s="67" t="s">
        <v>16</v>
      </c>
      <c r="AJ46" s="67" t="s">
        <v>16</v>
      </c>
      <c r="AK46" s="67" t="s">
        <v>16</v>
      </c>
      <c r="AL46" s="67" t="s">
        <v>16</v>
      </c>
      <c r="AM46" s="67" t="s">
        <v>16</v>
      </c>
      <c r="AN46" s="67" t="s">
        <v>16</v>
      </c>
      <c r="AO46" s="67" t="s">
        <v>16</v>
      </c>
      <c r="AP46" s="67" t="s">
        <v>16</v>
      </c>
      <c r="AQ46" s="67" t="s">
        <v>652</v>
      </c>
      <c r="AR46" s="67" t="s">
        <v>16</v>
      </c>
      <c r="AS46" s="67" t="s">
        <v>16</v>
      </c>
      <c r="AT46" s="67" t="s">
        <v>16</v>
      </c>
    </row>
    <row r="47" spans="2:46" x14ac:dyDescent="0.3">
      <c r="B47" s="12" t="s">
        <v>331</v>
      </c>
      <c r="C47" s="14" t="s">
        <v>308</v>
      </c>
      <c r="D47" s="67" t="s">
        <v>33</v>
      </c>
      <c r="E47" s="67" t="s">
        <v>813</v>
      </c>
      <c r="F47" s="67">
        <v>35111</v>
      </c>
      <c r="G47" s="67" t="s">
        <v>154</v>
      </c>
      <c r="H47" s="67" t="s">
        <v>222</v>
      </c>
      <c r="I47" s="67" t="s">
        <v>224</v>
      </c>
      <c r="J47" s="67" t="s">
        <v>813</v>
      </c>
      <c r="K47" s="67">
        <v>17</v>
      </c>
      <c r="L47" s="67" t="s">
        <v>314</v>
      </c>
      <c r="M47" s="67">
        <v>2008</v>
      </c>
      <c r="N47" s="66" t="b">
        <v>0</v>
      </c>
      <c r="O47" s="67">
        <v>2008</v>
      </c>
      <c r="P47" s="15">
        <v>0.1</v>
      </c>
      <c r="Q47" s="67">
        <v>56784.533300000003</v>
      </c>
      <c r="R47" s="67" t="s">
        <v>16</v>
      </c>
      <c r="S47" s="67" t="s">
        <v>386</v>
      </c>
      <c r="T47" s="67" t="s">
        <v>16</v>
      </c>
      <c r="U47" s="67">
        <v>0</v>
      </c>
      <c r="V47" s="67">
        <v>0</v>
      </c>
      <c r="W47" s="67">
        <v>20</v>
      </c>
      <c r="X47" s="67" t="s">
        <v>16</v>
      </c>
      <c r="Y47" s="67" t="s">
        <v>365</v>
      </c>
      <c r="Z47" s="67" t="s">
        <v>16</v>
      </c>
      <c r="AA47" s="67" t="s">
        <v>16</v>
      </c>
      <c r="AB47" s="67" t="s">
        <v>1128</v>
      </c>
      <c r="AC47" s="67" t="s">
        <v>16</v>
      </c>
      <c r="AD47" s="67" t="s">
        <v>1008</v>
      </c>
      <c r="AE47" s="67" t="s">
        <v>998</v>
      </c>
      <c r="AF47" s="67" t="s">
        <v>16</v>
      </c>
      <c r="AG47" s="67" t="s">
        <v>16</v>
      </c>
      <c r="AH47" s="67" t="s">
        <v>16</v>
      </c>
      <c r="AI47" s="67" t="s">
        <v>16</v>
      </c>
      <c r="AJ47" s="67" t="s">
        <v>16</v>
      </c>
      <c r="AK47" s="67" t="s">
        <v>16</v>
      </c>
      <c r="AL47" s="67" t="s">
        <v>16</v>
      </c>
      <c r="AM47" s="67" t="s">
        <v>16</v>
      </c>
      <c r="AN47" s="67" t="s">
        <v>16</v>
      </c>
      <c r="AO47" s="67" t="s">
        <v>16</v>
      </c>
      <c r="AP47" s="67" t="s">
        <v>16</v>
      </c>
      <c r="AQ47" s="67" t="s">
        <v>544</v>
      </c>
      <c r="AR47" s="67" t="s">
        <v>16</v>
      </c>
      <c r="AS47" s="67" t="s">
        <v>16</v>
      </c>
      <c r="AT47" s="67" t="s">
        <v>16</v>
      </c>
    </row>
    <row r="48" spans="2:46" x14ac:dyDescent="0.3">
      <c r="B48" s="12" t="s">
        <v>331</v>
      </c>
      <c r="C48" s="14" t="s">
        <v>308</v>
      </c>
      <c r="D48" s="67" t="s">
        <v>33</v>
      </c>
      <c r="E48" s="67" t="s">
        <v>34</v>
      </c>
      <c r="F48" s="67">
        <v>31001</v>
      </c>
      <c r="G48" s="67" t="s">
        <v>154</v>
      </c>
      <c r="H48" s="67" t="s">
        <v>155</v>
      </c>
      <c r="I48" s="67" t="s">
        <v>34</v>
      </c>
      <c r="J48" s="67" t="s">
        <v>64</v>
      </c>
      <c r="K48" s="67">
        <v>83</v>
      </c>
      <c r="L48" s="67" t="s">
        <v>996</v>
      </c>
      <c r="M48" s="67">
        <v>2012</v>
      </c>
      <c r="N48" s="66" t="b">
        <v>0</v>
      </c>
      <c r="O48" s="67">
        <v>2013</v>
      </c>
      <c r="P48" s="15">
        <v>0</v>
      </c>
      <c r="Q48" s="67">
        <v>198027.51980000001</v>
      </c>
      <c r="R48" s="67" t="s">
        <v>16</v>
      </c>
      <c r="S48" s="67" t="s">
        <v>386</v>
      </c>
      <c r="T48" s="67" t="s">
        <v>16</v>
      </c>
      <c r="U48" s="67">
        <v>0</v>
      </c>
      <c r="V48" s="67">
        <v>0</v>
      </c>
      <c r="W48" s="67">
        <v>40</v>
      </c>
      <c r="X48" s="67" t="s">
        <v>16</v>
      </c>
      <c r="Y48" s="67" t="s">
        <v>365</v>
      </c>
      <c r="Z48" s="67" t="s">
        <v>16</v>
      </c>
      <c r="AA48" s="67" t="s">
        <v>16</v>
      </c>
      <c r="AB48" s="67" t="s">
        <v>1129</v>
      </c>
      <c r="AC48" s="67" t="s">
        <v>16</v>
      </c>
      <c r="AD48" s="67" t="s">
        <v>1005</v>
      </c>
      <c r="AE48" s="67" t="s">
        <v>997</v>
      </c>
      <c r="AF48" s="67" t="s">
        <v>16</v>
      </c>
      <c r="AG48" s="67" t="s">
        <v>16</v>
      </c>
      <c r="AH48" s="67" t="s">
        <v>16</v>
      </c>
      <c r="AI48" s="67" t="s">
        <v>16</v>
      </c>
      <c r="AJ48" s="67" t="s">
        <v>16</v>
      </c>
      <c r="AK48" s="67" t="s">
        <v>16</v>
      </c>
      <c r="AL48" s="67" t="s">
        <v>16</v>
      </c>
      <c r="AM48" s="67" t="s">
        <v>16</v>
      </c>
      <c r="AN48" s="67" t="s">
        <v>16</v>
      </c>
      <c r="AO48" s="67" t="s">
        <v>16</v>
      </c>
      <c r="AP48" s="67" t="s">
        <v>16</v>
      </c>
      <c r="AQ48" s="67" t="s">
        <v>647</v>
      </c>
      <c r="AR48" s="67" t="s">
        <v>16</v>
      </c>
      <c r="AS48" s="67" t="s">
        <v>16</v>
      </c>
      <c r="AT48" s="67" t="s">
        <v>16</v>
      </c>
    </row>
    <row r="49" spans="2:46" x14ac:dyDescent="0.3">
      <c r="B49" s="12" t="s">
        <v>331</v>
      </c>
      <c r="C49" s="14" t="s">
        <v>308</v>
      </c>
      <c r="D49" s="67" t="s">
        <v>33</v>
      </c>
      <c r="E49" s="67" t="s">
        <v>34</v>
      </c>
      <c r="F49" s="67">
        <v>31001</v>
      </c>
      <c r="G49" s="67" t="s">
        <v>154</v>
      </c>
      <c r="H49" s="67" t="s">
        <v>155</v>
      </c>
      <c r="I49" s="67" t="s">
        <v>34</v>
      </c>
      <c r="J49" s="67" t="s">
        <v>64</v>
      </c>
      <c r="K49" s="67">
        <v>20</v>
      </c>
      <c r="L49" s="67" t="s">
        <v>996</v>
      </c>
      <c r="M49" s="67">
        <v>2008</v>
      </c>
      <c r="N49" s="66" t="b">
        <v>0</v>
      </c>
      <c r="O49" s="67">
        <v>2013</v>
      </c>
      <c r="P49" s="15">
        <v>0</v>
      </c>
      <c r="Q49" s="67">
        <v>117110.2267</v>
      </c>
      <c r="R49" s="67" t="s">
        <v>16</v>
      </c>
      <c r="S49" s="67" t="s">
        <v>386</v>
      </c>
      <c r="T49" s="67" t="s">
        <v>16</v>
      </c>
      <c r="U49" s="67">
        <v>0</v>
      </c>
      <c r="V49" s="67">
        <v>0</v>
      </c>
      <c r="W49" s="67">
        <v>40</v>
      </c>
      <c r="X49" s="67" t="s">
        <v>16</v>
      </c>
      <c r="Y49" s="67" t="s">
        <v>365</v>
      </c>
      <c r="Z49" s="67" t="s">
        <v>16</v>
      </c>
      <c r="AA49" s="67" t="s">
        <v>16</v>
      </c>
      <c r="AB49" s="67" t="s">
        <v>1130</v>
      </c>
      <c r="AC49" s="67" t="s">
        <v>16</v>
      </c>
      <c r="AD49" s="67" t="s">
        <v>1006</v>
      </c>
      <c r="AE49" s="67" t="s">
        <v>997</v>
      </c>
      <c r="AF49" s="67" t="s">
        <v>16</v>
      </c>
      <c r="AG49" s="67" t="s">
        <v>16</v>
      </c>
      <c r="AH49" s="67" t="s">
        <v>16</v>
      </c>
      <c r="AI49" s="67" t="s">
        <v>16</v>
      </c>
      <c r="AJ49" s="67" t="s">
        <v>16</v>
      </c>
      <c r="AK49" s="67" t="s">
        <v>16</v>
      </c>
      <c r="AL49" s="67" t="s">
        <v>16</v>
      </c>
      <c r="AM49" s="67" t="s">
        <v>16</v>
      </c>
      <c r="AN49" s="67" t="s">
        <v>16</v>
      </c>
      <c r="AO49" s="67" t="s">
        <v>16</v>
      </c>
      <c r="AP49" s="67" t="s">
        <v>16</v>
      </c>
      <c r="AQ49" s="67" t="s">
        <v>616</v>
      </c>
      <c r="AR49" s="67" t="s">
        <v>16</v>
      </c>
      <c r="AS49" s="67" t="s">
        <v>16</v>
      </c>
      <c r="AT49" s="67" t="s">
        <v>16</v>
      </c>
    </row>
    <row r="50" spans="2:46" x14ac:dyDescent="0.3">
      <c r="B50" s="12" t="s">
        <v>331</v>
      </c>
      <c r="C50" s="14" t="s">
        <v>308</v>
      </c>
      <c r="D50" s="67" t="s">
        <v>33</v>
      </c>
      <c r="E50" s="67" t="s">
        <v>34</v>
      </c>
      <c r="F50" s="67">
        <v>31001</v>
      </c>
      <c r="G50" s="67" t="s">
        <v>154</v>
      </c>
      <c r="H50" s="67" t="s">
        <v>155</v>
      </c>
      <c r="I50" s="67" t="s">
        <v>34</v>
      </c>
      <c r="J50" s="67" t="s">
        <v>64</v>
      </c>
      <c r="K50" s="67">
        <v>22</v>
      </c>
      <c r="L50" s="67" t="s">
        <v>996</v>
      </c>
      <c r="M50" s="67">
        <v>2008</v>
      </c>
      <c r="N50" s="66" t="b">
        <v>0</v>
      </c>
      <c r="O50" s="67">
        <v>2013</v>
      </c>
      <c r="P50" s="15">
        <v>0</v>
      </c>
      <c r="Q50" s="67">
        <v>117110.2267</v>
      </c>
      <c r="R50" s="67" t="s">
        <v>16</v>
      </c>
      <c r="S50" s="67" t="s">
        <v>386</v>
      </c>
      <c r="T50" s="67" t="s">
        <v>16</v>
      </c>
      <c r="U50" s="67">
        <v>0</v>
      </c>
      <c r="V50" s="67">
        <v>0</v>
      </c>
      <c r="W50" s="67">
        <v>40</v>
      </c>
      <c r="X50" s="67" t="s">
        <v>16</v>
      </c>
      <c r="Y50" s="67" t="s">
        <v>365</v>
      </c>
      <c r="Z50" s="67" t="s">
        <v>16</v>
      </c>
      <c r="AA50" s="67" t="s">
        <v>16</v>
      </c>
      <c r="AB50" s="67" t="s">
        <v>1130</v>
      </c>
      <c r="AC50" s="67" t="s">
        <v>16</v>
      </c>
      <c r="AD50" s="67" t="s">
        <v>1005</v>
      </c>
      <c r="AE50" s="67" t="s">
        <v>998</v>
      </c>
      <c r="AF50" s="67" t="s">
        <v>16</v>
      </c>
      <c r="AG50" s="67" t="s">
        <v>16</v>
      </c>
      <c r="AH50" s="67" t="s">
        <v>16</v>
      </c>
      <c r="AI50" s="67" t="s">
        <v>16</v>
      </c>
      <c r="AJ50" s="67" t="s">
        <v>16</v>
      </c>
      <c r="AK50" s="67" t="s">
        <v>16</v>
      </c>
      <c r="AL50" s="67" t="s">
        <v>16</v>
      </c>
      <c r="AM50" s="67" t="s">
        <v>16</v>
      </c>
      <c r="AN50" s="67" t="s">
        <v>16</v>
      </c>
      <c r="AO50" s="67" t="s">
        <v>16</v>
      </c>
      <c r="AP50" s="67" t="s">
        <v>16</v>
      </c>
      <c r="AQ50" s="67" t="s">
        <v>528</v>
      </c>
      <c r="AR50" s="67" t="s">
        <v>16</v>
      </c>
      <c r="AS50" s="67" t="s">
        <v>16</v>
      </c>
      <c r="AT50" s="67" t="s">
        <v>16</v>
      </c>
    </row>
    <row r="51" spans="2:46" x14ac:dyDescent="0.3">
      <c r="B51" s="12" t="s">
        <v>331</v>
      </c>
      <c r="C51" s="14" t="s">
        <v>308</v>
      </c>
      <c r="D51" s="67" t="s">
        <v>33</v>
      </c>
      <c r="E51" s="67" t="s">
        <v>34</v>
      </c>
      <c r="F51" s="67">
        <v>31001</v>
      </c>
      <c r="G51" s="67" t="s">
        <v>154</v>
      </c>
      <c r="H51" s="67" t="s">
        <v>155</v>
      </c>
      <c r="I51" s="67" t="s">
        <v>34</v>
      </c>
      <c r="J51" s="67" t="s">
        <v>64</v>
      </c>
      <c r="K51" s="67">
        <v>18</v>
      </c>
      <c r="L51" s="67" t="s">
        <v>996</v>
      </c>
      <c r="M51" s="67">
        <v>2008</v>
      </c>
      <c r="N51" s="66" t="b">
        <v>0</v>
      </c>
      <c r="O51" s="67">
        <v>2013</v>
      </c>
      <c r="P51" s="15">
        <v>0</v>
      </c>
      <c r="Q51" s="67">
        <v>117110.2267</v>
      </c>
      <c r="R51" s="67" t="s">
        <v>16</v>
      </c>
      <c r="S51" s="67" t="s">
        <v>386</v>
      </c>
      <c r="T51" s="67" t="s">
        <v>16</v>
      </c>
      <c r="U51" s="67">
        <v>0</v>
      </c>
      <c r="V51" s="67">
        <v>0</v>
      </c>
      <c r="W51" s="67">
        <v>40</v>
      </c>
      <c r="X51" s="67" t="s">
        <v>16</v>
      </c>
      <c r="Y51" s="67" t="s">
        <v>365</v>
      </c>
      <c r="Z51" s="67" t="s">
        <v>16</v>
      </c>
      <c r="AA51" s="67" t="s">
        <v>16</v>
      </c>
      <c r="AB51" s="67" t="s">
        <v>1130</v>
      </c>
      <c r="AC51" s="67" t="s">
        <v>16</v>
      </c>
      <c r="AD51" s="67" t="s">
        <v>1006</v>
      </c>
      <c r="AE51" s="67" t="s">
        <v>998</v>
      </c>
      <c r="AF51" s="67" t="s">
        <v>16</v>
      </c>
      <c r="AG51" s="67" t="s">
        <v>16</v>
      </c>
      <c r="AH51" s="67" t="s">
        <v>16</v>
      </c>
      <c r="AI51" s="67" t="s">
        <v>16</v>
      </c>
      <c r="AJ51" s="67" t="s">
        <v>16</v>
      </c>
      <c r="AK51" s="67" t="s">
        <v>16</v>
      </c>
      <c r="AL51" s="67" t="s">
        <v>16</v>
      </c>
      <c r="AM51" s="67" t="s">
        <v>16</v>
      </c>
      <c r="AN51" s="67" t="s">
        <v>16</v>
      </c>
      <c r="AO51" s="67" t="s">
        <v>16</v>
      </c>
      <c r="AP51" s="67" t="s">
        <v>16</v>
      </c>
      <c r="AQ51" s="67" t="s">
        <v>578</v>
      </c>
      <c r="AR51" s="67" t="s">
        <v>16</v>
      </c>
      <c r="AS51" s="67" t="s">
        <v>16</v>
      </c>
      <c r="AT51" s="67" t="s">
        <v>16</v>
      </c>
    </row>
    <row r="52" spans="2:46" x14ac:dyDescent="0.3">
      <c r="B52" s="12" t="s">
        <v>331</v>
      </c>
      <c r="C52" s="14" t="s">
        <v>308</v>
      </c>
      <c r="D52" s="67" t="s">
        <v>33</v>
      </c>
      <c r="E52" s="67" t="s">
        <v>34</v>
      </c>
      <c r="F52" s="67">
        <v>31001</v>
      </c>
      <c r="G52" s="67" t="s">
        <v>154</v>
      </c>
      <c r="H52" s="67" t="s">
        <v>155</v>
      </c>
      <c r="I52" s="67" t="s">
        <v>34</v>
      </c>
      <c r="J52" s="67" t="s">
        <v>64</v>
      </c>
      <c r="K52" s="67">
        <v>21</v>
      </c>
      <c r="L52" s="67" t="s">
        <v>996</v>
      </c>
      <c r="M52" s="67">
        <v>2008</v>
      </c>
      <c r="N52" s="66" t="b">
        <v>0</v>
      </c>
      <c r="O52" s="67">
        <v>2013</v>
      </c>
      <c r="P52" s="15">
        <v>0</v>
      </c>
      <c r="Q52" s="67">
        <v>117110.2267</v>
      </c>
      <c r="R52" s="67" t="s">
        <v>16</v>
      </c>
      <c r="S52" s="67" t="s">
        <v>386</v>
      </c>
      <c r="T52" s="67" t="s">
        <v>16</v>
      </c>
      <c r="U52" s="67">
        <v>0</v>
      </c>
      <c r="V52" s="67">
        <v>0</v>
      </c>
      <c r="W52" s="67">
        <v>40</v>
      </c>
      <c r="X52" s="67" t="s">
        <v>16</v>
      </c>
      <c r="Y52" s="67" t="s">
        <v>365</v>
      </c>
      <c r="Z52" s="67" t="s">
        <v>16</v>
      </c>
      <c r="AA52" s="67" t="s">
        <v>16</v>
      </c>
      <c r="AB52" s="67" t="s">
        <v>1130</v>
      </c>
      <c r="AC52" s="67" t="s">
        <v>16</v>
      </c>
      <c r="AD52" s="67" t="s">
        <v>1005</v>
      </c>
      <c r="AE52" s="67" t="s">
        <v>999</v>
      </c>
      <c r="AF52" s="67" t="s">
        <v>16</v>
      </c>
      <c r="AG52" s="67" t="s">
        <v>16</v>
      </c>
      <c r="AH52" s="67" t="s">
        <v>16</v>
      </c>
      <c r="AI52" s="67" t="s">
        <v>16</v>
      </c>
      <c r="AJ52" s="67" t="s">
        <v>16</v>
      </c>
      <c r="AK52" s="67" t="s">
        <v>16</v>
      </c>
      <c r="AL52" s="67" t="s">
        <v>16</v>
      </c>
      <c r="AM52" s="67" t="s">
        <v>16</v>
      </c>
      <c r="AN52" s="67" t="s">
        <v>16</v>
      </c>
      <c r="AO52" s="67" t="s">
        <v>16</v>
      </c>
      <c r="AP52" s="67" t="s">
        <v>16</v>
      </c>
      <c r="AQ52" s="67" t="s">
        <v>524</v>
      </c>
      <c r="AR52" s="67" t="s">
        <v>16</v>
      </c>
      <c r="AS52" s="67" t="s">
        <v>16</v>
      </c>
      <c r="AT52" s="67" t="s">
        <v>16</v>
      </c>
    </row>
    <row r="53" spans="2:46" x14ac:dyDescent="0.3">
      <c r="B53" s="12" t="s">
        <v>331</v>
      </c>
      <c r="C53" s="14" t="s">
        <v>308</v>
      </c>
      <c r="D53" s="67" t="s">
        <v>33</v>
      </c>
      <c r="E53" s="67" t="s">
        <v>34</v>
      </c>
      <c r="F53" s="67">
        <v>31001</v>
      </c>
      <c r="G53" s="67" t="s">
        <v>154</v>
      </c>
      <c r="H53" s="67" t="s">
        <v>155</v>
      </c>
      <c r="I53" s="67" t="s">
        <v>34</v>
      </c>
      <c r="J53" s="67" t="s">
        <v>64</v>
      </c>
      <c r="K53" s="67">
        <v>20</v>
      </c>
      <c r="L53" s="67" t="s">
        <v>996</v>
      </c>
      <c r="M53" s="67">
        <v>2008</v>
      </c>
      <c r="N53" s="66" t="b">
        <v>0</v>
      </c>
      <c r="O53" s="67">
        <v>2013</v>
      </c>
      <c r="P53" s="15">
        <v>0</v>
      </c>
      <c r="Q53" s="67">
        <v>117110.2267</v>
      </c>
      <c r="R53" s="67" t="s">
        <v>16</v>
      </c>
      <c r="S53" s="67" t="s">
        <v>386</v>
      </c>
      <c r="T53" s="67" t="s">
        <v>16</v>
      </c>
      <c r="U53" s="67">
        <v>0</v>
      </c>
      <c r="V53" s="67">
        <v>0</v>
      </c>
      <c r="W53" s="67">
        <v>40</v>
      </c>
      <c r="X53" s="67" t="s">
        <v>16</v>
      </c>
      <c r="Y53" s="67" t="s">
        <v>365</v>
      </c>
      <c r="Z53" s="67" t="s">
        <v>16</v>
      </c>
      <c r="AA53" s="67" t="s">
        <v>16</v>
      </c>
      <c r="AB53" s="67" t="s">
        <v>1130</v>
      </c>
      <c r="AC53" s="67" t="s">
        <v>16</v>
      </c>
      <c r="AD53" s="67" t="s">
        <v>1006</v>
      </c>
      <c r="AE53" s="67" t="s">
        <v>999</v>
      </c>
      <c r="AF53" s="67" t="s">
        <v>16</v>
      </c>
      <c r="AG53" s="67" t="s">
        <v>16</v>
      </c>
      <c r="AH53" s="67" t="s">
        <v>16</v>
      </c>
      <c r="AI53" s="67" t="s">
        <v>16</v>
      </c>
      <c r="AJ53" s="67" t="s">
        <v>16</v>
      </c>
      <c r="AK53" s="67" t="s">
        <v>16</v>
      </c>
      <c r="AL53" s="67" t="s">
        <v>16</v>
      </c>
      <c r="AM53" s="67" t="s">
        <v>16</v>
      </c>
      <c r="AN53" s="67" t="s">
        <v>16</v>
      </c>
      <c r="AO53" s="67" t="s">
        <v>16</v>
      </c>
      <c r="AP53" s="67" t="s">
        <v>16</v>
      </c>
      <c r="AQ53" s="67" t="s">
        <v>425</v>
      </c>
      <c r="AR53" s="67" t="s">
        <v>16</v>
      </c>
      <c r="AS53" s="67" t="s">
        <v>16</v>
      </c>
      <c r="AT53" s="67" t="s">
        <v>16</v>
      </c>
    </row>
    <row r="54" spans="2:46" x14ac:dyDescent="0.3">
      <c r="B54" s="12" t="s">
        <v>331</v>
      </c>
      <c r="C54" s="14" t="s">
        <v>308</v>
      </c>
      <c r="D54" s="67" t="s">
        <v>33</v>
      </c>
      <c r="E54" s="67" t="s">
        <v>163</v>
      </c>
      <c r="F54" s="67">
        <v>31500</v>
      </c>
      <c r="G54" s="67" t="s">
        <v>154</v>
      </c>
      <c r="H54" s="67" t="s">
        <v>155</v>
      </c>
      <c r="I54" s="67" t="s">
        <v>163</v>
      </c>
      <c r="J54" s="67" t="s">
        <v>64</v>
      </c>
      <c r="K54" s="67">
        <v>120</v>
      </c>
      <c r="L54" s="67" t="s">
        <v>996</v>
      </c>
      <c r="M54" s="67">
        <v>2008</v>
      </c>
      <c r="N54" s="66" t="b">
        <v>0</v>
      </c>
      <c r="O54" s="67">
        <v>2013</v>
      </c>
      <c r="P54" s="15">
        <v>0</v>
      </c>
      <c r="Q54" s="67">
        <v>362565.09139999998</v>
      </c>
      <c r="R54" s="67" t="s">
        <v>16</v>
      </c>
      <c r="S54" s="67" t="s">
        <v>386</v>
      </c>
      <c r="T54" s="67" t="s">
        <v>16</v>
      </c>
      <c r="U54" s="67">
        <v>0</v>
      </c>
      <c r="V54" s="67">
        <v>0</v>
      </c>
      <c r="W54" s="67">
        <v>40</v>
      </c>
      <c r="X54" s="67" t="s">
        <v>16</v>
      </c>
      <c r="Y54" s="67" t="s">
        <v>365</v>
      </c>
      <c r="Z54" s="67" t="s">
        <v>16</v>
      </c>
      <c r="AA54" s="67" t="s">
        <v>16</v>
      </c>
      <c r="AB54" s="67" t="s">
        <v>1131</v>
      </c>
      <c r="AC54" s="67" t="s">
        <v>16</v>
      </c>
      <c r="AD54" s="67" t="s">
        <v>1005</v>
      </c>
      <c r="AE54" s="67" t="s">
        <v>997</v>
      </c>
      <c r="AF54" s="67" t="s">
        <v>16</v>
      </c>
      <c r="AG54" s="67" t="s">
        <v>16</v>
      </c>
      <c r="AH54" s="67" t="s">
        <v>16</v>
      </c>
      <c r="AI54" s="67" t="s">
        <v>16</v>
      </c>
      <c r="AJ54" s="67" t="s">
        <v>16</v>
      </c>
      <c r="AK54" s="67" t="s">
        <v>16</v>
      </c>
      <c r="AL54" s="67" t="s">
        <v>16</v>
      </c>
      <c r="AM54" s="67" t="s">
        <v>16</v>
      </c>
      <c r="AN54" s="67" t="s">
        <v>16</v>
      </c>
      <c r="AO54" s="67" t="s">
        <v>16</v>
      </c>
      <c r="AP54" s="67" t="s">
        <v>16</v>
      </c>
      <c r="AQ54" s="67" t="s">
        <v>519</v>
      </c>
      <c r="AR54" s="67" t="s">
        <v>16</v>
      </c>
      <c r="AS54" s="67" t="s">
        <v>16</v>
      </c>
      <c r="AT54" s="67" t="s">
        <v>16</v>
      </c>
    </row>
    <row r="55" spans="2:46" x14ac:dyDescent="0.3">
      <c r="B55" s="12" t="s">
        <v>331</v>
      </c>
      <c r="C55" s="14" t="s">
        <v>308</v>
      </c>
      <c r="D55" s="67" t="s">
        <v>33</v>
      </c>
      <c r="E55" s="67" t="s">
        <v>163</v>
      </c>
      <c r="F55" s="67">
        <v>31500</v>
      </c>
      <c r="G55" s="67" t="s">
        <v>154</v>
      </c>
      <c r="H55" s="67" t="s">
        <v>155</v>
      </c>
      <c r="I55" s="67" t="s">
        <v>163</v>
      </c>
      <c r="J55" s="67" t="s">
        <v>64</v>
      </c>
      <c r="K55" s="67">
        <v>88</v>
      </c>
      <c r="L55" s="67" t="s">
        <v>996</v>
      </c>
      <c r="M55" s="67">
        <v>2012</v>
      </c>
      <c r="N55" s="66" t="b">
        <v>0</v>
      </c>
      <c r="O55" s="67">
        <v>2013</v>
      </c>
      <c r="P55" s="15">
        <v>0</v>
      </c>
      <c r="Q55" s="67">
        <v>362565.09139999998</v>
      </c>
      <c r="R55" s="67" t="s">
        <v>16</v>
      </c>
      <c r="S55" s="67" t="s">
        <v>386</v>
      </c>
      <c r="T55" s="67" t="s">
        <v>16</v>
      </c>
      <c r="U55" s="67">
        <v>0</v>
      </c>
      <c r="V55" s="67">
        <v>0</v>
      </c>
      <c r="W55" s="67">
        <v>40</v>
      </c>
      <c r="X55" s="67" t="s">
        <v>16</v>
      </c>
      <c r="Y55" s="67" t="s">
        <v>365</v>
      </c>
      <c r="Z55" s="67" t="s">
        <v>16</v>
      </c>
      <c r="AA55" s="67" t="s">
        <v>16</v>
      </c>
      <c r="AB55" s="67" t="s">
        <v>1132</v>
      </c>
      <c r="AC55" s="67" t="s">
        <v>16</v>
      </c>
      <c r="AD55" s="67" t="s">
        <v>1006</v>
      </c>
      <c r="AE55" s="67" t="s">
        <v>997</v>
      </c>
      <c r="AF55" s="67" t="s">
        <v>16</v>
      </c>
      <c r="AG55" s="67" t="s">
        <v>16</v>
      </c>
      <c r="AH55" s="67" t="s">
        <v>16</v>
      </c>
      <c r="AI55" s="67" t="s">
        <v>16</v>
      </c>
      <c r="AJ55" s="67" t="s">
        <v>16</v>
      </c>
      <c r="AK55" s="67" t="s">
        <v>16</v>
      </c>
      <c r="AL55" s="67" t="s">
        <v>16</v>
      </c>
      <c r="AM55" s="67" t="s">
        <v>16</v>
      </c>
      <c r="AN55" s="67" t="s">
        <v>16</v>
      </c>
      <c r="AO55" s="67" t="s">
        <v>16</v>
      </c>
      <c r="AP55" s="67" t="s">
        <v>16</v>
      </c>
      <c r="AQ55" s="67" t="s">
        <v>657</v>
      </c>
      <c r="AR55" s="67" t="s">
        <v>16</v>
      </c>
      <c r="AS55" s="67" t="s">
        <v>16</v>
      </c>
      <c r="AT55" s="67" t="s">
        <v>16</v>
      </c>
    </row>
    <row r="56" spans="2:46" x14ac:dyDescent="0.3">
      <c r="B56" s="12" t="s">
        <v>331</v>
      </c>
      <c r="C56" s="14" t="s">
        <v>308</v>
      </c>
      <c r="D56" s="67" t="s">
        <v>33</v>
      </c>
      <c r="E56" s="67" t="s">
        <v>34</v>
      </c>
      <c r="F56" s="67">
        <v>31401</v>
      </c>
      <c r="G56" s="67" t="s">
        <v>154</v>
      </c>
      <c r="H56" s="67" t="s">
        <v>155</v>
      </c>
      <c r="I56" s="67" t="s">
        <v>161</v>
      </c>
      <c r="J56" s="67" t="s">
        <v>34</v>
      </c>
      <c r="K56" s="67">
        <v>183</v>
      </c>
      <c r="L56" s="67" t="s">
        <v>996</v>
      </c>
      <c r="M56" s="67">
        <v>2012</v>
      </c>
      <c r="N56" s="66" t="b">
        <v>0</v>
      </c>
      <c r="O56" s="67">
        <v>2013</v>
      </c>
      <c r="P56" s="15">
        <v>0</v>
      </c>
      <c r="Q56" s="67">
        <v>153215.12059999999</v>
      </c>
      <c r="R56" s="67" t="s">
        <v>16</v>
      </c>
      <c r="S56" s="67" t="s">
        <v>386</v>
      </c>
      <c r="T56" s="67" t="s">
        <v>16</v>
      </c>
      <c r="U56" s="67">
        <v>0</v>
      </c>
      <c r="V56" s="67">
        <v>0</v>
      </c>
      <c r="W56" s="67">
        <v>40</v>
      </c>
      <c r="X56" s="67" t="s">
        <v>16</v>
      </c>
      <c r="Y56" s="67" t="s">
        <v>365</v>
      </c>
      <c r="Z56" s="67" t="s">
        <v>16</v>
      </c>
      <c r="AA56" s="67" t="s">
        <v>16</v>
      </c>
      <c r="AB56" s="67" t="s">
        <v>1133</v>
      </c>
      <c r="AC56" s="67" t="s">
        <v>16</v>
      </c>
      <c r="AD56" s="67" t="s">
        <v>1005</v>
      </c>
      <c r="AE56" s="67" t="s">
        <v>997</v>
      </c>
      <c r="AF56" s="67" t="s">
        <v>16</v>
      </c>
      <c r="AG56" s="67" t="s">
        <v>16</v>
      </c>
      <c r="AH56" s="67" t="s">
        <v>16</v>
      </c>
      <c r="AI56" s="67" t="s">
        <v>16</v>
      </c>
      <c r="AJ56" s="67" t="s">
        <v>16</v>
      </c>
      <c r="AK56" s="67" t="s">
        <v>16</v>
      </c>
      <c r="AL56" s="67" t="s">
        <v>16</v>
      </c>
      <c r="AM56" s="67" t="s">
        <v>16</v>
      </c>
      <c r="AN56" s="67" t="s">
        <v>16</v>
      </c>
      <c r="AO56" s="67" t="s">
        <v>16</v>
      </c>
      <c r="AP56" s="67" t="s">
        <v>16</v>
      </c>
      <c r="AQ56" s="67" t="s">
        <v>666</v>
      </c>
      <c r="AR56" s="67" t="s">
        <v>16</v>
      </c>
      <c r="AS56" s="67" t="s">
        <v>16</v>
      </c>
      <c r="AT56" s="67" t="s">
        <v>16</v>
      </c>
    </row>
    <row r="57" spans="2:46" x14ac:dyDescent="0.3">
      <c r="B57" s="12" t="s">
        <v>331</v>
      </c>
      <c r="C57" s="14" t="s">
        <v>308</v>
      </c>
      <c r="D57" s="67" t="s">
        <v>33</v>
      </c>
      <c r="E57" s="67" t="s">
        <v>34</v>
      </c>
      <c r="F57" s="67">
        <v>31401</v>
      </c>
      <c r="G57" s="67" t="s">
        <v>154</v>
      </c>
      <c r="H57" s="67" t="s">
        <v>155</v>
      </c>
      <c r="I57" s="67" t="s">
        <v>161</v>
      </c>
      <c r="J57" s="67" t="s">
        <v>34</v>
      </c>
      <c r="K57" s="67">
        <v>131</v>
      </c>
      <c r="L57" s="67" t="s">
        <v>996</v>
      </c>
      <c r="M57" s="67">
        <v>2008</v>
      </c>
      <c r="N57" s="66" t="b">
        <v>0</v>
      </c>
      <c r="O57" s="67">
        <v>2013</v>
      </c>
      <c r="P57" s="15">
        <v>0</v>
      </c>
      <c r="Q57" s="67">
        <v>103326.43829999999</v>
      </c>
      <c r="R57" s="67" t="s">
        <v>16</v>
      </c>
      <c r="S57" s="67" t="s">
        <v>386</v>
      </c>
      <c r="T57" s="67" t="s">
        <v>16</v>
      </c>
      <c r="U57" s="67">
        <v>0</v>
      </c>
      <c r="V57" s="67">
        <v>0</v>
      </c>
      <c r="W57" s="67">
        <v>40</v>
      </c>
      <c r="X57" s="67" t="s">
        <v>16</v>
      </c>
      <c r="Y57" s="67" t="s">
        <v>365</v>
      </c>
      <c r="Z57" s="67" t="s">
        <v>16</v>
      </c>
      <c r="AA57" s="67" t="s">
        <v>16</v>
      </c>
      <c r="AB57" s="67" t="s">
        <v>1134</v>
      </c>
      <c r="AC57" s="67" t="s">
        <v>16</v>
      </c>
      <c r="AD57" s="67" t="s">
        <v>1006</v>
      </c>
      <c r="AE57" s="67" t="s">
        <v>997</v>
      </c>
      <c r="AF57" s="67" t="s">
        <v>16</v>
      </c>
      <c r="AG57" s="67" t="s">
        <v>16</v>
      </c>
      <c r="AH57" s="67" t="s">
        <v>16</v>
      </c>
      <c r="AI57" s="67" t="s">
        <v>16</v>
      </c>
      <c r="AJ57" s="67" t="s">
        <v>16</v>
      </c>
      <c r="AK57" s="67" t="s">
        <v>16</v>
      </c>
      <c r="AL57" s="67" t="s">
        <v>16</v>
      </c>
      <c r="AM57" s="67" t="s">
        <v>16</v>
      </c>
      <c r="AN57" s="67" t="s">
        <v>16</v>
      </c>
      <c r="AO57" s="67" t="s">
        <v>16</v>
      </c>
      <c r="AP57" s="67" t="s">
        <v>16</v>
      </c>
      <c r="AQ57" s="67" t="s">
        <v>646</v>
      </c>
      <c r="AR57" s="67" t="s">
        <v>16</v>
      </c>
      <c r="AS57" s="67" t="s">
        <v>16</v>
      </c>
      <c r="AT57" s="67" t="s">
        <v>16</v>
      </c>
    </row>
    <row r="58" spans="2:46" x14ac:dyDescent="0.3">
      <c r="B58" s="12" t="s">
        <v>331</v>
      </c>
      <c r="C58" s="14" t="s">
        <v>308</v>
      </c>
      <c r="D58" s="67" t="s">
        <v>33</v>
      </c>
      <c r="E58" s="67" t="s">
        <v>129</v>
      </c>
      <c r="F58" s="67">
        <v>36200</v>
      </c>
      <c r="G58" s="67" t="s">
        <v>154</v>
      </c>
      <c r="H58" s="67" t="s">
        <v>125</v>
      </c>
      <c r="I58" s="67" t="s">
        <v>129</v>
      </c>
      <c r="J58" s="67" t="s">
        <v>64</v>
      </c>
      <c r="K58" s="67">
        <v>761</v>
      </c>
      <c r="L58" s="67" t="s">
        <v>996</v>
      </c>
      <c r="M58" s="67">
        <v>2008</v>
      </c>
      <c r="N58" s="66" t="b">
        <v>0</v>
      </c>
      <c r="O58" s="67">
        <v>2013</v>
      </c>
      <c r="P58" s="15">
        <v>0</v>
      </c>
      <c r="Q58" s="67">
        <v>43196.541799999999</v>
      </c>
      <c r="R58" s="67" t="s">
        <v>16</v>
      </c>
      <c r="S58" s="67" t="s">
        <v>386</v>
      </c>
      <c r="T58" s="67" t="s">
        <v>16</v>
      </c>
      <c r="U58" s="67">
        <v>0</v>
      </c>
      <c r="V58" s="67">
        <v>0</v>
      </c>
      <c r="W58" s="67">
        <v>45</v>
      </c>
      <c r="X58" s="67" t="s">
        <v>16</v>
      </c>
      <c r="Y58" s="67" t="s">
        <v>365</v>
      </c>
      <c r="Z58" s="67" t="s">
        <v>16</v>
      </c>
      <c r="AA58" s="67" t="s">
        <v>16</v>
      </c>
      <c r="AB58" s="67" t="s">
        <v>1135</v>
      </c>
      <c r="AC58" s="67" t="s">
        <v>16</v>
      </c>
      <c r="AD58" s="67" t="s">
        <v>1005</v>
      </c>
      <c r="AE58" s="67" t="s">
        <v>997</v>
      </c>
      <c r="AF58" s="67" t="s">
        <v>16</v>
      </c>
      <c r="AG58" s="67" t="s">
        <v>16</v>
      </c>
      <c r="AH58" s="67" t="s">
        <v>16</v>
      </c>
      <c r="AI58" s="67" t="s">
        <v>16</v>
      </c>
      <c r="AJ58" s="67" t="s">
        <v>16</v>
      </c>
      <c r="AK58" s="67" t="s">
        <v>16</v>
      </c>
      <c r="AL58" s="67" t="s">
        <v>16</v>
      </c>
      <c r="AM58" s="67" t="s">
        <v>16</v>
      </c>
      <c r="AN58" s="67" t="s">
        <v>16</v>
      </c>
      <c r="AO58" s="67" t="s">
        <v>16</v>
      </c>
      <c r="AP58" s="67" t="s">
        <v>16</v>
      </c>
      <c r="AQ58" s="67" t="s">
        <v>478</v>
      </c>
      <c r="AR58" s="67" t="s">
        <v>16</v>
      </c>
      <c r="AS58" s="67" t="s">
        <v>16</v>
      </c>
      <c r="AT58" s="67" t="s">
        <v>16</v>
      </c>
    </row>
    <row r="59" spans="2:46" x14ac:dyDescent="0.3">
      <c r="B59" s="12" t="s">
        <v>331</v>
      </c>
      <c r="C59" s="14" t="s">
        <v>308</v>
      </c>
      <c r="D59" s="67" t="s">
        <v>33</v>
      </c>
      <c r="E59" s="67" t="s">
        <v>129</v>
      </c>
      <c r="F59" s="67">
        <v>36200</v>
      </c>
      <c r="G59" s="67" t="s">
        <v>154</v>
      </c>
      <c r="H59" s="67" t="s">
        <v>125</v>
      </c>
      <c r="I59" s="67" t="s">
        <v>129</v>
      </c>
      <c r="J59" s="67" t="s">
        <v>64</v>
      </c>
      <c r="K59" s="67">
        <v>56573.65</v>
      </c>
      <c r="L59" s="67" t="s">
        <v>404</v>
      </c>
      <c r="M59" s="67">
        <v>2008</v>
      </c>
      <c r="N59" s="66" t="b">
        <v>0</v>
      </c>
      <c r="O59" s="67">
        <v>2013</v>
      </c>
      <c r="P59" s="15">
        <v>0</v>
      </c>
      <c r="Q59" s="67">
        <v>70.068799999999996</v>
      </c>
      <c r="R59" s="67" t="s">
        <v>16</v>
      </c>
      <c r="S59" s="67" t="s">
        <v>386</v>
      </c>
      <c r="T59" s="67" t="s">
        <v>16</v>
      </c>
      <c r="U59" s="67">
        <v>0</v>
      </c>
      <c r="V59" s="67">
        <v>0</v>
      </c>
      <c r="W59" s="67">
        <v>45</v>
      </c>
      <c r="X59" s="67" t="s">
        <v>16</v>
      </c>
      <c r="Y59" s="67" t="s">
        <v>365</v>
      </c>
      <c r="Z59" s="67" t="s">
        <v>16</v>
      </c>
      <c r="AA59" s="67" t="s">
        <v>16</v>
      </c>
      <c r="AB59" s="67" t="s">
        <v>1136</v>
      </c>
      <c r="AC59" s="67" t="s">
        <v>16</v>
      </c>
      <c r="AD59" s="67" t="s">
        <v>1006</v>
      </c>
      <c r="AE59" s="67" t="s">
        <v>997</v>
      </c>
      <c r="AF59" s="67" t="s">
        <v>16</v>
      </c>
      <c r="AG59" s="67" t="s">
        <v>16</v>
      </c>
      <c r="AH59" s="67" t="s">
        <v>16</v>
      </c>
      <c r="AI59" s="67" t="s">
        <v>16</v>
      </c>
      <c r="AJ59" s="67" t="s">
        <v>16</v>
      </c>
      <c r="AK59" s="67" t="s">
        <v>16</v>
      </c>
      <c r="AL59" s="67" t="s">
        <v>16</v>
      </c>
      <c r="AM59" s="67" t="s">
        <v>16</v>
      </c>
      <c r="AN59" s="67" t="s">
        <v>16</v>
      </c>
      <c r="AO59" s="67" t="s">
        <v>16</v>
      </c>
      <c r="AP59" s="67" t="s">
        <v>16</v>
      </c>
      <c r="AQ59" s="67" t="s">
        <v>407</v>
      </c>
      <c r="AR59" s="67" t="s">
        <v>16</v>
      </c>
      <c r="AS59" s="67" t="s">
        <v>16</v>
      </c>
      <c r="AT59" s="67" t="s">
        <v>16</v>
      </c>
    </row>
    <row r="60" spans="2:46" x14ac:dyDescent="0.3">
      <c r="B60" s="12" t="s">
        <v>331</v>
      </c>
      <c r="C60" s="14" t="s">
        <v>308</v>
      </c>
      <c r="D60" s="67" t="s">
        <v>33</v>
      </c>
      <c r="E60" s="67" t="s">
        <v>861</v>
      </c>
      <c r="F60" s="67">
        <v>51302</v>
      </c>
      <c r="G60" s="67" t="s">
        <v>276</v>
      </c>
      <c r="H60" s="67" t="s">
        <v>277</v>
      </c>
      <c r="I60" s="67" t="s">
        <v>34</v>
      </c>
      <c r="J60" s="67" t="s">
        <v>861</v>
      </c>
      <c r="K60" s="67">
        <v>21</v>
      </c>
      <c r="L60" s="67" t="s">
        <v>411</v>
      </c>
      <c r="M60" s="67">
        <v>2008</v>
      </c>
      <c r="N60" s="66" t="b">
        <v>0</v>
      </c>
      <c r="O60" s="67">
        <v>2008</v>
      </c>
      <c r="P60" s="15">
        <v>0.1</v>
      </c>
      <c r="Q60" s="67">
        <v>2369142.2496000002</v>
      </c>
      <c r="R60" s="67" t="s">
        <v>16</v>
      </c>
      <c r="S60" s="67" t="s">
        <v>386</v>
      </c>
      <c r="T60" s="67" t="s">
        <v>16</v>
      </c>
      <c r="U60" s="67">
        <v>0</v>
      </c>
      <c r="V60" s="67">
        <v>0</v>
      </c>
      <c r="W60" s="67">
        <v>40</v>
      </c>
      <c r="X60" s="67" t="s">
        <v>16</v>
      </c>
      <c r="Y60" s="67" t="s">
        <v>365</v>
      </c>
      <c r="Z60" s="67" t="s">
        <v>16</v>
      </c>
      <c r="AA60" s="67" t="s">
        <v>16</v>
      </c>
      <c r="AB60" s="67" t="s">
        <v>1137</v>
      </c>
      <c r="AC60" s="67" t="s">
        <v>16</v>
      </c>
      <c r="AD60" s="67" t="s">
        <v>1005</v>
      </c>
      <c r="AE60" s="67" t="s">
        <v>16</v>
      </c>
      <c r="AF60" s="67" t="s">
        <v>16</v>
      </c>
      <c r="AG60" s="67" t="s">
        <v>16</v>
      </c>
      <c r="AH60" s="67" t="s">
        <v>16</v>
      </c>
      <c r="AI60" s="67" t="s">
        <v>16</v>
      </c>
      <c r="AJ60" s="67" t="s">
        <v>16</v>
      </c>
      <c r="AK60" s="67" t="s">
        <v>16</v>
      </c>
      <c r="AL60" s="67" t="s">
        <v>16</v>
      </c>
      <c r="AM60" s="67" t="s">
        <v>16</v>
      </c>
      <c r="AN60" s="67" t="s">
        <v>16</v>
      </c>
      <c r="AO60" s="67" t="s">
        <v>16</v>
      </c>
      <c r="AP60" s="67" t="s">
        <v>16</v>
      </c>
      <c r="AQ60" s="67" t="s">
        <v>490</v>
      </c>
      <c r="AR60" s="67" t="s">
        <v>16</v>
      </c>
      <c r="AS60" s="67" t="s">
        <v>16</v>
      </c>
      <c r="AT60" s="67" t="s">
        <v>16</v>
      </c>
    </row>
    <row r="61" spans="2:46" x14ac:dyDescent="0.3">
      <c r="B61" s="12" t="s">
        <v>331</v>
      </c>
      <c r="C61" s="14" t="s">
        <v>308</v>
      </c>
      <c r="D61" s="67" t="s">
        <v>33</v>
      </c>
      <c r="E61" s="67" t="s">
        <v>861</v>
      </c>
      <c r="F61" s="67">
        <v>51302</v>
      </c>
      <c r="G61" s="67" t="s">
        <v>276</v>
      </c>
      <c r="H61" s="67" t="s">
        <v>277</v>
      </c>
      <c r="I61" s="67" t="s">
        <v>34</v>
      </c>
      <c r="J61" s="67" t="s">
        <v>861</v>
      </c>
      <c r="K61" s="67">
        <v>15</v>
      </c>
      <c r="L61" s="67" t="s">
        <v>411</v>
      </c>
      <c r="M61" s="67">
        <v>2008</v>
      </c>
      <c r="N61" s="66" t="b">
        <v>0</v>
      </c>
      <c r="O61" s="67">
        <v>2008</v>
      </c>
      <c r="P61" s="15">
        <v>0.1</v>
      </c>
      <c r="Q61" s="67">
        <v>2178196.4564</v>
      </c>
      <c r="R61" s="67" t="s">
        <v>16</v>
      </c>
      <c r="S61" s="67" t="s">
        <v>386</v>
      </c>
      <c r="T61" s="67" t="s">
        <v>16</v>
      </c>
      <c r="U61" s="67">
        <v>0</v>
      </c>
      <c r="V61" s="67">
        <v>0</v>
      </c>
      <c r="W61" s="67">
        <v>40</v>
      </c>
      <c r="X61" s="67" t="s">
        <v>16</v>
      </c>
      <c r="Y61" s="67" t="s">
        <v>365</v>
      </c>
      <c r="Z61" s="67" t="s">
        <v>16</v>
      </c>
      <c r="AA61" s="67" t="s">
        <v>16</v>
      </c>
      <c r="AB61" s="67" t="s">
        <v>1138</v>
      </c>
      <c r="AC61" s="67" t="s">
        <v>16</v>
      </c>
      <c r="AD61" s="67" t="s">
        <v>1006</v>
      </c>
      <c r="AE61" s="67" t="s">
        <v>16</v>
      </c>
      <c r="AF61" s="67" t="s">
        <v>16</v>
      </c>
      <c r="AG61" s="67" t="s">
        <v>16</v>
      </c>
      <c r="AH61" s="67" t="s">
        <v>16</v>
      </c>
      <c r="AI61" s="67" t="s">
        <v>16</v>
      </c>
      <c r="AJ61" s="67" t="s">
        <v>16</v>
      </c>
      <c r="AK61" s="67" t="s">
        <v>16</v>
      </c>
      <c r="AL61" s="67" t="s">
        <v>16</v>
      </c>
      <c r="AM61" s="67" t="s">
        <v>16</v>
      </c>
      <c r="AN61" s="67" t="s">
        <v>16</v>
      </c>
      <c r="AO61" s="67" t="s">
        <v>16</v>
      </c>
      <c r="AP61" s="67" t="s">
        <v>16</v>
      </c>
      <c r="AQ61" s="67" t="s">
        <v>475</v>
      </c>
      <c r="AR61" s="67" t="s">
        <v>16</v>
      </c>
      <c r="AS61" s="67" t="s">
        <v>16</v>
      </c>
      <c r="AT61" s="67" t="s">
        <v>16</v>
      </c>
    </row>
    <row r="62" spans="2:46" x14ac:dyDescent="0.3">
      <c r="B62" s="12" t="s">
        <v>331</v>
      </c>
      <c r="C62" s="14" t="s">
        <v>308</v>
      </c>
      <c r="D62" s="67" t="s">
        <v>33</v>
      </c>
      <c r="E62" s="67" t="s">
        <v>861</v>
      </c>
      <c r="F62" s="67">
        <v>51302</v>
      </c>
      <c r="G62" s="67" t="s">
        <v>276</v>
      </c>
      <c r="H62" s="67" t="s">
        <v>277</v>
      </c>
      <c r="I62" s="67" t="s">
        <v>34</v>
      </c>
      <c r="J62" s="67" t="s">
        <v>861</v>
      </c>
      <c r="K62" s="67">
        <v>25</v>
      </c>
      <c r="L62" s="67" t="s">
        <v>411</v>
      </c>
      <c r="M62" s="67">
        <v>2010</v>
      </c>
      <c r="N62" s="66" t="b">
        <v>0</v>
      </c>
      <c r="O62" s="67">
        <v>2010</v>
      </c>
      <c r="P62" s="15">
        <v>0.1</v>
      </c>
      <c r="Q62" s="67">
        <v>282797.90600000002</v>
      </c>
      <c r="R62" s="67" t="s">
        <v>16</v>
      </c>
      <c r="S62" s="67" t="s">
        <v>386</v>
      </c>
      <c r="T62" s="67" t="s">
        <v>16</v>
      </c>
      <c r="U62" s="67">
        <v>0</v>
      </c>
      <c r="V62" s="67">
        <v>0</v>
      </c>
      <c r="W62" s="67">
        <v>40</v>
      </c>
      <c r="X62" s="67" t="s">
        <v>16</v>
      </c>
      <c r="Y62" s="67" t="s">
        <v>365</v>
      </c>
      <c r="Z62" s="67" t="s">
        <v>16</v>
      </c>
      <c r="AA62" s="67" t="s">
        <v>16</v>
      </c>
      <c r="AB62" s="67" t="s">
        <v>1139</v>
      </c>
      <c r="AC62" s="67" t="s">
        <v>16</v>
      </c>
      <c r="AD62" s="67" t="s">
        <v>1005</v>
      </c>
      <c r="AE62" s="67" t="s">
        <v>16</v>
      </c>
      <c r="AF62" s="67" t="s">
        <v>16</v>
      </c>
      <c r="AG62" s="67" t="s">
        <v>16</v>
      </c>
      <c r="AH62" s="67" t="s">
        <v>16</v>
      </c>
      <c r="AI62" s="67" t="s">
        <v>16</v>
      </c>
      <c r="AJ62" s="67" t="s">
        <v>16</v>
      </c>
      <c r="AK62" s="67" t="s">
        <v>16</v>
      </c>
      <c r="AL62" s="67" t="s">
        <v>16</v>
      </c>
      <c r="AM62" s="67" t="s">
        <v>16</v>
      </c>
      <c r="AN62" s="67" t="s">
        <v>16</v>
      </c>
      <c r="AO62" s="67" t="s">
        <v>16</v>
      </c>
      <c r="AP62" s="67" t="s">
        <v>16</v>
      </c>
      <c r="AQ62" s="67" t="s">
        <v>655</v>
      </c>
      <c r="AR62" s="67" t="s">
        <v>16</v>
      </c>
      <c r="AS62" s="67" t="s">
        <v>16</v>
      </c>
      <c r="AT62" s="67" t="s">
        <v>16</v>
      </c>
    </row>
    <row r="63" spans="2:46" x14ac:dyDescent="0.3">
      <c r="B63" s="12" t="s">
        <v>331</v>
      </c>
      <c r="C63" s="14" t="s">
        <v>308</v>
      </c>
      <c r="D63" s="67" t="s">
        <v>33</v>
      </c>
      <c r="E63" s="67" t="s">
        <v>861</v>
      </c>
      <c r="F63" s="67">
        <v>51302</v>
      </c>
      <c r="G63" s="67" t="s">
        <v>276</v>
      </c>
      <c r="H63" s="67" t="s">
        <v>277</v>
      </c>
      <c r="I63" s="67" t="s">
        <v>34</v>
      </c>
      <c r="J63" s="67" t="s">
        <v>861</v>
      </c>
      <c r="K63" s="67">
        <v>1</v>
      </c>
      <c r="L63" s="67" t="s">
        <v>411</v>
      </c>
      <c r="M63" s="67">
        <v>2012</v>
      </c>
      <c r="N63" s="66" t="b">
        <v>0</v>
      </c>
      <c r="O63" s="67">
        <v>2012</v>
      </c>
      <c r="P63" s="15">
        <v>0.1</v>
      </c>
      <c r="Q63" s="67">
        <v>2634380.1601</v>
      </c>
      <c r="R63" s="67" t="s">
        <v>16</v>
      </c>
      <c r="S63" s="67" t="s">
        <v>386</v>
      </c>
      <c r="T63" s="67" t="s">
        <v>16</v>
      </c>
      <c r="U63" s="67">
        <v>0</v>
      </c>
      <c r="V63" s="67">
        <v>0</v>
      </c>
      <c r="W63" s="67">
        <v>40</v>
      </c>
      <c r="X63" s="67" t="s">
        <v>16</v>
      </c>
      <c r="Y63" s="67" t="s">
        <v>365</v>
      </c>
      <c r="Z63" s="67" t="s">
        <v>16</v>
      </c>
      <c r="AA63" s="67" t="s">
        <v>16</v>
      </c>
      <c r="AB63" s="67" t="s">
        <v>1140</v>
      </c>
      <c r="AC63" s="67" t="s">
        <v>16</v>
      </c>
      <c r="AD63" s="67" t="s">
        <v>1006</v>
      </c>
      <c r="AE63" s="67" t="s">
        <v>16</v>
      </c>
      <c r="AF63" s="67" t="s">
        <v>16</v>
      </c>
      <c r="AG63" s="67" t="s">
        <v>16</v>
      </c>
      <c r="AH63" s="67" t="s">
        <v>16</v>
      </c>
      <c r="AI63" s="67" t="s">
        <v>16</v>
      </c>
      <c r="AJ63" s="67" t="s">
        <v>16</v>
      </c>
      <c r="AK63" s="67" t="s">
        <v>16</v>
      </c>
      <c r="AL63" s="67" t="s">
        <v>16</v>
      </c>
      <c r="AM63" s="67" t="s">
        <v>16</v>
      </c>
      <c r="AN63" s="67" t="s">
        <v>16</v>
      </c>
      <c r="AO63" s="67" t="s">
        <v>16</v>
      </c>
      <c r="AP63" s="67" t="s">
        <v>16</v>
      </c>
      <c r="AQ63" s="67" t="s">
        <v>495</v>
      </c>
      <c r="AR63" s="67" t="s">
        <v>16</v>
      </c>
      <c r="AS63" s="67" t="s">
        <v>16</v>
      </c>
      <c r="AT63" s="67" t="s">
        <v>16</v>
      </c>
    </row>
    <row r="64" spans="2:46" x14ac:dyDescent="0.3">
      <c r="B64" s="12" t="s">
        <v>331</v>
      </c>
      <c r="C64" s="14" t="s">
        <v>308</v>
      </c>
      <c r="D64" s="67" t="s">
        <v>33</v>
      </c>
      <c r="E64" s="67" t="s">
        <v>861</v>
      </c>
      <c r="F64" s="67">
        <v>51302</v>
      </c>
      <c r="G64" s="67" t="s">
        <v>276</v>
      </c>
      <c r="H64" s="67" t="s">
        <v>277</v>
      </c>
      <c r="I64" s="67" t="s">
        <v>34</v>
      </c>
      <c r="J64" s="67" t="s">
        <v>861</v>
      </c>
      <c r="K64" s="67">
        <v>1</v>
      </c>
      <c r="L64" s="67" t="s">
        <v>411</v>
      </c>
      <c r="M64" s="67">
        <v>2012</v>
      </c>
      <c r="N64" s="66" t="b">
        <v>0</v>
      </c>
      <c r="O64" s="67">
        <v>2012</v>
      </c>
      <c r="P64" s="15">
        <v>0.1</v>
      </c>
      <c r="Q64" s="67">
        <v>2209480.1342000002</v>
      </c>
      <c r="R64" s="67" t="s">
        <v>16</v>
      </c>
      <c r="S64" s="67" t="s">
        <v>386</v>
      </c>
      <c r="T64" s="67" t="s">
        <v>16</v>
      </c>
      <c r="U64" s="67">
        <v>0</v>
      </c>
      <c r="V64" s="67">
        <v>0</v>
      </c>
      <c r="W64" s="67">
        <v>40</v>
      </c>
      <c r="X64" s="67" t="s">
        <v>16</v>
      </c>
      <c r="Y64" s="67" t="s">
        <v>365</v>
      </c>
      <c r="Z64" s="67" t="s">
        <v>16</v>
      </c>
      <c r="AA64" s="67" t="s">
        <v>16</v>
      </c>
      <c r="AB64" s="67" t="s">
        <v>1141</v>
      </c>
      <c r="AC64" s="67" t="s">
        <v>16</v>
      </c>
      <c r="AD64" s="67" t="s">
        <v>1005</v>
      </c>
      <c r="AE64" s="67" t="s">
        <v>16</v>
      </c>
      <c r="AF64" s="67" t="s">
        <v>16</v>
      </c>
      <c r="AG64" s="67" t="s">
        <v>16</v>
      </c>
      <c r="AH64" s="67" t="s">
        <v>16</v>
      </c>
      <c r="AI64" s="67" t="s">
        <v>16</v>
      </c>
      <c r="AJ64" s="67" t="s">
        <v>16</v>
      </c>
      <c r="AK64" s="67" t="s">
        <v>16</v>
      </c>
      <c r="AL64" s="67" t="s">
        <v>16</v>
      </c>
      <c r="AM64" s="67" t="s">
        <v>16</v>
      </c>
      <c r="AN64" s="67" t="s">
        <v>16</v>
      </c>
      <c r="AO64" s="67" t="s">
        <v>16</v>
      </c>
      <c r="AP64" s="67" t="s">
        <v>16</v>
      </c>
      <c r="AQ64" s="67" t="s">
        <v>481</v>
      </c>
      <c r="AR64" s="67" t="s">
        <v>16</v>
      </c>
      <c r="AS64" s="67" t="s">
        <v>16</v>
      </c>
      <c r="AT64" s="67" t="s">
        <v>16</v>
      </c>
    </row>
    <row r="65" spans="2:46" x14ac:dyDescent="0.3">
      <c r="B65" s="12" t="s">
        <v>331</v>
      </c>
      <c r="C65" s="14" t="s">
        <v>308</v>
      </c>
      <c r="D65" s="67" t="s">
        <v>33</v>
      </c>
      <c r="E65" s="67" t="s">
        <v>860</v>
      </c>
      <c r="F65" s="67">
        <v>51301</v>
      </c>
      <c r="G65" s="67" t="s">
        <v>276</v>
      </c>
      <c r="H65" s="67" t="s">
        <v>277</v>
      </c>
      <c r="I65" s="67" t="s">
        <v>34</v>
      </c>
      <c r="J65" s="67" t="s">
        <v>860</v>
      </c>
      <c r="K65" s="67">
        <v>17</v>
      </c>
      <c r="L65" s="67" t="s">
        <v>411</v>
      </c>
      <c r="M65" s="67">
        <v>2008</v>
      </c>
      <c r="N65" s="66" t="b">
        <v>0</v>
      </c>
      <c r="O65" s="67">
        <v>2008</v>
      </c>
      <c r="P65" s="15">
        <v>0.1</v>
      </c>
      <c r="Q65" s="67">
        <v>2620824.6132999999</v>
      </c>
      <c r="R65" s="67" t="s">
        <v>16</v>
      </c>
      <c r="S65" s="67" t="s">
        <v>386</v>
      </c>
      <c r="T65" s="67" t="s">
        <v>16</v>
      </c>
      <c r="U65" s="67">
        <v>0</v>
      </c>
      <c r="V65" s="67">
        <v>0</v>
      </c>
      <c r="W65" s="67">
        <v>40</v>
      </c>
      <c r="X65" s="67" t="s">
        <v>16</v>
      </c>
      <c r="Y65" s="67" t="s">
        <v>365</v>
      </c>
      <c r="Z65" s="67" t="s">
        <v>16</v>
      </c>
      <c r="AA65" s="67" t="s">
        <v>16</v>
      </c>
      <c r="AB65" s="67" t="s">
        <v>1142</v>
      </c>
      <c r="AC65" s="67" t="s">
        <v>16</v>
      </c>
      <c r="AD65" s="67" t="s">
        <v>1006</v>
      </c>
      <c r="AE65" s="67" t="s">
        <v>16</v>
      </c>
      <c r="AF65" s="67" t="s">
        <v>16</v>
      </c>
      <c r="AG65" s="67" t="s">
        <v>16</v>
      </c>
      <c r="AH65" s="67" t="s">
        <v>16</v>
      </c>
      <c r="AI65" s="67" t="s">
        <v>16</v>
      </c>
      <c r="AJ65" s="67" t="s">
        <v>16</v>
      </c>
      <c r="AK65" s="67" t="s">
        <v>16</v>
      </c>
      <c r="AL65" s="67" t="s">
        <v>16</v>
      </c>
      <c r="AM65" s="67" t="s">
        <v>16</v>
      </c>
      <c r="AN65" s="67" t="s">
        <v>16</v>
      </c>
      <c r="AO65" s="67" t="s">
        <v>16</v>
      </c>
      <c r="AP65" s="67" t="s">
        <v>16</v>
      </c>
      <c r="AQ65" s="67" t="s">
        <v>465</v>
      </c>
      <c r="AR65" s="67" t="s">
        <v>16</v>
      </c>
      <c r="AS65" s="67" t="s">
        <v>16</v>
      </c>
      <c r="AT65" s="67" t="s">
        <v>16</v>
      </c>
    </row>
    <row r="66" spans="2:46" x14ac:dyDescent="0.3">
      <c r="B66" s="12" t="s">
        <v>331</v>
      </c>
      <c r="C66" s="14" t="s">
        <v>308</v>
      </c>
      <c r="D66" s="67" t="s">
        <v>33</v>
      </c>
      <c r="E66" s="67" t="s">
        <v>860</v>
      </c>
      <c r="F66" s="67">
        <v>51301</v>
      </c>
      <c r="G66" s="67" t="s">
        <v>276</v>
      </c>
      <c r="H66" s="67" t="s">
        <v>277</v>
      </c>
      <c r="I66" s="67" t="s">
        <v>34</v>
      </c>
      <c r="J66" s="67" t="s">
        <v>860</v>
      </c>
      <c r="K66" s="67">
        <v>1</v>
      </c>
      <c r="L66" s="67" t="s">
        <v>411</v>
      </c>
      <c r="M66" s="67">
        <v>2012</v>
      </c>
      <c r="N66" s="66" t="b">
        <v>0</v>
      </c>
      <c r="O66" s="67">
        <v>2012</v>
      </c>
      <c r="P66" s="15">
        <v>0.1</v>
      </c>
      <c r="Q66" s="67">
        <v>2804340.1704000002</v>
      </c>
      <c r="R66" s="67" t="s">
        <v>16</v>
      </c>
      <c r="S66" s="67" t="s">
        <v>386</v>
      </c>
      <c r="T66" s="67" t="s">
        <v>16</v>
      </c>
      <c r="U66" s="67">
        <v>0</v>
      </c>
      <c r="V66" s="67">
        <v>0</v>
      </c>
      <c r="W66" s="67">
        <v>40</v>
      </c>
      <c r="X66" s="67" t="s">
        <v>16</v>
      </c>
      <c r="Y66" s="67" t="s">
        <v>365</v>
      </c>
      <c r="Z66" s="67" t="s">
        <v>16</v>
      </c>
      <c r="AA66" s="67" t="s">
        <v>16</v>
      </c>
      <c r="AB66" s="67" t="s">
        <v>1143</v>
      </c>
      <c r="AC66" s="67" t="s">
        <v>16</v>
      </c>
      <c r="AD66" s="67" t="s">
        <v>1006</v>
      </c>
      <c r="AE66" s="67" t="s">
        <v>16</v>
      </c>
      <c r="AF66" s="67" t="s">
        <v>16</v>
      </c>
      <c r="AG66" s="67" t="s">
        <v>16</v>
      </c>
      <c r="AH66" s="67" t="s">
        <v>16</v>
      </c>
      <c r="AI66" s="67" t="s">
        <v>16</v>
      </c>
      <c r="AJ66" s="67" t="s">
        <v>16</v>
      </c>
      <c r="AK66" s="67" t="s">
        <v>16</v>
      </c>
      <c r="AL66" s="67" t="s">
        <v>16</v>
      </c>
      <c r="AM66" s="67" t="s">
        <v>16</v>
      </c>
      <c r="AN66" s="67" t="s">
        <v>16</v>
      </c>
      <c r="AO66" s="67" t="s">
        <v>16</v>
      </c>
      <c r="AP66" s="67" t="s">
        <v>16</v>
      </c>
      <c r="AQ66" s="67" t="s">
        <v>458</v>
      </c>
      <c r="AR66" s="67" t="s">
        <v>16</v>
      </c>
      <c r="AS66" s="67" t="s">
        <v>16</v>
      </c>
      <c r="AT66" s="67" t="s">
        <v>16</v>
      </c>
    </row>
    <row r="67" spans="2:46" x14ac:dyDescent="0.3">
      <c r="B67" s="12" t="s">
        <v>331</v>
      </c>
      <c r="C67" s="14" t="s">
        <v>308</v>
      </c>
      <c r="D67" s="67" t="s">
        <v>35</v>
      </c>
      <c r="E67" s="67" t="s">
        <v>868</v>
      </c>
      <c r="F67" s="67">
        <v>51906</v>
      </c>
      <c r="G67" s="67" t="s">
        <v>276</v>
      </c>
      <c r="H67" s="67" t="s">
        <v>277</v>
      </c>
      <c r="I67" s="67" t="s">
        <v>114</v>
      </c>
      <c r="J67" s="67" t="s">
        <v>868</v>
      </c>
      <c r="K67" s="67">
        <v>1</v>
      </c>
      <c r="L67" s="67" t="s">
        <v>314</v>
      </c>
      <c r="M67" s="67">
        <v>1998</v>
      </c>
      <c r="N67" s="66" t="b">
        <v>0</v>
      </c>
      <c r="O67" s="67">
        <v>2008</v>
      </c>
      <c r="P67" s="15">
        <v>0.1</v>
      </c>
      <c r="Q67" s="67">
        <v>89108.036900000006</v>
      </c>
      <c r="R67" s="67" t="s">
        <v>16</v>
      </c>
      <c r="S67" s="67" t="s">
        <v>386</v>
      </c>
      <c r="T67" s="67" t="s">
        <v>16</v>
      </c>
      <c r="U67" s="67">
        <v>0</v>
      </c>
      <c r="V67" s="67">
        <v>0</v>
      </c>
      <c r="W67" s="67">
        <v>6</v>
      </c>
      <c r="X67" s="67" t="s">
        <v>16</v>
      </c>
      <c r="Y67" s="67" t="s">
        <v>365</v>
      </c>
      <c r="Z67" s="67" t="s">
        <v>16</v>
      </c>
      <c r="AA67" s="67" t="s">
        <v>16</v>
      </c>
      <c r="AB67" s="67" t="s">
        <v>1144</v>
      </c>
      <c r="AC67" s="67" t="s">
        <v>16</v>
      </c>
      <c r="AD67" s="67" t="s">
        <v>1000</v>
      </c>
      <c r="AE67" s="67" t="s">
        <v>1001</v>
      </c>
      <c r="AF67" s="67" t="s">
        <v>16</v>
      </c>
      <c r="AG67" s="67" t="s">
        <v>16</v>
      </c>
      <c r="AH67" s="67" t="s">
        <v>16</v>
      </c>
      <c r="AI67" s="67" t="s">
        <v>16</v>
      </c>
      <c r="AJ67" s="67" t="s">
        <v>16</v>
      </c>
      <c r="AK67" s="67" t="s">
        <v>16</v>
      </c>
      <c r="AL67" s="67" t="s">
        <v>16</v>
      </c>
      <c r="AM67" s="67" t="s">
        <v>16</v>
      </c>
      <c r="AN67" s="67" t="s">
        <v>16</v>
      </c>
      <c r="AO67" s="67" t="s">
        <v>16</v>
      </c>
      <c r="AP67" s="67" t="s">
        <v>16</v>
      </c>
      <c r="AQ67" s="67" t="s">
        <v>655</v>
      </c>
      <c r="AR67" s="67" t="s">
        <v>16</v>
      </c>
      <c r="AS67" s="67" t="s">
        <v>16</v>
      </c>
      <c r="AT67" s="67" t="s">
        <v>16</v>
      </c>
    </row>
    <row r="68" spans="2:46" x14ac:dyDescent="0.3">
      <c r="B68" s="12" t="s">
        <v>331</v>
      </c>
      <c r="C68" s="14" t="s">
        <v>308</v>
      </c>
      <c r="D68" s="67" t="s">
        <v>35</v>
      </c>
      <c r="E68" s="67" t="s">
        <v>894</v>
      </c>
      <c r="F68" s="67">
        <v>52301</v>
      </c>
      <c r="G68" s="67" t="s">
        <v>276</v>
      </c>
      <c r="H68" s="67" t="s">
        <v>277</v>
      </c>
      <c r="I68" s="67" t="s">
        <v>895</v>
      </c>
      <c r="J68" s="67" t="s">
        <v>894</v>
      </c>
      <c r="K68" s="67">
        <v>56</v>
      </c>
      <c r="L68" s="67" t="s">
        <v>314</v>
      </c>
      <c r="M68" s="67">
        <v>2007</v>
      </c>
      <c r="N68" s="66" t="b">
        <v>0</v>
      </c>
      <c r="O68" s="67">
        <v>2004</v>
      </c>
      <c r="P68" s="15">
        <v>0.1</v>
      </c>
      <c r="Q68" s="67">
        <v>90882.547300000006</v>
      </c>
      <c r="R68" s="67" t="s">
        <v>16</v>
      </c>
      <c r="S68" s="67" t="s">
        <v>386</v>
      </c>
      <c r="T68" s="67" t="s">
        <v>16</v>
      </c>
      <c r="U68" s="67">
        <v>0</v>
      </c>
      <c r="V68" s="67">
        <v>0</v>
      </c>
      <c r="W68" s="67">
        <v>5</v>
      </c>
      <c r="X68" s="67" t="s">
        <v>16</v>
      </c>
      <c r="Y68" s="67" t="s">
        <v>365</v>
      </c>
      <c r="Z68" s="67" t="s">
        <v>16</v>
      </c>
      <c r="AA68" s="67" t="s">
        <v>16</v>
      </c>
      <c r="AB68" s="67" t="s">
        <v>1145</v>
      </c>
      <c r="AC68" s="67" t="s">
        <v>16</v>
      </c>
      <c r="AD68" s="67" t="s">
        <v>999</v>
      </c>
      <c r="AE68" s="67" t="s">
        <v>1002</v>
      </c>
      <c r="AF68" s="67" t="s">
        <v>16</v>
      </c>
      <c r="AG68" s="67" t="s">
        <v>16</v>
      </c>
      <c r="AH68" s="67" t="s">
        <v>16</v>
      </c>
      <c r="AI68" s="67" t="s">
        <v>16</v>
      </c>
      <c r="AJ68" s="67" t="s">
        <v>16</v>
      </c>
      <c r="AK68" s="67" t="s">
        <v>16</v>
      </c>
      <c r="AL68" s="67" t="s">
        <v>16</v>
      </c>
      <c r="AM68" s="67" t="s">
        <v>16</v>
      </c>
      <c r="AN68" s="67" t="s">
        <v>16</v>
      </c>
      <c r="AO68" s="67" t="s">
        <v>16</v>
      </c>
      <c r="AP68" s="67" t="s">
        <v>16</v>
      </c>
      <c r="AQ68" s="67" t="s">
        <v>16</v>
      </c>
      <c r="AR68" s="67" t="s">
        <v>16</v>
      </c>
      <c r="AS68" s="67" t="s">
        <v>16</v>
      </c>
      <c r="AT68" s="67" t="s">
        <v>16</v>
      </c>
    </row>
    <row r="69" spans="2:46" x14ac:dyDescent="0.3">
      <c r="B69" s="12" t="s">
        <v>331</v>
      </c>
      <c r="C69" s="14" t="s">
        <v>308</v>
      </c>
      <c r="D69" s="67" t="s">
        <v>35</v>
      </c>
      <c r="E69" s="67" t="s">
        <v>898</v>
      </c>
      <c r="F69" s="67">
        <v>52523</v>
      </c>
      <c r="G69" s="67" t="s">
        <v>276</v>
      </c>
      <c r="H69" s="67" t="s">
        <v>277</v>
      </c>
      <c r="I69" s="67" t="s">
        <v>895</v>
      </c>
      <c r="J69" s="67" t="s">
        <v>898</v>
      </c>
      <c r="K69" s="67">
        <v>46</v>
      </c>
      <c r="L69" s="67" t="s">
        <v>314</v>
      </c>
      <c r="M69" s="67">
        <v>2008</v>
      </c>
      <c r="N69" s="66" t="b">
        <v>0</v>
      </c>
      <c r="O69" s="67">
        <v>2010</v>
      </c>
      <c r="P69" s="15">
        <v>0.1</v>
      </c>
      <c r="Q69" s="67">
        <v>89799.042000000001</v>
      </c>
      <c r="R69" s="67" t="s">
        <v>16</v>
      </c>
      <c r="S69" s="67" t="s">
        <v>386</v>
      </c>
      <c r="T69" s="67" t="s">
        <v>16</v>
      </c>
      <c r="U69" s="67">
        <v>0</v>
      </c>
      <c r="V69" s="67">
        <v>0</v>
      </c>
      <c r="W69" s="67">
        <v>5</v>
      </c>
      <c r="X69" s="67" t="s">
        <v>16</v>
      </c>
      <c r="Y69" s="67" t="s">
        <v>365</v>
      </c>
      <c r="Z69" s="67" t="s">
        <v>16</v>
      </c>
      <c r="AA69" s="67" t="s">
        <v>16</v>
      </c>
      <c r="AB69" s="67" t="s">
        <v>1146</v>
      </c>
      <c r="AC69" s="67" t="s">
        <v>16</v>
      </c>
      <c r="AD69" s="67" t="s">
        <v>997</v>
      </c>
      <c r="AE69" s="67" t="s">
        <v>1003</v>
      </c>
      <c r="AF69" s="67" t="s">
        <v>16</v>
      </c>
      <c r="AG69" s="67" t="s">
        <v>16</v>
      </c>
      <c r="AH69" s="67" t="s">
        <v>16</v>
      </c>
      <c r="AI69" s="67" t="s">
        <v>16</v>
      </c>
      <c r="AJ69" s="67" t="s">
        <v>16</v>
      </c>
      <c r="AK69" s="67" t="s">
        <v>16</v>
      </c>
      <c r="AL69" s="67" t="s">
        <v>16</v>
      </c>
      <c r="AM69" s="67" t="s">
        <v>16</v>
      </c>
      <c r="AN69" s="67" t="s">
        <v>16</v>
      </c>
      <c r="AO69" s="67" t="s">
        <v>16</v>
      </c>
      <c r="AP69" s="67" t="s">
        <v>16</v>
      </c>
      <c r="AQ69" s="67" t="s">
        <v>16</v>
      </c>
      <c r="AR69" s="67" t="s">
        <v>16</v>
      </c>
      <c r="AS69" s="67" t="s">
        <v>16</v>
      </c>
      <c r="AT69" s="67" t="s">
        <v>16</v>
      </c>
    </row>
    <row r="70" spans="2:46" x14ac:dyDescent="0.3">
      <c r="B70" s="12" t="s">
        <v>331</v>
      </c>
      <c r="C70" s="14" t="s">
        <v>308</v>
      </c>
      <c r="D70" s="67" t="s">
        <v>35</v>
      </c>
      <c r="E70" s="67" t="s">
        <v>898</v>
      </c>
      <c r="F70" s="67">
        <v>52523</v>
      </c>
      <c r="G70" s="67" t="s">
        <v>276</v>
      </c>
      <c r="H70" s="67" t="s">
        <v>277</v>
      </c>
      <c r="I70" s="67" t="s">
        <v>895</v>
      </c>
      <c r="J70" s="67" t="s">
        <v>898</v>
      </c>
      <c r="K70" s="67">
        <v>32</v>
      </c>
      <c r="L70" s="67" t="s">
        <v>314</v>
      </c>
      <c r="M70" s="67">
        <v>2007</v>
      </c>
      <c r="N70" s="66" t="b">
        <v>0</v>
      </c>
      <c r="O70" s="67">
        <v>2010</v>
      </c>
      <c r="P70" s="15">
        <v>0.1</v>
      </c>
      <c r="Q70" s="67">
        <v>89367.315799999997</v>
      </c>
      <c r="R70" s="67" t="s">
        <v>16</v>
      </c>
      <c r="S70" s="67" t="s">
        <v>386</v>
      </c>
      <c r="T70" s="67" t="s">
        <v>16</v>
      </c>
      <c r="U70" s="67">
        <v>0</v>
      </c>
      <c r="V70" s="67">
        <v>0</v>
      </c>
      <c r="W70" s="67">
        <v>5</v>
      </c>
      <c r="X70" s="67" t="s">
        <v>16</v>
      </c>
      <c r="Y70" s="67" t="s">
        <v>365</v>
      </c>
      <c r="Z70" s="67" t="s">
        <v>16</v>
      </c>
      <c r="AA70" s="67" t="s">
        <v>16</v>
      </c>
      <c r="AB70" s="67" t="s">
        <v>1147</v>
      </c>
      <c r="AC70" s="67" t="s">
        <v>16</v>
      </c>
      <c r="AD70" s="67" t="s">
        <v>997</v>
      </c>
      <c r="AE70" s="67" t="s">
        <v>1003</v>
      </c>
      <c r="AF70" s="67" t="s">
        <v>16</v>
      </c>
      <c r="AG70" s="67" t="s">
        <v>16</v>
      </c>
      <c r="AH70" s="67" t="s">
        <v>16</v>
      </c>
      <c r="AI70" s="67" t="s">
        <v>16</v>
      </c>
      <c r="AJ70" s="67" t="s">
        <v>16</v>
      </c>
      <c r="AK70" s="67" t="s">
        <v>16</v>
      </c>
      <c r="AL70" s="67" t="s">
        <v>16</v>
      </c>
      <c r="AM70" s="67" t="s">
        <v>16</v>
      </c>
      <c r="AN70" s="67" t="s">
        <v>16</v>
      </c>
      <c r="AO70" s="67" t="s">
        <v>16</v>
      </c>
      <c r="AP70" s="67" t="s">
        <v>16</v>
      </c>
      <c r="AQ70" s="67" t="s">
        <v>16</v>
      </c>
      <c r="AR70" s="67" t="s">
        <v>16</v>
      </c>
      <c r="AS70" s="67" t="s">
        <v>16</v>
      </c>
      <c r="AT70" s="67" t="s">
        <v>16</v>
      </c>
    </row>
    <row r="71" spans="2:46" x14ac:dyDescent="0.3">
      <c r="B71" s="12" t="s">
        <v>331</v>
      </c>
      <c r="C71" s="14" t="s">
        <v>308</v>
      </c>
      <c r="D71" s="67" t="s">
        <v>35</v>
      </c>
      <c r="E71" s="67" t="s">
        <v>898</v>
      </c>
      <c r="F71" s="67">
        <v>52523</v>
      </c>
      <c r="G71" s="67" t="s">
        <v>276</v>
      </c>
      <c r="H71" s="67" t="s">
        <v>277</v>
      </c>
      <c r="I71" s="67" t="s">
        <v>895</v>
      </c>
      <c r="J71" s="67" t="s">
        <v>898</v>
      </c>
      <c r="K71" s="67">
        <v>30</v>
      </c>
      <c r="L71" s="67" t="s">
        <v>314</v>
      </c>
      <c r="M71" s="67">
        <v>2009</v>
      </c>
      <c r="N71" s="66" t="b">
        <v>0</v>
      </c>
      <c r="O71" s="67">
        <v>2010</v>
      </c>
      <c r="P71" s="15">
        <v>0.1</v>
      </c>
      <c r="Q71" s="67">
        <v>90029.295899999997</v>
      </c>
      <c r="R71" s="67" t="s">
        <v>16</v>
      </c>
      <c r="S71" s="67" t="s">
        <v>386</v>
      </c>
      <c r="T71" s="67" t="s">
        <v>16</v>
      </c>
      <c r="U71" s="67">
        <v>0</v>
      </c>
      <c r="V71" s="67">
        <v>0</v>
      </c>
      <c r="W71" s="67">
        <v>5</v>
      </c>
      <c r="X71" s="67" t="s">
        <v>16</v>
      </c>
      <c r="Y71" s="67" t="s">
        <v>365</v>
      </c>
      <c r="Z71" s="67" t="s">
        <v>16</v>
      </c>
      <c r="AA71" s="67" t="s">
        <v>16</v>
      </c>
      <c r="AB71" s="67" t="s">
        <v>1148</v>
      </c>
      <c r="AC71" s="67" t="s">
        <v>16</v>
      </c>
      <c r="AD71" s="67" t="s">
        <v>997</v>
      </c>
      <c r="AE71" s="67" t="s">
        <v>1003</v>
      </c>
      <c r="AF71" s="67" t="s">
        <v>16</v>
      </c>
      <c r="AG71" s="67" t="s">
        <v>16</v>
      </c>
      <c r="AH71" s="67" t="s">
        <v>16</v>
      </c>
      <c r="AI71" s="67" t="s">
        <v>16</v>
      </c>
      <c r="AJ71" s="67" t="s">
        <v>16</v>
      </c>
      <c r="AK71" s="67" t="s">
        <v>16</v>
      </c>
      <c r="AL71" s="67" t="s">
        <v>16</v>
      </c>
      <c r="AM71" s="67" t="s">
        <v>16</v>
      </c>
      <c r="AN71" s="67" t="s">
        <v>16</v>
      </c>
      <c r="AO71" s="67" t="s">
        <v>16</v>
      </c>
      <c r="AP71" s="67" t="s">
        <v>16</v>
      </c>
      <c r="AQ71" s="67" t="s">
        <v>16</v>
      </c>
      <c r="AR71" s="67" t="s">
        <v>16</v>
      </c>
      <c r="AS71" s="67" t="s">
        <v>16</v>
      </c>
      <c r="AT71" s="67" t="s">
        <v>16</v>
      </c>
    </row>
    <row r="72" spans="2:46" x14ac:dyDescent="0.3">
      <c r="B72" s="12" t="s">
        <v>331</v>
      </c>
      <c r="C72" s="14" t="s">
        <v>308</v>
      </c>
      <c r="D72" s="67" t="s">
        <v>35</v>
      </c>
      <c r="E72" s="67" t="s">
        <v>898</v>
      </c>
      <c r="F72" s="67">
        <v>52523</v>
      </c>
      <c r="G72" s="67" t="s">
        <v>276</v>
      </c>
      <c r="H72" s="67" t="s">
        <v>277</v>
      </c>
      <c r="I72" s="67" t="s">
        <v>895</v>
      </c>
      <c r="J72" s="67" t="s">
        <v>898</v>
      </c>
      <c r="K72" s="67">
        <v>21</v>
      </c>
      <c r="L72" s="67" t="s">
        <v>314</v>
      </c>
      <c r="M72" s="67">
        <v>2003</v>
      </c>
      <c r="N72" s="66" t="b">
        <v>0</v>
      </c>
      <c r="O72" s="67">
        <v>2010</v>
      </c>
      <c r="P72" s="15">
        <v>0.1</v>
      </c>
      <c r="Q72" s="67">
        <v>90785.844599999997</v>
      </c>
      <c r="R72" s="67" t="s">
        <v>16</v>
      </c>
      <c r="S72" s="67" t="s">
        <v>386</v>
      </c>
      <c r="T72" s="67" t="s">
        <v>16</v>
      </c>
      <c r="U72" s="67">
        <v>0</v>
      </c>
      <c r="V72" s="67">
        <v>0</v>
      </c>
      <c r="W72" s="67">
        <v>5</v>
      </c>
      <c r="X72" s="67" t="s">
        <v>16</v>
      </c>
      <c r="Y72" s="67" t="s">
        <v>365</v>
      </c>
      <c r="Z72" s="67" t="s">
        <v>16</v>
      </c>
      <c r="AA72" s="67" t="s">
        <v>16</v>
      </c>
      <c r="AB72" s="67" t="s">
        <v>1149</v>
      </c>
      <c r="AC72" s="67" t="s">
        <v>16</v>
      </c>
      <c r="AD72" s="67" t="s">
        <v>1000</v>
      </c>
      <c r="AE72" s="67" t="s">
        <v>1001</v>
      </c>
      <c r="AF72" s="67" t="s">
        <v>16</v>
      </c>
      <c r="AG72" s="67" t="s">
        <v>16</v>
      </c>
      <c r="AH72" s="67" t="s">
        <v>16</v>
      </c>
      <c r="AI72" s="67" t="s">
        <v>16</v>
      </c>
      <c r="AJ72" s="67" t="s">
        <v>16</v>
      </c>
      <c r="AK72" s="67" t="s">
        <v>16</v>
      </c>
      <c r="AL72" s="67" t="s">
        <v>16</v>
      </c>
      <c r="AM72" s="67" t="s">
        <v>16</v>
      </c>
      <c r="AN72" s="67" t="s">
        <v>16</v>
      </c>
      <c r="AO72" s="67" t="s">
        <v>16</v>
      </c>
      <c r="AP72" s="67" t="s">
        <v>16</v>
      </c>
      <c r="AQ72" s="67" t="s">
        <v>16</v>
      </c>
      <c r="AR72" s="67" t="s">
        <v>16</v>
      </c>
      <c r="AS72" s="67" t="s">
        <v>16</v>
      </c>
      <c r="AT72" s="67" t="s">
        <v>16</v>
      </c>
    </row>
    <row r="73" spans="2:46" x14ac:dyDescent="0.3">
      <c r="B73" s="12" t="s">
        <v>331</v>
      </c>
      <c r="C73" s="14" t="s">
        <v>308</v>
      </c>
      <c r="D73" s="67" t="s">
        <v>35</v>
      </c>
      <c r="E73" s="67" t="s">
        <v>898</v>
      </c>
      <c r="F73" s="67">
        <v>52523</v>
      </c>
      <c r="G73" s="67" t="s">
        <v>276</v>
      </c>
      <c r="H73" s="67" t="s">
        <v>277</v>
      </c>
      <c r="I73" s="67" t="s">
        <v>895</v>
      </c>
      <c r="J73" s="67" t="s">
        <v>898</v>
      </c>
      <c r="K73" s="67">
        <v>20</v>
      </c>
      <c r="L73" s="67" t="s">
        <v>314</v>
      </c>
      <c r="M73" s="67">
        <v>2002</v>
      </c>
      <c r="N73" s="66" t="b">
        <v>0</v>
      </c>
      <c r="O73" s="67">
        <v>2010</v>
      </c>
      <c r="P73" s="15">
        <v>0.1</v>
      </c>
      <c r="Q73" s="67">
        <v>87381.375499999995</v>
      </c>
      <c r="R73" s="67" t="s">
        <v>16</v>
      </c>
      <c r="S73" s="67" t="s">
        <v>386</v>
      </c>
      <c r="T73" s="67" t="s">
        <v>16</v>
      </c>
      <c r="U73" s="67">
        <v>0</v>
      </c>
      <c r="V73" s="67">
        <v>0</v>
      </c>
      <c r="W73" s="67">
        <v>5</v>
      </c>
      <c r="X73" s="67" t="s">
        <v>16</v>
      </c>
      <c r="Y73" s="67" t="s">
        <v>365</v>
      </c>
      <c r="Z73" s="67" t="s">
        <v>16</v>
      </c>
      <c r="AA73" s="67" t="s">
        <v>16</v>
      </c>
      <c r="AB73" s="67" t="s">
        <v>1150</v>
      </c>
      <c r="AC73" s="67" t="s">
        <v>16</v>
      </c>
      <c r="AD73" s="67" t="s">
        <v>1000</v>
      </c>
      <c r="AE73" s="67" t="s">
        <v>1001</v>
      </c>
      <c r="AF73" s="67" t="s">
        <v>16</v>
      </c>
      <c r="AG73" s="67" t="s">
        <v>16</v>
      </c>
      <c r="AH73" s="67" t="s">
        <v>16</v>
      </c>
      <c r="AI73" s="67" t="s">
        <v>16</v>
      </c>
      <c r="AJ73" s="67" t="s">
        <v>16</v>
      </c>
      <c r="AK73" s="67" t="s">
        <v>16</v>
      </c>
      <c r="AL73" s="67" t="s">
        <v>16</v>
      </c>
      <c r="AM73" s="67" t="s">
        <v>16</v>
      </c>
      <c r="AN73" s="67" t="s">
        <v>16</v>
      </c>
      <c r="AO73" s="67" t="s">
        <v>16</v>
      </c>
      <c r="AP73" s="67" t="s">
        <v>16</v>
      </c>
      <c r="AQ73" s="67" t="s">
        <v>16</v>
      </c>
      <c r="AR73" s="67" t="s">
        <v>16</v>
      </c>
      <c r="AS73" s="67" t="s">
        <v>16</v>
      </c>
      <c r="AT73" s="67" t="s">
        <v>16</v>
      </c>
    </row>
    <row r="74" spans="2:46" x14ac:dyDescent="0.3">
      <c r="B74" s="12" t="s">
        <v>331</v>
      </c>
      <c r="C74" s="14" t="s">
        <v>308</v>
      </c>
      <c r="D74" s="67" t="s">
        <v>35</v>
      </c>
      <c r="E74" s="67" t="s">
        <v>898</v>
      </c>
      <c r="F74" s="67">
        <v>52523</v>
      </c>
      <c r="G74" s="67" t="s">
        <v>276</v>
      </c>
      <c r="H74" s="67" t="s">
        <v>277</v>
      </c>
      <c r="I74" s="67" t="s">
        <v>895</v>
      </c>
      <c r="J74" s="67" t="s">
        <v>898</v>
      </c>
      <c r="K74" s="67">
        <v>13</v>
      </c>
      <c r="L74" s="67" t="s">
        <v>314</v>
      </c>
      <c r="M74" s="67">
        <v>2004</v>
      </c>
      <c r="N74" s="66" t="b">
        <v>0</v>
      </c>
      <c r="O74" s="67">
        <v>2010</v>
      </c>
      <c r="P74" s="15">
        <v>0.1</v>
      </c>
      <c r="Q74" s="67">
        <v>91658.785399999993</v>
      </c>
      <c r="R74" s="67" t="s">
        <v>16</v>
      </c>
      <c r="S74" s="67" t="s">
        <v>386</v>
      </c>
      <c r="T74" s="67" t="s">
        <v>16</v>
      </c>
      <c r="U74" s="67">
        <v>0</v>
      </c>
      <c r="V74" s="67">
        <v>0</v>
      </c>
      <c r="W74" s="67">
        <v>5</v>
      </c>
      <c r="X74" s="67" t="s">
        <v>16</v>
      </c>
      <c r="Y74" s="67" t="s">
        <v>365</v>
      </c>
      <c r="Z74" s="67" t="s">
        <v>16</v>
      </c>
      <c r="AA74" s="67" t="s">
        <v>16</v>
      </c>
      <c r="AB74" s="67" t="s">
        <v>1151</v>
      </c>
      <c r="AC74" s="67" t="s">
        <v>16</v>
      </c>
      <c r="AD74" s="67" t="s">
        <v>997</v>
      </c>
      <c r="AE74" s="67" t="s">
        <v>1003</v>
      </c>
      <c r="AF74" s="67" t="s">
        <v>16</v>
      </c>
      <c r="AG74" s="67" t="s">
        <v>16</v>
      </c>
      <c r="AH74" s="67" t="s">
        <v>16</v>
      </c>
      <c r="AI74" s="67" t="s">
        <v>16</v>
      </c>
      <c r="AJ74" s="67" t="s">
        <v>16</v>
      </c>
      <c r="AK74" s="67" t="s">
        <v>16</v>
      </c>
      <c r="AL74" s="67" t="s">
        <v>16</v>
      </c>
      <c r="AM74" s="67" t="s">
        <v>16</v>
      </c>
      <c r="AN74" s="67" t="s">
        <v>16</v>
      </c>
      <c r="AO74" s="67" t="s">
        <v>16</v>
      </c>
      <c r="AP74" s="67" t="s">
        <v>16</v>
      </c>
      <c r="AQ74" s="67" t="s">
        <v>16</v>
      </c>
      <c r="AR74" s="67" t="s">
        <v>16</v>
      </c>
      <c r="AS74" s="67" t="s">
        <v>16</v>
      </c>
      <c r="AT74" s="67" t="s">
        <v>16</v>
      </c>
    </row>
    <row r="75" spans="2:46" x14ac:dyDescent="0.3">
      <c r="B75" s="12" t="s">
        <v>331</v>
      </c>
      <c r="C75" s="14" t="s">
        <v>308</v>
      </c>
      <c r="D75" s="67" t="s">
        <v>35</v>
      </c>
      <c r="E75" s="67" t="s">
        <v>898</v>
      </c>
      <c r="F75" s="67">
        <v>52523</v>
      </c>
      <c r="G75" s="67" t="s">
        <v>276</v>
      </c>
      <c r="H75" s="67" t="s">
        <v>277</v>
      </c>
      <c r="I75" s="67" t="s">
        <v>895</v>
      </c>
      <c r="J75" s="67" t="s">
        <v>898</v>
      </c>
      <c r="K75" s="67">
        <v>4</v>
      </c>
      <c r="L75" s="67" t="s">
        <v>314</v>
      </c>
      <c r="M75" s="67">
        <v>2005</v>
      </c>
      <c r="N75" s="66" t="b">
        <v>0</v>
      </c>
      <c r="O75" s="67">
        <v>2010</v>
      </c>
      <c r="P75" s="15">
        <v>0.1</v>
      </c>
      <c r="Q75" s="67">
        <v>89367.315799999997</v>
      </c>
      <c r="R75" s="67" t="s">
        <v>16</v>
      </c>
      <c r="S75" s="67" t="s">
        <v>386</v>
      </c>
      <c r="T75" s="67" t="s">
        <v>16</v>
      </c>
      <c r="U75" s="67">
        <v>0</v>
      </c>
      <c r="V75" s="67">
        <v>0</v>
      </c>
      <c r="W75" s="67">
        <v>5</v>
      </c>
      <c r="X75" s="67" t="s">
        <v>16</v>
      </c>
      <c r="Y75" s="67" t="s">
        <v>365</v>
      </c>
      <c r="Z75" s="67" t="s">
        <v>16</v>
      </c>
      <c r="AA75" s="67" t="s">
        <v>16</v>
      </c>
      <c r="AB75" s="67" t="s">
        <v>1152</v>
      </c>
      <c r="AC75" s="67" t="s">
        <v>16</v>
      </c>
      <c r="AD75" s="67" t="s">
        <v>997</v>
      </c>
      <c r="AE75" s="67" t="s">
        <v>1003</v>
      </c>
      <c r="AF75" s="67" t="s">
        <v>16</v>
      </c>
      <c r="AG75" s="67" t="s">
        <v>16</v>
      </c>
      <c r="AH75" s="67" t="s">
        <v>16</v>
      </c>
      <c r="AI75" s="67" t="s">
        <v>16</v>
      </c>
      <c r="AJ75" s="67" t="s">
        <v>16</v>
      </c>
      <c r="AK75" s="67" t="s">
        <v>16</v>
      </c>
      <c r="AL75" s="67" t="s">
        <v>16</v>
      </c>
      <c r="AM75" s="67" t="s">
        <v>16</v>
      </c>
      <c r="AN75" s="67" t="s">
        <v>16</v>
      </c>
      <c r="AO75" s="67" t="s">
        <v>16</v>
      </c>
      <c r="AP75" s="67" t="s">
        <v>16</v>
      </c>
      <c r="AQ75" s="67" t="s">
        <v>16</v>
      </c>
      <c r="AR75" s="67" t="s">
        <v>16</v>
      </c>
      <c r="AS75" s="67" t="s">
        <v>16</v>
      </c>
      <c r="AT75" s="67" t="s">
        <v>16</v>
      </c>
    </row>
    <row r="76" spans="2:46" x14ac:dyDescent="0.3">
      <c r="B76" s="12" t="s">
        <v>331</v>
      </c>
      <c r="C76" s="14" t="s">
        <v>308</v>
      </c>
      <c r="D76" s="67" t="s">
        <v>35</v>
      </c>
      <c r="E76" s="67" t="s">
        <v>898</v>
      </c>
      <c r="F76" s="67">
        <v>52523</v>
      </c>
      <c r="G76" s="67" t="s">
        <v>276</v>
      </c>
      <c r="H76" s="67" t="s">
        <v>277</v>
      </c>
      <c r="I76" s="67" t="s">
        <v>895</v>
      </c>
      <c r="J76" s="67" t="s">
        <v>898</v>
      </c>
      <c r="K76" s="67">
        <v>2</v>
      </c>
      <c r="L76" s="67" t="s">
        <v>314</v>
      </c>
      <c r="M76" s="67">
        <v>2000</v>
      </c>
      <c r="N76" s="66" t="b">
        <v>0</v>
      </c>
      <c r="O76" s="67">
        <v>2010</v>
      </c>
      <c r="P76" s="15">
        <v>0.1</v>
      </c>
      <c r="Q76" s="67">
        <v>87381.375499999995</v>
      </c>
      <c r="R76" s="67" t="s">
        <v>16</v>
      </c>
      <c r="S76" s="67" t="s">
        <v>386</v>
      </c>
      <c r="T76" s="67" t="s">
        <v>16</v>
      </c>
      <c r="U76" s="67">
        <v>0</v>
      </c>
      <c r="V76" s="67">
        <v>0</v>
      </c>
      <c r="W76" s="67">
        <v>5</v>
      </c>
      <c r="X76" s="67" t="s">
        <v>16</v>
      </c>
      <c r="Y76" s="67" t="s">
        <v>365</v>
      </c>
      <c r="Z76" s="67" t="s">
        <v>16</v>
      </c>
      <c r="AA76" s="67" t="s">
        <v>16</v>
      </c>
      <c r="AB76" s="67" t="s">
        <v>1153</v>
      </c>
      <c r="AC76" s="67" t="s">
        <v>16</v>
      </c>
      <c r="AD76" s="67" t="s">
        <v>1000</v>
      </c>
      <c r="AE76" s="67" t="s">
        <v>1001</v>
      </c>
      <c r="AF76" s="67" t="s">
        <v>16</v>
      </c>
      <c r="AG76" s="67" t="s">
        <v>16</v>
      </c>
      <c r="AH76" s="67" t="s">
        <v>16</v>
      </c>
      <c r="AI76" s="67" t="s">
        <v>16</v>
      </c>
      <c r="AJ76" s="67" t="s">
        <v>16</v>
      </c>
      <c r="AK76" s="67" t="s">
        <v>16</v>
      </c>
      <c r="AL76" s="67" t="s">
        <v>16</v>
      </c>
      <c r="AM76" s="67" t="s">
        <v>16</v>
      </c>
      <c r="AN76" s="67" t="s">
        <v>16</v>
      </c>
      <c r="AO76" s="67" t="s">
        <v>16</v>
      </c>
      <c r="AP76" s="67" t="s">
        <v>16</v>
      </c>
      <c r="AQ76" s="67" t="s">
        <v>16</v>
      </c>
      <c r="AR76" s="67" t="s">
        <v>16</v>
      </c>
      <c r="AS76" s="67" t="s">
        <v>16</v>
      </c>
      <c r="AT76" s="67" t="s">
        <v>16</v>
      </c>
    </row>
    <row r="77" spans="2:46" x14ac:dyDescent="0.3">
      <c r="B77" s="12" t="s">
        <v>331</v>
      </c>
      <c r="C77" s="14" t="s">
        <v>308</v>
      </c>
      <c r="D77" s="67" t="s">
        <v>35</v>
      </c>
      <c r="E77" s="67" t="s">
        <v>898</v>
      </c>
      <c r="F77" s="67">
        <v>52523</v>
      </c>
      <c r="G77" s="67" t="s">
        <v>276</v>
      </c>
      <c r="H77" s="67" t="s">
        <v>277</v>
      </c>
      <c r="I77" s="67" t="s">
        <v>895</v>
      </c>
      <c r="J77" s="67" t="s">
        <v>898</v>
      </c>
      <c r="K77" s="67">
        <v>1</v>
      </c>
      <c r="L77" s="67" t="s">
        <v>314</v>
      </c>
      <c r="M77" s="67">
        <v>1995</v>
      </c>
      <c r="N77" s="66" t="b">
        <v>0</v>
      </c>
      <c r="O77" s="67">
        <v>2010</v>
      </c>
      <c r="P77" s="15">
        <v>0.1</v>
      </c>
      <c r="Q77" s="67">
        <v>95325.136899999998</v>
      </c>
      <c r="R77" s="67" t="s">
        <v>16</v>
      </c>
      <c r="S77" s="67" t="s">
        <v>386</v>
      </c>
      <c r="T77" s="67" t="s">
        <v>16</v>
      </c>
      <c r="U77" s="67">
        <v>0</v>
      </c>
      <c r="V77" s="67">
        <v>0</v>
      </c>
      <c r="W77" s="67">
        <v>5</v>
      </c>
      <c r="X77" s="67" t="s">
        <v>16</v>
      </c>
      <c r="Y77" s="67" t="s">
        <v>365</v>
      </c>
      <c r="Z77" s="67" t="s">
        <v>16</v>
      </c>
      <c r="AA77" s="67" t="s">
        <v>16</v>
      </c>
      <c r="AB77" s="67" t="s">
        <v>1154</v>
      </c>
      <c r="AC77" s="67" t="s">
        <v>16</v>
      </c>
      <c r="AD77" s="67" t="s">
        <v>999</v>
      </c>
      <c r="AE77" s="67" t="s">
        <v>1002</v>
      </c>
      <c r="AF77" s="67" t="s">
        <v>16</v>
      </c>
      <c r="AG77" s="67" t="s">
        <v>16</v>
      </c>
      <c r="AH77" s="67" t="s">
        <v>16</v>
      </c>
      <c r="AI77" s="67" t="s">
        <v>16</v>
      </c>
      <c r="AJ77" s="67" t="s">
        <v>16</v>
      </c>
      <c r="AK77" s="67" t="s">
        <v>16</v>
      </c>
      <c r="AL77" s="67" t="s">
        <v>16</v>
      </c>
      <c r="AM77" s="67" t="s">
        <v>16</v>
      </c>
      <c r="AN77" s="67" t="s">
        <v>16</v>
      </c>
      <c r="AO77" s="67" t="s">
        <v>16</v>
      </c>
      <c r="AP77" s="67" t="s">
        <v>16</v>
      </c>
      <c r="AQ77" s="67" t="s">
        <v>16</v>
      </c>
      <c r="AR77" s="67" t="s">
        <v>16</v>
      </c>
      <c r="AS77" s="67" t="s">
        <v>16</v>
      </c>
      <c r="AT77" s="67" t="s">
        <v>16</v>
      </c>
    </row>
    <row r="78" spans="2:46" x14ac:dyDescent="0.3">
      <c r="B78" s="12" t="s">
        <v>331</v>
      </c>
      <c r="C78" s="14" t="s">
        <v>308</v>
      </c>
      <c r="D78" s="67" t="s">
        <v>35</v>
      </c>
      <c r="E78" s="67" t="s">
        <v>898</v>
      </c>
      <c r="F78" s="67">
        <v>52523</v>
      </c>
      <c r="G78" s="67" t="s">
        <v>276</v>
      </c>
      <c r="H78" s="67" t="s">
        <v>277</v>
      </c>
      <c r="I78" s="67" t="s">
        <v>895</v>
      </c>
      <c r="J78" s="67" t="s">
        <v>898</v>
      </c>
      <c r="K78" s="67">
        <v>1</v>
      </c>
      <c r="L78" s="67" t="s">
        <v>314</v>
      </c>
      <c r="M78" s="67">
        <v>1997</v>
      </c>
      <c r="N78" s="66" t="b">
        <v>0</v>
      </c>
      <c r="O78" s="67">
        <v>2010</v>
      </c>
      <c r="P78" s="15">
        <v>0.1</v>
      </c>
      <c r="Q78" s="67">
        <v>95325.136899999998</v>
      </c>
      <c r="R78" s="67" t="s">
        <v>16</v>
      </c>
      <c r="S78" s="67" t="s">
        <v>386</v>
      </c>
      <c r="T78" s="67" t="s">
        <v>16</v>
      </c>
      <c r="U78" s="67">
        <v>0</v>
      </c>
      <c r="V78" s="67">
        <v>0</v>
      </c>
      <c r="W78" s="67">
        <v>5</v>
      </c>
      <c r="X78" s="67" t="s">
        <v>16</v>
      </c>
      <c r="Y78" s="67" t="s">
        <v>365</v>
      </c>
      <c r="Z78" s="67" t="s">
        <v>16</v>
      </c>
      <c r="AA78" s="67" t="s">
        <v>16</v>
      </c>
      <c r="AB78" s="67" t="s">
        <v>1155</v>
      </c>
      <c r="AC78" s="67" t="s">
        <v>16</v>
      </c>
      <c r="AD78" s="67" t="s">
        <v>999</v>
      </c>
      <c r="AE78" s="67" t="s">
        <v>1002</v>
      </c>
      <c r="AF78" s="67" t="s">
        <v>16</v>
      </c>
      <c r="AG78" s="67" t="s">
        <v>16</v>
      </c>
      <c r="AH78" s="67" t="s">
        <v>16</v>
      </c>
      <c r="AI78" s="67" t="s">
        <v>16</v>
      </c>
      <c r="AJ78" s="67" t="s">
        <v>16</v>
      </c>
      <c r="AK78" s="67" t="s">
        <v>16</v>
      </c>
      <c r="AL78" s="67" t="s">
        <v>16</v>
      </c>
      <c r="AM78" s="67" t="s">
        <v>16</v>
      </c>
      <c r="AN78" s="67" t="s">
        <v>16</v>
      </c>
      <c r="AO78" s="67" t="s">
        <v>16</v>
      </c>
      <c r="AP78" s="67" t="s">
        <v>16</v>
      </c>
      <c r="AQ78" s="67" t="s">
        <v>16</v>
      </c>
      <c r="AR78" s="67" t="s">
        <v>16</v>
      </c>
      <c r="AS78" s="67" t="s">
        <v>16</v>
      </c>
      <c r="AT78" s="67" t="s">
        <v>16</v>
      </c>
    </row>
    <row r="79" spans="2:46" x14ac:dyDescent="0.3">
      <c r="B79" s="12" t="s">
        <v>331</v>
      </c>
      <c r="C79" s="14" t="s">
        <v>308</v>
      </c>
      <c r="D79" s="67" t="s">
        <v>42</v>
      </c>
      <c r="E79" s="67" t="s">
        <v>724</v>
      </c>
      <c r="F79" s="67">
        <v>21223</v>
      </c>
      <c r="G79" s="67" t="s">
        <v>17</v>
      </c>
      <c r="H79" s="67" t="s">
        <v>18</v>
      </c>
      <c r="I79" s="67" t="s">
        <v>19</v>
      </c>
      <c r="J79" s="67" t="s">
        <v>724</v>
      </c>
      <c r="K79" s="67">
        <v>2</v>
      </c>
      <c r="L79" s="67" t="s">
        <v>314</v>
      </c>
      <c r="M79" s="67">
        <v>1998</v>
      </c>
      <c r="N79" s="66" t="b">
        <v>0</v>
      </c>
      <c r="O79" s="67">
        <v>1998</v>
      </c>
      <c r="P79" s="15">
        <v>0.1</v>
      </c>
      <c r="Q79" s="67">
        <v>10247980.6106</v>
      </c>
      <c r="R79" s="67" t="s">
        <v>16</v>
      </c>
      <c r="S79" s="67" t="s">
        <v>386</v>
      </c>
      <c r="T79" s="67" t="s">
        <v>16</v>
      </c>
      <c r="U79" s="67">
        <v>0</v>
      </c>
      <c r="V79" s="67">
        <v>0</v>
      </c>
      <c r="W79" s="67">
        <v>60</v>
      </c>
      <c r="X79" s="67" t="s">
        <v>16</v>
      </c>
      <c r="Y79" s="67" t="s">
        <v>365</v>
      </c>
      <c r="Z79" s="67" t="s">
        <v>16</v>
      </c>
      <c r="AA79" s="67" t="s">
        <v>16</v>
      </c>
      <c r="AB79" s="67" t="s">
        <v>1156</v>
      </c>
      <c r="AC79" s="67" t="s">
        <v>16</v>
      </c>
      <c r="AD79" s="67" t="s">
        <v>1007</v>
      </c>
      <c r="AE79" s="67" t="s">
        <v>16</v>
      </c>
      <c r="AF79" s="67" t="s">
        <v>16</v>
      </c>
      <c r="AG79" s="67" t="s">
        <v>16</v>
      </c>
      <c r="AH79" s="67" t="s">
        <v>16</v>
      </c>
      <c r="AI79" s="67" t="s">
        <v>16</v>
      </c>
      <c r="AJ79" s="67" t="s">
        <v>16</v>
      </c>
      <c r="AK79" s="67" t="s">
        <v>16</v>
      </c>
      <c r="AL79" s="67" t="s">
        <v>16</v>
      </c>
      <c r="AM79" s="67" t="s">
        <v>16</v>
      </c>
      <c r="AN79" s="67" t="s">
        <v>16</v>
      </c>
      <c r="AO79" s="67" t="s">
        <v>16</v>
      </c>
      <c r="AP79" s="67" t="s">
        <v>16</v>
      </c>
      <c r="AQ79" s="67" t="s">
        <v>16</v>
      </c>
      <c r="AR79" s="67" t="s">
        <v>16</v>
      </c>
      <c r="AS79" s="67" t="s">
        <v>16</v>
      </c>
      <c r="AT79" s="67" t="s">
        <v>16</v>
      </c>
    </row>
    <row r="80" spans="2:46" x14ac:dyDescent="0.3">
      <c r="B80" s="12" t="s">
        <v>331</v>
      </c>
      <c r="C80" s="14" t="s">
        <v>308</v>
      </c>
      <c r="D80" s="67" t="s">
        <v>42</v>
      </c>
      <c r="E80" s="67" t="s">
        <v>724</v>
      </c>
      <c r="F80" s="67">
        <v>21223</v>
      </c>
      <c r="G80" s="67" t="s">
        <v>17</v>
      </c>
      <c r="H80" s="67" t="s">
        <v>18</v>
      </c>
      <c r="I80" s="67" t="s">
        <v>19</v>
      </c>
      <c r="J80" s="67" t="s">
        <v>724</v>
      </c>
      <c r="K80" s="67">
        <v>1</v>
      </c>
      <c r="L80" s="67" t="s">
        <v>314</v>
      </c>
      <c r="M80" s="67">
        <v>2003</v>
      </c>
      <c r="N80" s="66" t="b">
        <v>0</v>
      </c>
      <c r="O80" s="67">
        <v>2003</v>
      </c>
      <c r="P80" s="15">
        <v>0.1</v>
      </c>
      <c r="Q80" s="67">
        <v>5703663.3134000003</v>
      </c>
      <c r="R80" s="67" t="s">
        <v>16</v>
      </c>
      <c r="S80" s="67" t="s">
        <v>386</v>
      </c>
      <c r="T80" s="67" t="s">
        <v>16</v>
      </c>
      <c r="U80" s="67">
        <v>0</v>
      </c>
      <c r="V80" s="67">
        <v>0</v>
      </c>
      <c r="W80" s="67">
        <v>60</v>
      </c>
      <c r="X80" s="67" t="s">
        <v>16</v>
      </c>
      <c r="Y80" s="67" t="s">
        <v>365</v>
      </c>
      <c r="Z80" s="67" t="s">
        <v>16</v>
      </c>
      <c r="AA80" s="67" t="s">
        <v>16</v>
      </c>
      <c r="AB80" s="67" t="s">
        <v>1157</v>
      </c>
      <c r="AC80" s="67" t="s">
        <v>16</v>
      </c>
      <c r="AD80" s="67" t="s">
        <v>1008</v>
      </c>
      <c r="AE80" s="67" t="s">
        <v>16</v>
      </c>
      <c r="AF80" s="67" t="s">
        <v>16</v>
      </c>
      <c r="AG80" s="67" t="s">
        <v>16</v>
      </c>
      <c r="AH80" s="67" t="s">
        <v>16</v>
      </c>
      <c r="AI80" s="67" t="s">
        <v>16</v>
      </c>
      <c r="AJ80" s="67" t="s">
        <v>16</v>
      </c>
      <c r="AK80" s="67" t="s">
        <v>16</v>
      </c>
      <c r="AL80" s="67" t="s">
        <v>16</v>
      </c>
      <c r="AM80" s="67" t="s">
        <v>16</v>
      </c>
      <c r="AN80" s="67" t="s">
        <v>16</v>
      </c>
      <c r="AO80" s="67" t="s">
        <v>16</v>
      </c>
      <c r="AP80" s="67" t="s">
        <v>16</v>
      </c>
      <c r="AQ80" s="67" t="s">
        <v>16</v>
      </c>
      <c r="AR80" s="67" t="s">
        <v>16</v>
      </c>
      <c r="AS80" s="67" t="s">
        <v>16</v>
      </c>
      <c r="AT80" s="67" t="s">
        <v>16</v>
      </c>
    </row>
    <row r="81" spans="2:46" x14ac:dyDescent="0.3">
      <c r="B81" s="12" t="s">
        <v>331</v>
      </c>
      <c r="C81" s="14" t="s">
        <v>308</v>
      </c>
      <c r="D81" s="67" t="s">
        <v>42</v>
      </c>
      <c r="E81" s="67" t="s">
        <v>724</v>
      </c>
      <c r="F81" s="67">
        <v>21223</v>
      </c>
      <c r="G81" s="67" t="s">
        <v>17</v>
      </c>
      <c r="H81" s="67" t="s">
        <v>18</v>
      </c>
      <c r="I81" s="67" t="s">
        <v>19</v>
      </c>
      <c r="J81" s="67" t="s">
        <v>724</v>
      </c>
      <c r="K81" s="67">
        <v>1</v>
      </c>
      <c r="L81" s="67" t="s">
        <v>314</v>
      </c>
      <c r="M81" s="67">
        <v>2007</v>
      </c>
      <c r="N81" s="66" t="b">
        <v>0</v>
      </c>
      <c r="O81" s="67">
        <v>2007</v>
      </c>
      <c r="P81" s="15">
        <v>0.1</v>
      </c>
      <c r="Q81" s="67">
        <v>1076915.4508</v>
      </c>
      <c r="R81" s="67" t="s">
        <v>16</v>
      </c>
      <c r="S81" s="67" t="s">
        <v>386</v>
      </c>
      <c r="T81" s="67" t="s">
        <v>16</v>
      </c>
      <c r="U81" s="67">
        <v>0</v>
      </c>
      <c r="V81" s="67">
        <v>0</v>
      </c>
      <c r="W81" s="67">
        <v>60</v>
      </c>
      <c r="X81" s="67" t="s">
        <v>16</v>
      </c>
      <c r="Y81" s="67" t="s">
        <v>365</v>
      </c>
      <c r="Z81" s="67" t="s">
        <v>16</v>
      </c>
      <c r="AA81" s="67" t="s">
        <v>16</v>
      </c>
      <c r="AB81" s="67" t="s">
        <v>1158</v>
      </c>
      <c r="AC81" s="67" t="s">
        <v>16</v>
      </c>
      <c r="AD81" s="67" t="s">
        <v>1009</v>
      </c>
      <c r="AE81" s="67" t="s">
        <v>16</v>
      </c>
      <c r="AF81" s="67" t="s">
        <v>16</v>
      </c>
      <c r="AG81" s="67" t="s">
        <v>16</v>
      </c>
      <c r="AH81" s="67" t="s">
        <v>16</v>
      </c>
      <c r="AI81" s="67" t="s">
        <v>16</v>
      </c>
      <c r="AJ81" s="67" t="s">
        <v>16</v>
      </c>
      <c r="AK81" s="67" t="s">
        <v>16</v>
      </c>
      <c r="AL81" s="67" t="s">
        <v>16</v>
      </c>
      <c r="AM81" s="67" t="s">
        <v>16</v>
      </c>
      <c r="AN81" s="67" t="s">
        <v>16</v>
      </c>
      <c r="AO81" s="67" t="s">
        <v>16</v>
      </c>
      <c r="AP81" s="67" t="s">
        <v>16</v>
      </c>
      <c r="AQ81" s="67" t="s">
        <v>16</v>
      </c>
      <c r="AR81" s="67" t="s">
        <v>16</v>
      </c>
      <c r="AS81" s="67" t="s">
        <v>16</v>
      </c>
      <c r="AT81" s="67" t="s">
        <v>16</v>
      </c>
    </row>
    <row r="82" spans="2:46" x14ac:dyDescent="0.3">
      <c r="B82" s="12" t="s">
        <v>331</v>
      </c>
      <c r="C82" s="14" t="s">
        <v>308</v>
      </c>
      <c r="D82" s="67" t="s">
        <v>42</v>
      </c>
      <c r="E82" s="67" t="s">
        <v>724</v>
      </c>
      <c r="F82" s="67">
        <v>23313</v>
      </c>
      <c r="G82" s="67" t="s">
        <v>17</v>
      </c>
      <c r="H82" s="67" t="s">
        <v>139</v>
      </c>
      <c r="I82" s="67" t="s">
        <v>19</v>
      </c>
      <c r="J82" s="67" t="s">
        <v>724</v>
      </c>
      <c r="K82" s="67">
        <v>3</v>
      </c>
      <c r="L82" s="67" t="s">
        <v>314</v>
      </c>
      <c r="M82" s="67">
        <v>1998</v>
      </c>
      <c r="N82" s="66" t="b">
        <v>0</v>
      </c>
      <c r="O82" s="67">
        <v>1998</v>
      </c>
      <c r="P82" s="15">
        <v>0.1</v>
      </c>
      <c r="Q82" s="67">
        <v>1083119.9018999999</v>
      </c>
      <c r="R82" s="67" t="s">
        <v>16</v>
      </c>
      <c r="S82" s="67" t="s">
        <v>386</v>
      </c>
      <c r="T82" s="67" t="s">
        <v>16</v>
      </c>
      <c r="U82" s="67">
        <v>0</v>
      </c>
      <c r="V82" s="67">
        <v>0</v>
      </c>
      <c r="W82" s="67">
        <v>15</v>
      </c>
      <c r="X82" s="67" t="s">
        <v>16</v>
      </c>
      <c r="Y82" s="67" t="s">
        <v>365</v>
      </c>
      <c r="Z82" s="67" t="s">
        <v>16</v>
      </c>
      <c r="AA82" s="67" t="s">
        <v>16</v>
      </c>
      <c r="AB82" s="67" t="s">
        <v>1159</v>
      </c>
      <c r="AC82" s="67" t="s">
        <v>16</v>
      </c>
      <c r="AD82" s="67" t="s">
        <v>1004</v>
      </c>
      <c r="AE82" s="67" t="s">
        <v>16</v>
      </c>
      <c r="AF82" s="67" t="s">
        <v>16</v>
      </c>
      <c r="AG82" s="67" t="s">
        <v>16</v>
      </c>
      <c r="AH82" s="67" t="s">
        <v>16</v>
      </c>
      <c r="AI82" s="67" t="s">
        <v>16</v>
      </c>
      <c r="AJ82" s="67" t="s">
        <v>16</v>
      </c>
      <c r="AK82" s="67" t="s">
        <v>16</v>
      </c>
      <c r="AL82" s="67" t="s">
        <v>16</v>
      </c>
      <c r="AM82" s="67" t="s">
        <v>16</v>
      </c>
      <c r="AN82" s="67" t="s">
        <v>16</v>
      </c>
      <c r="AO82" s="67" t="s">
        <v>16</v>
      </c>
      <c r="AP82" s="67" t="s">
        <v>16</v>
      </c>
      <c r="AQ82" s="67" t="s">
        <v>16</v>
      </c>
      <c r="AR82" s="67" t="s">
        <v>16</v>
      </c>
      <c r="AS82" s="67" t="s">
        <v>16</v>
      </c>
      <c r="AT82" s="67" t="s">
        <v>16</v>
      </c>
    </row>
    <row r="83" spans="2:46" x14ac:dyDescent="0.3">
      <c r="B83" s="12" t="s">
        <v>331</v>
      </c>
      <c r="C83" s="14" t="s">
        <v>308</v>
      </c>
      <c r="D83" s="67" t="s">
        <v>42</v>
      </c>
      <c r="E83" s="67" t="s">
        <v>69</v>
      </c>
      <c r="F83" s="67">
        <v>10210</v>
      </c>
      <c r="G83" s="67" t="s">
        <v>62</v>
      </c>
      <c r="H83" s="67" t="s">
        <v>63</v>
      </c>
      <c r="I83" s="67" t="s">
        <v>66</v>
      </c>
      <c r="J83" s="67" t="s">
        <v>69</v>
      </c>
      <c r="K83" s="67">
        <v>27</v>
      </c>
      <c r="L83" s="67" t="s">
        <v>404</v>
      </c>
      <c r="M83" s="67">
        <v>1999</v>
      </c>
      <c r="N83" s="66" t="b">
        <v>0</v>
      </c>
      <c r="O83" s="67">
        <v>2013</v>
      </c>
      <c r="P83" s="15">
        <v>0</v>
      </c>
      <c r="Q83" s="67">
        <v>501324.57079999999</v>
      </c>
      <c r="R83" s="67" t="s">
        <v>16</v>
      </c>
      <c r="S83" s="67" t="s">
        <v>386</v>
      </c>
      <c r="T83" s="67" t="s">
        <v>16</v>
      </c>
      <c r="U83" s="67">
        <v>0</v>
      </c>
      <c r="V83" s="67">
        <v>0</v>
      </c>
      <c r="W83" s="67">
        <v>18</v>
      </c>
      <c r="X83" s="67" t="s">
        <v>16</v>
      </c>
      <c r="Y83" s="67" t="s">
        <v>365</v>
      </c>
      <c r="Z83" s="67" t="s">
        <v>16</v>
      </c>
      <c r="AA83" s="67" t="s">
        <v>16</v>
      </c>
      <c r="AB83" s="67" t="s">
        <v>1160</v>
      </c>
      <c r="AC83" s="67" t="s">
        <v>16</v>
      </c>
      <c r="AD83" s="67" t="s">
        <v>1008</v>
      </c>
      <c r="AE83" s="67" t="s">
        <v>999</v>
      </c>
      <c r="AF83" s="67" t="s">
        <v>16</v>
      </c>
      <c r="AG83" s="67" t="s">
        <v>16</v>
      </c>
      <c r="AH83" s="67" t="s">
        <v>16</v>
      </c>
      <c r="AI83" s="67" t="s">
        <v>16</v>
      </c>
      <c r="AJ83" s="67" t="s">
        <v>16</v>
      </c>
      <c r="AK83" s="67" t="s">
        <v>16</v>
      </c>
      <c r="AL83" s="67" t="s">
        <v>16</v>
      </c>
      <c r="AM83" s="67" t="s">
        <v>16</v>
      </c>
      <c r="AN83" s="67" t="s">
        <v>16</v>
      </c>
      <c r="AO83" s="67" t="s">
        <v>16</v>
      </c>
      <c r="AP83" s="67" t="s">
        <v>16</v>
      </c>
      <c r="AQ83" s="67" t="s">
        <v>16</v>
      </c>
      <c r="AR83" s="67" t="s">
        <v>16</v>
      </c>
      <c r="AS83" s="67" t="s">
        <v>16</v>
      </c>
      <c r="AT83" s="67" t="s">
        <v>16</v>
      </c>
    </row>
    <row r="84" spans="2:46" x14ac:dyDescent="0.3">
      <c r="B84" s="12" t="s">
        <v>331</v>
      </c>
      <c r="C84" s="14" t="s">
        <v>308</v>
      </c>
      <c r="D84" s="67" t="s">
        <v>42</v>
      </c>
      <c r="E84" s="67" t="s">
        <v>72</v>
      </c>
      <c r="F84" s="67">
        <v>10330</v>
      </c>
      <c r="G84" s="67" t="s">
        <v>62</v>
      </c>
      <c r="H84" s="67" t="s">
        <v>63</v>
      </c>
      <c r="I84" s="67" t="s">
        <v>70</v>
      </c>
      <c r="J84" s="67" t="s">
        <v>72</v>
      </c>
      <c r="K84" s="67">
        <v>905.2</v>
      </c>
      <c r="L84" s="67" t="s">
        <v>404</v>
      </c>
      <c r="M84" s="67">
        <v>1999</v>
      </c>
      <c r="N84" s="66" t="b">
        <v>0</v>
      </c>
      <c r="O84" s="67">
        <v>2013</v>
      </c>
      <c r="P84" s="15">
        <v>0</v>
      </c>
      <c r="Q84" s="67">
        <v>39519.541599999997</v>
      </c>
      <c r="R84" s="67" t="s">
        <v>16</v>
      </c>
      <c r="S84" s="67" t="s">
        <v>386</v>
      </c>
      <c r="T84" s="67" t="s">
        <v>16</v>
      </c>
      <c r="U84" s="67">
        <v>0</v>
      </c>
      <c r="V84" s="67">
        <v>0</v>
      </c>
      <c r="W84" s="67">
        <v>80</v>
      </c>
      <c r="X84" s="67" t="s">
        <v>16</v>
      </c>
      <c r="Y84" s="67" t="s">
        <v>365</v>
      </c>
      <c r="Z84" s="67" t="s">
        <v>16</v>
      </c>
      <c r="AA84" s="67" t="s">
        <v>16</v>
      </c>
      <c r="AB84" s="67" t="s">
        <v>1161</v>
      </c>
      <c r="AC84" s="67" t="s">
        <v>16</v>
      </c>
      <c r="AD84" s="67" t="s">
        <v>1009</v>
      </c>
      <c r="AE84" s="67" t="s">
        <v>1000</v>
      </c>
      <c r="AF84" s="67" t="s">
        <v>16</v>
      </c>
      <c r="AG84" s="67" t="s">
        <v>16</v>
      </c>
      <c r="AH84" s="67" t="s">
        <v>16</v>
      </c>
      <c r="AI84" s="67" t="s">
        <v>16</v>
      </c>
      <c r="AJ84" s="67" t="s">
        <v>16</v>
      </c>
      <c r="AK84" s="67" t="s">
        <v>16</v>
      </c>
      <c r="AL84" s="67" t="s">
        <v>16</v>
      </c>
      <c r="AM84" s="67" t="s">
        <v>16</v>
      </c>
      <c r="AN84" s="67" t="s">
        <v>16</v>
      </c>
      <c r="AO84" s="67" t="s">
        <v>16</v>
      </c>
      <c r="AP84" s="67" t="s">
        <v>16</v>
      </c>
      <c r="AQ84" s="67" t="s">
        <v>16</v>
      </c>
      <c r="AR84" s="67" t="s">
        <v>16</v>
      </c>
      <c r="AS84" s="67" t="s">
        <v>16</v>
      </c>
      <c r="AT84" s="67" t="s">
        <v>16</v>
      </c>
    </row>
    <row r="85" spans="2:46" x14ac:dyDescent="0.3">
      <c r="B85" s="12" t="s">
        <v>331</v>
      </c>
      <c r="C85" s="14" t="s">
        <v>308</v>
      </c>
      <c r="D85" s="67" t="s">
        <v>42</v>
      </c>
      <c r="E85" s="67" t="s">
        <v>72</v>
      </c>
      <c r="F85" s="67">
        <v>10330</v>
      </c>
      <c r="G85" s="67" t="s">
        <v>62</v>
      </c>
      <c r="H85" s="67" t="s">
        <v>63</v>
      </c>
      <c r="I85" s="67" t="s">
        <v>70</v>
      </c>
      <c r="J85" s="67" t="s">
        <v>72</v>
      </c>
      <c r="K85" s="67">
        <v>3</v>
      </c>
      <c r="L85" s="67" t="s">
        <v>996</v>
      </c>
      <c r="M85" s="67">
        <v>1999</v>
      </c>
      <c r="N85" s="66" t="b">
        <v>0</v>
      </c>
      <c r="O85" s="67">
        <v>2013</v>
      </c>
      <c r="P85" s="15">
        <v>0</v>
      </c>
      <c r="Q85" s="67">
        <v>248155.66250000001</v>
      </c>
      <c r="R85" s="67" t="s">
        <v>16</v>
      </c>
      <c r="S85" s="67" t="s">
        <v>386</v>
      </c>
      <c r="T85" s="67" t="s">
        <v>16</v>
      </c>
      <c r="U85" s="67">
        <v>0</v>
      </c>
      <c r="V85" s="67">
        <v>0</v>
      </c>
      <c r="W85" s="67">
        <v>80</v>
      </c>
      <c r="X85" s="67" t="s">
        <v>16</v>
      </c>
      <c r="Y85" s="67" t="s">
        <v>365</v>
      </c>
      <c r="Z85" s="67" t="s">
        <v>16</v>
      </c>
      <c r="AA85" s="67" t="s">
        <v>16</v>
      </c>
      <c r="AB85" s="67" t="s">
        <v>1162</v>
      </c>
      <c r="AC85" s="67" t="s">
        <v>16</v>
      </c>
      <c r="AD85" s="67" t="s">
        <v>1009</v>
      </c>
      <c r="AE85" s="67" t="s">
        <v>409</v>
      </c>
      <c r="AF85" s="67" t="s">
        <v>16</v>
      </c>
      <c r="AG85" s="67" t="s">
        <v>16</v>
      </c>
      <c r="AH85" s="67" t="s">
        <v>16</v>
      </c>
      <c r="AI85" s="67" t="s">
        <v>16</v>
      </c>
      <c r="AJ85" s="67" t="s">
        <v>16</v>
      </c>
      <c r="AK85" s="67" t="s">
        <v>16</v>
      </c>
      <c r="AL85" s="67" t="s">
        <v>16</v>
      </c>
      <c r="AM85" s="67" t="s">
        <v>16</v>
      </c>
      <c r="AN85" s="67" t="s">
        <v>16</v>
      </c>
      <c r="AO85" s="67" t="s">
        <v>16</v>
      </c>
      <c r="AP85" s="67" t="s">
        <v>16</v>
      </c>
      <c r="AQ85" s="67" t="s">
        <v>16</v>
      </c>
      <c r="AR85" s="67" t="s">
        <v>16</v>
      </c>
      <c r="AS85" s="67" t="s">
        <v>16</v>
      </c>
      <c r="AT85" s="67" t="s">
        <v>16</v>
      </c>
    </row>
    <row r="86" spans="2:46" x14ac:dyDescent="0.3">
      <c r="B86" s="12" t="s">
        <v>331</v>
      </c>
      <c r="C86" s="14" t="s">
        <v>308</v>
      </c>
      <c r="D86" s="67" t="s">
        <v>42</v>
      </c>
      <c r="E86" s="67" t="s">
        <v>705</v>
      </c>
      <c r="F86" s="67">
        <v>10333</v>
      </c>
      <c r="G86" s="67" t="s">
        <v>62</v>
      </c>
      <c r="H86" s="67" t="s">
        <v>63</v>
      </c>
      <c r="I86" s="67" t="s">
        <v>70</v>
      </c>
      <c r="J86" s="67" t="s">
        <v>705</v>
      </c>
      <c r="K86" s="67">
        <v>600</v>
      </c>
      <c r="L86" s="67" t="s">
        <v>404</v>
      </c>
      <c r="M86" s="67">
        <v>2011</v>
      </c>
      <c r="N86" s="66" t="b">
        <v>0</v>
      </c>
      <c r="O86" s="67">
        <v>2013</v>
      </c>
      <c r="P86" s="15">
        <v>0</v>
      </c>
      <c r="Q86" s="67">
        <v>39928.873699999996</v>
      </c>
      <c r="R86" s="67" t="s">
        <v>16</v>
      </c>
      <c r="S86" s="67" t="s">
        <v>386</v>
      </c>
      <c r="T86" s="67" t="s">
        <v>16</v>
      </c>
      <c r="U86" s="67">
        <v>0</v>
      </c>
      <c r="V86" s="67">
        <v>0</v>
      </c>
      <c r="W86" s="67">
        <v>80</v>
      </c>
      <c r="X86" s="67" t="s">
        <v>16</v>
      </c>
      <c r="Y86" s="67" t="s">
        <v>365</v>
      </c>
      <c r="Z86" s="67" t="s">
        <v>16</v>
      </c>
      <c r="AA86" s="67" t="s">
        <v>16</v>
      </c>
      <c r="AB86" s="67" t="s">
        <v>1163</v>
      </c>
      <c r="AC86" s="67" t="s">
        <v>16</v>
      </c>
      <c r="AD86" s="67" t="s">
        <v>1009</v>
      </c>
      <c r="AE86" s="67" t="s">
        <v>1000</v>
      </c>
      <c r="AF86" s="67" t="s">
        <v>16</v>
      </c>
      <c r="AG86" s="67" t="s">
        <v>16</v>
      </c>
      <c r="AH86" s="67" t="s">
        <v>16</v>
      </c>
      <c r="AI86" s="67" t="s">
        <v>16</v>
      </c>
      <c r="AJ86" s="67" t="s">
        <v>16</v>
      </c>
      <c r="AK86" s="67" t="s">
        <v>16</v>
      </c>
      <c r="AL86" s="67" t="s">
        <v>16</v>
      </c>
      <c r="AM86" s="67" t="s">
        <v>16</v>
      </c>
      <c r="AN86" s="67" t="s">
        <v>16</v>
      </c>
      <c r="AO86" s="67" t="s">
        <v>16</v>
      </c>
      <c r="AP86" s="67" t="s">
        <v>16</v>
      </c>
      <c r="AQ86" s="67" t="s">
        <v>16</v>
      </c>
      <c r="AR86" s="67" t="s">
        <v>16</v>
      </c>
      <c r="AS86" s="67" t="s">
        <v>16</v>
      </c>
      <c r="AT86" s="67" t="s">
        <v>16</v>
      </c>
    </row>
    <row r="87" spans="2:46" x14ac:dyDescent="0.3">
      <c r="B87" s="12" t="s">
        <v>331</v>
      </c>
      <c r="C87" s="14" t="s">
        <v>308</v>
      </c>
      <c r="D87" s="67" t="s">
        <v>42</v>
      </c>
      <c r="E87" s="67" t="s">
        <v>705</v>
      </c>
      <c r="F87" s="67">
        <v>10333</v>
      </c>
      <c r="G87" s="67" t="s">
        <v>62</v>
      </c>
      <c r="H87" s="67" t="s">
        <v>63</v>
      </c>
      <c r="I87" s="67" t="s">
        <v>70</v>
      </c>
      <c r="J87" s="67" t="s">
        <v>705</v>
      </c>
      <c r="K87" s="67">
        <v>900</v>
      </c>
      <c r="L87" s="67" t="s">
        <v>404</v>
      </c>
      <c r="M87" s="67">
        <v>2011</v>
      </c>
      <c r="N87" s="66" t="b">
        <v>0</v>
      </c>
      <c r="O87" s="67">
        <v>2013</v>
      </c>
      <c r="P87" s="15">
        <v>0</v>
      </c>
      <c r="Q87" s="67">
        <v>39928.873699999996</v>
      </c>
      <c r="R87" s="67" t="s">
        <v>16</v>
      </c>
      <c r="S87" s="67" t="s">
        <v>386</v>
      </c>
      <c r="T87" s="67" t="s">
        <v>16</v>
      </c>
      <c r="U87" s="67">
        <v>0</v>
      </c>
      <c r="V87" s="67">
        <v>0</v>
      </c>
      <c r="W87" s="67">
        <v>80</v>
      </c>
      <c r="X87" s="67" t="s">
        <v>16</v>
      </c>
      <c r="Y87" s="67" t="s">
        <v>365</v>
      </c>
      <c r="Z87" s="67" t="s">
        <v>16</v>
      </c>
      <c r="AA87" s="67" t="s">
        <v>16</v>
      </c>
      <c r="AB87" s="67" t="s">
        <v>1163</v>
      </c>
      <c r="AC87" s="67" t="s">
        <v>16</v>
      </c>
      <c r="AD87" s="67" t="s">
        <v>1008</v>
      </c>
      <c r="AE87" s="67" t="s">
        <v>998</v>
      </c>
      <c r="AF87" s="67" t="s">
        <v>16</v>
      </c>
      <c r="AG87" s="67" t="s">
        <v>16</v>
      </c>
      <c r="AH87" s="67" t="s">
        <v>16</v>
      </c>
      <c r="AI87" s="67" t="s">
        <v>16</v>
      </c>
      <c r="AJ87" s="67" t="s">
        <v>16</v>
      </c>
      <c r="AK87" s="67" t="s">
        <v>16</v>
      </c>
      <c r="AL87" s="67" t="s">
        <v>16</v>
      </c>
      <c r="AM87" s="67" t="s">
        <v>16</v>
      </c>
      <c r="AN87" s="67" t="s">
        <v>16</v>
      </c>
      <c r="AO87" s="67" t="s">
        <v>16</v>
      </c>
      <c r="AP87" s="67" t="s">
        <v>16</v>
      </c>
      <c r="AQ87" s="67" t="s">
        <v>16</v>
      </c>
      <c r="AR87" s="67" t="s">
        <v>16</v>
      </c>
      <c r="AS87" s="67" t="s">
        <v>16</v>
      </c>
      <c r="AT87" s="67" t="s">
        <v>16</v>
      </c>
    </row>
    <row r="88" spans="2:46" x14ac:dyDescent="0.3">
      <c r="B88" s="12" t="s">
        <v>331</v>
      </c>
      <c r="C88" s="14" t="s">
        <v>308</v>
      </c>
      <c r="D88" s="67" t="s">
        <v>42</v>
      </c>
      <c r="E88" s="67" t="s">
        <v>705</v>
      </c>
      <c r="F88" s="67">
        <v>10333</v>
      </c>
      <c r="G88" s="67" t="s">
        <v>62</v>
      </c>
      <c r="H88" s="67" t="s">
        <v>63</v>
      </c>
      <c r="I88" s="67" t="s">
        <v>70</v>
      </c>
      <c r="J88" s="67" t="s">
        <v>705</v>
      </c>
      <c r="K88" s="67">
        <v>796.75</v>
      </c>
      <c r="L88" s="67" t="s">
        <v>404</v>
      </c>
      <c r="M88" s="67">
        <v>2013</v>
      </c>
      <c r="N88" s="66" t="b">
        <v>0</v>
      </c>
      <c r="O88" s="67">
        <v>2013</v>
      </c>
      <c r="P88" s="15">
        <v>0</v>
      </c>
      <c r="Q88" s="67">
        <v>12013.4527</v>
      </c>
      <c r="R88" s="67" t="s">
        <v>16</v>
      </c>
      <c r="S88" s="67" t="s">
        <v>386</v>
      </c>
      <c r="T88" s="67" t="s">
        <v>16</v>
      </c>
      <c r="U88" s="67">
        <v>0</v>
      </c>
      <c r="V88" s="67">
        <v>0</v>
      </c>
      <c r="W88" s="67">
        <v>80</v>
      </c>
      <c r="X88" s="67" t="s">
        <v>16</v>
      </c>
      <c r="Y88" s="67" t="s">
        <v>365</v>
      </c>
      <c r="Z88" s="67" t="s">
        <v>16</v>
      </c>
      <c r="AA88" s="67" t="s">
        <v>16</v>
      </c>
      <c r="AB88" s="67" t="s">
        <v>1164</v>
      </c>
      <c r="AC88" s="67" t="s">
        <v>16</v>
      </c>
      <c r="AD88" s="67" t="s">
        <v>1007</v>
      </c>
      <c r="AE88" s="67" t="s">
        <v>997</v>
      </c>
      <c r="AF88" s="67" t="s">
        <v>16</v>
      </c>
      <c r="AG88" s="67" t="s">
        <v>16</v>
      </c>
      <c r="AH88" s="67" t="s">
        <v>16</v>
      </c>
      <c r="AI88" s="67" t="s">
        <v>16</v>
      </c>
      <c r="AJ88" s="67" t="s">
        <v>16</v>
      </c>
      <c r="AK88" s="67" t="s">
        <v>16</v>
      </c>
      <c r="AL88" s="67" t="s">
        <v>16</v>
      </c>
      <c r="AM88" s="67" t="s">
        <v>16</v>
      </c>
      <c r="AN88" s="67" t="s">
        <v>16</v>
      </c>
      <c r="AO88" s="67" t="s">
        <v>16</v>
      </c>
      <c r="AP88" s="67" t="s">
        <v>16</v>
      </c>
      <c r="AQ88" s="67" t="s">
        <v>16</v>
      </c>
      <c r="AR88" s="67" t="s">
        <v>16</v>
      </c>
      <c r="AS88" s="67" t="s">
        <v>16</v>
      </c>
      <c r="AT88" s="67" t="s">
        <v>16</v>
      </c>
    </row>
    <row r="89" spans="2:46" x14ac:dyDescent="0.3">
      <c r="B89" s="12" t="s">
        <v>331</v>
      </c>
      <c r="C89" s="14" t="s">
        <v>308</v>
      </c>
      <c r="D89" s="67" t="s">
        <v>42</v>
      </c>
      <c r="E89" s="67" t="s">
        <v>106</v>
      </c>
      <c r="F89" s="67">
        <v>12100</v>
      </c>
      <c r="G89" s="67" t="s">
        <v>62</v>
      </c>
      <c r="H89" s="67" t="s">
        <v>105</v>
      </c>
      <c r="I89" s="67" t="s">
        <v>106</v>
      </c>
      <c r="J89" s="67" t="s">
        <v>64</v>
      </c>
      <c r="K89" s="67">
        <v>34657.919999999998</v>
      </c>
      <c r="L89" s="67" t="s">
        <v>404</v>
      </c>
      <c r="M89" s="67">
        <v>1999</v>
      </c>
      <c r="N89" s="66" t="b">
        <v>0</v>
      </c>
      <c r="O89" s="67">
        <v>2013</v>
      </c>
      <c r="P89" s="15">
        <v>0</v>
      </c>
      <c r="Q89" s="67">
        <v>30.686299999999999</v>
      </c>
      <c r="R89" s="67" t="s">
        <v>16</v>
      </c>
      <c r="S89" s="67" t="s">
        <v>386</v>
      </c>
      <c r="T89" s="67" t="s">
        <v>16</v>
      </c>
      <c r="U89" s="67">
        <v>0</v>
      </c>
      <c r="V89" s="67">
        <v>0</v>
      </c>
      <c r="W89" s="67">
        <v>25</v>
      </c>
      <c r="X89" s="67" t="s">
        <v>16</v>
      </c>
      <c r="Y89" s="67" t="s">
        <v>365</v>
      </c>
      <c r="Z89" s="67" t="s">
        <v>16</v>
      </c>
      <c r="AA89" s="67" t="s">
        <v>16</v>
      </c>
      <c r="AB89" s="67" t="s">
        <v>1165</v>
      </c>
      <c r="AC89" s="67" t="s">
        <v>16</v>
      </c>
      <c r="AD89" s="67" t="s">
        <v>1007</v>
      </c>
      <c r="AE89" s="67" t="s">
        <v>1000</v>
      </c>
      <c r="AF89" s="67" t="s">
        <v>16</v>
      </c>
      <c r="AG89" s="67" t="s">
        <v>16</v>
      </c>
      <c r="AH89" s="67" t="s">
        <v>16</v>
      </c>
      <c r="AI89" s="67" t="s">
        <v>16</v>
      </c>
      <c r="AJ89" s="67" t="s">
        <v>16</v>
      </c>
      <c r="AK89" s="67" t="s">
        <v>16</v>
      </c>
      <c r="AL89" s="67" t="s">
        <v>16</v>
      </c>
      <c r="AM89" s="67" t="s">
        <v>16</v>
      </c>
      <c r="AN89" s="67" t="s">
        <v>16</v>
      </c>
      <c r="AO89" s="67" t="s">
        <v>16</v>
      </c>
      <c r="AP89" s="67" t="s">
        <v>16</v>
      </c>
      <c r="AQ89" s="67" t="s">
        <v>16</v>
      </c>
      <c r="AR89" s="67" t="s">
        <v>16</v>
      </c>
      <c r="AS89" s="67" t="s">
        <v>16</v>
      </c>
      <c r="AT89" s="67" t="s">
        <v>16</v>
      </c>
    </row>
    <row r="90" spans="2:46" x14ac:dyDescent="0.3">
      <c r="B90" s="12" t="s">
        <v>331</v>
      </c>
      <c r="C90" s="14" t="s">
        <v>308</v>
      </c>
      <c r="D90" s="67" t="s">
        <v>42</v>
      </c>
      <c r="E90" s="67" t="s">
        <v>106</v>
      </c>
      <c r="F90" s="67">
        <v>12100</v>
      </c>
      <c r="G90" s="67" t="s">
        <v>62</v>
      </c>
      <c r="H90" s="67" t="s">
        <v>105</v>
      </c>
      <c r="I90" s="67" t="s">
        <v>106</v>
      </c>
      <c r="J90" s="67" t="s">
        <v>64</v>
      </c>
      <c r="K90" s="67">
        <v>6</v>
      </c>
      <c r="L90" s="67" t="s">
        <v>996</v>
      </c>
      <c r="M90" s="67">
        <v>1999</v>
      </c>
      <c r="N90" s="66" t="b">
        <v>0</v>
      </c>
      <c r="O90" s="67">
        <v>2013</v>
      </c>
      <c r="P90" s="15">
        <v>0</v>
      </c>
      <c r="Q90" s="67">
        <v>27393.8069</v>
      </c>
      <c r="R90" s="67" t="s">
        <v>16</v>
      </c>
      <c r="S90" s="67" t="s">
        <v>386</v>
      </c>
      <c r="T90" s="67" t="s">
        <v>16</v>
      </c>
      <c r="U90" s="67">
        <v>0</v>
      </c>
      <c r="V90" s="67">
        <v>0</v>
      </c>
      <c r="W90" s="67">
        <v>25</v>
      </c>
      <c r="X90" s="67" t="s">
        <v>16</v>
      </c>
      <c r="Y90" s="67" t="s">
        <v>365</v>
      </c>
      <c r="Z90" s="67" t="s">
        <v>16</v>
      </c>
      <c r="AA90" s="67" t="s">
        <v>16</v>
      </c>
      <c r="AB90" s="67" t="s">
        <v>1166</v>
      </c>
      <c r="AC90" s="67" t="s">
        <v>16</v>
      </c>
      <c r="AD90" s="67" t="s">
        <v>1008</v>
      </c>
      <c r="AE90" s="67" t="s">
        <v>409</v>
      </c>
      <c r="AF90" s="67" t="s">
        <v>16</v>
      </c>
      <c r="AG90" s="67" t="s">
        <v>16</v>
      </c>
      <c r="AH90" s="67" t="s">
        <v>16</v>
      </c>
      <c r="AI90" s="67" t="s">
        <v>16</v>
      </c>
      <c r="AJ90" s="67" t="s">
        <v>16</v>
      </c>
      <c r="AK90" s="67" t="s">
        <v>16</v>
      </c>
      <c r="AL90" s="67" t="s">
        <v>16</v>
      </c>
      <c r="AM90" s="67" t="s">
        <v>16</v>
      </c>
      <c r="AN90" s="67" t="s">
        <v>16</v>
      </c>
      <c r="AO90" s="67" t="s">
        <v>16</v>
      </c>
      <c r="AP90" s="67" t="s">
        <v>16</v>
      </c>
      <c r="AQ90" s="67" t="s">
        <v>16</v>
      </c>
      <c r="AR90" s="67" t="s">
        <v>16</v>
      </c>
      <c r="AS90" s="67" t="s">
        <v>16</v>
      </c>
      <c r="AT90" s="67" t="s">
        <v>16</v>
      </c>
    </row>
    <row r="91" spans="2:46" x14ac:dyDescent="0.3">
      <c r="B91" s="12" t="s">
        <v>331</v>
      </c>
      <c r="C91" s="14" t="s">
        <v>308</v>
      </c>
      <c r="D91" s="67" t="s">
        <v>42</v>
      </c>
      <c r="E91" s="67" t="s">
        <v>106</v>
      </c>
      <c r="F91" s="67">
        <v>12100</v>
      </c>
      <c r="G91" s="67" t="s">
        <v>62</v>
      </c>
      <c r="H91" s="67" t="s">
        <v>105</v>
      </c>
      <c r="I91" s="67" t="s">
        <v>106</v>
      </c>
      <c r="J91" s="67" t="s">
        <v>64</v>
      </c>
      <c r="K91" s="67">
        <v>2</v>
      </c>
      <c r="L91" s="67" t="s">
        <v>996</v>
      </c>
      <c r="M91" s="67">
        <v>2008</v>
      </c>
      <c r="N91" s="66" t="b">
        <v>0</v>
      </c>
      <c r="O91" s="67">
        <v>2013</v>
      </c>
      <c r="P91" s="15">
        <v>0</v>
      </c>
      <c r="Q91" s="67">
        <v>7734.7218999999996</v>
      </c>
      <c r="R91" s="67" t="s">
        <v>16</v>
      </c>
      <c r="S91" s="67" t="s">
        <v>386</v>
      </c>
      <c r="T91" s="67" t="s">
        <v>16</v>
      </c>
      <c r="U91" s="67">
        <v>0</v>
      </c>
      <c r="V91" s="67">
        <v>0</v>
      </c>
      <c r="W91" s="67">
        <v>25</v>
      </c>
      <c r="X91" s="67" t="s">
        <v>16</v>
      </c>
      <c r="Y91" s="67" t="s">
        <v>365</v>
      </c>
      <c r="Z91" s="67" t="s">
        <v>16</v>
      </c>
      <c r="AA91" s="67" t="s">
        <v>16</v>
      </c>
      <c r="AB91" s="67" t="s">
        <v>1167</v>
      </c>
      <c r="AC91" s="67" t="s">
        <v>16</v>
      </c>
      <c r="AD91" s="67" t="s">
        <v>1007</v>
      </c>
      <c r="AE91" s="67" t="s">
        <v>998</v>
      </c>
      <c r="AF91" s="67" t="s">
        <v>16</v>
      </c>
      <c r="AG91" s="67" t="s">
        <v>16</v>
      </c>
      <c r="AH91" s="67" t="s">
        <v>16</v>
      </c>
      <c r="AI91" s="67" t="s">
        <v>16</v>
      </c>
      <c r="AJ91" s="67" t="s">
        <v>16</v>
      </c>
      <c r="AK91" s="67" t="s">
        <v>16</v>
      </c>
      <c r="AL91" s="67" t="s">
        <v>16</v>
      </c>
      <c r="AM91" s="67" t="s">
        <v>16</v>
      </c>
      <c r="AN91" s="67" t="s">
        <v>16</v>
      </c>
      <c r="AO91" s="67" t="s">
        <v>16</v>
      </c>
      <c r="AP91" s="67" t="s">
        <v>16</v>
      </c>
      <c r="AQ91" s="67" t="s">
        <v>16</v>
      </c>
      <c r="AR91" s="67" t="s">
        <v>16</v>
      </c>
      <c r="AS91" s="67" t="s">
        <v>16</v>
      </c>
      <c r="AT91" s="67" t="s">
        <v>16</v>
      </c>
    </row>
    <row r="92" spans="2:46" x14ac:dyDescent="0.3">
      <c r="B92" s="12" t="s">
        <v>331</v>
      </c>
      <c r="C92" s="14" t="s">
        <v>308</v>
      </c>
      <c r="D92" s="67" t="s">
        <v>42</v>
      </c>
      <c r="E92" s="67" t="s">
        <v>107</v>
      </c>
      <c r="F92" s="67">
        <v>12200</v>
      </c>
      <c r="G92" s="67" t="s">
        <v>62</v>
      </c>
      <c r="H92" s="67" t="s">
        <v>105</v>
      </c>
      <c r="I92" s="67" t="s">
        <v>107</v>
      </c>
      <c r="J92" s="67" t="s">
        <v>64</v>
      </c>
      <c r="K92" s="67">
        <v>1454.9</v>
      </c>
      <c r="L92" s="67" t="s">
        <v>404</v>
      </c>
      <c r="M92" s="67">
        <v>2005</v>
      </c>
      <c r="N92" s="66" t="b">
        <v>0</v>
      </c>
      <c r="O92" s="67">
        <v>2013</v>
      </c>
      <c r="P92" s="15">
        <v>0</v>
      </c>
      <c r="Q92" s="67">
        <v>644.60450000000003</v>
      </c>
      <c r="R92" s="67" t="s">
        <v>16</v>
      </c>
      <c r="S92" s="67" t="s">
        <v>386</v>
      </c>
      <c r="T92" s="67" t="s">
        <v>16</v>
      </c>
      <c r="U92" s="67">
        <v>0</v>
      </c>
      <c r="V92" s="67">
        <v>0</v>
      </c>
      <c r="W92" s="67">
        <v>40</v>
      </c>
      <c r="X92" s="67" t="s">
        <v>16</v>
      </c>
      <c r="Y92" s="67" t="s">
        <v>365</v>
      </c>
      <c r="Z92" s="67" t="s">
        <v>16</v>
      </c>
      <c r="AA92" s="67" t="s">
        <v>16</v>
      </c>
      <c r="AB92" s="67" t="s">
        <v>1168</v>
      </c>
      <c r="AC92" s="67" t="s">
        <v>16</v>
      </c>
      <c r="AD92" s="67" t="s">
        <v>1009</v>
      </c>
      <c r="AE92" s="67" t="s">
        <v>409</v>
      </c>
      <c r="AF92" s="67" t="s">
        <v>16</v>
      </c>
      <c r="AG92" s="67" t="s">
        <v>16</v>
      </c>
      <c r="AH92" s="67" t="s">
        <v>16</v>
      </c>
      <c r="AI92" s="67" t="s">
        <v>16</v>
      </c>
      <c r="AJ92" s="67" t="s">
        <v>16</v>
      </c>
      <c r="AK92" s="67" t="s">
        <v>16</v>
      </c>
      <c r="AL92" s="67" t="s">
        <v>16</v>
      </c>
      <c r="AM92" s="67" t="s">
        <v>16</v>
      </c>
      <c r="AN92" s="67" t="s">
        <v>16</v>
      </c>
      <c r="AO92" s="67" t="s">
        <v>16</v>
      </c>
      <c r="AP92" s="67" t="s">
        <v>16</v>
      </c>
      <c r="AQ92" s="67" t="s">
        <v>16</v>
      </c>
      <c r="AR92" s="67" t="s">
        <v>16</v>
      </c>
      <c r="AS92" s="67" t="s">
        <v>16</v>
      </c>
      <c r="AT92" s="67" t="s">
        <v>16</v>
      </c>
    </row>
    <row r="93" spans="2:46" x14ac:dyDescent="0.3">
      <c r="B93" s="12" t="s">
        <v>331</v>
      </c>
      <c r="C93" s="14" t="s">
        <v>308</v>
      </c>
      <c r="D93" s="67" t="s">
        <v>42</v>
      </c>
      <c r="E93" s="67" t="s">
        <v>107</v>
      </c>
      <c r="F93" s="67">
        <v>12200</v>
      </c>
      <c r="G93" s="67" t="s">
        <v>62</v>
      </c>
      <c r="H93" s="67" t="s">
        <v>105</v>
      </c>
      <c r="I93" s="67" t="s">
        <v>107</v>
      </c>
      <c r="J93" s="67" t="s">
        <v>64</v>
      </c>
      <c r="K93" s="67">
        <v>1778</v>
      </c>
      <c r="L93" s="67" t="s">
        <v>404</v>
      </c>
      <c r="M93" s="67">
        <v>1999</v>
      </c>
      <c r="N93" s="66" t="b">
        <v>0</v>
      </c>
      <c r="O93" s="67">
        <v>2013</v>
      </c>
      <c r="P93" s="15">
        <v>0</v>
      </c>
      <c r="Q93" s="67">
        <v>42.4148</v>
      </c>
      <c r="R93" s="67" t="s">
        <v>16</v>
      </c>
      <c r="S93" s="67" t="s">
        <v>386</v>
      </c>
      <c r="T93" s="67" t="s">
        <v>16</v>
      </c>
      <c r="U93" s="67">
        <v>0</v>
      </c>
      <c r="V93" s="67">
        <v>0</v>
      </c>
      <c r="W93" s="67">
        <v>40</v>
      </c>
      <c r="X93" s="67" t="s">
        <v>16</v>
      </c>
      <c r="Y93" s="67" t="s">
        <v>365</v>
      </c>
      <c r="Z93" s="67" t="s">
        <v>16</v>
      </c>
      <c r="AA93" s="67" t="s">
        <v>16</v>
      </c>
      <c r="AB93" s="67" t="s">
        <v>1169</v>
      </c>
      <c r="AC93" s="67" t="s">
        <v>16</v>
      </c>
      <c r="AD93" s="67" t="s">
        <v>1007</v>
      </c>
      <c r="AE93" s="67" t="s">
        <v>997</v>
      </c>
      <c r="AF93" s="67" t="s">
        <v>16</v>
      </c>
      <c r="AG93" s="67" t="s">
        <v>16</v>
      </c>
      <c r="AH93" s="67" t="s">
        <v>16</v>
      </c>
      <c r="AI93" s="67" t="s">
        <v>16</v>
      </c>
      <c r="AJ93" s="67" t="s">
        <v>16</v>
      </c>
      <c r="AK93" s="67" t="s">
        <v>16</v>
      </c>
      <c r="AL93" s="67" t="s">
        <v>16</v>
      </c>
      <c r="AM93" s="67" t="s">
        <v>16</v>
      </c>
      <c r="AN93" s="67" t="s">
        <v>16</v>
      </c>
      <c r="AO93" s="67" t="s">
        <v>16</v>
      </c>
      <c r="AP93" s="67" t="s">
        <v>16</v>
      </c>
      <c r="AQ93" s="67" t="s">
        <v>16</v>
      </c>
      <c r="AR93" s="67" t="s">
        <v>16</v>
      </c>
      <c r="AS93" s="67" t="s">
        <v>16</v>
      </c>
      <c r="AT93" s="67" t="s">
        <v>16</v>
      </c>
    </row>
    <row r="94" spans="2:46" x14ac:dyDescent="0.3">
      <c r="B94" s="12" t="s">
        <v>331</v>
      </c>
      <c r="C94" s="14" t="s">
        <v>308</v>
      </c>
      <c r="D94" s="67" t="s">
        <v>42</v>
      </c>
      <c r="E94" s="67" t="s">
        <v>82</v>
      </c>
      <c r="F94" s="67">
        <v>11202</v>
      </c>
      <c r="G94" s="67" t="s">
        <v>62</v>
      </c>
      <c r="H94" s="67" t="s">
        <v>79</v>
      </c>
      <c r="I94" s="67" t="s">
        <v>87</v>
      </c>
      <c r="J94" s="67" t="s">
        <v>82</v>
      </c>
      <c r="K94" s="67">
        <v>52179.839999999997</v>
      </c>
      <c r="L94" s="67" t="s">
        <v>404</v>
      </c>
      <c r="M94" s="67">
        <v>2011</v>
      </c>
      <c r="N94" s="66" t="b">
        <v>0</v>
      </c>
      <c r="O94" s="67">
        <v>2013</v>
      </c>
      <c r="P94" s="15">
        <v>0</v>
      </c>
      <c r="Q94" s="67">
        <v>481.75400000000002</v>
      </c>
      <c r="R94" s="67" t="s">
        <v>16</v>
      </c>
      <c r="S94" s="67" t="s">
        <v>386</v>
      </c>
      <c r="T94" s="67" t="s">
        <v>16</v>
      </c>
      <c r="U94" s="67">
        <v>0</v>
      </c>
      <c r="V94" s="67">
        <v>0</v>
      </c>
      <c r="W94" s="67">
        <v>20</v>
      </c>
      <c r="X94" s="67" t="s">
        <v>16</v>
      </c>
      <c r="Y94" s="67" t="s">
        <v>365</v>
      </c>
      <c r="Z94" s="67" t="s">
        <v>16</v>
      </c>
      <c r="AA94" s="67" t="s">
        <v>16</v>
      </c>
      <c r="AB94" s="67" t="s">
        <v>1170</v>
      </c>
      <c r="AC94" s="67" t="s">
        <v>16</v>
      </c>
      <c r="AD94" s="67" t="s">
        <v>1007</v>
      </c>
      <c r="AE94" s="67" t="s">
        <v>1000</v>
      </c>
      <c r="AF94" s="67" t="s">
        <v>1029</v>
      </c>
      <c r="AG94" s="67" t="s">
        <v>16</v>
      </c>
      <c r="AH94" s="67" t="s">
        <v>16</v>
      </c>
      <c r="AI94" s="67" t="s">
        <v>16</v>
      </c>
      <c r="AJ94" s="67" t="s">
        <v>16</v>
      </c>
      <c r="AK94" s="67" t="s">
        <v>16</v>
      </c>
      <c r="AL94" s="67" t="s">
        <v>16</v>
      </c>
      <c r="AM94" s="67" t="s">
        <v>16</v>
      </c>
      <c r="AN94" s="67" t="s">
        <v>16</v>
      </c>
      <c r="AO94" s="67" t="s">
        <v>16</v>
      </c>
      <c r="AP94" s="67" t="s">
        <v>16</v>
      </c>
      <c r="AQ94" s="67" t="s">
        <v>16</v>
      </c>
      <c r="AR94" s="67" t="s">
        <v>16</v>
      </c>
      <c r="AS94" s="67" t="s">
        <v>16</v>
      </c>
      <c r="AT94" s="67" t="s">
        <v>16</v>
      </c>
    </row>
    <row r="95" spans="2:46" x14ac:dyDescent="0.3">
      <c r="B95" s="12" t="s">
        <v>331</v>
      </c>
      <c r="C95" s="14" t="s">
        <v>308</v>
      </c>
      <c r="D95" s="67" t="s">
        <v>42</v>
      </c>
      <c r="E95" s="67" t="s">
        <v>82</v>
      </c>
      <c r="F95" s="67">
        <v>11202</v>
      </c>
      <c r="G95" s="67" t="s">
        <v>62</v>
      </c>
      <c r="H95" s="67" t="s">
        <v>79</v>
      </c>
      <c r="I95" s="67" t="s">
        <v>87</v>
      </c>
      <c r="J95" s="67" t="s">
        <v>82</v>
      </c>
      <c r="K95" s="67">
        <v>37864.49</v>
      </c>
      <c r="L95" s="67" t="s">
        <v>404</v>
      </c>
      <c r="M95" s="67">
        <v>1999</v>
      </c>
      <c r="N95" s="66" t="b">
        <v>0</v>
      </c>
      <c r="O95" s="67">
        <v>2013</v>
      </c>
      <c r="P95" s="15">
        <v>0</v>
      </c>
      <c r="Q95" s="67">
        <v>459.61599999999999</v>
      </c>
      <c r="R95" s="67" t="s">
        <v>16</v>
      </c>
      <c r="S95" s="67" t="s">
        <v>386</v>
      </c>
      <c r="T95" s="67" t="s">
        <v>16</v>
      </c>
      <c r="U95" s="67">
        <v>0</v>
      </c>
      <c r="V95" s="67">
        <v>0</v>
      </c>
      <c r="W95" s="67">
        <v>20</v>
      </c>
      <c r="X95" s="67" t="s">
        <v>16</v>
      </c>
      <c r="Y95" s="67" t="s">
        <v>365</v>
      </c>
      <c r="Z95" s="67" t="s">
        <v>16</v>
      </c>
      <c r="AA95" s="67" t="s">
        <v>16</v>
      </c>
      <c r="AB95" s="67" t="s">
        <v>1171</v>
      </c>
      <c r="AC95" s="67" t="s">
        <v>16</v>
      </c>
      <c r="AD95" s="67" t="s">
        <v>1008</v>
      </c>
      <c r="AE95" s="67" t="s">
        <v>998</v>
      </c>
      <c r="AF95" s="67" t="s">
        <v>1030</v>
      </c>
      <c r="AG95" s="67" t="s">
        <v>16</v>
      </c>
      <c r="AH95" s="67" t="s">
        <v>16</v>
      </c>
      <c r="AI95" s="67" t="s">
        <v>16</v>
      </c>
      <c r="AJ95" s="67" t="s">
        <v>16</v>
      </c>
      <c r="AK95" s="67" t="s">
        <v>16</v>
      </c>
      <c r="AL95" s="67" t="s">
        <v>16</v>
      </c>
      <c r="AM95" s="67" t="s">
        <v>16</v>
      </c>
      <c r="AN95" s="67" t="s">
        <v>16</v>
      </c>
      <c r="AO95" s="67" t="s">
        <v>16</v>
      </c>
      <c r="AP95" s="67" t="s">
        <v>16</v>
      </c>
      <c r="AQ95" s="67" t="s">
        <v>16</v>
      </c>
      <c r="AR95" s="67" t="s">
        <v>16</v>
      </c>
      <c r="AS95" s="67" t="s">
        <v>16</v>
      </c>
      <c r="AT95" s="67" t="s">
        <v>16</v>
      </c>
    </row>
    <row r="96" spans="2:46" x14ac:dyDescent="0.3">
      <c r="B96" s="12" t="s">
        <v>331</v>
      </c>
      <c r="C96" s="14" t="s">
        <v>308</v>
      </c>
      <c r="D96" s="67" t="s">
        <v>42</v>
      </c>
      <c r="E96" s="67" t="s">
        <v>82</v>
      </c>
      <c r="F96" s="67">
        <v>11202</v>
      </c>
      <c r="G96" s="67" t="s">
        <v>62</v>
      </c>
      <c r="H96" s="67" t="s">
        <v>79</v>
      </c>
      <c r="I96" s="67" t="s">
        <v>87</v>
      </c>
      <c r="J96" s="67" t="s">
        <v>82</v>
      </c>
      <c r="K96" s="67">
        <v>6027</v>
      </c>
      <c r="L96" s="67" t="s">
        <v>404</v>
      </c>
      <c r="M96" s="67">
        <v>2013</v>
      </c>
      <c r="N96" s="66" t="b">
        <v>0</v>
      </c>
      <c r="O96" s="67">
        <v>2013</v>
      </c>
      <c r="P96" s="15">
        <v>0</v>
      </c>
      <c r="Q96" s="67">
        <v>465.21269999999998</v>
      </c>
      <c r="R96" s="67" t="s">
        <v>16</v>
      </c>
      <c r="S96" s="67" t="s">
        <v>386</v>
      </c>
      <c r="T96" s="67" t="s">
        <v>16</v>
      </c>
      <c r="U96" s="67">
        <v>0</v>
      </c>
      <c r="V96" s="67">
        <v>0</v>
      </c>
      <c r="W96" s="67">
        <v>20</v>
      </c>
      <c r="X96" s="67" t="s">
        <v>16</v>
      </c>
      <c r="Y96" s="67" t="s">
        <v>365</v>
      </c>
      <c r="Z96" s="67" t="s">
        <v>16</v>
      </c>
      <c r="AA96" s="67" t="s">
        <v>16</v>
      </c>
      <c r="AB96" s="67" t="s">
        <v>1172</v>
      </c>
      <c r="AC96" s="67" t="s">
        <v>16</v>
      </c>
      <c r="AD96" s="67" t="s">
        <v>1007</v>
      </c>
      <c r="AE96" s="67" t="s">
        <v>997</v>
      </c>
      <c r="AF96" s="67" t="s">
        <v>1031</v>
      </c>
      <c r="AG96" s="67" t="s">
        <v>16</v>
      </c>
      <c r="AH96" s="67" t="s">
        <v>16</v>
      </c>
      <c r="AI96" s="67" t="s">
        <v>16</v>
      </c>
      <c r="AJ96" s="67" t="s">
        <v>16</v>
      </c>
      <c r="AK96" s="67" t="s">
        <v>16</v>
      </c>
      <c r="AL96" s="67" t="s">
        <v>16</v>
      </c>
      <c r="AM96" s="67" t="s">
        <v>16</v>
      </c>
      <c r="AN96" s="67" t="s">
        <v>16</v>
      </c>
      <c r="AO96" s="67" t="s">
        <v>16</v>
      </c>
      <c r="AP96" s="67" t="s">
        <v>16</v>
      </c>
      <c r="AQ96" s="67" t="s">
        <v>16</v>
      </c>
      <c r="AR96" s="67" t="s">
        <v>16</v>
      </c>
      <c r="AS96" s="67" t="s">
        <v>16</v>
      </c>
      <c r="AT96" s="67" t="s">
        <v>16</v>
      </c>
    </row>
    <row r="97" spans="2:46" x14ac:dyDescent="0.3">
      <c r="B97" s="12" t="s">
        <v>331</v>
      </c>
      <c r="C97" s="14" t="s">
        <v>308</v>
      </c>
      <c r="D97" s="67" t="s">
        <v>42</v>
      </c>
      <c r="E97" s="67" t="s">
        <v>82</v>
      </c>
      <c r="F97" s="67">
        <v>11202</v>
      </c>
      <c r="G97" s="67" t="s">
        <v>62</v>
      </c>
      <c r="H97" s="67" t="s">
        <v>79</v>
      </c>
      <c r="I97" s="67" t="s">
        <v>87</v>
      </c>
      <c r="J97" s="67" t="s">
        <v>82</v>
      </c>
      <c r="K97" s="67">
        <v>1267.47</v>
      </c>
      <c r="L97" s="67" t="s">
        <v>404</v>
      </c>
      <c r="M97" s="67">
        <v>2008</v>
      </c>
      <c r="N97" s="66" t="b">
        <v>0</v>
      </c>
      <c r="O97" s="67">
        <v>2013</v>
      </c>
      <c r="P97" s="15">
        <v>0</v>
      </c>
      <c r="Q97" s="67">
        <v>480.57100000000003</v>
      </c>
      <c r="R97" s="67" t="s">
        <v>16</v>
      </c>
      <c r="S97" s="67" t="s">
        <v>386</v>
      </c>
      <c r="T97" s="67" t="s">
        <v>16</v>
      </c>
      <c r="U97" s="67">
        <v>0</v>
      </c>
      <c r="V97" s="67">
        <v>0</v>
      </c>
      <c r="W97" s="67">
        <v>20</v>
      </c>
      <c r="X97" s="67" t="s">
        <v>16</v>
      </c>
      <c r="Y97" s="67" t="s">
        <v>365</v>
      </c>
      <c r="Z97" s="67" t="s">
        <v>16</v>
      </c>
      <c r="AA97" s="67" t="s">
        <v>16</v>
      </c>
      <c r="AB97" s="67" t="s">
        <v>1173</v>
      </c>
      <c r="AC97" s="67" t="s">
        <v>16</v>
      </c>
      <c r="AD97" s="67" t="s">
        <v>1008</v>
      </c>
      <c r="AE97" s="67" t="s">
        <v>409</v>
      </c>
      <c r="AF97" s="67" t="s">
        <v>1011</v>
      </c>
      <c r="AG97" s="67" t="s">
        <v>16</v>
      </c>
      <c r="AH97" s="67" t="s">
        <v>16</v>
      </c>
      <c r="AI97" s="67" t="s">
        <v>16</v>
      </c>
      <c r="AJ97" s="67" t="s">
        <v>16</v>
      </c>
      <c r="AK97" s="67" t="s">
        <v>16</v>
      </c>
      <c r="AL97" s="67" t="s">
        <v>16</v>
      </c>
      <c r="AM97" s="67" t="s">
        <v>16</v>
      </c>
      <c r="AN97" s="67" t="s">
        <v>16</v>
      </c>
      <c r="AO97" s="67" t="s">
        <v>16</v>
      </c>
      <c r="AP97" s="67" t="s">
        <v>16</v>
      </c>
      <c r="AQ97" s="67" t="s">
        <v>16</v>
      </c>
      <c r="AR97" s="67" t="s">
        <v>16</v>
      </c>
      <c r="AS97" s="67" t="s">
        <v>16</v>
      </c>
      <c r="AT97" s="67" t="s">
        <v>16</v>
      </c>
    </row>
    <row r="98" spans="2:46" x14ac:dyDescent="0.3">
      <c r="B98" s="12" t="s">
        <v>331</v>
      </c>
      <c r="C98" s="14" t="s">
        <v>308</v>
      </c>
      <c r="D98" s="67" t="s">
        <v>42</v>
      </c>
      <c r="E98" s="67" t="s">
        <v>83</v>
      </c>
      <c r="F98" s="67">
        <v>11203</v>
      </c>
      <c r="G98" s="67" t="s">
        <v>62</v>
      </c>
      <c r="H98" s="67" t="s">
        <v>79</v>
      </c>
      <c r="I98" s="67" t="s">
        <v>87</v>
      </c>
      <c r="J98" s="67" t="s">
        <v>83</v>
      </c>
      <c r="K98" s="67">
        <v>10065.75</v>
      </c>
      <c r="L98" s="67" t="s">
        <v>404</v>
      </c>
      <c r="M98" s="67">
        <v>2011</v>
      </c>
      <c r="N98" s="66" t="b">
        <v>0</v>
      </c>
      <c r="O98" s="67">
        <v>2013</v>
      </c>
      <c r="P98" s="15">
        <v>0</v>
      </c>
      <c r="Q98" s="67">
        <v>124.8682</v>
      </c>
      <c r="R98" s="67" t="s">
        <v>16</v>
      </c>
      <c r="S98" s="67" t="s">
        <v>386</v>
      </c>
      <c r="T98" s="67" t="s">
        <v>16</v>
      </c>
      <c r="U98" s="67">
        <v>0</v>
      </c>
      <c r="V98" s="67">
        <v>0</v>
      </c>
      <c r="W98" s="67">
        <v>10</v>
      </c>
      <c r="X98" s="67" t="s">
        <v>16</v>
      </c>
      <c r="Y98" s="67" t="s">
        <v>365</v>
      </c>
      <c r="Z98" s="67" t="s">
        <v>16</v>
      </c>
      <c r="AA98" s="67" t="s">
        <v>16</v>
      </c>
      <c r="AB98" s="67" t="s">
        <v>1174</v>
      </c>
      <c r="AC98" s="67" t="s">
        <v>16</v>
      </c>
      <c r="AD98" s="67" t="s">
        <v>1007</v>
      </c>
      <c r="AE98" s="67" t="s">
        <v>998</v>
      </c>
      <c r="AF98" s="67" t="s">
        <v>1032</v>
      </c>
      <c r="AG98" s="67" t="s">
        <v>16</v>
      </c>
      <c r="AH98" s="67" t="s">
        <v>16</v>
      </c>
      <c r="AI98" s="67" t="s">
        <v>16</v>
      </c>
      <c r="AJ98" s="67" t="s">
        <v>16</v>
      </c>
      <c r="AK98" s="67" t="s">
        <v>16</v>
      </c>
      <c r="AL98" s="67" t="s">
        <v>16</v>
      </c>
      <c r="AM98" s="67" t="s">
        <v>16</v>
      </c>
      <c r="AN98" s="67" t="s">
        <v>16</v>
      </c>
      <c r="AO98" s="67" t="s">
        <v>16</v>
      </c>
      <c r="AP98" s="67" t="s">
        <v>16</v>
      </c>
      <c r="AQ98" s="67" t="s">
        <v>16</v>
      </c>
      <c r="AR98" s="67" t="s">
        <v>16</v>
      </c>
      <c r="AS98" s="67" t="s">
        <v>16</v>
      </c>
      <c r="AT98" s="67" t="s">
        <v>16</v>
      </c>
    </row>
    <row r="99" spans="2:46" x14ac:dyDescent="0.3">
      <c r="B99" s="12" t="s">
        <v>331</v>
      </c>
      <c r="C99" s="14" t="s">
        <v>308</v>
      </c>
      <c r="D99" s="67" t="s">
        <v>42</v>
      </c>
      <c r="E99" s="67" t="s">
        <v>83</v>
      </c>
      <c r="F99" s="67">
        <v>11203</v>
      </c>
      <c r="G99" s="67" t="s">
        <v>62</v>
      </c>
      <c r="H99" s="67" t="s">
        <v>79</v>
      </c>
      <c r="I99" s="67" t="s">
        <v>87</v>
      </c>
      <c r="J99" s="67" t="s">
        <v>83</v>
      </c>
      <c r="K99" s="67">
        <v>4016.88</v>
      </c>
      <c r="L99" s="67" t="s">
        <v>404</v>
      </c>
      <c r="M99" s="67">
        <v>2013</v>
      </c>
      <c r="N99" s="66" t="b">
        <v>0</v>
      </c>
      <c r="O99" s="67">
        <v>2013</v>
      </c>
      <c r="P99" s="15">
        <v>0</v>
      </c>
      <c r="Q99" s="67">
        <v>120.3472</v>
      </c>
      <c r="R99" s="67" t="s">
        <v>16</v>
      </c>
      <c r="S99" s="67" t="s">
        <v>386</v>
      </c>
      <c r="T99" s="67" t="s">
        <v>16</v>
      </c>
      <c r="U99" s="67">
        <v>0</v>
      </c>
      <c r="V99" s="67">
        <v>0</v>
      </c>
      <c r="W99" s="67">
        <v>10</v>
      </c>
      <c r="X99" s="67" t="s">
        <v>16</v>
      </c>
      <c r="Y99" s="67" t="s">
        <v>365</v>
      </c>
      <c r="Z99" s="67" t="s">
        <v>16</v>
      </c>
      <c r="AA99" s="67" t="s">
        <v>16</v>
      </c>
      <c r="AB99" s="67" t="s">
        <v>1175</v>
      </c>
      <c r="AC99" s="67" t="s">
        <v>16</v>
      </c>
      <c r="AD99" s="67" t="s">
        <v>1009</v>
      </c>
      <c r="AE99" s="67" t="s">
        <v>409</v>
      </c>
      <c r="AF99" s="67" t="s">
        <v>1011</v>
      </c>
      <c r="AG99" s="67" t="s">
        <v>16</v>
      </c>
      <c r="AH99" s="67" t="s">
        <v>16</v>
      </c>
      <c r="AI99" s="67" t="s">
        <v>16</v>
      </c>
      <c r="AJ99" s="67" t="s">
        <v>16</v>
      </c>
      <c r="AK99" s="67" t="s">
        <v>16</v>
      </c>
      <c r="AL99" s="67" t="s">
        <v>16</v>
      </c>
      <c r="AM99" s="67" t="s">
        <v>16</v>
      </c>
      <c r="AN99" s="67" t="s">
        <v>16</v>
      </c>
      <c r="AO99" s="67" t="s">
        <v>16</v>
      </c>
      <c r="AP99" s="67" t="s">
        <v>16</v>
      </c>
      <c r="AQ99" s="67" t="s">
        <v>16</v>
      </c>
      <c r="AR99" s="67" t="s">
        <v>16</v>
      </c>
      <c r="AS99" s="67" t="s">
        <v>16</v>
      </c>
      <c r="AT99" s="67" t="s">
        <v>16</v>
      </c>
    </row>
    <row r="100" spans="2:46" x14ac:dyDescent="0.3">
      <c r="B100" s="12" t="s">
        <v>331</v>
      </c>
      <c r="C100" s="14" t="s">
        <v>308</v>
      </c>
      <c r="D100" s="67" t="s">
        <v>42</v>
      </c>
      <c r="E100" s="67" t="s">
        <v>83</v>
      </c>
      <c r="F100" s="67">
        <v>11203</v>
      </c>
      <c r="G100" s="67" t="s">
        <v>62</v>
      </c>
      <c r="H100" s="67" t="s">
        <v>79</v>
      </c>
      <c r="I100" s="67" t="s">
        <v>87</v>
      </c>
      <c r="J100" s="67" t="s">
        <v>83</v>
      </c>
      <c r="K100" s="67">
        <v>1892</v>
      </c>
      <c r="L100" s="67" t="s">
        <v>404</v>
      </c>
      <c r="M100" s="67">
        <v>1999</v>
      </c>
      <c r="N100" s="66" t="b">
        <v>0</v>
      </c>
      <c r="O100" s="67">
        <v>2013</v>
      </c>
      <c r="P100" s="15">
        <v>0</v>
      </c>
      <c r="Q100" s="67">
        <v>122.64360000000001</v>
      </c>
      <c r="R100" s="67" t="s">
        <v>16</v>
      </c>
      <c r="S100" s="67" t="s">
        <v>386</v>
      </c>
      <c r="T100" s="67" t="s">
        <v>16</v>
      </c>
      <c r="U100" s="67">
        <v>0</v>
      </c>
      <c r="V100" s="67">
        <v>0</v>
      </c>
      <c r="W100" s="67">
        <v>10</v>
      </c>
      <c r="X100" s="67" t="s">
        <v>16</v>
      </c>
      <c r="Y100" s="67" t="s">
        <v>365</v>
      </c>
      <c r="Z100" s="67" t="s">
        <v>16</v>
      </c>
      <c r="AA100" s="67" t="s">
        <v>16</v>
      </c>
      <c r="AB100" s="67" t="s">
        <v>1176</v>
      </c>
      <c r="AC100" s="67" t="s">
        <v>16</v>
      </c>
      <c r="AD100" s="67" t="s">
        <v>1007</v>
      </c>
      <c r="AE100" s="67" t="s">
        <v>999</v>
      </c>
      <c r="AF100" s="67" t="s">
        <v>1033</v>
      </c>
      <c r="AG100" s="67" t="s">
        <v>16</v>
      </c>
      <c r="AH100" s="67" t="s">
        <v>16</v>
      </c>
      <c r="AI100" s="67" t="s">
        <v>16</v>
      </c>
      <c r="AJ100" s="67" t="s">
        <v>16</v>
      </c>
      <c r="AK100" s="67" t="s">
        <v>16</v>
      </c>
      <c r="AL100" s="67" t="s">
        <v>16</v>
      </c>
      <c r="AM100" s="67" t="s">
        <v>16</v>
      </c>
      <c r="AN100" s="67" t="s">
        <v>16</v>
      </c>
      <c r="AO100" s="67" t="s">
        <v>16</v>
      </c>
      <c r="AP100" s="67" t="s">
        <v>16</v>
      </c>
      <c r="AQ100" s="67" t="s">
        <v>16</v>
      </c>
      <c r="AR100" s="67" t="s">
        <v>16</v>
      </c>
      <c r="AS100" s="67" t="s">
        <v>16</v>
      </c>
      <c r="AT100" s="67" t="s">
        <v>16</v>
      </c>
    </row>
    <row r="101" spans="2:46" x14ac:dyDescent="0.3">
      <c r="B101" s="12" t="s">
        <v>331</v>
      </c>
      <c r="C101" s="14" t="s">
        <v>308</v>
      </c>
      <c r="D101" s="67" t="s">
        <v>42</v>
      </c>
      <c r="E101" s="67" t="s">
        <v>85</v>
      </c>
      <c r="F101" s="67">
        <v>11205</v>
      </c>
      <c r="G101" s="67" t="s">
        <v>62</v>
      </c>
      <c r="H101" s="67" t="s">
        <v>79</v>
      </c>
      <c r="I101" s="67" t="s">
        <v>87</v>
      </c>
      <c r="J101" s="67" t="s">
        <v>85</v>
      </c>
      <c r="K101" s="67">
        <v>277.8</v>
      </c>
      <c r="L101" s="67" t="s">
        <v>404</v>
      </c>
      <c r="M101" s="67">
        <v>2005</v>
      </c>
      <c r="N101" s="66" t="b">
        <v>0</v>
      </c>
      <c r="O101" s="67">
        <v>2013</v>
      </c>
      <c r="P101" s="15">
        <v>0</v>
      </c>
      <c r="Q101" s="67">
        <v>487.24849999999998</v>
      </c>
      <c r="R101" s="67" t="s">
        <v>16</v>
      </c>
      <c r="S101" s="67" t="s">
        <v>386</v>
      </c>
      <c r="T101" s="67" t="s">
        <v>16</v>
      </c>
      <c r="U101" s="67">
        <v>0</v>
      </c>
      <c r="V101" s="67">
        <v>0</v>
      </c>
      <c r="W101" s="67">
        <v>10</v>
      </c>
      <c r="X101" s="67" t="s">
        <v>16</v>
      </c>
      <c r="Y101" s="67" t="s">
        <v>365</v>
      </c>
      <c r="Z101" s="67" t="s">
        <v>16</v>
      </c>
      <c r="AA101" s="67" t="s">
        <v>16</v>
      </c>
      <c r="AB101" s="67" t="s">
        <v>1177</v>
      </c>
      <c r="AC101" s="67" t="s">
        <v>16</v>
      </c>
      <c r="AD101" s="67" t="s">
        <v>1008</v>
      </c>
      <c r="AE101" s="67" t="s">
        <v>998</v>
      </c>
      <c r="AF101" s="67" t="s">
        <v>1034</v>
      </c>
      <c r="AG101" s="67" t="s">
        <v>16</v>
      </c>
      <c r="AH101" s="67" t="s">
        <v>16</v>
      </c>
      <c r="AI101" s="67" t="s">
        <v>16</v>
      </c>
      <c r="AJ101" s="67" t="s">
        <v>16</v>
      </c>
      <c r="AK101" s="67" t="s">
        <v>16</v>
      </c>
      <c r="AL101" s="67" t="s">
        <v>16</v>
      </c>
      <c r="AM101" s="67" t="s">
        <v>16</v>
      </c>
      <c r="AN101" s="67" t="s">
        <v>16</v>
      </c>
      <c r="AO101" s="67" t="s">
        <v>16</v>
      </c>
      <c r="AP101" s="67" t="s">
        <v>16</v>
      </c>
      <c r="AQ101" s="67" t="s">
        <v>16</v>
      </c>
      <c r="AR101" s="67" t="s">
        <v>16</v>
      </c>
      <c r="AS101" s="67" t="s">
        <v>16</v>
      </c>
      <c r="AT101" s="67" t="s">
        <v>16</v>
      </c>
    </row>
    <row r="102" spans="2:46" x14ac:dyDescent="0.3">
      <c r="B102" s="12" t="s">
        <v>331</v>
      </c>
      <c r="C102" s="14" t="s">
        <v>308</v>
      </c>
      <c r="D102" s="67" t="s">
        <v>42</v>
      </c>
      <c r="E102" s="67" t="s">
        <v>85</v>
      </c>
      <c r="F102" s="67">
        <v>11205</v>
      </c>
      <c r="G102" s="67" t="s">
        <v>62</v>
      </c>
      <c r="H102" s="67" t="s">
        <v>79</v>
      </c>
      <c r="I102" s="67" t="s">
        <v>87</v>
      </c>
      <c r="J102" s="67" t="s">
        <v>85</v>
      </c>
      <c r="K102" s="67">
        <v>87.789000000000001</v>
      </c>
      <c r="L102" s="67" t="s">
        <v>404</v>
      </c>
      <c r="M102" s="67">
        <v>1999</v>
      </c>
      <c r="N102" s="66" t="b">
        <v>0</v>
      </c>
      <c r="O102" s="67">
        <v>2013</v>
      </c>
      <c r="P102" s="15">
        <v>0</v>
      </c>
      <c r="Q102" s="67">
        <v>484.58199999999999</v>
      </c>
      <c r="R102" s="67" t="s">
        <v>16</v>
      </c>
      <c r="S102" s="67" t="s">
        <v>386</v>
      </c>
      <c r="T102" s="67" t="s">
        <v>16</v>
      </c>
      <c r="U102" s="67">
        <v>0</v>
      </c>
      <c r="V102" s="67">
        <v>0</v>
      </c>
      <c r="W102" s="67">
        <v>10</v>
      </c>
      <c r="X102" s="67" t="s">
        <v>16</v>
      </c>
      <c r="Y102" s="67" t="s">
        <v>365</v>
      </c>
      <c r="Z102" s="67" t="s">
        <v>16</v>
      </c>
      <c r="AA102" s="67" t="s">
        <v>16</v>
      </c>
      <c r="AB102" s="67" t="s">
        <v>1178</v>
      </c>
      <c r="AC102" s="67" t="s">
        <v>16</v>
      </c>
      <c r="AD102" s="67" t="s">
        <v>1007</v>
      </c>
      <c r="AE102" s="67" t="s">
        <v>997</v>
      </c>
      <c r="AF102" s="67" t="s">
        <v>1035</v>
      </c>
      <c r="AG102" s="67" t="s">
        <v>16</v>
      </c>
      <c r="AH102" s="67" t="s">
        <v>16</v>
      </c>
      <c r="AI102" s="67" t="s">
        <v>16</v>
      </c>
      <c r="AJ102" s="67" t="s">
        <v>16</v>
      </c>
      <c r="AK102" s="67" t="s">
        <v>16</v>
      </c>
      <c r="AL102" s="67" t="s">
        <v>16</v>
      </c>
      <c r="AM102" s="67" t="s">
        <v>16</v>
      </c>
      <c r="AN102" s="67" t="s">
        <v>16</v>
      </c>
      <c r="AO102" s="67" t="s">
        <v>16</v>
      </c>
      <c r="AP102" s="67" t="s">
        <v>16</v>
      </c>
      <c r="AQ102" s="67" t="s">
        <v>16</v>
      </c>
      <c r="AR102" s="67" t="s">
        <v>16</v>
      </c>
      <c r="AS102" s="67" t="s">
        <v>16</v>
      </c>
      <c r="AT102" s="67" t="s">
        <v>16</v>
      </c>
    </row>
    <row r="103" spans="2:46" x14ac:dyDescent="0.3">
      <c r="B103" s="12" t="s">
        <v>331</v>
      </c>
      <c r="C103" s="14" t="s">
        <v>308</v>
      </c>
      <c r="D103" s="67" t="s">
        <v>42</v>
      </c>
      <c r="E103" s="67" t="s">
        <v>85</v>
      </c>
      <c r="F103" s="67">
        <v>11205</v>
      </c>
      <c r="G103" s="67" t="s">
        <v>62</v>
      </c>
      <c r="H103" s="67" t="s">
        <v>79</v>
      </c>
      <c r="I103" s="67" t="s">
        <v>87</v>
      </c>
      <c r="J103" s="67" t="s">
        <v>85</v>
      </c>
      <c r="K103" s="67">
        <v>37.159999999999997</v>
      </c>
      <c r="L103" s="67" t="s">
        <v>404</v>
      </c>
      <c r="M103" s="67">
        <v>2003</v>
      </c>
      <c r="N103" s="66" t="b">
        <v>0</v>
      </c>
      <c r="O103" s="67">
        <v>2013</v>
      </c>
      <c r="P103" s="15">
        <v>0</v>
      </c>
      <c r="Q103" s="67">
        <v>494.34780000000001</v>
      </c>
      <c r="R103" s="67" t="s">
        <v>16</v>
      </c>
      <c r="S103" s="67" t="s">
        <v>386</v>
      </c>
      <c r="T103" s="67" t="s">
        <v>16</v>
      </c>
      <c r="U103" s="67">
        <v>0</v>
      </c>
      <c r="V103" s="67">
        <v>0</v>
      </c>
      <c r="W103" s="67">
        <v>10</v>
      </c>
      <c r="X103" s="67" t="s">
        <v>16</v>
      </c>
      <c r="Y103" s="67" t="s">
        <v>365</v>
      </c>
      <c r="Z103" s="67" t="s">
        <v>16</v>
      </c>
      <c r="AA103" s="67" t="s">
        <v>16</v>
      </c>
      <c r="AB103" s="67" t="s">
        <v>1179</v>
      </c>
      <c r="AC103" s="67" t="s">
        <v>16</v>
      </c>
      <c r="AD103" s="67" t="s">
        <v>1008</v>
      </c>
      <c r="AE103" s="67" t="s">
        <v>999</v>
      </c>
      <c r="AF103" s="67" t="s">
        <v>1017</v>
      </c>
      <c r="AG103" s="67" t="s">
        <v>16</v>
      </c>
      <c r="AH103" s="67" t="s">
        <v>16</v>
      </c>
      <c r="AI103" s="67" t="s">
        <v>16</v>
      </c>
      <c r="AJ103" s="67" t="s">
        <v>16</v>
      </c>
      <c r="AK103" s="67" t="s">
        <v>16</v>
      </c>
      <c r="AL103" s="67" t="s">
        <v>16</v>
      </c>
      <c r="AM103" s="67" t="s">
        <v>16</v>
      </c>
      <c r="AN103" s="67" t="s">
        <v>16</v>
      </c>
      <c r="AO103" s="67" t="s">
        <v>16</v>
      </c>
      <c r="AP103" s="67" t="s">
        <v>16</v>
      </c>
      <c r="AQ103" s="67" t="s">
        <v>16</v>
      </c>
      <c r="AR103" s="67" t="s">
        <v>16</v>
      </c>
      <c r="AS103" s="67" t="s">
        <v>16</v>
      </c>
      <c r="AT103" s="67" t="s">
        <v>16</v>
      </c>
    </row>
    <row r="104" spans="2:46" x14ac:dyDescent="0.3">
      <c r="B104" s="12" t="s">
        <v>331</v>
      </c>
      <c r="C104" s="14" t="s">
        <v>308</v>
      </c>
      <c r="D104" s="67" t="s">
        <v>42</v>
      </c>
      <c r="E104" s="67" t="s">
        <v>85</v>
      </c>
      <c r="F104" s="67">
        <v>11205</v>
      </c>
      <c r="G104" s="67" t="s">
        <v>62</v>
      </c>
      <c r="H104" s="67" t="s">
        <v>79</v>
      </c>
      <c r="I104" s="67" t="s">
        <v>87</v>
      </c>
      <c r="J104" s="67" t="s">
        <v>85</v>
      </c>
      <c r="K104" s="67">
        <v>24.49</v>
      </c>
      <c r="L104" s="67" t="s">
        <v>404</v>
      </c>
      <c r="M104" s="67">
        <v>2008</v>
      </c>
      <c r="N104" s="66" t="b">
        <v>0</v>
      </c>
      <c r="O104" s="67">
        <v>2013</v>
      </c>
      <c r="P104" s="15">
        <v>0</v>
      </c>
      <c r="Q104" s="67">
        <v>513.22680000000003</v>
      </c>
      <c r="R104" s="67" t="s">
        <v>16</v>
      </c>
      <c r="S104" s="67" t="s">
        <v>386</v>
      </c>
      <c r="T104" s="67" t="s">
        <v>16</v>
      </c>
      <c r="U104" s="67">
        <v>0</v>
      </c>
      <c r="V104" s="67">
        <v>0</v>
      </c>
      <c r="W104" s="67">
        <v>10</v>
      </c>
      <c r="X104" s="67" t="s">
        <v>16</v>
      </c>
      <c r="Y104" s="67" t="s">
        <v>365</v>
      </c>
      <c r="Z104" s="67" t="s">
        <v>16</v>
      </c>
      <c r="AA104" s="67" t="s">
        <v>16</v>
      </c>
      <c r="AB104" s="67" t="s">
        <v>1180</v>
      </c>
      <c r="AC104" s="67" t="s">
        <v>16</v>
      </c>
      <c r="AD104" s="67" t="s">
        <v>1007</v>
      </c>
      <c r="AE104" s="67" t="s">
        <v>1000</v>
      </c>
      <c r="AF104" s="67" t="s">
        <v>1036</v>
      </c>
      <c r="AG104" s="67" t="s">
        <v>16</v>
      </c>
      <c r="AH104" s="67" t="s">
        <v>16</v>
      </c>
      <c r="AI104" s="67" t="s">
        <v>16</v>
      </c>
      <c r="AJ104" s="67" t="s">
        <v>16</v>
      </c>
      <c r="AK104" s="67" t="s">
        <v>16</v>
      </c>
      <c r="AL104" s="67" t="s">
        <v>16</v>
      </c>
      <c r="AM104" s="67" t="s">
        <v>16</v>
      </c>
      <c r="AN104" s="67" t="s">
        <v>16</v>
      </c>
      <c r="AO104" s="67" t="s">
        <v>16</v>
      </c>
      <c r="AP104" s="67" t="s">
        <v>16</v>
      </c>
      <c r="AQ104" s="67" t="s">
        <v>16</v>
      </c>
      <c r="AR104" s="67" t="s">
        <v>16</v>
      </c>
      <c r="AS104" s="67" t="s">
        <v>16</v>
      </c>
      <c r="AT104" s="67" t="s">
        <v>16</v>
      </c>
    </row>
    <row r="105" spans="2:46" x14ac:dyDescent="0.3">
      <c r="B105" s="12" t="s">
        <v>331</v>
      </c>
      <c r="C105" s="14" t="s">
        <v>308</v>
      </c>
      <c r="D105" s="67" t="s">
        <v>42</v>
      </c>
      <c r="E105" s="67" t="s">
        <v>85</v>
      </c>
      <c r="F105" s="67">
        <v>11205</v>
      </c>
      <c r="G105" s="67" t="s">
        <v>62</v>
      </c>
      <c r="H105" s="67" t="s">
        <v>79</v>
      </c>
      <c r="I105" s="67" t="s">
        <v>87</v>
      </c>
      <c r="J105" s="67" t="s">
        <v>85</v>
      </c>
      <c r="K105" s="67">
        <v>17.25</v>
      </c>
      <c r="L105" s="67" t="s">
        <v>404</v>
      </c>
      <c r="M105" s="67">
        <v>2006</v>
      </c>
      <c r="N105" s="66" t="b">
        <v>0</v>
      </c>
      <c r="O105" s="67">
        <v>2013</v>
      </c>
      <c r="P105" s="15">
        <v>0</v>
      </c>
      <c r="Q105" s="67">
        <v>493.22859999999997</v>
      </c>
      <c r="R105" s="67" t="s">
        <v>16</v>
      </c>
      <c r="S105" s="67" t="s">
        <v>386</v>
      </c>
      <c r="T105" s="67" t="s">
        <v>16</v>
      </c>
      <c r="U105" s="67">
        <v>0</v>
      </c>
      <c r="V105" s="67">
        <v>0</v>
      </c>
      <c r="W105" s="67">
        <v>10</v>
      </c>
      <c r="X105" s="67" t="s">
        <v>16</v>
      </c>
      <c r="Y105" s="67" t="s">
        <v>365</v>
      </c>
      <c r="Z105" s="67" t="s">
        <v>16</v>
      </c>
      <c r="AA105" s="67" t="s">
        <v>16</v>
      </c>
      <c r="AB105" s="67" t="s">
        <v>1181</v>
      </c>
      <c r="AC105" s="67" t="s">
        <v>16</v>
      </c>
      <c r="AD105" s="67" t="s">
        <v>1008</v>
      </c>
      <c r="AE105" s="67" t="s">
        <v>409</v>
      </c>
      <c r="AF105" s="67" t="s">
        <v>1037</v>
      </c>
      <c r="AG105" s="67" t="s">
        <v>16</v>
      </c>
      <c r="AH105" s="67" t="s">
        <v>16</v>
      </c>
      <c r="AI105" s="67" t="s">
        <v>16</v>
      </c>
      <c r="AJ105" s="67" t="s">
        <v>16</v>
      </c>
      <c r="AK105" s="67" t="s">
        <v>16</v>
      </c>
      <c r="AL105" s="67" t="s">
        <v>16</v>
      </c>
      <c r="AM105" s="67" t="s">
        <v>16</v>
      </c>
      <c r="AN105" s="67" t="s">
        <v>16</v>
      </c>
      <c r="AO105" s="67" t="s">
        <v>16</v>
      </c>
      <c r="AP105" s="67" t="s">
        <v>16</v>
      </c>
      <c r="AQ105" s="67" t="s">
        <v>16</v>
      </c>
      <c r="AR105" s="67" t="s">
        <v>16</v>
      </c>
      <c r="AS105" s="67" t="s">
        <v>16</v>
      </c>
      <c r="AT105" s="67" t="s">
        <v>16</v>
      </c>
    </row>
    <row r="106" spans="2:46" x14ac:dyDescent="0.3">
      <c r="B106" s="12" t="s">
        <v>331</v>
      </c>
      <c r="C106" s="14" t="s">
        <v>308</v>
      </c>
      <c r="D106" s="67" t="s">
        <v>42</v>
      </c>
      <c r="E106" s="67" t="s">
        <v>84</v>
      </c>
      <c r="F106" s="67">
        <v>11204</v>
      </c>
      <c r="G106" s="67" t="s">
        <v>62</v>
      </c>
      <c r="H106" s="67" t="s">
        <v>79</v>
      </c>
      <c r="I106" s="67" t="s">
        <v>87</v>
      </c>
      <c r="J106" s="67" t="s">
        <v>84</v>
      </c>
      <c r="K106" s="67">
        <v>11734.75</v>
      </c>
      <c r="L106" s="67" t="s">
        <v>404</v>
      </c>
      <c r="M106" s="67">
        <v>1999</v>
      </c>
      <c r="N106" s="66" t="b">
        <v>0</v>
      </c>
      <c r="O106" s="67">
        <v>2013</v>
      </c>
      <c r="P106" s="15">
        <v>0</v>
      </c>
      <c r="Q106" s="67">
        <v>280.13010000000003</v>
      </c>
      <c r="R106" s="67" t="s">
        <v>16</v>
      </c>
      <c r="S106" s="67" t="s">
        <v>386</v>
      </c>
      <c r="T106" s="67" t="s">
        <v>16</v>
      </c>
      <c r="U106" s="67">
        <v>0</v>
      </c>
      <c r="V106" s="67">
        <v>0</v>
      </c>
      <c r="W106" s="67">
        <v>10</v>
      </c>
      <c r="X106" s="67" t="s">
        <v>16</v>
      </c>
      <c r="Y106" s="67" t="s">
        <v>365</v>
      </c>
      <c r="Z106" s="67" t="s">
        <v>16</v>
      </c>
      <c r="AA106" s="67" t="s">
        <v>16</v>
      </c>
      <c r="AB106" s="67" t="s">
        <v>1182</v>
      </c>
      <c r="AC106" s="67" t="s">
        <v>16</v>
      </c>
      <c r="AD106" s="67" t="s">
        <v>1007</v>
      </c>
      <c r="AE106" s="67" t="s">
        <v>998</v>
      </c>
      <c r="AF106" s="67" t="s">
        <v>1038</v>
      </c>
      <c r="AG106" s="67" t="s">
        <v>16</v>
      </c>
      <c r="AH106" s="67" t="s">
        <v>16</v>
      </c>
      <c r="AI106" s="67" t="s">
        <v>16</v>
      </c>
      <c r="AJ106" s="67" t="s">
        <v>16</v>
      </c>
      <c r="AK106" s="67" t="s">
        <v>16</v>
      </c>
      <c r="AL106" s="67" t="s">
        <v>16</v>
      </c>
      <c r="AM106" s="67" t="s">
        <v>16</v>
      </c>
      <c r="AN106" s="67" t="s">
        <v>16</v>
      </c>
      <c r="AO106" s="67" t="s">
        <v>16</v>
      </c>
      <c r="AP106" s="67" t="s">
        <v>16</v>
      </c>
      <c r="AQ106" s="67" t="s">
        <v>16</v>
      </c>
      <c r="AR106" s="67" t="s">
        <v>16</v>
      </c>
      <c r="AS106" s="67" t="s">
        <v>16</v>
      </c>
      <c r="AT106" s="67" t="s">
        <v>16</v>
      </c>
    </row>
    <row r="107" spans="2:46" x14ac:dyDescent="0.3">
      <c r="B107" s="12" t="s">
        <v>331</v>
      </c>
      <c r="C107" s="14" t="s">
        <v>308</v>
      </c>
      <c r="D107" s="67" t="s">
        <v>42</v>
      </c>
      <c r="E107" s="67" t="s">
        <v>84</v>
      </c>
      <c r="F107" s="67">
        <v>11204</v>
      </c>
      <c r="G107" s="67" t="s">
        <v>62</v>
      </c>
      <c r="H107" s="67" t="s">
        <v>79</v>
      </c>
      <c r="I107" s="67" t="s">
        <v>87</v>
      </c>
      <c r="J107" s="67" t="s">
        <v>84</v>
      </c>
      <c r="K107" s="67">
        <v>6035.98</v>
      </c>
      <c r="L107" s="67" t="s">
        <v>404</v>
      </c>
      <c r="M107" s="67">
        <v>2003</v>
      </c>
      <c r="N107" s="66" t="b">
        <v>0</v>
      </c>
      <c r="O107" s="67">
        <v>2013</v>
      </c>
      <c r="P107" s="15">
        <v>0</v>
      </c>
      <c r="Q107" s="67">
        <v>432.4846</v>
      </c>
      <c r="R107" s="67" t="s">
        <v>16</v>
      </c>
      <c r="S107" s="67" t="s">
        <v>386</v>
      </c>
      <c r="T107" s="67" t="s">
        <v>16</v>
      </c>
      <c r="U107" s="67">
        <v>0</v>
      </c>
      <c r="V107" s="67">
        <v>0</v>
      </c>
      <c r="W107" s="67">
        <v>10</v>
      </c>
      <c r="X107" s="67" t="s">
        <v>16</v>
      </c>
      <c r="Y107" s="67" t="s">
        <v>365</v>
      </c>
      <c r="Z107" s="67" t="s">
        <v>16</v>
      </c>
      <c r="AA107" s="67" t="s">
        <v>16</v>
      </c>
      <c r="AB107" s="67" t="s">
        <v>1183</v>
      </c>
      <c r="AC107" s="67" t="s">
        <v>16</v>
      </c>
      <c r="AD107" s="67" t="s">
        <v>1009</v>
      </c>
      <c r="AE107" s="67" t="s">
        <v>409</v>
      </c>
      <c r="AF107" s="67" t="s">
        <v>1039</v>
      </c>
      <c r="AG107" s="67" t="s">
        <v>16</v>
      </c>
      <c r="AH107" s="67" t="s">
        <v>16</v>
      </c>
      <c r="AI107" s="67" t="s">
        <v>16</v>
      </c>
      <c r="AJ107" s="67" t="s">
        <v>16</v>
      </c>
      <c r="AK107" s="67" t="s">
        <v>16</v>
      </c>
      <c r="AL107" s="67" t="s">
        <v>16</v>
      </c>
      <c r="AM107" s="67" t="s">
        <v>16</v>
      </c>
      <c r="AN107" s="67" t="s">
        <v>16</v>
      </c>
      <c r="AO107" s="67" t="s">
        <v>16</v>
      </c>
      <c r="AP107" s="67" t="s">
        <v>16</v>
      </c>
      <c r="AQ107" s="67" t="s">
        <v>16</v>
      </c>
      <c r="AR107" s="67" t="s">
        <v>16</v>
      </c>
      <c r="AS107" s="67" t="s">
        <v>16</v>
      </c>
      <c r="AT107" s="67" t="s">
        <v>16</v>
      </c>
    </row>
    <row r="108" spans="2:46" x14ac:dyDescent="0.3">
      <c r="B108" s="12" t="s">
        <v>331</v>
      </c>
      <c r="C108" s="14" t="s">
        <v>308</v>
      </c>
      <c r="D108" s="67" t="s">
        <v>42</v>
      </c>
      <c r="E108" s="67" t="s">
        <v>84</v>
      </c>
      <c r="F108" s="67">
        <v>11204</v>
      </c>
      <c r="G108" s="67" t="s">
        <v>62</v>
      </c>
      <c r="H108" s="67" t="s">
        <v>79</v>
      </c>
      <c r="I108" s="67" t="s">
        <v>87</v>
      </c>
      <c r="J108" s="67" t="s">
        <v>84</v>
      </c>
      <c r="K108" s="67">
        <v>3865.56</v>
      </c>
      <c r="L108" s="67" t="s">
        <v>404</v>
      </c>
      <c r="M108" s="67">
        <v>2005</v>
      </c>
      <c r="N108" s="66" t="b">
        <v>0</v>
      </c>
      <c r="O108" s="67">
        <v>2013</v>
      </c>
      <c r="P108" s="15">
        <v>0</v>
      </c>
      <c r="Q108" s="67">
        <v>350.16309999999999</v>
      </c>
      <c r="R108" s="67" t="s">
        <v>16</v>
      </c>
      <c r="S108" s="67" t="s">
        <v>386</v>
      </c>
      <c r="T108" s="67" t="s">
        <v>16</v>
      </c>
      <c r="U108" s="67">
        <v>0</v>
      </c>
      <c r="V108" s="67">
        <v>0</v>
      </c>
      <c r="W108" s="67">
        <v>10</v>
      </c>
      <c r="X108" s="67" t="s">
        <v>16</v>
      </c>
      <c r="Y108" s="67" t="s">
        <v>365</v>
      </c>
      <c r="Z108" s="67" t="s">
        <v>16</v>
      </c>
      <c r="AA108" s="67" t="s">
        <v>16</v>
      </c>
      <c r="AB108" s="67" t="s">
        <v>1184</v>
      </c>
      <c r="AC108" s="67" t="s">
        <v>16</v>
      </c>
      <c r="AD108" s="67" t="s">
        <v>1009</v>
      </c>
      <c r="AE108" s="67" t="s">
        <v>1000</v>
      </c>
      <c r="AF108" s="67" t="s">
        <v>1040</v>
      </c>
      <c r="AG108" s="67" t="s">
        <v>16</v>
      </c>
      <c r="AH108" s="67" t="s">
        <v>16</v>
      </c>
      <c r="AI108" s="67" t="s">
        <v>16</v>
      </c>
      <c r="AJ108" s="67" t="s">
        <v>16</v>
      </c>
      <c r="AK108" s="67" t="s">
        <v>16</v>
      </c>
      <c r="AL108" s="67" t="s">
        <v>16</v>
      </c>
      <c r="AM108" s="67" t="s">
        <v>16</v>
      </c>
      <c r="AN108" s="67" t="s">
        <v>16</v>
      </c>
      <c r="AO108" s="67" t="s">
        <v>16</v>
      </c>
      <c r="AP108" s="67" t="s">
        <v>16</v>
      </c>
      <c r="AQ108" s="67" t="s">
        <v>16</v>
      </c>
      <c r="AR108" s="67" t="s">
        <v>16</v>
      </c>
      <c r="AS108" s="67" t="s">
        <v>16</v>
      </c>
      <c r="AT108" s="67" t="s">
        <v>16</v>
      </c>
    </row>
    <row r="109" spans="2:46" x14ac:dyDescent="0.3">
      <c r="B109" s="12" t="s">
        <v>331</v>
      </c>
      <c r="C109" s="14" t="s">
        <v>308</v>
      </c>
      <c r="D109" s="67" t="s">
        <v>42</v>
      </c>
      <c r="E109" s="67" t="s">
        <v>84</v>
      </c>
      <c r="F109" s="67">
        <v>11204</v>
      </c>
      <c r="G109" s="67" t="s">
        <v>62</v>
      </c>
      <c r="H109" s="67" t="s">
        <v>79</v>
      </c>
      <c r="I109" s="67" t="s">
        <v>87</v>
      </c>
      <c r="J109" s="67" t="s">
        <v>84</v>
      </c>
      <c r="K109" s="67">
        <v>2878</v>
      </c>
      <c r="L109" s="67" t="s">
        <v>404</v>
      </c>
      <c r="M109" s="67">
        <v>2011</v>
      </c>
      <c r="N109" s="66" t="b">
        <v>0</v>
      </c>
      <c r="O109" s="67">
        <v>2013</v>
      </c>
      <c r="P109" s="15">
        <v>0</v>
      </c>
      <c r="Q109" s="67">
        <v>251.9563</v>
      </c>
      <c r="R109" s="67" t="s">
        <v>16</v>
      </c>
      <c r="S109" s="67" t="s">
        <v>386</v>
      </c>
      <c r="T109" s="67" t="s">
        <v>16</v>
      </c>
      <c r="U109" s="67">
        <v>0</v>
      </c>
      <c r="V109" s="67">
        <v>0</v>
      </c>
      <c r="W109" s="67">
        <v>10</v>
      </c>
      <c r="X109" s="67" t="s">
        <v>16</v>
      </c>
      <c r="Y109" s="67" t="s">
        <v>365</v>
      </c>
      <c r="Z109" s="67" t="s">
        <v>16</v>
      </c>
      <c r="AA109" s="67" t="s">
        <v>16</v>
      </c>
      <c r="AB109" s="67" t="s">
        <v>1185</v>
      </c>
      <c r="AC109" s="67" t="s">
        <v>16</v>
      </c>
      <c r="AD109" s="67" t="s">
        <v>1008</v>
      </c>
      <c r="AE109" s="67" t="s">
        <v>998</v>
      </c>
      <c r="AF109" s="67" t="s">
        <v>1041</v>
      </c>
      <c r="AG109" s="67" t="s">
        <v>16</v>
      </c>
      <c r="AH109" s="67" t="s">
        <v>16</v>
      </c>
      <c r="AI109" s="67" t="s">
        <v>16</v>
      </c>
      <c r="AJ109" s="67" t="s">
        <v>16</v>
      </c>
      <c r="AK109" s="67" t="s">
        <v>16</v>
      </c>
      <c r="AL109" s="67" t="s">
        <v>16</v>
      </c>
      <c r="AM109" s="67" t="s">
        <v>16</v>
      </c>
      <c r="AN109" s="67" t="s">
        <v>16</v>
      </c>
      <c r="AO109" s="67" t="s">
        <v>16</v>
      </c>
      <c r="AP109" s="67" t="s">
        <v>16</v>
      </c>
      <c r="AQ109" s="67" t="s">
        <v>16</v>
      </c>
      <c r="AR109" s="67" t="s">
        <v>16</v>
      </c>
      <c r="AS109" s="67" t="s">
        <v>16</v>
      </c>
      <c r="AT109" s="67" t="s">
        <v>16</v>
      </c>
    </row>
    <row r="110" spans="2:46" x14ac:dyDescent="0.3">
      <c r="B110" s="12" t="s">
        <v>331</v>
      </c>
      <c r="C110" s="14" t="s">
        <v>308</v>
      </c>
      <c r="D110" s="67" t="s">
        <v>42</v>
      </c>
      <c r="E110" s="67" t="s">
        <v>84</v>
      </c>
      <c r="F110" s="67">
        <v>11204</v>
      </c>
      <c r="G110" s="67" t="s">
        <v>62</v>
      </c>
      <c r="H110" s="67" t="s">
        <v>79</v>
      </c>
      <c r="I110" s="67" t="s">
        <v>87</v>
      </c>
      <c r="J110" s="67" t="s">
        <v>84</v>
      </c>
      <c r="K110" s="67">
        <v>1696.13</v>
      </c>
      <c r="L110" s="67" t="s">
        <v>404</v>
      </c>
      <c r="M110" s="67">
        <v>2013</v>
      </c>
      <c r="N110" s="66" t="b">
        <v>0</v>
      </c>
      <c r="O110" s="67">
        <v>2013</v>
      </c>
      <c r="P110" s="15">
        <v>0</v>
      </c>
      <c r="Q110" s="67">
        <v>364.81740000000002</v>
      </c>
      <c r="R110" s="67" t="s">
        <v>16</v>
      </c>
      <c r="S110" s="67" t="s">
        <v>386</v>
      </c>
      <c r="T110" s="67" t="s">
        <v>16</v>
      </c>
      <c r="U110" s="67">
        <v>0</v>
      </c>
      <c r="V110" s="67">
        <v>0</v>
      </c>
      <c r="W110" s="67">
        <v>10</v>
      </c>
      <c r="X110" s="67" t="s">
        <v>16</v>
      </c>
      <c r="Y110" s="67" t="s">
        <v>365</v>
      </c>
      <c r="Z110" s="67" t="s">
        <v>16</v>
      </c>
      <c r="AA110" s="67" t="s">
        <v>16</v>
      </c>
      <c r="AB110" s="67" t="s">
        <v>1186</v>
      </c>
      <c r="AC110" s="67" t="s">
        <v>16</v>
      </c>
      <c r="AD110" s="67" t="s">
        <v>1008</v>
      </c>
      <c r="AE110" s="67" t="s">
        <v>409</v>
      </c>
      <c r="AF110" s="67" t="s">
        <v>1042</v>
      </c>
      <c r="AG110" s="67" t="s">
        <v>16</v>
      </c>
      <c r="AH110" s="67" t="s">
        <v>16</v>
      </c>
      <c r="AI110" s="67" t="s">
        <v>16</v>
      </c>
      <c r="AJ110" s="67" t="s">
        <v>16</v>
      </c>
      <c r="AK110" s="67" t="s">
        <v>16</v>
      </c>
      <c r="AL110" s="67" t="s">
        <v>16</v>
      </c>
      <c r="AM110" s="67" t="s">
        <v>16</v>
      </c>
      <c r="AN110" s="67" t="s">
        <v>16</v>
      </c>
      <c r="AO110" s="67" t="s">
        <v>16</v>
      </c>
      <c r="AP110" s="67" t="s">
        <v>16</v>
      </c>
      <c r="AQ110" s="67" t="s">
        <v>16</v>
      </c>
      <c r="AR110" s="67" t="s">
        <v>16</v>
      </c>
      <c r="AS110" s="67" t="s">
        <v>16</v>
      </c>
      <c r="AT110" s="67" t="s">
        <v>16</v>
      </c>
    </row>
    <row r="111" spans="2:46" x14ac:dyDescent="0.3">
      <c r="B111" s="12" t="s">
        <v>331</v>
      </c>
      <c r="C111" s="14" t="s">
        <v>308</v>
      </c>
      <c r="D111" s="67" t="s">
        <v>42</v>
      </c>
      <c r="E111" s="67" t="s">
        <v>84</v>
      </c>
      <c r="F111" s="67">
        <v>11204</v>
      </c>
      <c r="G111" s="67" t="s">
        <v>62</v>
      </c>
      <c r="H111" s="67" t="s">
        <v>79</v>
      </c>
      <c r="I111" s="67" t="s">
        <v>87</v>
      </c>
      <c r="J111" s="67" t="s">
        <v>84</v>
      </c>
      <c r="K111" s="67">
        <v>2432</v>
      </c>
      <c r="L111" s="67" t="s">
        <v>404</v>
      </c>
      <c r="M111" s="67">
        <v>2008</v>
      </c>
      <c r="N111" s="66" t="b">
        <v>0</v>
      </c>
      <c r="O111" s="67">
        <v>2013</v>
      </c>
      <c r="P111" s="15">
        <v>0</v>
      </c>
      <c r="Q111" s="67">
        <v>230.5787</v>
      </c>
      <c r="R111" s="67" t="s">
        <v>16</v>
      </c>
      <c r="S111" s="67" t="s">
        <v>386</v>
      </c>
      <c r="T111" s="67" t="s">
        <v>16</v>
      </c>
      <c r="U111" s="67">
        <v>0</v>
      </c>
      <c r="V111" s="67">
        <v>0</v>
      </c>
      <c r="W111" s="67">
        <v>10</v>
      </c>
      <c r="X111" s="67" t="s">
        <v>16</v>
      </c>
      <c r="Y111" s="67" t="s">
        <v>365</v>
      </c>
      <c r="Z111" s="67" t="s">
        <v>16</v>
      </c>
      <c r="AA111" s="67" t="s">
        <v>16</v>
      </c>
      <c r="AB111" s="67" t="s">
        <v>1187</v>
      </c>
      <c r="AC111" s="67" t="s">
        <v>16</v>
      </c>
      <c r="AD111" s="67" t="s">
        <v>1008</v>
      </c>
      <c r="AE111" s="67" t="s">
        <v>999</v>
      </c>
      <c r="AF111" s="67" t="s">
        <v>1034</v>
      </c>
      <c r="AG111" s="67" t="s">
        <v>16</v>
      </c>
      <c r="AH111" s="67" t="s">
        <v>16</v>
      </c>
      <c r="AI111" s="67" t="s">
        <v>16</v>
      </c>
      <c r="AJ111" s="67" t="s">
        <v>16</v>
      </c>
      <c r="AK111" s="67" t="s">
        <v>16</v>
      </c>
      <c r="AL111" s="67" t="s">
        <v>16</v>
      </c>
      <c r="AM111" s="67" t="s">
        <v>16</v>
      </c>
      <c r="AN111" s="67" t="s">
        <v>16</v>
      </c>
      <c r="AO111" s="67" t="s">
        <v>16</v>
      </c>
      <c r="AP111" s="67" t="s">
        <v>16</v>
      </c>
      <c r="AQ111" s="67" t="s">
        <v>16</v>
      </c>
      <c r="AR111" s="67" t="s">
        <v>16</v>
      </c>
      <c r="AS111" s="67" t="s">
        <v>16</v>
      </c>
      <c r="AT111" s="67" t="s">
        <v>16</v>
      </c>
    </row>
    <row r="112" spans="2:46" x14ac:dyDescent="0.3">
      <c r="B112" s="12" t="s">
        <v>331</v>
      </c>
      <c r="C112" s="14" t="s">
        <v>308</v>
      </c>
      <c r="D112" s="67" t="s">
        <v>42</v>
      </c>
      <c r="E112" s="67" t="s">
        <v>84</v>
      </c>
      <c r="F112" s="67">
        <v>11204</v>
      </c>
      <c r="G112" s="67" t="s">
        <v>62</v>
      </c>
      <c r="H112" s="67" t="s">
        <v>79</v>
      </c>
      <c r="I112" s="67" t="s">
        <v>87</v>
      </c>
      <c r="J112" s="67" t="s">
        <v>84</v>
      </c>
      <c r="K112" s="67">
        <v>1492.75</v>
      </c>
      <c r="L112" s="67" t="s">
        <v>404</v>
      </c>
      <c r="M112" s="67">
        <v>2006</v>
      </c>
      <c r="N112" s="66" t="b">
        <v>0</v>
      </c>
      <c r="O112" s="67">
        <v>2013</v>
      </c>
      <c r="P112" s="15">
        <v>0</v>
      </c>
      <c r="Q112" s="67">
        <v>317.36840000000001</v>
      </c>
      <c r="R112" s="67" t="s">
        <v>16</v>
      </c>
      <c r="S112" s="67" t="s">
        <v>386</v>
      </c>
      <c r="T112" s="67" t="s">
        <v>16</v>
      </c>
      <c r="U112" s="67">
        <v>0</v>
      </c>
      <c r="V112" s="67">
        <v>0</v>
      </c>
      <c r="W112" s="67">
        <v>10</v>
      </c>
      <c r="X112" s="67" t="s">
        <v>16</v>
      </c>
      <c r="Y112" s="67" t="s">
        <v>365</v>
      </c>
      <c r="Z112" s="67" t="s">
        <v>16</v>
      </c>
      <c r="AA112" s="67" t="s">
        <v>16</v>
      </c>
      <c r="AB112" s="67" t="s">
        <v>1188</v>
      </c>
      <c r="AC112" s="67" t="s">
        <v>16</v>
      </c>
      <c r="AD112" s="67" t="s">
        <v>1007</v>
      </c>
      <c r="AE112" s="67" t="s">
        <v>997</v>
      </c>
      <c r="AF112" s="67" t="s">
        <v>1017</v>
      </c>
      <c r="AG112" s="67" t="s">
        <v>16</v>
      </c>
      <c r="AH112" s="67" t="s">
        <v>16</v>
      </c>
      <c r="AI112" s="67" t="s">
        <v>16</v>
      </c>
      <c r="AJ112" s="67" t="s">
        <v>16</v>
      </c>
      <c r="AK112" s="67" t="s">
        <v>16</v>
      </c>
      <c r="AL112" s="67" t="s">
        <v>16</v>
      </c>
      <c r="AM112" s="67" t="s">
        <v>16</v>
      </c>
      <c r="AN112" s="67" t="s">
        <v>16</v>
      </c>
      <c r="AO112" s="67" t="s">
        <v>16</v>
      </c>
      <c r="AP112" s="67" t="s">
        <v>16</v>
      </c>
      <c r="AQ112" s="67" t="s">
        <v>16</v>
      </c>
      <c r="AR112" s="67" t="s">
        <v>16</v>
      </c>
      <c r="AS112" s="67" t="s">
        <v>16</v>
      </c>
      <c r="AT112" s="67" t="s">
        <v>16</v>
      </c>
    </row>
    <row r="113" spans="2:46" x14ac:dyDescent="0.3">
      <c r="B113" s="12" t="s">
        <v>331</v>
      </c>
      <c r="C113" s="14" t="s">
        <v>308</v>
      </c>
      <c r="D113" s="67" t="s">
        <v>42</v>
      </c>
      <c r="E113" s="67" t="s">
        <v>84</v>
      </c>
      <c r="F113" s="67">
        <v>11204</v>
      </c>
      <c r="G113" s="67" t="s">
        <v>62</v>
      </c>
      <c r="H113" s="67" t="s">
        <v>79</v>
      </c>
      <c r="I113" s="67" t="s">
        <v>87</v>
      </c>
      <c r="J113" s="67" t="s">
        <v>84</v>
      </c>
      <c r="K113" s="67">
        <v>1</v>
      </c>
      <c r="L113" s="67" t="s">
        <v>996</v>
      </c>
      <c r="M113" s="67">
        <v>2013</v>
      </c>
      <c r="N113" s="66" t="b">
        <v>0</v>
      </c>
      <c r="O113" s="67">
        <v>2013</v>
      </c>
      <c r="P113" s="15">
        <v>0</v>
      </c>
      <c r="Q113" s="67">
        <v>338.39409999999998</v>
      </c>
      <c r="R113" s="67" t="s">
        <v>16</v>
      </c>
      <c r="S113" s="67" t="s">
        <v>386</v>
      </c>
      <c r="T113" s="67" t="s">
        <v>16</v>
      </c>
      <c r="U113" s="67">
        <v>0</v>
      </c>
      <c r="V113" s="67">
        <v>0</v>
      </c>
      <c r="W113" s="67">
        <v>10</v>
      </c>
      <c r="X113" s="67" t="s">
        <v>16</v>
      </c>
      <c r="Y113" s="67" t="s">
        <v>365</v>
      </c>
      <c r="Z113" s="67" t="s">
        <v>16</v>
      </c>
      <c r="AA113" s="67" t="s">
        <v>16</v>
      </c>
      <c r="AB113" s="67" t="s">
        <v>1189</v>
      </c>
      <c r="AC113" s="67" t="s">
        <v>16</v>
      </c>
      <c r="AD113" s="67" t="s">
        <v>1007</v>
      </c>
      <c r="AE113" s="67" t="s">
        <v>999</v>
      </c>
      <c r="AF113" s="67" t="s">
        <v>1043</v>
      </c>
      <c r="AG113" s="67" t="s">
        <v>16</v>
      </c>
      <c r="AH113" s="67" t="s">
        <v>16</v>
      </c>
      <c r="AI113" s="67" t="s">
        <v>16</v>
      </c>
      <c r="AJ113" s="67" t="s">
        <v>16</v>
      </c>
      <c r="AK113" s="67" t="s">
        <v>16</v>
      </c>
      <c r="AL113" s="67" t="s">
        <v>16</v>
      </c>
      <c r="AM113" s="67" t="s">
        <v>16</v>
      </c>
      <c r="AN113" s="67" t="s">
        <v>16</v>
      </c>
      <c r="AO113" s="67" t="s">
        <v>16</v>
      </c>
      <c r="AP113" s="67" t="s">
        <v>16</v>
      </c>
      <c r="AQ113" s="67" t="s">
        <v>16</v>
      </c>
      <c r="AR113" s="67" t="s">
        <v>16</v>
      </c>
      <c r="AS113" s="67" t="s">
        <v>16</v>
      </c>
      <c r="AT113" s="67" t="s">
        <v>16</v>
      </c>
    </row>
    <row r="114" spans="2:46" x14ac:dyDescent="0.3">
      <c r="B114" s="12" t="s">
        <v>331</v>
      </c>
      <c r="C114" s="14" t="s">
        <v>308</v>
      </c>
      <c r="D114" s="67" t="s">
        <v>42</v>
      </c>
      <c r="E114" s="67" t="s">
        <v>81</v>
      </c>
      <c r="F114" s="67">
        <v>11201</v>
      </c>
      <c r="G114" s="67" t="s">
        <v>62</v>
      </c>
      <c r="H114" s="67" t="s">
        <v>79</v>
      </c>
      <c r="I114" s="67" t="s">
        <v>87</v>
      </c>
      <c r="J114" s="67" t="s">
        <v>81</v>
      </c>
      <c r="K114" s="67">
        <v>110067.4</v>
      </c>
      <c r="L114" s="67" t="s">
        <v>404</v>
      </c>
      <c r="M114" s="67">
        <v>2011</v>
      </c>
      <c r="N114" s="66" t="b">
        <v>0</v>
      </c>
      <c r="O114" s="67">
        <v>2013</v>
      </c>
      <c r="P114" s="15">
        <v>0</v>
      </c>
      <c r="Q114" s="67">
        <v>114.193</v>
      </c>
      <c r="R114" s="67" t="s">
        <v>16</v>
      </c>
      <c r="S114" s="67" t="s">
        <v>386</v>
      </c>
      <c r="T114" s="67" t="s">
        <v>16</v>
      </c>
      <c r="U114" s="67">
        <v>0</v>
      </c>
      <c r="V114" s="67">
        <v>0</v>
      </c>
      <c r="W114" s="67">
        <v>40</v>
      </c>
      <c r="X114" s="67" t="s">
        <v>16</v>
      </c>
      <c r="Y114" s="67" t="s">
        <v>365</v>
      </c>
      <c r="Z114" s="67" t="s">
        <v>16</v>
      </c>
      <c r="AA114" s="67" t="s">
        <v>16</v>
      </c>
      <c r="AB114" s="67" t="s">
        <v>1190</v>
      </c>
      <c r="AC114" s="67" t="s">
        <v>16</v>
      </c>
      <c r="AD114" s="67" t="s">
        <v>1007</v>
      </c>
      <c r="AE114" s="67" t="s">
        <v>997</v>
      </c>
      <c r="AF114" s="67" t="s">
        <v>1034</v>
      </c>
      <c r="AG114" s="67" t="s">
        <v>16</v>
      </c>
      <c r="AH114" s="67" t="s">
        <v>16</v>
      </c>
      <c r="AI114" s="67" t="s">
        <v>16</v>
      </c>
      <c r="AJ114" s="67" t="s">
        <v>16</v>
      </c>
      <c r="AK114" s="67" t="s">
        <v>16</v>
      </c>
      <c r="AL114" s="67" t="s">
        <v>16</v>
      </c>
      <c r="AM114" s="67" t="s">
        <v>16</v>
      </c>
      <c r="AN114" s="67" t="s">
        <v>16</v>
      </c>
      <c r="AO114" s="67" t="s">
        <v>16</v>
      </c>
      <c r="AP114" s="67" t="s">
        <v>16</v>
      </c>
      <c r="AQ114" s="67" t="s">
        <v>16</v>
      </c>
      <c r="AR114" s="67" t="s">
        <v>16</v>
      </c>
      <c r="AS114" s="67" t="s">
        <v>16</v>
      </c>
      <c r="AT114" s="67" t="s">
        <v>16</v>
      </c>
    </row>
    <row r="115" spans="2:46" x14ac:dyDescent="0.3">
      <c r="B115" s="12" t="s">
        <v>331</v>
      </c>
      <c r="C115" s="14" t="s">
        <v>308</v>
      </c>
      <c r="D115" s="67" t="s">
        <v>42</v>
      </c>
      <c r="E115" s="67" t="s">
        <v>81</v>
      </c>
      <c r="F115" s="67">
        <v>11201</v>
      </c>
      <c r="G115" s="67" t="s">
        <v>62</v>
      </c>
      <c r="H115" s="67" t="s">
        <v>79</v>
      </c>
      <c r="I115" s="67" t="s">
        <v>87</v>
      </c>
      <c r="J115" s="67" t="s">
        <v>81</v>
      </c>
      <c r="K115" s="67">
        <v>82714.58</v>
      </c>
      <c r="L115" s="67" t="s">
        <v>404</v>
      </c>
      <c r="M115" s="67">
        <v>1999</v>
      </c>
      <c r="N115" s="66" t="b">
        <v>0</v>
      </c>
      <c r="O115" s="67">
        <v>2013</v>
      </c>
      <c r="P115" s="15">
        <v>0</v>
      </c>
      <c r="Q115" s="67">
        <v>115.71980000000001</v>
      </c>
      <c r="R115" s="67" t="s">
        <v>16</v>
      </c>
      <c r="S115" s="67" t="s">
        <v>386</v>
      </c>
      <c r="T115" s="67" t="s">
        <v>16</v>
      </c>
      <c r="U115" s="67">
        <v>0</v>
      </c>
      <c r="V115" s="67">
        <v>0</v>
      </c>
      <c r="W115" s="67">
        <v>40</v>
      </c>
      <c r="X115" s="67" t="s">
        <v>16</v>
      </c>
      <c r="Y115" s="67" t="s">
        <v>365</v>
      </c>
      <c r="Z115" s="67" t="s">
        <v>16</v>
      </c>
      <c r="AA115" s="67" t="s">
        <v>16</v>
      </c>
      <c r="AB115" s="67" t="s">
        <v>1191</v>
      </c>
      <c r="AC115" s="67" t="s">
        <v>16</v>
      </c>
      <c r="AD115" s="67" t="s">
        <v>1009</v>
      </c>
      <c r="AE115" s="67" t="s">
        <v>409</v>
      </c>
      <c r="AF115" s="67" t="s">
        <v>1044</v>
      </c>
      <c r="AG115" s="67" t="s">
        <v>16</v>
      </c>
      <c r="AH115" s="67" t="s">
        <v>16</v>
      </c>
      <c r="AI115" s="67" t="s">
        <v>16</v>
      </c>
      <c r="AJ115" s="67" t="s">
        <v>16</v>
      </c>
      <c r="AK115" s="67" t="s">
        <v>16</v>
      </c>
      <c r="AL115" s="67" t="s">
        <v>16</v>
      </c>
      <c r="AM115" s="67" t="s">
        <v>16</v>
      </c>
      <c r="AN115" s="67" t="s">
        <v>16</v>
      </c>
      <c r="AO115" s="67" t="s">
        <v>16</v>
      </c>
      <c r="AP115" s="67" t="s">
        <v>16</v>
      </c>
      <c r="AQ115" s="67" t="s">
        <v>16</v>
      </c>
      <c r="AR115" s="67" t="s">
        <v>16</v>
      </c>
      <c r="AS115" s="67" t="s">
        <v>16</v>
      </c>
      <c r="AT115" s="67" t="s">
        <v>16</v>
      </c>
    </row>
    <row r="116" spans="2:46" x14ac:dyDescent="0.3">
      <c r="B116" s="12" t="s">
        <v>331</v>
      </c>
      <c r="C116" s="14" t="s">
        <v>308</v>
      </c>
      <c r="D116" s="67" t="s">
        <v>42</v>
      </c>
      <c r="E116" s="67" t="s">
        <v>81</v>
      </c>
      <c r="F116" s="67">
        <v>11201</v>
      </c>
      <c r="G116" s="67" t="s">
        <v>62</v>
      </c>
      <c r="H116" s="67" t="s">
        <v>79</v>
      </c>
      <c r="I116" s="67" t="s">
        <v>87</v>
      </c>
      <c r="J116" s="67" t="s">
        <v>81</v>
      </c>
      <c r="K116" s="67">
        <v>2842.54</v>
      </c>
      <c r="L116" s="67" t="s">
        <v>404</v>
      </c>
      <c r="M116" s="67">
        <v>2008</v>
      </c>
      <c r="N116" s="66" t="b">
        <v>0</v>
      </c>
      <c r="O116" s="67">
        <v>2013</v>
      </c>
      <c r="P116" s="15">
        <v>0</v>
      </c>
      <c r="Q116" s="67">
        <v>115.6451</v>
      </c>
      <c r="R116" s="67" t="s">
        <v>16</v>
      </c>
      <c r="S116" s="67" t="s">
        <v>386</v>
      </c>
      <c r="T116" s="67" t="s">
        <v>16</v>
      </c>
      <c r="U116" s="67">
        <v>0</v>
      </c>
      <c r="V116" s="67">
        <v>0</v>
      </c>
      <c r="W116" s="67">
        <v>40</v>
      </c>
      <c r="X116" s="67" t="s">
        <v>16</v>
      </c>
      <c r="Y116" s="67" t="s">
        <v>365</v>
      </c>
      <c r="Z116" s="67" t="s">
        <v>16</v>
      </c>
      <c r="AA116" s="67" t="s">
        <v>16</v>
      </c>
      <c r="AB116" s="67" t="s">
        <v>1192</v>
      </c>
      <c r="AC116" s="67" t="s">
        <v>16</v>
      </c>
      <c r="AD116" s="67" t="s">
        <v>1009</v>
      </c>
      <c r="AE116" s="67" t="s">
        <v>1000</v>
      </c>
      <c r="AF116" s="67" t="s">
        <v>1017</v>
      </c>
      <c r="AG116" s="67" t="s">
        <v>16</v>
      </c>
      <c r="AH116" s="67" t="s">
        <v>16</v>
      </c>
      <c r="AI116" s="67" t="s">
        <v>16</v>
      </c>
      <c r="AJ116" s="67" t="s">
        <v>16</v>
      </c>
      <c r="AK116" s="67" t="s">
        <v>16</v>
      </c>
      <c r="AL116" s="67" t="s">
        <v>16</v>
      </c>
      <c r="AM116" s="67" t="s">
        <v>16</v>
      </c>
      <c r="AN116" s="67" t="s">
        <v>16</v>
      </c>
      <c r="AO116" s="67" t="s">
        <v>16</v>
      </c>
      <c r="AP116" s="67" t="s">
        <v>16</v>
      </c>
      <c r="AQ116" s="67" t="s">
        <v>16</v>
      </c>
      <c r="AR116" s="67" t="s">
        <v>16</v>
      </c>
      <c r="AS116" s="67" t="s">
        <v>16</v>
      </c>
      <c r="AT116" s="67" t="s">
        <v>16</v>
      </c>
    </row>
    <row r="117" spans="2:46" x14ac:dyDescent="0.3">
      <c r="B117" s="12" t="s">
        <v>331</v>
      </c>
      <c r="C117" s="14" t="s">
        <v>308</v>
      </c>
      <c r="D117" s="67" t="s">
        <v>42</v>
      </c>
      <c r="E117" s="67" t="s">
        <v>81</v>
      </c>
      <c r="F117" s="67">
        <v>11201</v>
      </c>
      <c r="G117" s="67" t="s">
        <v>62</v>
      </c>
      <c r="H117" s="67" t="s">
        <v>79</v>
      </c>
      <c r="I117" s="67" t="s">
        <v>87</v>
      </c>
      <c r="J117" s="67" t="s">
        <v>81</v>
      </c>
      <c r="K117" s="67">
        <v>2387.16</v>
      </c>
      <c r="L117" s="67" t="s">
        <v>404</v>
      </c>
      <c r="M117" s="67">
        <v>2013</v>
      </c>
      <c r="N117" s="66" t="b">
        <v>0</v>
      </c>
      <c r="O117" s="67">
        <v>2013</v>
      </c>
      <c r="P117" s="15">
        <v>0</v>
      </c>
      <c r="Q117" s="67">
        <v>117.45489999999999</v>
      </c>
      <c r="R117" s="67" t="s">
        <v>16</v>
      </c>
      <c r="S117" s="67" t="s">
        <v>386</v>
      </c>
      <c r="T117" s="67" t="s">
        <v>16</v>
      </c>
      <c r="U117" s="67">
        <v>0</v>
      </c>
      <c r="V117" s="67">
        <v>0</v>
      </c>
      <c r="W117" s="67">
        <v>40</v>
      </c>
      <c r="X117" s="67" t="s">
        <v>16</v>
      </c>
      <c r="Y117" s="67" t="s">
        <v>365</v>
      </c>
      <c r="Z117" s="67" t="s">
        <v>16</v>
      </c>
      <c r="AA117" s="67" t="s">
        <v>16</v>
      </c>
      <c r="AB117" s="67" t="s">
        <v>1193</v>
      </c>
      <c r="AC117" s="67" t="s">
        <v>16</v>
      </c>
      <c r="AD117" s="67" t="s">
        <v>1008</v>
      </c>
      <c r="AE117" s="67" t="s">
        <v>999</v>
      </c>
      <c r="AF117" s="67" t="s">
        <v>1045</v>
      </c>
      <c r="AG117" s="67" t="s">
        <v>16</v>
      </c>
      <c r="AH117" s="67" t="s">
        <v>16</v>
      </c>
      <c r="AI117" s="67" t="s">
        <v>16</v>
      </c>
      <c r="AJ117" s="67" t="s">
        <v>16</v>
      </c>
      <c r="AK117" s="67" t="s">
        <v>16</v>
      </c>
      <c r="AL117" s="67" t="s">
        <v>16</v>
      </c>
      <c r="AM117" s="67" t="s">
        <v>16</v>
      </c>
      <c r="AN117" s="67" t="s">
        <v>16</v>
      </c>
      <c r="AO117" s="67" t="s">
        <v>16</v>
      </c>
      <c r="AP117" s="67" t="s">
        <v>16</v>
      </c>
      <c r="AQ117" s="67" t="s">
        <v>16</v>
      </c>
      <c r="AR117" s="67" t="s">
        <v>16</v>
      </c>
      <c r="AS117" s="67" t="s">
        <v>16</v>
      </c>
      <c r="AT117" s="67" t="s">
        <v>16</v>
      </c>
    </row>
    <row r="118" spans="2:46" x14ac:dyDescent="0.3">
      <c r="B118" s="12" t="s">
        <v>331</v>
      </c>
      <c r="C118" s="14" t="s">
        <v>308</v>
      </c>
      <c r="D118" s="67" t="s">
        <v>42</v>
      </c>
      <c r="E118" s="67" t="s">
        <v>81</v>
      </c>
      <c r="F118" s="67">
        <v>11201</v>
      </c>
      <c r="G118" s="67" t="s">
        <v>62</v>
      </c>
      <c r="H118" s="67" t="s">
        <v>79</v>
      </c>
      <c r="I118" s="67" t="s">
        <v>87</v>
      </c>
      <c r="J118" s="67" t="s">
        <v>81</v>
      </c>
      <c r="K118" s="67">
        <v>419.79</v>
      </c>
      <c r="L118" s="67" t="s">
        <v>404</v>
      </c>
      <c r="M118" s="67">
        <v>2008</v>
      </c>
      <c r="N118" s="66" t="b">
        <v>0</v>
      </c>
      <c r="O118" s="67">
        <v>2013</v>
      </c>
      <c r="P118" s="15">
        <v>0</v>
      </c>
      <c r="Q118" s="67">
        <v>115.1576</v>
      </c>
      <c r="R118" s="67" t="s">
        <v>16</v>
      </c>
      <c r="S118" s="67" t="s">
        <v>386</v>
      </c>
      <c r="T118" s="67" t="s">
        <v>16</v>
      </c>
      <c r="U118" s="67">
        <v>0</v>
      </c>
      <c r="V118" s="67">
        <v>0</v>
      </c>
      <c r="W118" s="67">
        <v>40</v>
      </c>
      <c r="X118" s="67" t="s">
        <v>16</v>
      </c>
      <c r="Y118" s="67" t="s">
        <v>365</v>
      </c>
      <c r="Z118" s="67" t="s">
        <v>16</v>
      </c>
      <c r="AA118" s="67" t="s">
        <v>16</v>
      </c>
      <c r="AB118" s="67" t="s">
        <v>1194</v>
      </c>
      <c r="AC118" s="67" t="s">
        <v>16</v>
      </c>
      <c r="AD118" s="67" t="s">
        <v>1007</v>
      </c>
      <c r="AE118" s="67" t="s">
        <v>998</v>
      </c>
      <c r="AF118" s="67" t="s">
        <v>1034</v>
      </c>
      <c r="AG118" s="67" t="s">
        <v>16</v>
      </c>
      <c r="AH118" s="67" t="s">
        <v>16</v>
      </c>
      <c r="AI118" s="67" t="s">
        <v>16</v>
      </c>
      <c r="AJ118" s="67" t="s">
        <v>16</v>
      </c>
      <c r="AK118" s="67" t="s">
        <v>16</v>
      </c>
      <c r="AL118" s="67" t="s">
        <v>16</v>
      </c>
      <c r="AM118" s="67" t="s">
        <v>16</v>
      </c>
      <c r="AN118" s="67" t="s">
        <v>16</v>
      </c>
      <c r="AO118" s="67" t="s">
        <v>16</v>
      </c>
      <c r="AP118" s="67" t="s">
        <v>16</v>
      </c>
      <c r="AQ118" s="67" t="s">
        <v>16</v>
      </c>
      <c r="AR118" s="67" t="s">
        <v>16</v>
      </c>
      <c r="AS118" s="67" t="s">
        <v>16</v>
      </c>
      <c r="AT118" s="67" t="s">
        <v>16</v>
      </c>
    </row>
    <row r="119" spans="2:46" x14ac:dyDescent="0.3">
      <c r="B119" s="12" t="s">
        <v>331</v>
      </c>
      <c r="C119" s="14" t="s">
        <v>308</v>
      </c>
      <c r="D119" s="67" t="s">
        <v>42</v>
      </c>
      <c r="E119" s="67" t="s">
        <v>82</v>
      </c>
      <c r="F119" s="67">
        <v>11102</v>
      </c>
      <c r="G119" s="67" t="s">
        <v>62</v>
      </c>
      <c r="H119" s="67" t="s">
        <v>79</v>
      </c>
      <c r="I119" s="67" t="s">
        <v>80</v>
      </c>
      <c r="J119" s="67" t="s">
        <v>82</v>
      </c>
      <c r="K119" s="67">
        <v>1856.95</v>
      </c>
      <c r="L119" s="67" t="s">
        <v>404</v>
      </c>
      <c r="M119" s="67">
        <v>2011</v>
      </c>
      <c r="N119" s="66" t="b">
        <v>0</v>
      </c>
      <c r="O119" s="67">
        <v>2013</v>
      </c>
      <c r="P119" s="15">
        <v>0</v>
      </c>
      <c r="Q119" s="67">
        <v>572.72640000000001</v>
      </c>
      <c r="R119" s="67" t="s">
        <v>16</v>
      </c>
      <c r="S119" s="67" t="s">
        <v>386</v>
      </c>
      <c r="T119" s="67" t="s">
        <v>16</v>
      </c>
      <c r="U119" s="67">
        <v>0</v>
      </c>
      <c r="V119" s="67">
        <v>0</v>
      </c>
      <c r="W119" s="67">
        <v>20</v>
      </c>
      <c r="X119" s="67" t="s">
        <v>16</v>
      </c>
      <c r="Y119" s="67" t="s">
        <v>365</v>
      </c>
      <c r="Z119" s="67" t="s">
        <v>16</v>
      </c>
      <c r="AA119" s="67" t="s">
        <v>16</v>
      </c>
      <c r="AB119" s="67" t="s">
        <v>1195</v>
      </c>
      <c r="AC119" s="67" t="s">
        <v>16</v>
      </c>
      <c r="AD119" s="67" t="s">
        <v>1008</v>
      </c>
      <c r="AE119" s="67" t="s">
        <v>998</v>
      </c>
      <c r="AF119" s="67" t="s">
        <v>1012</v>
      </c>
      <c r="AG119" s="67" t="s">
        <v>16</v>
      </c>
      <c r="AH119" s="67" t="s">
        <v>16</v>
      </c>
      <c r="AI119" s="67" t="s">
        <v>16</v>
      </c>
      <c r="AJ119" s="67" t="s">
        <v>16</v>
      </c>
      <c r="AK119" s="67" t="s">
        <v>16</v>
      </c>
      <c r="AL119" s="67" t="s">
        <v>16</v>
      </c>
      <c r="AM119" s="67" t="s">
        <v>16</v>
      </c>
      <c r="AN119" s="67" t="s">
        <v>16</v>
      </c>
      <c r="AO119" s="67" t="s">
        <v>16</v>
      </c>
      <c r="AP119" s="67" t="s">
        <v>16</v>
      </c>
      <c r="AQ119" s="67" t="s">
        <v>16</v>
      </c>
      <c r="AR119" s="67" t="s">
        <v>16</v>
      </c>
      <c r="AS119" s="67" t="s">
        <v>16</v>
      </c>
      <c r="AT119" s="67" t="s">
        <v>16</v>
      </c>
    </row>
    <row r="120" spans="2:46" x14ac:dyDescent="0.3">
      <c r="B120" s="12" t="s">
        <v>331</v>
      </c>
      <c r="C120" s="14" t="s">
        <v>308</v>
      </c>
      <c r="D120" s="67" t="s">
        <v>42</v>
      </c>
      <c r="E120" s="67" t="s">
        <v>82</v>
      </c>
      <c r="F120" s="67">
        <v>11102</v>
      </c>
      <c r="G120" s="67" t="s">
        <v>62</v>
      </c>
      <c r="H120" s="67" t="s">
        <v>79</v>
      </c>
      <c r="I120" s="67" t="s">
        <v>80</v>
      </c>
      <c r="J120" s="67" t="s">
        <v>82</v>
      </c>
      <c r="K120" s="67">
        <v>170.47</v>
      </c>
      <c r="L120" s="67" t="s">
        <v>404</v>
      </c>
      <c r="M120" s="67">
        <v>2013</v>
      </c>
      <c r="N120" s="66" t="b">
        <v>0</v>
      </c>
      <c r="O120" s="67">
        <v>2013</v>
      </c>
      <c r="P120" s="15">
        <v>0</v>
      </c>
      <c r="Q120" s="67">
        <v>567.16150000000005</v>
      </c>
      <c r="R120" s="67" t="s">
        <v>16</v>
      </c>
      <c r="S120" s="67" t="s">
        <v>386</v>
      </c>
      <c r="T120" s="67" t="s">
        <v>16</v>
      </c>
      <c r="U120" s="67">
        <v>0</v>
      </c>
      <c r="V120" s="67">
        <v>0</v>
      </c>
      <c r="W120" s="67">
        <v>20</v>
      </c>
      <c r="X120" s="67" t="s">
        <v>16</v>
      </c>
      <c r="Y120" s="67" t="s">
        <v>365</v>
      </c>
      <c r="Z120" s="67" t="s">
        <v>16</v>
      </c>
      <c r="AA120" s="67" t="s">
        <v>16</v>
      </c>
      <c r="AB120" s="67" t="s">
        <v>1196</v>
      </c>
      <c r="AC120" s="67" t="s">
        <v>16</v>
      </c>
      <c r="AD120" s="67" t="s">
        <v>1008</v>
      </c>
      <c r="AE120" s="67" t="s">
        <v>409</v>
      </c>
      <c r="AF120" s="67" t="s">
        <v>1046</v>
      </c>
      <c r="AG120" s="67" t="s">
        <v>16</v>
      </c>
      <c r="AH120" s="67" t="s">
        <v>16</v>
      </c>
      <c r="AI120" s="67" t="s">
        <v>16</v>
      </c>
      <c r="AJ120" s="67" t="s">
        <v>16</v>
      </c>
      <c r="AK120" s="67" t="s">
        <v>16</v>
      </c>
      <c r="AL120" s="67" t="s">
        <v>16</v>
      </c>
      <c r="AM120" s="67" t="s">
        <v>16</v>
      </c>
      <c r="AN120" s="67" t="s">
        <v>16</v>
      </c>
      <c r="AO120" s="67" t="s">
        <v>16</v>
      </c>
      <c r="AP120" s="67" t="s">
        <v>16</v>
      </c>
      <c r="AQ120" s="67" t="s">
        <v>16</v>
      </c>
      <c r="AR120" s="67" t="s">
        <v>16</v>
      </c>
      <c r="AS120" s="67" t="s">
        <v>16</v>
      </c>
      <c r="AT120" s="67" t="s">
        <v>16</v>
      </c>
    </row>
    <row r="121" spans="2:46" x14ac:dyDescent="0.3">
      <c r="B121" s="12" t="s">
        <v>331</v>
      </c>
      <c r="C121" s="14" t="s">
        <v>308</v>
      </c>
      <c r="D121" s="67" t="s">
        <v>42</v>
      </c>
      <c r="E121" s="67" t="s">
        <v>83</v>
      </c>
      <c r="F121" s="67">
        <v>11103</v>
      </c>
      <c r="G121" s="67" t="s">
        <v>62</v>
      </c>
      <c r="H121" s="67" t="s">
        <v>79</v>
      </c>
      <c r="I121" s="67" t="s">
        <v>80</v>
      </c>
      <c r="J121" s="67" t="s">
        <v>83</v>
      </c>
      <c r="K121" s="67">
        <v>2071.16</v>
      </c>
      <c r="L121" s="67" t="s">
        <v>404</v>
      </c>
      <c r="M121" s="67">
        <v>2011</v>
      </c>
      <c r="N121" s="66" t="b">
        <v>0</v>
      </c>
      <c r="O121" s="67">
        <v>2013</v>
      </c>
      <c r="P121" s="15">
        <v>0</v>
      </c>
      <c r="Q121" s="67">
        <v>606.85429999999997</v>
      </c>
      <c r="R121" s="67" t="s">
        <v>16</v>
      </c>
      <c r="S121" s="67" t="s">
        <v>386</v>
      </c>
      <c r="T121" s="67" t="s">
        <v>16</v>
      </c>
      <c r="U121" s="67">
        <v>0</v>
      </c>
      <c r="V121" s="67">
        <v>0</v>
      </c>
      <c r="W121" s="67">
        <v>10</v>
      </c>
      <c r="X121" s="67" t="s">
        <v>16</v>
      </c>
      <c r="Y121" s="67" t="s">
        <v>365</v>
      </c>
      <c r="Z121" s="67" t="s">
        <v>16</v>
      </c>
      <c r="AA121" s="67" t="s">
        <v>16</v>
      </c>
      <c r="AB121" s="67" t="s">
        <v>1197</v>
      </c>
      <c r="AC121" s="67" t="s">
        <v>16</v>
      </c>
      <c r="AD121" s="67" t="s">
        <v>1007</v>
      </c>
      <c r="AE121" s="67" t="s">
        <v>1000</v>
      </c>
      <c r="AF121" s="67" t="s">
        <v>1047</v>
      </c>
      <c r="AG121" s="67" t="s">
        <v>16</v>
      </c>
      <c r="AH121" s="67" t="s">
        <v>16</v>
      </c>
      <c r="AI121" s="67" t="s">
        <v>16</v>
      </c>
      <c r="AJ121" s="67" t="s">
        <v>16</v>
      </c>
      <c r="AK121" s="67" t="s">
        <v>16</v>
      </c>
      <c r="AL121" s="67" t="s">
        <v>16</v>
      </c>
      <c r="AM121" s="67" t="s">
        <v>16</v>
      </c>
      <c r="AN121" s="67" t="s">
        <v>16</v>
      </c>
      <c r="AO121" s="67" t="s">
        <v>16</v>
      </c>
      <c r="AP121" s="67" t="s">
        <v>16</v>
      </c>
      <c r="AQ121" s="67" t="s">
        <v>16</v>
      </c>
      <c r="AR121" s="67" t="s">
        <v>16</v>
      </c>
      <c r="AS121" s="67" t="s">
        <v>16</v>
      </c>
      <c r="AT121" s="67" t="s">
        <v>16</v>
      </c>
    </row>
    <row r="122" spans="2:46" x14ac:dyDescent="0.3">
      <c r="B122" s="12" t="s">
        <v>331</v>
      </c>
      <c r="C122" s="14" t="s">
        <v>308</v>
      </c>
      <c r="D122" s="67" t="s">
        <v>42</v>
      </c>
      <c r="E122" s="67" t="s">
        <v>81</v>
      </c>
      <c r="F122" s="67">
        <v>11101</v>
      </c>
      <c r="G122" s="67" t="s">
        <v>62</v>
      </c>
      <c r="H122" s="67" t="s">
        <v>79</v>
      </c>
      <c r="I122" s="67" t="s">
        <v>80</v>
      </c>
      <c r="J122" s="67" t="s">
        <v>81</v>
      </c>
      <c r="K122" s="67">
        <v>126.48</v>
      </c>
      <c r="L122" s="67" t="s">
        <v>404</v>
      </c>
      <c r="M122" s="67">
        <v>2013</v>
      </c>
      <c r="N122" s="66" t="b">
        <v>0</v>
      </c>
      <c r="O122" s="67">
        <v>2013</v>
      </c>
      <c r="P122" s="15">
        <v>0</v>
      </c>
      <c r="Q122" s="67">
        <v>389.85489999999999</v>
      </c>
      <c r="R122" s="67" t="s">
        <v>16</v>
      </c>
      <c r="S122" s="67" t="s">
        <v>386</v>
      </c>
      <c r="T122" s="67" t="s">
        <v>16</v>
      </c>
      <c r="U122" s="67">
        <v>0</v>
      </c>
      <c r="V122" s="67">
        <v>0</v>
      </c>
      <c r="W122" s="67">
        <v>40</v>
      </c>
      <c r="X122" s="67" t="s">
        <v>16</v>
      </c>
      <c r="Y122" s="67" t="s">
        <v>365</v>
      </c>
      <c r="Z122" s="67" t="s">
        <v>16</v>
      </c>
      <c r="AA122" s="67" t="s">
        <v>16</v>
      </c>
      <c r="AB122" s="67" t="s">
        <v>1198</v>
      </c>
      <c r="AC122" s="67" t="s">
        <v>16</v>
      </c>
      <c r="AD122" s="67" t="s">
        <v>1007</v>
      </c>
      <c r="AE122" s="67" t="s">
        <v>999</v>
      </c>
      <c r="AF122" s="67" t="s">
        <v>1048</v>
      </c>
      <c r="AG122" s="67" t="s">
        <v>16</v>
      </c>
      <c r="AH122" s="67" t="s">
        <v>16</v>
      </c>
      <c r="AI122" s="67" t="s">
        <v>16</v>
      </c>
      <c r="AJ122" s="67" t="s">
        <v>16</v>
      </c>
      <c r="AK122" s="67" t="s">
        <v>16</v>
      </c>
      <c r="AL122" s="67" t="s">
        <v>16</v>
      </c>
      <c r="AM122" s="67" t="s">
        <v>16</v>
      </c>
      <c r="AN122" s="67" t="s">
        <v>16</v>
      </c>
      <c r="AO122" s="67" t="s">
        <v>16</v>
      </c>
      <c r="AP122" s="67" t="s">
        <v>16</v>
      </c>
      <c r="AQ122" s="67" t="s">
        <v>16</v>
      </c>
      <c r="AR122" s="67" t="s">
        <v>16</v>
      </c>
      <c r="AS122" s="67" t="s">
        <v>16</v>
      </c>
      <c r="AT122" s="67" t="s">
        <v>16</v>
      </c>
    </row>
    <row r="123" spans="2:46" x14ac:dyDescent="0.3">
      <c r="B123" s="12" t="s">
        <v>331</v>
      </c>
      <c r="C123" s="14" t="s">
        <v>308</v>
      </c>
      <c r="D123" s="67" t="s">
        <v>42</v>
      </c>
      <c r="E123" s="67" t="s">
        <v>81</v>
      </c>
      <c r="F123" s="67">
        <v>11101</v>
      </c>
      <c r="G123" s="67" t="s">
        <v>62</v>
      </c>
      <c r="H123" s="67" t="s">
        <v>79</v>
      </c>
      <c r="I123" s="67" t="s">
        <v>80</v>
      </c>
      <c r="J123" s="67" t="s">
        <v>81</v>
      </c>
      <c r="K123" s="67">
        <v>14.71</v>
      </c>
      <c r="L123" s="67" t="s">
        <v>404</v>
      </c>
      <c r="M123" s="67">
        <v>2011</v>
      </c>
      <c r="N123" s="66" t="b">
        <v>0</v>
      </c>
      <c r="O123" s="67">
        <v>2013</v>
      </c>
      <c r="P123" s="15">
        <v>0</v>
      </c>
      <c r="Q123" s="67">
        <v>387.78769999999997</v>
      </c>
      <c r="R123" s="67" t="s">
        <v>16</v>
      </c>
      <c r="S123" s="67" t="s">
        <v>386</v>
      </c>
      <c r="T123" s="67" t="s">
        <v>16</v>
      </c>
      <c r="U123" s="67">
        <v>0</v>
      </c>
      <c r="V123" s="67">
        <v>0</v>
      </c>
      <c r="W123" s="67">
        <v>40</v>
      </c>
      <c r="X123" s="67" t="s">
        <v>16</v>
      </c>
      <c r="Y123" s="67" t="s">
        <v>365</v>
      </c>
      <c r="Z123" s="67" t="s">
        <v>16</v>
      </c>
      <c r="AA123" s="67" t="s">
        <v>16</v>
      </c>
      <c r="AB123" s="67" t="s">
        <v>1199</v>
      </c>
      <c r="AC123" s="67" t="s">
        <v>16</v>
      </c>
      <c r="AD123" s="67" t="s">
        <v>1007</v>
      </c>
      <c r="AE123" s="67" t="s">
        <v>997</v>
      </c>
      <c r="AF123" s="67" t="s">
        <v>1049</v>
      </c>
      <c r="AG123" s="67" t="s">
        <v>16</v>
      </c>
      <c r="AH123" s="67" t="s">
        <v>16</v>
      </c>
      <c r="AI123" s="67" t="s">
        <v>16</v>
      </c>
      <c r="AJ123" s="67" t="s">
        <v>16</v>
      </c>
      <c r="AK123" s="67" t="s">
        <v>16</v>
      </c>
      <c r="AL123" s="67" t="s">
        <v>16</v>
      </c>
      <c r="AM123" s="67" t="s">
        <v>16</v>
      </c>
      <c r="AN123" s="67" t="s">
        <v>16</v>
      </c>
      <c r="AO123" s="67" t="s">
        <v>16</v>
      </c>
      <c r="AP123" s="67" t="s">
        <v>16</v>
      </c>
      <c r="AQ123" s="67" t="s">
        <v>16</v>
      </c>
      <c r="AR123" s="67" t="s">
        <v>16</v>
      </c>
      <c r="AS123" s="67" t="s">
        <v>16</v>
      </c>
      <c r="AT123" s="67" t="s">
        <v>16</v>
      </c>
    </row>
    <row r="124" spans="2:46" x14ac:dyDescent="0.3">
      <c r="B124" s="12" t="s">
        <v>331</v>
      </c>
      <c r="C124" s="14" t="s">
        <v>308</v>
      </c>
      <c r="D124" s="67" t="s">
        <v>42</v>
      </c>
      <c r="E124" s="67" t="s">
        <v>89</v>
      </c>
      <c r="F124" s="67">
        <v>11303</v>
      </c>
      <c r="G124" s="67" t="s">
        <v>62</v>
      </c>
      <c r="H124" s="67" t="s">
        <v>79</v>
      </c>
      <c r="I124" s="67" t="s">
        <v>88</v>
      </c>
      <c r="J124" s="67" t="s">
        <v>89</v>
      </c>
      <c r="K124" s="67">
        <v>84</v>
      </c>
      <c r="L124" s="67" t="s">
        <v>404</v>
      </c>
      <c r="M124" s="67">
        <v>2011</v>
      </c>
      <c r="N124" s="66" t="b">
        <v>0</v>
      </c>
      <c r="O124" s="67">
        <v>2013</v>
      </c>
      <c r="P124" s="15">
        <v>0</v>
      </c>
      <c r="Q124" s="67">
        <v>506440.12760000001</v>
      </c>
      <c r="R124" s="67" t="s">
        <v>16</v>
      </c>
      <c r="S124" s="67" t="s">
        <v>386</v>
      </c>
      <c r="T124" s="67" t="s">
        <v>16</v>
      </c>
      <c r="U124" s="67">
        <v>0</v>
      </c>
      <c r="V124" s="67">
        <v>0</v>
      </c>
      <c r="W124" s="67">
        <v>20</v>
      </c>
      <c r="X124" s="67" t="s">
        <v>16</v>
      </c>
      <c r="Y124" s="67" t="s">
        <v>365</v>
      </c>
      <c r="Z124" s="67" t="s">
        <v>16</v>
      </c>
      <c r="AA124" s="67" t="s">
        <v>16</v>
      </c>
      <c r="AB124" s="67" t="s">
        <v>1200</v>
      </c>
      <c r="AC124" s="67" t="s">
        <v>16</v>
      </c>
      <c r="AD124" s="67" t="s">
        <v>1009</v>
      </c>
      <c r="AE124" s="67" t="s">
        <v>1000</v>
      </c>
      <c r="AF124" s="67" t="s">
        <v>1050</v>
      </c>
      <c r="AG124" s="67" t="s">
        <v>16</v>
      </c>
      <c r="AH124" s="67" t="s">
        <v>16</v>
      </c>
      <c r="AI124" s="67" t="s">
        <v>16</v>
      </c>
      <c r="AJ124" s="67" t="s">
        <v>16</v>
      </c>
      <c r="AK124" s="67" t="s">
        <v>16</v>
      </c>
      <c r="AL124" s="67" t="s">
        <v>16</v>
      </c>
      <c r="AM124" s="67" t="s">
        <v>16</v>
      </c>
      <c r="AN124" s="67" t="s">
        <v>16</v>
      </c>
      <c r="AO124" s="67" t="s">
        <v>16</v>
      </c>
      <c r="AP124" s="67" t="s">
        <v>16</v>
      </c>
      <c r="AQ124" s="67" t="s">
        <v>16</v>
      </c>
      <c r="AR124" s="67" t="s">
        <v>16</v>
      </c>
      <c r="AS124" s="67" t="s">
        <v>16</v>
      </c>
      <c r="AT124" s="67" t="s">
        <v>16</v>
      </c>
    </row>
    <row r="125" spans="2:46" x14ac:dyDescent="0.3">
      <c r="B125" s="12" t="s">
        <v>331</v>
      </c>
      <c r="C125" s="14" t="s">
        <v>308</v>
      </c>
      <c r="D125" s="67" t="s">
        <v>42</v>
      </c>
      <c r="E125" s="67" t="s">
        <v>89</v>
      </c>
      <c r="F125" s="67">
        <v>11303</v>
      </c>
      <c r="G125" s="67" t="s">
        <v>62</v>
      </c>
      <c r="H125" s="67" t="s">
        <v>79</v>
      </c>
      <c r="I125" s="67" t="s">
        <v>88</v>
      </c>
      <c r="J125" s="67" t="s">
        <v>89</v>
      </c>
      <c r="K125" s="67">
        <v>2137.7600000000002</v>
      </c>
      <c r="L125" s="67" t="s">
        <v>404</v>
      </c>
      <c r="M125" s="67">
        <v>1999</v>
      </c>
      <c r="N125" s="66" t="b">
        <v>0</v>
      </c>
      <c r="O125" s="67">
        <v>2013</v>
      </c>
      <c r="P125" s="15">
        <v>0</v>
      </c>
      <c r="Q125" s="67">
        <v>189.95249999999999</v>
      </c>
      <c r="R125" s="67" t="s">
        <v>16</v>
      </c>
      <c r="S125" s="67" t="s">
        <v>386</v>
      </c>
      <c r="T125" s="67" t="s">
        <v>16</v>
      </c>
      <c r="U125" s="67">
        <v>0</v>
      </c>
      <c r="V125" s="67">
        <v>0</v>
      </c>
      <c r="W125" s="67">
        <v>20</v>
      </c>
      <c r="X125" s="67" t="s">
        <v>16</v>
      </c>
      <c r="Y125" s="67" t="s">
        <v>365</v>
      </c>
      <c r="Z125" s="67" t="s">
        <v>16</v>
      </c>
      <c r="AA125" s="67" t="s">
        <v>16</v>
      </c>
      <c r="AB125" s="67" t="s">
        <v>1201</v>
      </c>
      <c r="AC125" s="67" t="s">
        <v>16</v>
      </c>
      <c r="AD125" s="67" t="s">
        <v>1009</v>
      </c>
      <c r="AE125" s="67" t="s">
        <v>409</v>
      </c>
      <c r="AF125" s="67" t="s">
        <v>1051</v>
      </c>
      <c r="AG125" s="67" t="s">
        <v>16</v>
      </c>
      <c r="AH125" s="67" t="s">
        <v>16</v>
      </c>
      <c r="AI125" s="67" t="s">
        <v>16</v>
      </c>
      <c r="AJ125" s="67" t="s">
        <v>16</v>
      </c>
      <c r="AK125" s="67" t="s">
        <v>16</v>
      </c>
      <c r="AL125" s="67" t="s">
        <v>16</v>
      </c>
      <c r="AM125" s="67" t="s">
        <v>16</v>
      </c>
      <c r="AN125" s="67" t="s">
        <v>16</v>
      </c>
      <c r="AO125" s="67" t="s">
        <v>16</v>
      </c>
      <c r="AP125" s="67" t="s">
        <v>16</v>
      </c>
      <c r="AQ125" s="67" t="s">
        <v>16</v>
      </c>
      <c r="AR125" s="67" t="s">
        <v>16</v>
      </c>
      <c r="AS125" s="67" t="s">
        <v>16</v>
      </c>
      <c r="AT125" s="67" t="s">
        <v>16</v>
      </c>
    </row>
    <row r="126" spans="2:46" x14ac:dyDescent="0.3">
      <c r="B126" s="12" t="s">
        <v>331</v>
      </c>
      <c r="C126" s="14" t="s">
        <v>308</v>
      </c>
      <c r="D126" s="67" t="s">
        <v>42</v>
      </c>
      <c r="E126" s="67" t="s">
        <v>82</v>
      </c>
      <c r="F126" s="67">
        <v>11302</v>
      </c>
      <c r="G126" s="67" t="s">
        <v>62</v>
      </c>
      <c r="H126" s="67" t="s">
        <v>79</v>
      </c>
      <c r="I126" s="67" t="s">
        <v>88</v>
      </c>
      <c r="J126" s="67" t="s">
        <v>82</v>
      </c>
      <c r="K126" s="67">
        <v>19100.900000000001</v>
      </c>
      <c r="L126" s="67" t="s">
        <v>404</v>
      </c>
      <c r="M126" s="67">
        <v>2003</v>
      </c>
      <c r="N126" s="66" t="b">
        <v>0</v>
      </c>
      <c r="O126" s="67">
        <v>2013</v>
      </c>
      <c r="P126" s="15">
        <v>0</v>
      </c>
      <c r="Q126" s="67">
        <v>607.41030000000001</v>
      </c>
      <c r="R126" s="67" t="s">
        <v>16</v>
      </c>
      <c r="S126" s="67" t="s">
        <v>386</v>
      </c>
      <c r="T126" s="67" t="s">
        <v>16</v>
      </c>
      <c r="U126" s="67">
        <v>0</v>
      </c>
      <c r="V126" s="67">
        <v>0</v>
      </c>
      <c r="W126" s="67">
        <v>20</v>
      </c>
      <c r="X126" s="67" t="s">
        <v>16</v>
      </c>
      <c r="Y126" s="67" t="s">
        <v>365</v>
      </c>
      <c r="Z126" s="67" t="s">
        <v>16</v>
      </c>
      <c r="AA126" s="67" t="s">
        <v>16</v>
      </c>
      <c r="AB126" s="67" t="s">
        <v>1202</v>
      </c>
      <c r="AC126" s="67" t="s">
        <v>16</v>
      </c>
      <c r="AD126" s="67" t="s">
        <v>1008</v>
      </c>
      <c r="AE126" s="67" t="s">
        <v>409</v>
      </c>
      <c r="AF126" s="67" t="s">
        <v>1052</v>
      </c>
      <c r="AG126" s="67" t="s">
        <v>16</v>
      </c>
      <c r="AH126" s="67" t="s">
        <v>16</v>
      </c>
      <c r="AI126" s="67" t="s">
        <v>16</v>
      </c>
      <c r="AJ126" s="67" t="s">
        <v>16</v>
      </c>
      <c r="AK126" s="67" t="s">
        <v>16</v>
      </c>
      <c r="AL126" s="67" t="s">
        <v>16</v>
      </c>
      <c r="AM126" s="67" t="s">
        <v>16</v>
      </c>
      <c r="AN126" s="67" t="s">
        <v>16</v>
      </c>
      <c r="AO126" s="67" t="s">
        <v>16</v>
      </c>
      <c r="AP126" s="67" t="s">
        <v>16</v>
      </c>
      <c r="AQ126" s="67" t="s">
        <v>16</v>
      </c>
      <c r="AR126" s="67" t="s">
        <v>16</v>
      </c>
      <c r="AS126" s="67" t="s">
        <v>16</v>
      </c>
      <c r="AT126" s="67" t="s">
        <v>16</v>
      </c>
    </row>
    <row r="127" spans="2:46" x14ac:dyDescent="0.3">
      <c r="B127" s="12" t="s">
        <v>331</v>
      </c>
      <c r="C127" s="14" t="s">
        <v>308</v>
      </c>
      <c r="D127" s="67" t="s">
        <v>42</v>
      </c>
      <c r="E127" s="67" t="s">
        <v>82</v>
      </c>
      <c r="F127" s="67">
        <v>11302</v>
      </c>
      <c r="G127" s="67" t="s">
        <v>62</v>
      </c>
      <c r="H127" s="67" t="s">
        <v>79</v>
      </c>
      <c r="I127" s="67" t="s">
        <v>88</v>
      </c>
      <c r="J127" s="67" t="s">
        <v>82</v>
      </c>
      <c r="K127" s="67">
        <v>21246.639999999999</v>
      </c>
      <c r="L127" s="67" t="s">
        <v>404</v>
      </c>
      <c r="M127" s="67">
        <v>2013</v>
      </c>
      <c r="N127" s="66" t="b">
        <v>0</v>
      </c>
      <c r="O127" s="67">
        <v>2013</v>
      </c>
      <c r="P127" s="15">
        <v>0</v>
      </c>
      <c r="Q127" s="67">
        <v>500.56119999999999</v>
      </c>
      <c r="R127" s="67" t="s">
        <v>16</v>
      </c>
      <c r="S127" s="67" t="s">
        <v>386</v>
      </c>
      <c r="T127" s="67" t="s">
        <v>16</v>
      </c>
      <c r="U127" s="67">
        <v>0</v>
      </c>
      <c r="V127" s="67">
        <v>0</v>
      </c>
      <c r="W127" s="67">
        <v>20</v>
      </c>
      <c r="X127" s="67" t="s">
        <v>16</v>
      </c>
      <c r="Y127" s="67" t="s">
        <v>365</v>
      </c>
      <c r="Z127" s="67" t="s">
        <v>16</v>
      </c>
      <c r="AA127" s="67" t="s">
        <v>16</v>
      </c>
      <c r="AB127" s="67" t="s">
        <v>1203</v>
      </c>
      <c r="AC127" s="67" t="s">
        <v>16</v>
      </c>
      <c r="AD127" s="67" t="s">
        <v>1007</v>
      </c>
      <c r="AE127" s="67" t="s">
        <v>998</v>
      </c>
      <c r="AF127" s="67" t="s">
        <v>1053</v>
      </c>
      <c r="AG127" s="67" t="s">
        <v>16</v>
      </c>
      <c r="AH127" s="67" t="s">
        <v>16</v>
      </c>
      <c r="AI127" s="67" t="s">
        <v>16</v>
      </c>
      <c r="AJ127" s="67" t="s">
        <v>16</v>
      </c>
      <c r="AK127" s="67" t="s">
        <v>16</v>
      </c>
      <c r="AL127" s="67" t="s">
        <v>16</v>
      </c>
      <c r="AM127" s="67" t="s">
        <v>16</v>
      </c>
      <c r="AN127" s="67" t="s">
        <v>16</v>
      </c>
      <c r="AO127" s="67" t="s">
        <v>16</v>
      </c>
      <c r="AP127" s="67" t="s">
        <v>16</v>
      </c>
      <c r="AQ127" s="67" t="s">
        <v>16</v>
      </c>
      <c r="AR127" s="67" t="s">
        <v>16</v>
      </c>
      <c r="AS127" s="67" t="s">
        <v>16</v>
      </c>
      <c r="AT127" s="67" t="s">
        <v>16</v>
      </c>
    </row>
    <row r="128" spans="2:46" x14ac:dyDescent="0.3">
      <c r="B128" s="12" t="s">
        <v>331</v>
      </c>
      <c r="C128" s="14" t="s">
        <v>308</v>
      </c>
      <c r="D128" s="67" t="s">
        <v>42</v>
      </c>
      <c r="E128" s="67" t="s">
        <v>82</v>
      </c>
      <c r="F128" s="67">
        <v>11302</v>
      </c>
      <c r="G128" s="67" t="s">
        <v>62</v>
      </c>
      <c r="H128" s="67" t="s">
        <v>79</v>
      </c>
      <c r="I128" s="67" t="s">
        <v>88</v>
      </c>
      <c r="J128" s="67" t="s">
        <v>82</v>
      </c>
      <c r="K128" s="67">
        <v>14019.74</v>
      </c>
      <c r="L128" s="67" t="s">
        <v>404</v>
      </c>
      <c r="M128" s="67">
        <v>2005</v>
      </c>
      <c r="N128" s="66" t="b">
        <v>0</v>
      </c>
      <c r="O128" s="67">
        <v>2013</v>
      </c>
      <c r="P128" s="15">
        <v>0</v>
      </c>
      <c r="Q128" s="67">
        <v>496.53199999999998</v>
      </c>
      <c r="R128" s="67" t="s">
        <v>16</v>
      </c>
      <c r="S128" s="67" t="s">
        <v>386</v>
      </c>
      <c r="T128" s="67" t="s">
        <v>16</v>
      </c>
      <c r="U128" s="67">
        <v>0</v>
      </c>
      <c r="V128" s="67">
        <v>0</v>
      </c>
      <c r="W128" s="67">
        <v>20</v>
      </c>
      <c r="X128" s="67" t="s">
        <v>16</v>
      </c>
      <c r="Y128" s="67" t="s">
        <v>365</v>
      </c>
      <c r="Z128" s="67" t="s">
        <v>16</v>
      </c>
      <c r="AA128" s="67" t="s">
        <v>16</v>
      </c>
      <c r="AB128" s="67" t="s">
        <v>1204</v>
      </c>
      <c r="AC128" s="67" t="s">
        <v>16</v>
      </c>
      <c r="AD128" s="67" t="s">
        <v>1007</v>
      </c>
      <c r="AE128" s="67" t="s">
        <v>1000</v>
      </c>
      <c r="AF128" s="67" t="s">
        <v>1054</v>
      </c>
      <c r="AG128" s="67" t="s">
        <v>16</v>
      </c>
      <c r="AH128" s="67" t="s">
        <v>16</v>
      </c>
      <c r="AI128" s="67" t="s">
        <v>16</v>
      </c>
      <c r="AJ128" s="67" t="s">
        <v>16</v>
      </c>
      <c r="AK128" s="67" t="s">
        <v>16</v>
      </c>
      <c r="AL128" s="67" t="s">
        <v>16</v>
      </c>
      <c r="AM128" s="67" t="s">
        <v>16</v>
      </c>
      <c r="AN128" s="67" t="s">
        <v>16</v>
      </c>
      <c r="AO128" s="67" t="s">
        <v>16</v>
      </c>
      <c r="AP128" s="67" t="s">
        <v>16</v>
      </c>
      <c r="AQ128" s="67" t="s">
        <v>16</v>
      </c>
      <c r="AR128" s="67" t="s">
        <v>16</v>
      </c>
      <c r="AS128" s="67" t="s">
        <v>16</v>
      </c>
      <c r="AT128" s="67" t="s">
        <v>16</v>
      </c>
    </row>
    <row r="129" spans="2:46" x14ac:dyDescent="0.3">
      <c r="B129" s="12" t="s">
        <v>331</v>
      </c>
      <c r="C129" s="14" t="s">
        <v>308</v>
      </c>
      <c r="D129" s="67" t="s">
        <v>42</v>
      </c>
      <c r="E129" s="67" t="s">
        <v>82</v>
      </c>
      <c r="F129" s="67">
        <v>11302</v>
      </c>
      <c r="G129" s="67" t="s">
        <v>62</v>
      </c>
      <c r="H129" s="67" t="s">
        <v>79</v>
      </c>
      <c r="I129" s="67" t="s">
        <v>88</v>
      </c>
      <c r="J129" s="67" t="s">
        <v>82</v>
      </c>
      <c r="K129" s="67">
        <v>8953.85</v>
      </c>
      <c r="L129" s="67" t="s">
        <v>404</v>
      </c>
      <c r="M129" s="67">
        <v>1999</v>
      </c>
      <c r="N129" s="66" t="b">
        <v>0</v>
      </c>
      <c r="O129" s="67">
        <v>2013</v>
      </c>
      <c r="P129" s="15">
        <v>0</v>
      </c>
      <c r="Q129" s="67">
        <v>485.91180000000003</v>
      </c>
      <c r="R129" s="67" t="s">
        <v>16</v>
      </c>
      <c r="S129" s="67" t="s">
        <v>386</v>
      </c>
      <c r="T129" s="67" t="s">
        <v>16</v>
      </c>
      <c r="U129" s="67">
        <v>0</v>
      </c>
      <c r="V129" s="67">
        <v>0</v>
      </c>
      <c r="W129" s="67">
        <v>20</v>
      </c>
      <c r="X129" s="67" t="s">
        <v>16</v>
      </c>
      <c r="Y129" s="67" t="s">
        <v>365</v>
      </c>
      <c r="Z129" s="67" t="s">
        <v>16</v>
      </c>
      <c r="AA129" s="67" t="s">
        <v>16</v>
      </c>
      <c r="AB129" s="67" t="s">
        <v>1205</v>
      </c>
      <c r="AC129" s="67" t="s">
        <v>16</v>
      </c>
      <c r="AD129" s="67" t="s">
        <v>1008</v>
      </c>
      <c r="AE129" s="67" t="s">
        <v>999</v>
      </c>
      <c r="AF129" s="67" t="s">
        <v>1055</v>
      </c>
      <c r="AG129" s="67" t="s">
        <v>16</v>
      </c>
      <c r="AH129" s="67" t="s">
        <v>16</v>
      </c>
      <c r="AI129" s="67" t="s">
        <v>16</v>
      </c>
      <c r="AJ129" s="67" t="s">
        <v>16</v>
      </c>
      <c r="AK129" s="67" t="s">
        <v>16</v>
      </c>
      <c r="AL129" s="67" t="s">
        <v>16</v>
      </c>
      <c r="AM129" s="67" t="s">
        <v>16</v>
      </c>
      <c r="AN129" s="67" t="s">
        <v>16</v>
      </c>
      <c r="AO129" s="67" t="s">
        <v>16</v>
      </c>
      <c r="AP129" s="67" t="s">
        <v>16</v>
      </c>
      <c r="AQ129" s="67" t="s">
        <v>16</v>
      </c>
      <c r="AR129" s="67" t="s">
        <v>16</v>
      </c>
      <c r="AS129" s="67" t="s">
        <v>16</v>
      </c>
      <c r="AT129" s="67" t="s">
        <v>16</v>
      </c>
    </row>
    <row r="130" spans="2:46" x14ac:dyDescent="0.3">
      <c r="B130" s="12" t="s">
        <v>331</v>
      </c>
      <c r="C130" s="14" t="s">
        <v>308</v>
      </c>
      <c r="D130" s="67" t="s">
        <v>42</v>
      </c>
      <c r="E130" s="67" t="s">
        <v>82</v>
      </c>
      <c r="F130" s="67">
        <v>11302</v>
      </c>
      <c r="G130" s="67" t="s">
        <v>62</v>
      </c>
      <c r="H130" s="67" t="s">
        <v>79</v>
      </c>
      <c r="I130" s="67" t="s">
        <v>88</v>
      </c>
      <c r="J130" s="67" t="s">
        <v>82</v>
      </c>
      <c r="K130" s="67">
        <v>4644.42</v>
      </c>
      <c r="L130" s="67" t="s">
        <v>404</v>
      </c>
      <c r="M130" s="67">
        <v>2008</v>
      </c>
      <c r="N130" s="66" t="b">
        <v>0</v>
      </c>
      <c r="O130" s="67">
        <v>2013</v>
      </c>
      <c r="P130" s="15">
        <v>0</v>
      </c>
      <c r="Q130" s="67">
        <v>499.6139</v>
      </c>
      <c r="R130" s="67" t="s">
        <v>16</v>
      </c>
      <c r="S130" s="67" t="s">
        <v>386</v>
      </c>
      <c r="T130" s="67" t="s">
        <v>16</v>
      </c>
      <c r="U130" s="67">
        <v>0</v>
      </c>
      <c r="V130" s="67">
        <v>0</v>
      </c>
      <c r="W130" s="67">
        <v>20</v>
      </c>
      <c r="X130" s="67" t="s">
        <v>16</v>
      </c>
      <c r="Y130" s="67" t="s">
        <v>365</v>
      </c>
      <c r="Z130" s="67" t="s">
        <v>16</v>
      </c>
      <c r="AA130" s="67" t="s">
        <v>16</v>
      </c>
      <c r="AB130" s="67" t="s">
        <v>1206</v>
      </c>
      <c r="AC130" s="67" t="s">
        <v>16</v>
      </c>
      <c r="AD130" s="67" t="s">
        <v>1007</v>
      </c>
      <c r="AE130" s="67" t="s">
        <v>997</v>
      </c>
      <c r="AF130" s="67" t="s">
        <v>1056</v>
      </c>
      <c r="AG130" s="67" t="s">
        <v>16</v>
      </c>
      <c r="AH130" s="67" t="s">
        <v>16</v>
      </c>
      <c r="AI130" s="67" t="s">
        <v>16</v>
      </c>
      <c r="AJ130" s="67" t="s">
        <v>16</v>
      </c>
      <c r="AK130" s="67" t="s">
        <v>16</v>
      </c>
      <c r="AL130" s="67" t="s">
        <v>16</v>
      </c>
      <c r="AM130" s="67" t="s">
        <v>16</v>
      </c>
      <c r="AN130" s="67" t="s">
        <v>16</v>
      </c>
      <c r="AO130" s="67" t="s">
        <v>16</v>
      </c>
      <c r="AP130" s="67" t="s">
        <v>16</v>
      </c>
      <c r="AQ130" s="67" t="s">
        <v>16</v>
      </c>
      <c r="AR130" s="67" t="s">
        <v>16</v>
      </c>
      <c r="AS130" s="67" t="s">
        <v>16</v>
      </c>
      <c r="AT130" s="67" t="s">
        <v>16</v>
      </c>
    </row>
    <row r="131" spans="2:46" x14ac:dyDescent="0.3">
      <c r="B131" s="12" t="s">
        <v>331</v>
      </c>
      <c r="C131" s="14" t="s">
        <v>308</v>
      </c>
      <c r="D131" s="67" t="s">
        <v>42</v>
      </c>
      <c r="E131" s="67" t="s">
        <v>82</v>
      </c>
      <c r="F131" s="67">
        <v>11302</v>
      </c>
      <c r="G131" s="67" t="s">
        <v>62</v>
      </c>
      <c r="H131" s="67" t="s">
        <v>79</v>
      </c>
      <c r="I131" s="67" t="s">
        <v>88</v>
      </c>
      <c r="J131" s="67" t="s">
        <v>82</v>
      </c>
      <c r="K131" s="67">
        <v>4814.38</v>
      </c>
      <c r="L131" s="67" t="s">
        <v>404</v>
      </c>
      <c r="M131" s="67">
        <v>2011</v>
      </c>
      <c r="N131" s="66" t="b">
        <v>0</v>
      </c>
      <c r="O131" s="67">
        <v>2013</v>
      </c>
      <c r="P131" s="15">
        <v>0</v>
      </c>
      <c r="Q131" s="67">
        <v>481.97620000000001</v>
      </c>
      <c r="R131" s="67" t="s">
        <v>16</v>
      </c>
      <c r="S131" s="67" t="s">
        <v>386</v>
      </c>
      <c r="T131" s="67" t="s">
        <v>16</v>
      </c>
      <c r="U131" s="67">
        <v>0</v>
      </c>
      <c r="V131" s="67">
        <v>0</v>
      </c>
      <c r="W131" s="67">
        <v>20</v>
      </c>
      <c r="X131" s="67" t="s">
        <v>16</v>
      </c>
      <c r="Y131" s="67" t="s">
        <v>365</v>
      </c>
      <c r="Z131" s="67" t="s">
        <v>16</v>
      </c>
      <c r="AA131" s="67" t="s">
        <v>16</v>
      </c>
      <c r="AB131" s="67" t="s">
        <v>1207</v>
      </c>
      <c r="AC131" s="67" t="s">
        <v>16</v>
      </c>
      <c r="AD131" s="67" t="s">
        <v>1007</v>
      </c>
      <c r="AE131" s="67" t="s">
        <v>999</v>
      </c>
      <c r="AF131" s="67" t="s">
        <v>1057</v>
      </c>
      <c r="AG131" s="67" t="s">
        <v>16</v>
      </c>
      <c r="AH131" s="67" t="s">
        <v>16</v>
      </c>
      <c r="AI131" s="67" t="s">
        <v>16</v>
      </c>
      <c r="AJ131" s="67" t="s">
        <v>16</v>
      </c>
      <c r="AK131" s="67" t="s">
        <v>16</v>
      </c>
      <c r="AL131" s="67" t="s">
        <v>16</v>
      </c>
      <c r="AM131" s="67" t="s">
        <v>16</v>
      </c>
      <c r="AN131" s="67" t="s">
        <v>16</v>
      </c>
      <c r="AO131" s="67" t="s">
        <v>16</v>
      </c>
      <c r="AP131" s="67" t="s">
        <v>16</v>
      </c>
      <c r="AQ131" s="67" t="s">
        <v>16</v>
      </c>
      <c r="AR131" s="67" t="s">
        <v>16</v>
      </c>
      <c r="AS131" s="67" t="s">
        <v>16</v>
      </c>
      <c r="AT131" s="67" t="s">
        <v>16</v>
      </c>
    </row>
    <row r="132" spans="2:46" x14ac:dyDescent="0.3">
      <c r="B132" s="12" t="s">
        <v>331</v>
      </c>
      <c r="C132" s="14" t="s">
        <v>308</v>
      </c>
      <c r="D132" s="67" t="s">
        <v>42</v>
      </c>
      <c r="E132" s="67" t="s">
        <v>82</v>
      </c>
      <c r="F132" s="67">
        <v>11302</v>
      </c>
      <c r="G132" s="67" t="s">
        <v>62</v>
      </c>
      <c r="H132" s="67" t="s">
        <v>79</v>
      </c>
      <c r="I132" s="67" t="s">
        <v>88</v>
      </c>
      <c r="J132" s="67" t="s">
        <v>82</v>
      </c>
      <c r="K132" s="67">
        <v>569.21</v>
      </c>
      <c r="L132" s="67" t="s">
        <v>404</v>
      </c>
      <c r="M132" s="67">
        <v>2003</v>
      </c>
      <c r="N132" s="66" t="b">
        <v>0</v>
      </c>
      <c r="O132" s="67">
        <v>2013</v>
      </c>
      <c r="P132" s="15">
        <v>0</v>
      </c>
      <c r="Q132" s="67">
        <v>492.58390000000003</v>
      </c>
      <c r="R132" s="67" t="s">
        <v>16</v>
      </c>
      <c r="S132" s="67" t="s">
        <v>386</v>
      </c>
      <c r="T132" s="67" t="s">
        <v>16</v>
      </c>
      <c r="U132" s="67">
        <v>0</v>
      </c>
      <c r="V132" s="67">
        <v>0</v>
      </c>
      <c r="W132" s="67">
        <v>20</v>
      </c>
      <c r="X132" s="67" t="s">
        <v>16</v>
      </c>
      <c r="Y132" s="67" t="s">
        <v>365</v>
      </c>
      <c r="Z132" s="67" t="s">
        <v>16</v>
      </c>
      <c r="AA132" s="67" t="s">
        <v>16</v>
      </c>
      <c r="AB132" s="67" t="s">
        <v>1208</v>
      </c>
      <c r="AC132" s="67" t="s">
        <v>16</v>
      </c>
      <c r="AD132" s="67" t="s">
        <v>1008</v>
      </c>
      <c r="AE132" s="67" t="s">
        <v>998</v>
      </c>
      <c r="AF132" s="67" t="s">
        <v>1058</v>
      </c>
      <c r="AG132" s="67" t="s">
        <v>16</v>
      </c>
      <c r="AH132" s="67" t="s">
        <v>16</v>
      </c>
      <c r="AI132" s="67" t="s">
        <v>16</v>
      </c>
      <c r="AJ132" s="67" t="s">
        <v>16</v>
      </c>
      <c r="AK132" s="67" t="s">
        <v>16</v>
      </c>
      <c r="AL132" s="67" t="s">
        <v>16</v>
      </c>
      <c r="AM132" s="67" t="s">
        <v>16</v>
      </c>
      <c r="AN132" s="67" t="s">
        <v>16</v>
      </c>
      <c r="AO132" s="67" t="s">
        <v>16</v>
      </c>
      <c r="AP132" s="67" t="s">
        <v>16</v>
      </c>
      <c r="AQ132" s="67" t="s">
        <v>16</v>
      </c>
      <c r="AR132" s="67" t="s">
        <v>16</v>
      </c>
      <c r="AS132" s="67" t="s">
        <v>16</v>
      </c>
      <c r="AT132" s="67" t="s">
        <v>16</v>
      </c>
    </row>
    <row r="133" spans="2:46" x14ac:dyDescent="0.3">
      <c r="B133" s="12" t="s">
        <v>331</v>
      </c>
      <c r="C133" s="14" t="s">
        <v>308</v>
      </c>
      <c r="D133" s="67" t="s">
        <v>42</v>
      </c>
      <c r="E133" s="67" t="s">
        <v>82</v>
      </c>
      <c r="F133" s="67">
        <v>11302</v>
      </c>
      <c r="G133" s="67" t="s">
        <v>62</v>
      </c>
      <c r="H133" s="67" t="s">
        <v>79</v>
      </c>
      <c r="I133" s="67" t="s">
        <v>88</v>
      </c>
      <c r="J133" s="67" t="s">
        <v>82</v>
      </c>
      <c r="K133" s="67">
        <v>8</v>
      </c>
      <c r="L133" s="67" t="s">
        <v>996</v>
      </c>
      <c r="M133" s="67">
        <v>2003</v>
      </c>
      <c r="N133" s="66" t="b">
        <v>0</v>
      </c>
      <c r="O133" s="67">
        <v>2013</v>
      </c>
      <c r="P133" s="15">
        <v>0</v>
      </c>
      <c r="Q133" s="67">
        <v>495.50560000000002</v>
      </c>
      <c r="R133" s="67" t="s">
        <v>16</v>
      </c>
      <c r="S133" s="67" t="s">
        <v>386</v>
      </c>
      <c r="T133" s="67" t="s">
        <v>16</v>
      </c>
      <c r="U133" s="67">
        <v>0</v>
      </c>
      <c r="V133" s="67">
        <v>0</v>
      </c>
      <c r="W133" s="67">
        <v>20</v>
      </c>
      <c r="X133" s="67" t="s">
        <v>16</v>
      </c>
      <c r="Y133" s="67" t="s">
        <v>365</v>
      </c>
      <c r="Z133" s="67" t="s">
        <v>16</v>
      </c>
      <c r="AA133" s="67" t="s">
        <v>16</v>
      </c>
      <c r="AB133" s="67" t="s">
        <v>1209</v>
      </c>
      <c r="AC133" s="67" t="s">
        <v>16</v>
      </c>
      <c r="AD133" s="67" t="s">
        <v>1007</v>
      </c>
      <c r="AE133" s="67" t="s">
        <v>997</v>
      </c>
      <c r="AF133" s="67" t="s">
        <v>1059</v>
      </c>
      <c r="AG133" s="67" t="s">
        <v>16</v>
      </c>
      <c r="AH133" s="67" t="s">
        <v>16</v>
      </c>
      <c r="AI133" s="67" t="s">
        <v>16</v>
      </c>
      <c r="AJ133" s="67" t="s">
        <v>16</v>
      </c>
      <c r="AK133" s="67" t="s">
        <v>16</v>
      </c>
      <c r="AL133" s="67" t="s">
        <v>16</v>
      </c>
      <c r="AM133" s="67" t="s">
        <v>16</v>
      </c>
      <c r="AN133" s="67" t="s">
        <v>16</v>
      </c>
      <c r="AO133" s="67" t="s">
        <v>16</v>
      </c>
      <c r="AP133" s="67" t="s">
        <v>16</v>
      </c>
      <c r="AQ133" s="67" t="s">
        <v>16</v>
      </c>
      <c r="AR133" s="67" t="s">
        <v>16</v>
      </c>
      <c r="AS133" s="67" t="s">
        <v>16</v>
      </c>
      <c r="AT133" s="67" t="s">
        <v>16</v>
      </c>
    </row>
    <row r="134" spans="2:46" x14ac:dyDescent="0.3">
      <c r="B134" s="12" t="s">
        <v>331</v>
      </c>
      <c r="C134" s="14" t="s">
        <v>308</v>
      </c>
      <c r="D134" s="67" t="s">
        <v>42</v>
      </c>
      <c r="E134" s="67" t="s">
        <v>81</v>
      </c>
      <c r="F134" s="67">
        <v>11301</v>
      </c>
      <c r="G134" s="67" t="s">
        <v>62</v>
      </c>
      <c r="H134" s="67" t="s">
        <v>79</v>
      </c>
      <c r="I134" s="67" t="s">
        <v>88</v>
      </c>
      <c r="J134" s="67" t="s">
        <v>81</v>
      </c>
      <c r="K134" s="67">
        <v>18621.62</v>
      </c>
      <c r="L134" s="67" t="s">
        <v>404</v>
      </c>
      <c r="M134" s="67">
        <v>1999</v>
      </c>
      <c r="N134" s="66" t="b">
        <v>0</v>
      </c>
      <c r="O134" s="67">
        <v>2013</v>
      </c>
      <c r="P134" s="15">
        <v>0</v>
      </c>
      <c r="Q134" s="67">
        <v>342.67399999999998</v>
      </c>
      <c r="R134" s="67" t="s">
        <v>16</v>
      </c>
      <c r="S134" s="67" t="s">
        <v>386</v>
      </c>
      <c r="T134" s="67" t="s">
        <v>16</v>
      </c>
      <c r="U134" s="67">
        <v>0</v>
      </c>
      <c r="V134" s="67">
        <v>0</v>
      </c>
      <c r="W134" s="67">
        <v>40</v>
      </c>
      <c r="X134" s="67" t="s">
        <v>16</v>
      </c>
      <c r="Y134" s="67" t="s">
        <v>365</v>
      </c>
      <c r="Z134" s="67" t="s">
        <v>16</v>
      </c>
      <c r="AA134" s="67" t="s">
        <v>16</v>
      </c>
      <c r="AB134" s="67" t="s">
        <v>1210</v>
      </c>
      <c r="AC134" s="67" t="s">
        <v>16</v>
      </c>
      <c r="AD134" s="67" t="s">
        <v>1007</v>
      </c>
      <c r="AE134" s="67" t="s">
        <v>997</v>
      </c>
      <c r="AF134" s="67" t="s">
        <v>1060</v>
      </c>
      <c r="AG134" s="67" t="s">
        <v>16</v>
      </c>
      <c r="AH134" s="67" t="s">
        <v>16</v>
      </c>
      <c r="AI134" s="67" t="s">
        <v>16</v>
      </c>
      <c r="AJ134" s="67" t="s">
        <v>16</v>
      </c>
      <c r="AK134" s="67" t="s">
        <v>16</v>
      </c>
      <c r="AL134" s="67" t="s">
        <v>16</v>
      </c>
      <c r="AM134" s="67" t="s">
        <v>16</v>
      </c>
      <c r="AN134" s="67" t="s">
        <v>16</v>
      </c>
      <c r="AO134" s="67" t="s">
        <v>16</v>
      </c>
      <c r="AP134" s="67" t="s">
        <v>16</v>
      </c>
      <c r="AQ134" s="67" t="s">
        <v>16</v>
      </c>
      <c r="AR134" s="67" t="s">
        <v>16</v>
      </c>
      <c r="AS134" s="67" t="s">
        <v>16</v>
      </c>
      <c r="AT134" s="67" t="s">
        <v>16</v>
      </c>
    </row>
    <row r="135" spans="2:46" x14ac:dyDescent="0.3">
      <c r="B135" s="12" t="s">
        <v>331</v>
      </c>
      <c r="C135" s="14" t="s">
        <v>308</v>
      </c>
      <c r="D135" s="67" t="s">
        <v>42</v>
      </c>
      <c r="E135" s="67" t="s">
        <v>81</v>
      </c>
      <c r="F135" s="67">
        <v>11301</v>
      </c>
      <c r="G135" s="67" t="s">
        <v>62</v>
      </c>
      <c r="H135" s="67" t="s">
        <v>79</v>
      </c>
      <c r="I135" s="67" t="s">
        <v>88</v>
      </c>
      <c r="J135" s="67" t="s">
        <v>81</v>
      </c>
      <c r="K135" s="67">
        <v>21721.75</v>
      </c>
      <c r="L135" s="67" t="s">
        <v>404</v>
      </c>
      <c r="M135" s="67">
        <v>2013</v>
      </c>
      <c r="N135" s="66" t="b">
        <v>0</v>
      </c>
      <c r="O135" s="67">
        <v>2013</v>
      </c>
      <c r="P135" s="15">
        <v>0</v>
      </c>
      <c r="Q135" s="67">
        <v>244.80629999999999</v>
      </c>
      <c r="R135" s="67" t="s">
        <v>16</v>
      </c>
      <c r="S135" s="67" t="s">
        <v>386</v>
      </c>
      <c r="T135" s="67" t="s">
        <v>16</v>
      </c>
      <c r="U135" s="67">
        <v>0</v>
      </c>
      <c r="V135" s="67">
        <v>0</v>
      </c>
      <c r="W135" s="67">
        <v>40</v>
      </c>
      <c r="X135" s="67" t="s">
        <v>16</v>
      </c>
      <c r="Y135" s="67" t="s">
        <v>365</v>
      </c>
      <c r="Z135" s="67" t="s">
        <v>16</v>
      </c>
      <c r="AA135" s="67" t="s">
        <v>16</v>
      </c>
      <c r="AB135" s="67" t="s">
        <v>1211</v>
      </c>
      <c r="AC135" s="67" t="s">
        <v>16</v>
      </c>
      <c r="AD135" s="67" t="s">
        <v>1007</v>
      </c>
      <c r="AE135" s="67" t="s">
        <v>998</v>
      </c>
      <c r="AF135" s="67" t="s">
        <v>1061</v>
      </c>
      <c r="AG135" s="67" t="s">
        <v>16</v>
      </c>
      <c r="AH135" s="67" t="s">
        <v>16</v>
      </c>
      <c r="AI135" s="67" t="s">
        <v>16</v>
      </c>
      <c r="AJ135" s="67" t="s">
        <v>16</v>
      </c>
      <c r="AK135" s="67" t="s">
        <v>16</v>
      </c>
      <c r="AL135" s="67" t="s">
        <v>16</v>
      </c>
      <c r="AM135" s="67" t="s">
        <v>16</v>
      </c>
      <c r="AN135" s="67" t="s">
        <v>16</v>
      </c>
      <c r="AO135" s="67" t="s">
        <v>16</v>
      </c>
      <c r="AP135" s="67" t="s">
        <v>16</v>
      </c>
      <c r="AQ135" s="67" t="s">
        <v>16</v>
      </c>
      <c r="AR135" s="67" t="s">
        <v>16</v>
      </c>
      <c r="AS135" s="67" t="s">
        <v>16</v>
      </c>
      <c r="AT135" s="67" t="s">
        <v>16</v>
      </c>
    </row>
    <row r="136" spans="2:46" x14ac:dyDescent="0.3">
      <c r="B136" s="12" t="s">
        <v>331</v>
      </c>
      <c r="C136" s="14" t="s">
        <v>308</v>
      </c>
      <c r="D136" s="67" t="s">
        <v>42</v>
      </c>
      <c r="E136" s="67" t="s">
        <v>81</v>
      </c>
      <c r="F136" s="67">
        <v>11301</v>
      </c>
      <c r="G136" s="67" t="s">
        <v>62</v>
      </c>
      <c r="H136" s="67" t="s">
        <v>79</v>
      </c>
      <c r="I136" s="67" t="s">
        <v>88</v>
      </c>
      <c r="J136" s="67" t="s">
        <v>81</v>
      </c>
      <c r="K136" s="67">
        <v>7961.04</v>
      </c>
      <c r="L136" s="67" t="s">
        <v>404</v>
      </c>
      <c r="M136" s="67">
        <v>2005</v>
      </c>
      <c r="N136" s="66" t="b">
        <v>0</v>
      </c>
      <c r="O136" s="67">
        <v>2013</v>
      </c>
      <c r="P136" s="15">
        <v>0</v>
      </c>
      <c r="Q136" s="67">
        <v>352.19479999999999</v>
      </c>
      <c r="R136" s="67" t="s">
        <v>16</v>
      </c>
      <c r="S136" s="67" t="s">
        <v>386</v>
      </c>
      <c r="T136" s="67" t="s">
        <v>16</v>
      </c>
      <c r="U136" s="67">
        <v>0</v>
      </c>
      <c r="V136" s="67">
        <v>0</v>
      </c>
      <c r="W136" s="67">
        <v>40</v>
      </c>
      <c r="X136" s="67" t="s">
        <v>16</v>
      </c>
      <c r="Y136" s="67" t="s">
        <v>365</v>
      </c>
      <c r="Z136" s="67" t="s">
        <v>16</v>
      </c>
      <c r="AA136" s="67" t="s">
        <v>16</v>
      </c>
      <c r="AB136" s="67" t="s">
        <v>1212</v>
      </c>
      <c r="AC136" s="67" t="s">
        <v>16</v>
      </c>
      <c r="AD136" s="67" t="s">
        <v>1007</v>
      </c>
      <c r="AE136" s="67" t="s">
        <v>1000</v>
      </c>
      <c r="AF136" s="67" t="s">
        <v>1062</v>
      </c>
      <c r="AG136" s="67" t="s">
        <v>16</v>
      </c>
      <c r="AH136" s="67" t="s">
        <v>16</v>
      </c>
      <c r="AI136" s="67" t="s">
        <v>16</v>
      </c>
      <c r="AJ136" s="67" t="s">
        <v>16</v>
      </c>
      <c r="AK136" s="67" t="s">
        <v>16</v>
      </c>
      <c r="AL136" s="67" t="s">
        <v>16</v>
      </c>
      <c r="AM136" s="67" t="s">
        <v>16</v>
      </c>
      <c r="AN136" s="67" t="s">
        <v>16</v>
      </c>
      <c r="AO136" s="67" t="s">
        <v>16</v>
      </c>
      <c r="AP136" s="67" t="s">
        <v>16</v>
      </c>
      <c r="AQ136" s="67" t="s">
        <v>16</v>
      </c>
      <c r="AR136" s="67" t="s">
        <v>16</v>
      </c>
      <c r="AS136" s="67" t="s">
        <v>16</v>
      </c>
      <c r="AT136" s="67" t="s">
        <v>16</v>
      </c>
    </row>
    <row r="137" spans="2:46" x14ac:dyDescent="0.3">
      <c r="B137" s="12" t="s">
        <v>331</v>
      </c>
      <c r="C137" s="14" t="s">
        <v>308</v>
      </c>
      <c r="D137" s="67" t="s">
        <v>42</v>
      </c>
      <c r="E137" s="67" t="s">
        <v>81</v>
      </c>
      <c r="F137" s="67">
        <v>11301</v>
      </c>
      <c r="G137" s="67" t="s">
        <v>62</v>
      </c>
      <c r="H137" s="67" t="s">
        <v>79</v>
      </c>
      <c r="I137" s="67" t="s">
        <v>88</v>
      </c>
      <c r="J137" s="67" t="s">
        <v>81</v>
      </c>
      <c r="K137" s="67">
        <v>5095.41</v>
      </c>
      <c r="L137" s="67" t="s">
        <v>404</v>
      </c>
      <c r="M137" s="67">
        <v>2003</v>
      </c>
      <c r="N137" s="66" t="b">
        <v>0</v>
      </c>
      <c r="O137" s="67">
        <v>2013</v>
      </c>
      <c r="P137" s="15">
        <v>0</v>
      </c>
      <c r="Q137" s="67">
        <v>455.39350000000002</v>
      </c>
      <c r="R137" s="67" t="s">
        <v>16</v>
      </c>
      <c r="S137" s="67" t="s">
        <v>386</v>
      </c>
      <c r="T137" s="67" t="s">
        <v>16</v>
      </c>
      <c r="U137" s="67">
        <v>0</v>
      </c>
      <c r="V137" s="67">
        <v>0</v>
      </c>
      <c r="W137" s="67">
        <v>40</v>
      </c>
      <c r="X137" s="67" t="s">
        <v>16</v>
      </c>
      <c r="Y137" s="67" t="s">
        <v>365</v>
      </c>
      <c r="Z137" s="67" t="s">
        <v>16</v>
      </c>
      <c r="AA137" s="67" t="s">
        <v>16</v>
      </c>
      <c r="AB137" s="67" t="s">
        <v>1213</v>
      </c>
      <c r="AC137" s="67" t="s">
        <v>16</v>
      </c>
      <c r="AD137" s="67" t="s">
        <v>1008</v>
      </c>
      <c r="AE137" s="67" t="s">
        <v>409</v>
      </c>
      <c r="AF137" s="67" t="s">
        <v>1063</v>
      </c>
      <c r="AG137" s="67" t="s">
        <v>16</v>
      </c>
      <c r="AH137" s="67" t="s">
        <v>16</v>
      </c>
      <c r="AI137" s="67" t="s">
        <v>16</v>
      </c>
      <c r="AJ137" s="67" t="s">
        <v>16</v>
      </c>
      <c r="AK137" s="67" t="s">
        <v>16</v>
      </c>
      <c r="AL137" s="67" t="s">
        <v>16</v>
      </c>
      <c r="AM137" s="67" t="s">
        <v>16</v>
      </c>
      <c r="AN137" s="67" t="s">
        <v>16</v>
      </c>
      <c r="AO137" s="67" t="s">
        <v>16</v>
      </c>
      <c r="AP137" s="67" t="s">
        <v>16</v>
      </c>
      <c r="AQ137" s="67" t="s">
        <v>16</v>
      </c>
      <c r="AR137" s="67" t="s">
        <v>16</v>
      </c>
      <c r="AS137" s="67" t="s">
        <v>16</v>
      </c>
      <c r="AT137" s="67" t="s">
        <v>16</v>
      </c>
    </row>
    <row r="138" spans="2:46" x14ac:dyDescent="0.3">
      <c r="B138" s="12" t="s">
        <v>331</v>
      </c>
      <c r="C138" s="14" t="s">
        <v>308</v>
      </c>
      <c r="D138" s="67" t="s">
        <v>42</v>
      </c>
      <c r="E138" s="67" t="s">
        <v>81</v>
      </c>
      <c r="F138" s="67">
        <v>11301</v>
      </c>
      <c r="G138" s="67" t="s">
        <v>62</v>
      </c>
      <c r="H138" s="67" t="s">
        <v>79</v>
      </c>
      <c r="I138" s="67" t="s">
        <v>88</v>
      </c>
      <c r="J138" s="67" t="s">
        <v>81</v>
      </c>
      <c r="K138" s="67">
        <v>3868.68</v>
      </c>
      <c r="L138" s="67" t="s">
        <v>404</v>
      </c>
      <c r="M138" s="67">
        <v>2008</v>
      </c>
      <c r="N138" s="66" t="b">
        <v>0</v>
      </c>
      <c r="O138" s="67">
        <v>2013</v>
      </c>
      <c r="P138" s="15">
        <v>0</v>
      </c>
      <c r="Q138" s="67">
        <v>349.88069999999999</v>
      </c>
      <c r="R138" s="67" t="s">
        <v>16</v>
      </c>
      <c r="S138" s="67" t="s">
        <v>386</v>
      </c>
      <c r="T138" s="67" t="s">
        <v>16</v>
      </c>
      <c r="U138" s="67">
        <v>0</v>
      </c>
      <c r="V138" s="67">
        <v>0</v>
      </c>
      <c r="W138" s="67">
        <v>40</v>
      </c>
      <c r="X138" s="67" t="s">
        <v>16</v>
      </c>
      <c r="Y138" s="67" t="s">
        <v>365</v>
      </c>
      <c r="Z138" s="67" t="s">
        <v>16</v>
      </c>
      <c r="AA138" s="67" t="s">
        <v>16</v>
      </c>
      <c r="AB138" s="67" t="s">
        <v>1214</v>
      </c>
      <c r="AC138" s="67" t="s">
        <v>16</v>
      </c>
      <c r="AD138" s="67" t="s">
        <v>1007</v>
      </c>
      <c r="AE138" s="67" t="s">
        <v>997</v>
      </c>
      <c r="AF138" s="67" t="s">
        <v>1064</v>
      </c>
      <c r="AG138" s="67" t="s">
        <v>16</v>
      </c>
      <c r="AH138" s="67" t="s">
        <v>16</v>
      </c>
      <c r="AI138" s="67" t="s">
        <v>16</v>
      </c>
      <c r="AJ138" s="67" t="s">
        <v>16</v>
      </c>
      <c r="AK138" s="67" t="s">
        <v>16</v>
      </c>
      <c r="AL138" s="67" t="s">
        <v>16</v>
      </c>
      <c r="AM138" s="67" t="s">
        <v>16</v>
      </c>
      <c r="AN138" s="67" t="s">
        <v>16</v>
      </c>
      <c r="AO138" s="67" t="s">
        <v>16</v>
      </c>
      <c r="AP138" s="67" t="s">
        <v>16</v>
      </c>
      <c r="AQ138" s="67" t="s">
        <v>16</v>
      </c>
      <c r="AR138" s="67" t="s">
        <v>16</v>
      </c>
      <c r="AS138" s="67" t="s">
        <v>16</v>
      </c>
      <c r="AT138" s="67" t="s">
        <v>16</v>
      </c>
    </row>
    <row r="139" spans="2:46" x14ac:dyDescent="0.3">
      <c r="B139" s="12" t="s">
        <v>331</v>
      </c>
      <c r="C139" s="14" t="s">
        <v>308</v>
      </c>
      <c r="D139" s="67" t="s">
        <v>42</v>
      </c>
      <c r="E139" s="67" t="s">
        <v>81</v>
      </c>
      <c r="F139" s="67">
        <v>11301</v>
      </c>
      <c r="G139" s="67" t="s">
        <v>62</v>
      </c>
      <c r="H139" s="67" t="s">
        <v>79</v>
      </c>
      <c r="I139" s="67" t="s">
        <v>88</v>
      </c>
      <c r="J139" s="67" t="s">
        <v>81</v>
      </c>
      <c r="K139" s="67">
        <v>3798.26</v>
      </c>
      <c r="L139" s="67" t="s">
        <v>404</v>
      </c>
      <c r="M139" s="67">
        <v>2003</v>
      </c>
      <c r="N139" s="66" t="b">
        <v>0</v>
      </c>
      <c r="O139" s="67">
        <v>2013</v>
      </c>
      <c r="P139" s="15">
        <v>0</v>
      </c>
      <c r="Q139" s="67">
        <v>356.36750000000001</v>
      </c>
      <c r="R139" s="67" t="s">
        <v>16</v>
      </c>
      <c r="S139" s="67" t="s">
        <v>386</v>
      </c>
      <c r="T139" s="67" t="s">
        <v>16</v>
      </c>
      <c r="U139" s="67">
        <v>0</v>
      </c>
      <c r="V139" s="67">
        <v>0</v>
      </c>
      <c r="W139" s="67">
        <v>20</v>
      </c>
      <c r="X139" s="67" t="s">
        <v>16</v>
      </c>
      <c r="Y139" s="67" t="s">
        <v>365</v>
      </c>
      <c r="Z139" s="67" t="s">
        <v>16</v>
      </c>
      <c r="AA139" s="67" t="s">
        <v>16</v>
      </c>
      <c r="AB139" s="67" t="s">
        <v>1215</v>
      </c>
      <c r="AC139" s="67" t="s">
        <v>16</v>
      </c>
      <c r="AD139" s="67" t="s">
        <v>1008</v>
      </c>
      <c r="AE139" s="67" t="s">
        <v>999</v>
      </c>
      <c r="AF139" s="67" t="s">
        <v>1065</v>
      </c>
      <c r="AG139" s="67" t="s">
        <v>16</v>
      </c>
      <c r="AH139" s="67" t="s">
        <v>16</v>
      </c>
      <c r="AI139" s="67" t="s">
        <v>16</v>
      </c>
      <c r="AJ139" s="67" t="s">
        <v>16</v>
      </c>
      <c r="AK139" s="67" t="s">
        <v>16</v>
      </c>
      <c r="AL139" s="67" t="s">
        <v>16</v>
      </c>
      <c r="AM139" s="67" t="s">
        <v>16</v>
      </c>
      <c r="AN139" s="67" t="s">
        <v>16</v>
      </c>
      <c r="AO139" s="67" t="s">
        <v>16</v>
      </c>
      <c r="AP139" s="67" t="s">
        <v>16</v>
      </c>
      <c r="AQ139" s="67" t="s">
        <v>16</v>
      </c>
      <c r="AR139" s="67" t="s">
        <v>16</v>
      </c>
      <c r="AS139" s="67" t="s">
        <v>16</v>
      </c>
      <c r="AT139" s="67" t="s">
        <v>16</v>
      </c>
    </row>
    <row r="140" spans="2:46" x14ac:dyDescent="0.3">
      <c r="B140" s="12" t="s">
        <v>331</v>
      </c>
      <c r="C140" s="14" t="s">
        <v>308</v>
      </c>
      <c r="D140" s="67" t="s">
        <v>42</v>
      </c>
      <c r="E140" s="67" t="s">
        <v>81</v>
      </c>
      <c r="F140" s="67">
        <v>11301</v>
      </c>
      <c r="G140" s="67" t="s">
        <v>62</v>
      </c>
      <c r="H140" s="67" t="s">
        <v>79</v>
      </c>
      <c r="I140" s="67" t="s">
        <v>88</v>
      </c>
      <c r="J140" s="67" t="s">
        <v>81</v>
      </c>
      <c r="K140" s="67">
        <v>3252.76</v>
      </c>
      <c r="L140" s="67" t="s">
        <v>404</v>
      </c>
      <c r="M140" s="67">
        <v>2003</v>
      </c>
      <c r="N140" s="66" t="b">
        <v>0</v>
      </c>
      <c r="O140" s="67">
        <v>2013</v>
      </c>
      <c r="P140" s="15">
        <v>0</v>
      </c>
      <c r="Q140" s="67">
        <v>356.68430000000001</v>
      </c>
      <c r="R140" s="67" t="s">
        <v>16</v>
      </c>
      <c r="S140" s="67" t="s">
        <v>386</v>
      </c>
      <c r="T140" s="67" t="s">
        <v>16</v>
      </c>
      <c r="U140" s="67">
        <v>0</v>
      </c>
      <c r="V140" s="67">
        <v>0</v>
      </c>
      <c r="W140" s="67">
        <v>32</v>
      </c>
      <c r="X140" s="67" t="s">
        <v>16</v>
      </c>
      <c r="Y140" s="67" t="s">
        <v>365</v>
      </c>
      <c r="Z140" s="67" t="s">
        <v>16</v>
      </c>
      <c r="AA140" s="67" t="s">
        <v>16</v>
      </c>
      <c r="AB140" s="67" t="s">
        <v>1216</v>
      </c>
      <c r="AC140" s="67" t="s">
        <v>16</v>
      </c>
      <c r="AD140" s="67" t="s">
        <v>1008</v>
      </c>
      <c r="AE140" s="67" t="s">
        <v>998</v>
      </c>
      <c r="AF140" s="67" t="s">
        <v>1066</v>
      </c>
      <c r="AG140" s="67" t="s">
        <v>16</v>
      </c>
      <c r="AH140" s="67" t="s">
        <v>16</v>
      </c>
      <c r="AI140" s="67" t="s">
        <v>16</v>
      </c>
      <c r="AJ140" s="67" t="s">
        <v>16</v>
      </c>
      <c r="AK140" s="67" t="s">
        <v>16</v>
      </c>
      <c r="AL140" s="67" t="s">
        <v>16</v>
      </c>
      <c r="AM140" s="67" t="s">
        <v>16</v>
      </c>
      <c r="AN140" s="67" t="s">
        <v>16</v>
      </c>
      <c r="AO140" s="67" t="s">
        <v>16</v>
      </c>
      <c r="AP140" s="67" t="s">
        <v>16</v>
      </c>
      <c r="AQ140" s="67" t="s">
        <v>16</v>
      </c>
      <c r="AR140" s="67" t="s">
        <v>16</v>
      </c>
      <c r="AS140" s="67" t="s">
        <v>16</v>
      </c>
      <c r="AT140" s="67" t="s">
        <v>16</v>
      </c>
    </row>
    <row r="141" spans="2:46" x14ac:dyDescent="0.3">
      <c r="B141" s="12" t="s">
        <v>331</v>
      </c>
      <c r="C141" s="14" t="s">
        <v>308</v>
      </c>
      <c r="D141" s="67" t="s">
        <v>42</v>
      </c>
      <c r="E141" s="67" t="s">
        <v>81</v>
      </c>
      <c r="F141" s="67">
        <v>11301</v>
      </c>
      <c r="G141" s="67" t="s">
        <v>62</v>
      </c>
      <c r="H141" s="67" t="s">
        <v>79</v>
      </c>
      <c r="I141" s="67" t="s">
        <v>88</v>
      </c>
      <c r="J141" s="67" t="s">
        <v>81</v>
      </c>
      <c r="K141" s="67">
        <v>1289.2</v>
      </c>
      <c r="L141" s="67" t="s">
        <v>404</v>
      </c>
      <c r="M141" s="67">
        <v>2011</v>
      </c>
      <c r="N141" s="66" t="b">
        <v>0</v>
      </c>
      <c r="O141" s="67">
        <v>2013</v>
      </c>
      <c r="P141" s="15">
        <v>0</v>
      </c>
      <c r="Q141" s="67">
        <v>367.47730000000001</v>
      </c>
      <c r="R141" s="67" t="s">
        <v>16</v>
      </c>
      <c r="S141" s="67" t="s">
        <v>386</v>
      </c>
      <c r="T141" s="67" t="s">
        <v>16</v>
      </c>
      <c r="U141" s="67">
        <v>0</v>
      </c>
      <c r="V141" s="67">
        <v>0</v>
      </c>
      <c r="W141" s="67">
        <v>40</v>
      </c>
      <c r="X141" s="67" t="s">
        <v>16</v>
      </c>
      <c r="Y141" s="67" t="s">
        <v>365</v>
      </c>
      <c r="Z141" s="67" t="s">
        <v>16</v>
      </c>
      <c r="AA141" s="67" t="s">
        <v>16</v>
      </c>
      <c r="AB141" s="67" t="s">
        <v>1217</v>
      </c>
      <c r="AC141" s="67" t="s">
        <v>16</v>
      </c>
      <c r="AD141" s="67" t="s">
        <v>1007</v>
      </c>
      <c r="AE141" s="67" t="s">
        <v>999</v>
      </c>
      <c r="AF141" s="67" t="s">
        <v>1067</v>
      </c>
      <c r="AG141" s="67" t="s">
        <v>16</v>
      </c>
      <c r="AH141" s="67" t="s">
        <v>16</v>
      </c>
      <c r="AI141" s="67" t="s">
        <v>16</v>
      </c>
      <c r="AJ141" s="67" t="s">
        <v>16</v>
      </c>
      <c r="AK141" s="67" t="s">
        <v>16</v>
      </c>
      <c r="AL141" s="67" t="s">
        <v>16</v>
      </c>
      <c r="AM141" s="67" t="s">
        <v>16</v>
      </c>
      <c r="AN141" s="67" t="s">
        <v>16</v>
      </c>
      <c r="AO141" s="67" t="s">
        <v>16</v>
      </c>
      <c r="AP141" s="67" t="s">
        <v>16</v>
      </c>
      <c r="AQ141" s="67" t="s">
        <v>16</v>
      </c>
      <c r="AR141" s="67" t="s">
        <v>16</v>
      </c>
      <c r="AS141" s="67" t="s">
        <v>16</v>
      </c>
      <c r="AT141" s="67" t="s">
        <v>16</v>
      </c>
    </row>
    <row r="142" spans="2:46" x14ac:dyDescent="0.3">
      <c r="B142" s="12" t="s">
        <v>331</v>
      </c>
      <c r="C142" s="14" t="s">
        <v>308</v>
      </c>
      <c r="D142" s="67" t="s">
        <v>42</v>
      </c>
      <c r="E142" s="67" t="s">
        <v>81</v>
      </c>
      <c r="F142" s="67">
        <v>11301</v>
      </c>
      <c r="G142" s="67" t="s">
        <v>62</v>
      </c>
      <c r="H142" s="67" t="s">
        <v>79</v>
      </c>
      <c r="I142" s="67" t="s">
        <v>88</v>
      </c>
      <c r="J142" s="67" t="s">
        <v>81</v>
      </c>
      <c r="K142" s="67">
        <v>122.91</v>
      </c>
      <c r="L142" s="67" t="s">
        <v>404</v>
      </c>
      <c r="M142" s="67">
        <v>1900</v>
      </c>
      <c r="N142" s="66" t="b">
        <v>0</v>
      </c>
      <c r="O142" s="67">
        <v>2013</v>
      </c>
      <c r="P142" s="15">
        <v>0</v>
      </c>
      <c r="Q142" s="67">
        <v>346.1148</v>
      </c>
      <c r="R142" s="67" t="s">
        <v>16</v>
      </c>
      <c r="S142" s="67" t="s">
        <v>386</v>
      </c>
      <c r="T142" s="67" t="s">
        <v>16</v>
      </c>
      <c r="U142" s="67">
        <v>0</v>
      </c>
      <c r="V142" s="67">
        <v>0</v>
      </c>
      <c r="W142" s="67">
        <v>40</v>
      </c>
      <c r="X142" s="67" t="s">
        <v>16</v>
      </c>
      <c r="Y142" s="67" t="s">
        <v>365</v>
      </c>
      <c r="Z142" s="67" t="s">
        <v>16</v>
      </c>
      <c r="AA142" s="67" t="s">
        <v>16</v>
      </c>
      <c r="AB142" s="67" t="s">
        <v>1218</v>
      </c>
      <c r="AC142" s="67" t="s">
        <v>16</v>
      </c>
      <c r="AD142" s="67" t="s">
        <v>1009</v>
      </c>
      <c r="AE142" s="67" t="s">
        <v>1000</v>
      </c>
      <c r="AF142" s="67" t="s">
        <v>1068</v>
      </c>
      <c r="AG142" s="67" t="s">
        <v>16</v>
      </c>
      <c r="AH142" s="67" t="s">
        <v>16</v>
      </c>
      <c r="AI142" s="67" t="s">
        <v>16</v>
      </c>
      <c r="AJ142" s="67" t="s">
        <v>16</v>
      </c>
      <c r="AK142" s="67" t="s">
        <v>16</v>
      </c>
      <c r="AL142" s="67" t="s">
        <v>16</v>
      </c>
      <c r="AM142" s="67" t="s">
        <v>16</v>
      </c>
      <c r="AN142" s="67" t="s">
        <v>16</v>
      </c>
      <c r="AO142" s="67" t="s">
        <v>16</v>
      </c>
      <c r="AP142" s="67" t="s">
        <v>16</v>
      </c>
      <c r="AQ142" s="67" t="s">
        <v>16</v>
      </c>
      <c r="AR142" s="67" t="s">
        <v>16</v>
      </c>
      <c r="AS142" s="67" t="s">
        <v>16</v>
      </c>
      <c r="AT142" s="67" t="s">
        <v>16</v>
      </c>
    </row>
    <row r="143" spans="2:46" x14ac:dyDescent="0.3">
      <c r="B143" s="12" t="s">
        <v>331</v>
      </c>
      <c r="C143" s="14" t="s">
        <v>308</v>
      </c>
      <c r="D143" s="67" t="s">
        <v>42</v>
      </c>
      <c r="E143" s="67" t="s">
        <v>81</v>
      </c>
      <c r="F143" s="67">
        <v>11301</v>
      </c>
      <c r="G143" s="67" t="s">
        <v>62</v>
      </c>
      <c r="H143" s="67" t="s">
        <v>79</v>
      </c>
      <c r="I143" s="67" t="s">
        <v>88</v>
      </c>
      <c r="J143" s="67" t="s">
        <v>81</v>
      </c>
      <c r="K143" s="67">
        <v>10</v>
      </c>
      <c r="L143" s="67" t="s">
        <v>996</v>
      </c>
      <c r="M143" s="67">
        <v>2003</v>
      </c>
      <c r="N143" s="66" t="b">
        <v>0</v>
      </c>
      <c r="O143" s="67">
        <v>2013</v>
      </c>
      <c r="P143" s="15">
        <v>0</v>
      </c>
      <c r="Q143" s="67">
        <v>338.39409999999998</v>
      </c>
      <c r="R143" s="67" t="s">
        <v>16</v>
      </c>
      <c r="S143" s="67" t="s">
        <v>386</v>
      </c>
      <c r="T143" s="67" t="s">
        <v>16</v>
      </c>
      <c r="U143" s="67">
        <v>0</v>
      </c>
      <c r="V143" s="67">
        <v>0</v>
      </c>
      <c r="W143" s="67">
        <v>41</v>
      </c>
      <c r="X143" s="67" t="s">
        <v>16</v>
      </c>
      <c r="Y143" s="67" t="s">
        <v>365</v>
      </c>
      <c r="Z143" s="67" t="s">
        <v>16</v>
      </c>
      <c r="AA143" s="67" t="s">
        <v>16</v>
      </c>
      <c r="AB143" s="67" t="s">
        <v>1219</v>
      </c>
      <c r="AC143" s="67" t="s">
        <v>16</v>
      </c>
      <c r="AD143" s="67" t="s">
        <v>1009</v>
      </c>
      <c r="AE143" s="67" t="s">
        <v>409</v>
      </c>
      <c r="AF143" s="67" t="s">
        <v>1069</v>
      </c>
      <c r="AG143" s="67" t="s">
        <v>16</v>
      </c>
      <c r="AH143" s="67" t="s">
        <v>16</v>
      </c>
      <c r="AI143" s="67" t="s">
        <v>16</v>
      </c>
      <c r="AJ143" s="67" t="s">
        <v>16</v>
      </c>
      <c r="AK143" s="67" t="s">
        <v>16</v>
      </c>
      <c r="AL143" s="67" t="s">
        <v>16</v>
      </c>
      <c r="AM143" s="67" t="s">
        <v>16</v>
      </c>
      <c r="AN143" s="67" t="s">
        <v>16</v>
      </c>
      <c r="AO143" s="67" t="s">
        <v>16</v>
      </c>
      <c r="AP143" s="67" t="s">
        <v>16</v>
      </c>
      <c r="AQ143" s="67" t="s">
        <v>16</v>
      </c>
      <c r="AR143" s="67" t="s">
        <v>16</v>
      </c>
      <c r="AS143" s="67" t="s">
        <v>16</v>
      </c>
      <c r="AT143" s="67" t="s">
        <v>16</v>
      </c>
    </row>
    <row r="144" spans="2:46" x14ac:dyDescent="0.3">
      <c r="B144" s="12" t="s">
        <v>331</v>
      </c>
      <c r="C144" s="14" t="s">
        <v>308</v>
      </c>
      <c r="D144" s="67" t="s">
        <v>42</v>
      </c>
      <c r="E144" s="67" t="s">
        <v>90</v>
      </c>
      <c r="F144" s="67">
        <v>11400</v>
      </c>
      <c r="G144" s="67" t="s">
        <v>62</v>
      </c>
      <c r="H144" s="67" t="s">
        <v>79</v>
      </c>
      <c r="I144" s="67" t="s">
        <v>90</v>
      </c>
      <c r="J144" s="67" t="s">
        <v>64</v>
      </c>
      <c r="K144" s="67">
        <v>44625.34</v>
      </c>
      <c r="L144" s="67" t="s">
        <v>404</v>
      </c>
      <c r="M144" s="67">
        <v>2011</v>
      </c>
      <c r="N144" s="66" t="b">
        <v>0</v>
      </c>
      <c r="O144" s="67">
        <v>2013</v>
      </c>
      <c r="P144" s="15">
        <v>0</v>
      </c>
      <c r="Q144" s="67">
        <v>368.31729999999999</v>
      </c>
      <c r="R144" s="67" t="s">
        <v>16</v>
      </c>
      <c r="S144" s="67" t="s">
        <v>386</v>
      </c>
      <c r="T144" s="67" t="s">
        <v>16</v>
      </c>
      <c r="U144" s="67">
        <v>0</v>
      </c>
      <c r="V144" s="67">
        <v>0</v>
      </c>
      <c r="W144" s="67">
        <v>20</v>
      </c>
      <c r="X144" s="67" t="s">
        <v>16</v>
      </c>
      <c r="Y144" s="67" t="s">
        <v>365</v>
      </c>
      <c r="Z144" s="67" t="s">
        <v>16</v>
      </c>
      <c r="AA144" s="67" t="s">
        <v>16</v>
      </c>
      <c r="AB144" s="67" t="s">
        <v>1220</v>
      </c>
      <c r="AC144" s="67" t="s">
        <v>16</v>
      </c>
      <c r="AD144" s="67" t="s">
        <v>1008</v>
      </c>
      <c r="AE144" s="67" t="s">
        <v>998</v>
      </c>
      <c r="AF144" s="67" t="s">
        <v>1070</v>
      </c>
      <c r="AG144" s="67" t="s">
        <v>16</v>
      </c>
      <c r="AH144" s="67" t="s">
        <v>16</v>
      </c>
      <c r="AI144" s="67" t="s">
        <v>16</v>
      </c>
      <c r="AJ144" s="67" t="s">
        <v>16</v>
      </c>
      <c r="AK144" s="67" t="s">
        <v>16</v>
      </c>
      <c r="AL144" s="67" t="s">
        <v>16</v>
      </c>
      <c r="AM144" s="67" t="s">
        <v>16</v>
      </c>
      <c r="AN144" s="67" t="s">
        <v>16</v>
      </c>
      <c r="AO144" s="67" t="s">
        <v>16</v>
      </c>
      <c r="AP144" s="67" t="s">
        <v>16</v>
      </c>
      <c r="AQ144" s="67" t="s">
        <v>16</v>
      </c>
      <c r="AR144" s="67" t="s">
        <v>16</v>
      </c>
      <c r="AS144" s="67" t="s">
        <v>16</v>
      </c>
      <c r="AT144" s="67" t="s">
        <v>16</v>
      </c>
    </row>
    <row r="145" spans="2:46" x14ac:dyDescent="0.3">
      <c r="B145" s="12" t="s">
        <v>331</v>
      </c>
      <c r="C145" s="14" t="s">
        <v>308</v>
      </c>
      <c r="D145" s="67" t="s">
        <v>42</v>
      </c>
      <c r="E145" s="67" t="s">
        <v>90</v>
      </c>
      <c r="F145" s="67">
        <v>11400</v>
      </c>
      <c r="G145" s="67" t="s">
        <v>62</v>
      </c>
      <c r="H145" s="67" t="s">
        <v>79</v>
      </c>
      <c r="I145" s="67" t="s">
        <v>90</v>
      </c>
      <c r="J145" s="67" t="s">
        <v>64</v>
      </c>
      <c r="K145" s="67">
        <v>9493.89</v>
      </c>
      <c r="L145" s="67" t="s">
        <v>404</v>
      </c>
      <c r="M145" s="67">
        <v>2003</v>
      </c>
      <c r="N145" s="66" t="b">
        <v>0</v>
      </c>
      <c r="O145" s="67">
        <v>2013</v>
      </c>
      <c r="P145" s="15">
        <v>0</v>
      </c>
      <c r="Q145" s="67">
        <v>1527.5723</v>
      </c>
      <c r="R145" s="67" t="s">
        <v>16</v>
      </c>
      <c r="S145" s="67" t="s">
        <v>386</v>
      </c>
      <c r="T145" s="67" t="s">
        <v>16</v>
      </c>
      <c r="U145" s="67">
        <v>0</v>
      </c>
      <c r="V145" s="67">
        <v>0</v>
      </c>
      <c r="W145" s="67">
        <v>20</v>
      </c>
      <c r="X145" s="67" t="s">
        <v>16</v>
      </c>
      <c r="Y145" s="67" t="s">
        <v>365</v>
      </c>
      <c r="Z145" s="67" t="s">
        <v>16</v>
      </c>
      <c r="AA145" s="67" t="s">
        <v>16</v>
      </c>
      <c r="AB145" s="67" t="s">
        <v>1221</v>
      </c>
      <c r="AC145" s="67" t="s">
        <v>16</v>
      </c>
      <c r="AD145" s="67" t="s">
        <v>1009</v>
      </c>
      <c r="AE145" s="67" t="s">
        <v>1000</v>
      </c>
      <c r="AF145" s="67" t="s">
        <v>1071</v>
      </c>
      <c r="AG145" s="67" t="s">
        <v>16</v>
      </c>
      <c r="AH145" s="67" t="s">
        <v>16</v>
      </c>
      <c r="AI145" s="67" t="s">
        <v>16</v>
      </c>
      <c r="AJ145" s="67" t="s">
        <v>16</v>
      </c>
      <c r="AK145" s="67" t="s">
        <v>16</v>
      </c>
      <c r="AL145" s="67" t="s">
        <v>16</v>
      </c>
      <c r="AM145" s="67" t="s">
        <v>16</v>
      </c>
      <c r="AN145" s="67" t="s">
        <v>16</v>
      </c>
      <c r="AO145" s="67" t="s">
        <v>16</v>
      </c>
      <c r="AP145" s="67" t="s">
        <v>16</v>
      </c>
      <c r="AQ145" s="67" t="s">
        <v>16</v>
      </c>
      <c r="AR145" s="67" t="s">
        <v>16</v>
      </c>
      <c r="AS145" s="67" t="s">
        <v>16</v>
      </c>
      <c r="AT145" s="67" t="s">
        <v>16</v>
      </c>
    </row>
    <row r="146" spans="2:46" x14ac:dyDescent="0.3">
      <c r="B146" s="12" t="s">
        <v>331</v>
      </c>
      <c r="C146" s="14" t="s">
        <v>308</v>
      </c>
      <c r="D146" s="67" t="s">
        <v>42</v>
      </c>
      <c r="E146" s="67" t="s">
        <v>90</v>
      </c>
      <c r="F146" s="67">
        <v>11400</v>
      </c>
      <c r="G146" s="67" t="s">
        <v>62</v>
      </c>
      <c r="H146" s="67" t="s">
        <v>79</v>
      </c>
      <c r="I146" s="67" t="s">
        <v>90</v>
      </c>
      <c r="J146" s="67" t="s">
        <v>64</v>
      </c>
      <c r="K146" s="67">
        <v>16367.93</v>
      </c>
      <c r="L146" s="67" t="s">
        <v>404</v>
      </c>
      <c r="M146" s="67">
        <v>2013</v>
      </c>
      <c r="N146" s="66" t="b">
        <v>0</v>
      </c>
      <c r="O146" s="67">
        <v>2013</v>
      </c>
      <c r="P146" s="15">
        <v>0</v>
      </c>
      <c r="Q146" s="67">
        <v>649.76099999999997</v>
      </c>
      <c r="R146" s="67" t="s">
        <v>16</v>
      </c>
      <c r="S146" s="67" t="s">
        <v>386</v>
      </c>
      <c r="T146" s="67" t="s">
        <v>16</v>
      </c>
      <c r="U146" s="67">
        <v>0</v>
      </c>
      <c r="V146" s="67">
        <v>0</v>
      </c>
      <c r="W146" s="67">
        <v>20</v>
      </c>
      <c r="X146" s="67" t="s">
        <v>16</v>
      </c>
      <c r="Y146" s="67" t="s">
        <v>365</v>
      </c>
      <c r="Z146" s="67" t="s">
        <v>16</v>
      </c>
      <c r="AA146" s="67" t="s">
        <v>16</v>
      </c>
      <c r="AB146" s="67" t="s">
        <v>1222</v>
      </c>
      <c r="AC146" s="67" t="s">
        <v>16</v>
      </c>
      <c r="AD146" s="67" t="s">
        <v>1008</v>
      </c>
      <c r="AE146" s="67" t="s">
        <v>409</v>
      </c>
      <c r="AF146" s="67" t="s">
        <v>1072</v>
      </c>
      <c r="AG146" s="67" t="s">
        <v>16</v>
      </c>
      <c r="AH146" s="67" t="s">
        <v>16</v>
      </c>
      <c r="AI146" s="67" t="s">
        <v>16</v>
      </c>
      <c r="AJ146" s="67" t="s">
        <v>16</v>
      </c>
      <c r="AK146" s="67" t="s">
        <v>16</v>
      </c>
      <c r="AL146" s="67" t="s">
        <v>16</v>
      </c>
      <c r="AM146" s="67" t="s">
        <v>16</v>
      </c>
      <c r="AN146" s="67" t="s">
        <v>16</v>
      </c>
      <c r="AO146" s="67" t="s">
        <v>16</v>
      </c>
      <c r="AP146" s="67" t="s">
        <v>16</v>
      </c>
      <c r="AQ146" s="67" t="s">
        <v>16</v>
      </c>
      <c r="AR146" s="67" t="s">
        <v>16</v>
      </c>
      <c r="AS146" s="67" t="s">
        <v>16</v>
      </c>
      <c r="AT146" s="67" t="s">
        <v>16</v>
      </c>
    </row>
    <row r="147" spans="2:46" x14ac:dyDescent="0.3">
      <c r="B147" s="12" t="s">
        <v>331</v>
      </c>
      <c r="C147" s="14" t="s">
        <v>308</v>
      </c>
      <c r="D147" s="67" t="s">
        <v>42</v>
      </c>
      <c r="E147" s="67" t="s">
        <v>90</v>
      </c>
      <c r="F147" s="67">
        <v>11400</v>
      </c>
      <c r="G147" s="67" t="s">
        <v>62</v>
      </c>
      <c r="H147" s="67" t="s">
        <v>79</v>
      </c>
      <c r="I147" s="67" t="s">
        <v>90</v>
      </c>
      <c r="J147" s="67" t="s">
        <v>64</v>
      </c>
      <c r="K147" s="67">
        <v>9483.93</v>
      </c>
      <c r="L147" s="67" t="s">
        <v>404</v>
      </c>
      <c r="M147" s="67">
        <v>2008</v>
      </c>
      <c r="N147" s="66" t="b">
        <v>0</v>
      </c>
      <c r="O147" s="67">
        <v>2013</v>
      </c>
      <c r="P147" s="15">
        <v>0</v>
      </c>
      <c r="Q147" s="67">
        <v>1019.4511</v>
      </c>
      <c r="R147" s="67" t="s">
        <v>16</v>
      </c>
      <c r="S147" s="67" t="s">
        <v>386</v>
      </c>
      <c r="T147" s="67" t="s">
        <v>16</v>
      </c>
      <c r="U147" s="67">
        <v>0</v>
      </c>
      <c r="V147" s="67">
        <v>0</v>
      </c>
      <c r="W147" s="67">
        <v>20</v>
      </c>
      <c r="X147" s="67" t="s">
        <v>16</v>
      </c>
      <c r="Y147" s="67" t="s">
        <v>365</v>
      </c>
      <c r="Z147" s="67" t="s">
        <v>16</v>
      </c>
      <c r="AA147" s="67" t="s">
        <v>16</v>
      </c>
      <c r="AB147" s="67" t="s">
        <v>1223</v>
      </c>
      <c r="AC147" s="67" t="s">
        <v>16</v>
      </c>
      <c r="AD147" s="67" t="s">
        <v>1008</v>
      </c>
      <c r="AE147" s="67" t="s">
        <v>999</v>
      </c>
      <c r="AF147" s="67" t="s">
        <v>1073</v>
      </c>
      <c r="AG147" s="67" t="s">
        <v>16</v>
      </c>
      <c r="AH147" s="67" t="s">
        <v>16</v>
      </c>
      <c r="AI147" s="67" t="s">
        <v>16</v>
      </c>
      <c r="AJ147" s="67" t="s">
        <v>16</v>
      </c>
      <c r="AK147" s="67" t="s">
        <v>16</v>
      </c>
      <c r="AL147" s="67" t="s">
        <v>16</v>
      </c>
      <c r="AM147" s="67" t="s">
        <v>16</v>
      </c>
      <c r="AN147" s="67" t="s">
        <v>16</v>
      </c>
      <c r="AO147" s="67" t="s">
        <v>16</v>
      </c>
      <c r="AP147" s="67" t="s">
        <v>16</v>
      </c>
      <c r="AQ147" s="67" t="s">
        <v>474</v>
      </c>
      <c r="AR147" s="67" t="s">
        <v>16</v>
      </c>
      <c r="AS147" s="67" t="s">
        <v>16</v>
      </c>
      <c r="AT147" s="67" t="s">
        <v>16</v>
      </c>
    </row>
    <row r="148" spans="2:46" x14ac:dyDescent="0.3">
      <c r="B148" s="12" t="s">
        <v>331</v>
      </c>
      <c r="C148" s="14" t="s">
        <v>308</v>
      </c>
      <c r="D148" s="67" t="s">
        <v>42</v>
      </c>
      <c r="E148" s="67" t="s">
        <v>90</v>
      </c>
      <c r="F148" s="67">
        <v>11400</v>
      </c>
      <c r="G148" s="67" t="s">
        <v>62</v>
      </c>
      <c r="H148" s="67" t="s">
        <v>79</v>
      </c>
      <c r="I148" s="67" t="s">
        <v>90</v>
      </c>
      <c r="J148" s="67" t="s">
        <v>64</v>
      </c>
      <c r="K148" s="67">
        <v>222.42</v>
      </c>
      <c r="L148" s="67" t="s">
        <v>404</v>
      </c>
      <c r="M148" s="67">
        <v>1999</v>
      </c>
      <c r="N148" s="66" t="b">
        <v>0</v>
      </c>
      <c r="O148" s="67">
        <v>2013</v>
      </c>
      <c r="P148" s="15">
        <v>0</v>
      </c>
      <c r="Q148" s="67">
        <v>12606.0458</v>
      </c>
      <c r="R148" s="67" t="s">
        <v>16</v>
      </c>
      <c r="S148" s="67" t="s">
        <v>386</v>
      </c>
      <c r="T148" s="67" t="s">
        <v>16</v>
      </c>
      <c r="U148" s="67">
        <v>0</v>
      </c>
      <c r="V148" s="67">
        <v>0</v>
      </c>
      <c r="W148" s="67">
        <v>20</v>
      </c>
      <c r="X148" s="67" t="s">
        <v>16</v>
      </c>
      <c r="Y148" s="67" t="s">
        <v>365</v>
      </c>
      <c r="Z148" s="67" t="s">
        <v>16</v>
      </c>
      <c r="AA148" s="67" t="s">
        <v>16</v>
      </c>
      <c r="AB148" s="67" t="s">
        <v>1224</v>
      </c>
      <c r="AC148" s="67" t="s">
        <v>16</v>
      </c>
      <c r="AD148" s="67" t="s">
        <v>1009</v>
      </c>
      <c r="AE148" s="67" t="s">
        <v>409</v>
      </c>
      <c r="AF148" s="67" t="s">
        <v>1074</v>
      </c>
      <c r="AG148" s="67" t="s">
        <v>16</v>
      </c>
      <c r="AH148" s="67" t="s">
        <v>16</v>
      </c>
      <c r="AI148" s="67" t="s">
        <v>16</v>
      </c>
      <c r="AJ148" s="67" t="s">
        <v>16</v>
      </c>
      <c r="AK148" s="67" t="s">
        <v>16</v>
      </c>
      <c r="AL148" s="67" t="s">
        <v>16</v>
      </c>
      <c r="AM148" s="67" t="s">
        <v>16</v>
      </c>
      <c r="AN148" s="67" t="s">
        <v>16</v>
      </c>
      <c r="AO148" s="67" t="s">
        <v>16</v>
      </c>
      <c r="AP148" s="67" t="s">
        <v>16</v>
      </c>
      <c r="AQ148" s="67" t="s">
        <v>471</v>
      </c>
      <c r="AR148" s="67" t="s">
        <v>16</v>
      </c>
      <c r="AS148" s="67" t="s">
        <v>16</v>
      </c>
      <c r="AT148" s="67" t="s">
        <v>16</v>
      </c>
    </row>
    <row r="149" spans="2:46" x14ac:dyDescent="0.3">
      <c r="B149" s="12" t="s">
        <v>331</v>
      </c>
      <c r="C149" s="14" t="s">
        <v>308</v>
      </c>
      <c r="D149" s="67" t="s">
        <v>42</v>
      </c>
      <c r="E149" s="67" t="s">
        <v>90</v>
      </c>
      <c r="F149" s="67">
        <v>11400</v>
      </c>
      <c r="G149" s="67" t="s">
        <v>62</v>
      </c>
      <c r="H149" s="67" t="s">
        <v>79</v>
      </c>
      <c r="I149" s="67" t="s">
        <v>90</v>
      </c>
      <c r="J149" s="67" t="s">
        <v>64</v>
      </c>
      <c r="K149" s="67">
        <v>22</v>
      </c>
      <c r="L149" s="67" t="s">
        <v>996</v>
      </c>
      <c r="M149" s="67">
        <v>2013</v>
      </c>
      <c r="N149" s="66" t="b">
        <v>0</v>
      </c>
      <c r="O149" s="67">
        <v>2013</v>
      </c>
      <c r="P149" s="15">
        <v>0</v>
      </c>
      <c r="Q149" s="67">
        <v>92289.296000000002</v>
      </c>
      <c r="R149" s="67" t="s">
        <v>16</v>
      </c>
      <c r="S149" s="67" t="s">
        <v>386</v>
      </c>
      <c r="T149" s="67" t="s">
        <v>16</v>
      </c>
      <c r="U149" s="67">
        <v>0</v>
      </c>
      <c r="V149" s="67">
        <v>0</v>
      </c>
      <c r="W149" s="67">
        <v>20</v>
      </c>
      <c r="X149" s="67" t="s">
        <v>16</v>
      </c>
      <c r="Y149" s="67" t="s">
        <v>365</v>
      </c>
      <c r="Z149" s="67" t="s">
        <v>16</v>
      </c>
      <c r="AA149" s="67" t="s">
        <v>16</v>
      </c>
      <c r="AB149" s="67" t="s">
        <v>1225</v>
      </c>
      <c r="AC149" s="67" t="s">
        <v>16</v>
      </c>
      <c r="AD149" s="67" t="s">
        <v>1007</v>
      </c>
      <c r="AE149" s="67" t="s">
        <v>998</v>
      </c>
      <c r="AF149" s="67" t="s">
        <v>1021</v>
      </c>
      <c r="AG149" s="67" t="s">
        <v>16</v>
      </c>
      <c r="AH149" s="67" t="s">
        <v>16</v>
      </c>
      <c r="AI149" s="67" t="s">
        <v>16</v>
      </c>
      <c r="AJ149" s="67" t="s">
        <v>16</v>
      </c>
      <c r="AK149" s="67" t="s">
        <v>16</v>
      </c>
      <c r="AL149" s="67" t="s">
        <v>16</v>
      </c>
      <c r="AM149" s="67" t="s">
        <v>16</v>
      </c>
      <c r="AN149" s="67" t="s">
        <v>16</v>
      </c>
      <c r="AO149" s="67" t="s">
        <v>16</v>
      </c>
      <c r="AP149" s="67" t="s">
        <v>16</v>
      </c>
      <c r="AQ149" s="67" t="s">
        <v>487</v>
      </c>
      <c r="AR149" s="67" t="s">
        <v>16</v>
      </c>
      <c r="AS149" s="67" t="s">
        <v>16</v>
      </c>
      <c r="AT149" s="67" t="s">
        <v>16</v>
      </c>
    </row>
    <row r="150" spans="2:46" x14ac:dyDescent="0.3">
      <c r="B150" s="12" t="s">
        <v>331</v>
      </c>
      <c r="C150" s="14" t="s">
        <v>308</v>
      </c>
      <c r="D150" s="67" t="s">
        <v>42</v>
      </c>
      <c r="E150" s="67" t="s">
        <v>90</v>
      </c>
      <c r="F150" s="67">
        <v>11400</v>
      </c>
      <c r="G150" s="67" t="s">
        <v>62</v>
      </c>
      <c r="H150" s="67" t="s">
        <v>79</v>
      </c>
      <c r="I150" s="67" t="s">
        <v>90</v>
      </c>
      <c r="J150" s="67" t="s">
        <v>64</v>
      </c>
      <c r="K150" s="67">
        <v>64</v>
      </c>
      <c r="L150" s="67" t="s">
        <v>996</v>
      </c>
      <c r="M150" s="67">
        <v>1999</v>
      </c>
      <c r="N150" s="66" t="b">
        <v>0</v>
      </c>
      <c r="O150" s="67">
        <v>2013</v>
      </c>
      <c r="P150" s="15">
        <v>0</v>
      </c>
      <c r="Q150" s="67">
        <v>24171.006099999999</v>
      </c>
      <c r="R150" s="67" t="s">
        <v>16</v>
      </c>
      <c r="S150" s="67" t="s">
        <v>386</v>
      </c>
      <c r="T150" s="67" t="s">
        <v>16</v>
      </c>
      <c r="U150" s="67">
        <v>0</v>
      </c>
      <c r="V150" s="67">
        <v>0</v>
      </c>
      <c r="W150" s="67">
        <v>20</v>
      </c>
      <c r="X150" s="67" t="s">
        <v>16</v>
      </c>
      <c r="Y150" s="67" t="s">
        <v>365</v>
      </c>
      <c r="Z150" s="67" t="s">
        <v>16</v>
      </c>
      <c r="AA150" s="67" t="s">
        <v>16</v>
      </c>
      <c r="AB150" s="67" t="s">
        <v>1226</v>
      </c>
      <c r="AC150" s="67" t="s">
        <v>16</v>
      </c>
      <c r="AD150" s="67" t="s">
        <v>1008</v>
      </c>
      <c r="AE150" s="67" t="s">
        <v>998</v>
      </c>
      <c r="AF150" s="67" t="s">
        <v>1075</v>
      </c>
      <c r="AG150" s="67" t="s">
        <v>16</v>
      </c>
      <c r="AH150" s="67" t="s">
        <v>16</v>
      </c>
      <c r="AI150" s="67" t="s">
        <v>16</v>
      </c>
      <c r="AJ150" s="67" t="s">
        <v>16</v>
      </c>
      <c r="AK150" s="67" t="s">
        <v>16</v>
      </c>
      <c r="AL150" s="67" t="s">
        <v>16</v>
      </c>
      <c r="AM150" s="67" t="s">
        <v>16</v>
      </c>
      <c r="AN150" s="67" t="s">
        <v>16</v>
      </c>
      <c r="AO150" s="67" t="s">
        <v>16</v>
      </c>
      <c r="AP150" s="67" t="s">
        <v>16</v>
      </c>
      <c r="AQ150" s="67" t="s">
        <v>650</v>
      </c>
      <c r="AR150" s="67" t="s">
        <v>16</v>
      </c>
      <c r="AS150" s="67" t="s">
        <v>16</v>
      </c>
      <c r="AT150" s="67" t="s">
        <v>16</v>
      </c>
    </row>
    <row r="151" spans="2:46" x14ac:dyDescent="0.3">
      <c r="B151" s="12" t="s">
        <v>331</v>
      </c>
      <c r="C151" s="14" t="s">
        <v>308</v>
      </c>
      <c r="D151" s="67" t="s">
        <v>42</v>
      </c>
      <c r="E151" s="67" t="s">
        <v>90</v>
      </c>
      <c r="F151" s="67">
        <v>11400</v>
      </c>
      <c r="G151" s="67" t="s">
        <v>62</v>
      </c>
      <c r="H151" s="67" t="s">
        <v>79</v>
      </c>
      <c r="I151" s="67" t="s">
        <v>90</v>
      </c>
      <c r="J151" s="67" t="s">
        <v>64</v>
      </c>
      <c r="K151" s="67">
        <v>51</v>
      </c>
      <c r="L151" s="67" t="s">
        <v>996</v>
      </c>
      <c r="M151" s="67">
        <v>2011</v>
      </c>
      <c r="N151" s="66" t="b">
        <v>0</v>
      </c>
      <c r="O151" s="67">
        <v>2013</v>
      </c>
      <c r="P151" s="15">
        <v>0</v>
      </c>
      <c r="Q151" s="67">
        <v>28436.477800000001</v>
      </c>
      <c r="R151" s="67" t="s">
        <v>16</v>
      </c>
      <c r="S151" s="67" t="s">
        <v>386</v>
      </c>
      <c r="T151" s="67" t="s">
        <v>16</v>
      </c>
      <c r="U151" s="67">
        <v>0</v>
      </c>
      <c r="V151" s="67">
        <v>0</v>
      </c>
      <c r="W151" s="67">
        <v>20</v>
      </c>
      <c r="X151" s="67" t="s">
        <v>16</v>
      </c>
      <c r="Y151" s="67" t="s">
        <v>365</v>
      </c>
      <c r="Z151" s="67" t="s">
        <v>16</v>
      </c>
      <c r="AA151" s="67" t="s">
        <v>16</v>
      </c>
      <c r="AB151" s="67" t="s">
        <v>1227</v>
      </c>
      <c r="AC151" s="67" t="s">
        <v>16</v>
      </c>
      <c r="AD151" s="67" t="s">
        <v>1007</v>
      </c>
      <c r="AE151" s="67" t="s">
        <v>999</v>
      </c>
      <c r="AF151" s="67" t="s">
        <v>1076</v>
      </c>
      <c r="AG151" s="67" t="s">
        <v>16</v>
      </c>
      <c r="AH151" s="67" t="s">
        <v>16</v>
      </c>
      <c r="AI151" s="67" t="s">
        <v>16</v>
      </c>
      <c r="AJ151" s="67" t="s">
        <v>16</v>
      </c>
      <c r="AK151" s="67" t="s">
        <v>16</v>
      </c>
      <c r="AL151" s="67" t="s">
        <v>16</v>
      </c>
      <c r="AM151" s="67" t="s">
        <v>16</v>
      </c>
      <c r="AN151" s="67" t="s">
        <v>16</v>
      </c>
      <c r="AO151" s="67" t="s">
        <v>16</v>
      </c>
      <c r="AP151" s="67" t="s">
        <v>16</v>
      </c>
      <c r="AQ151" s="67" t="s">
        <v>548</v>
      </c>
      <c r="AR151" s="67" t="s">
        <v>16</v>
      </c>
      <c r="AS151" s="67" t="s">
        <v>16</v>
      </c>
      <c r="AT151" s="67" t="s">
        <v>16</v>
      </c>
    </row>
    <row r="152" spans="2:46" x14ac:dyDescent="0.3">
      <c r="B152" s="12" t="s">
        <v>331</v>
      </c>
      <c r="C152" s="14" t="s">
        <v>308</v>
      </c>
      <c r="D152" s="67" t="s">
        <v>42</v>
      </c>
      <c r="E152" s="67" t="s">
        <v>90</v>
      </c>
      <c r="F152" s="67">
        <v>11400</v>
      </c>
      <c r="G152" s="67" t="s">
        <v>62</v>
      </c>
      <c r="H152" s="67" t="s">
        <v>79</v>
      </c>
      <c r="I152" s="67" t="s">
        <v>90</v>
      </c>
      <c r="J152" s="67" t="s">
        <v>64</v>
      </c>
      <c r="K152" s="67">
        <v>3038.56</v>
      </c>
      <c r="L152" s="67" t="s">
        <v>404</v>
      </c>
      <c r="M152" s="67">
        <v>2005</v>
      </c>
      <c r="N152" s="66" t="b">
        <v>0</v>
      </c>
      <c r="O152" s="67">
        <v>2013</v>
      </c>
      <c r="P152" s="15">
        <v>0</v>
      </c>
      <c r="Q152" s="67">
        <v>445.46640000000002</v>
      </c>
      <c r="R152" s="67" t="s">
        <v>16</v>
      </c>
      <c r="S152" s="67" t="s">
        <v>386</v>
      </c>
      <c r="T152" s="67" t="s">
        <v>16</v>
      </c>
      <c r="U152" s="67">
        <v>0</v>
      </c>
      <c r="V152" s="67">
        <v>0</v>
      </c>
      <c r="W152" s="67">
        <v>20</v>
      </c>
      <c r="X152" s="67" t="s">
        <v>16</v>
      </c>
      <c r="Y152" s="67" t="s">
        <v>365</v>
      </c>
      <c r="Z152" s="67" t="s">
        <v>16</v>
      </c>
      <c r="AA152" s="67" t="s">
        <v>16</v>
      </c>
      <c r="AB152" s="67" t="s">
        <v>1228</v>
      </c>
      <c r="AC152" s="67" t="s">
        <v>16</v>
      </c>
      <c r="AD152" s="67" t="s">
        <v>1007</v>
      </c>
      <c r="AE152" s="67" t="s">
        <v>997</v>
      </c>
      <c r="AF152" s="67" t="s">
        <v>1077</v>
      </c>
      <c r="AG152" s="67" t="s">
        <v>16</v>
      </c>
      <c r="AH152" s="67" t="s">
        <v>16</v>
      </c>
      <c r="AI152" s="67" t="s">
        <v>16</v>
      </c>
      <c r="AJ152" s="67" t="s">
        <v>16</v>
      </c>
      <c r="AK152" s="67" t="s">
        <v>16</v>
      </c>
      <c r="AL152" s="67" t="s">
        <v>16</v>
      </c>
      <c r="AM152" s="67" t="s">
        <v>16</v>
      </c>
      <c r="AN152" s="67" t="s">
        <v>16</v>
      </c>
      <c r="AO152" s="67" t="s">
        <v>16</v>
      </c>
      <c r="AP152" s="67" t="s">
        <v>16</v>
      </c>
      <c r="AQ152" s="67" t="s">
        <v>531</v>
      </c>
      <c r="AR152" s="67" t="s">
        <v>16</v>
      </c>
      <c r="AS152" s="67" t="s">
        <v>16</v>
      </c>
      <c r="AT152" s="67" t="s">
        <v>16</v>
      </c>
    </row>
    <row r="153" spans="2:46" x14ac:dyDescent="0.3">
      <c r="B153" s="12" t="s">
        <v>331</v>
      </c>
      <c r="C153" s="14" t="s">
        <v>308</v>
      </c>
      <c r="D153" s="67" t="s">
        <v>42</v>
      </c>
      <c r="E153" s="67" t="s">
        <v>90</v>
      </c>
      <c r="F153" s="67">
        <v>11400</v>
      </c>
      <c r="G153" s="67" t="s">
        <v>62</v>
      </c>
      <c r="H153" s="67" t="s">
        <v>79</v>
      </c>
      <c r="I153" s="67" t="s">
        <v>90</v>
      </c>
      <c r="J153" s="67" t="s">
        <v>64</v>
      </c>
      <c r="K153" s="67">
        <v>16</v>
      </c>
      <c r="L153" s="67" t="s">
        <v>996</v>
      </c>
      <c r="M153" s="67">
        <v>2003</v>
      </c>
      <c r="N153" s="66" t="b">
        <v>0</v>
      </c>
      <c r="O153" s="67">
        <v>2013</v>
      </c>
      <c r="P153" s="15">
        <v>0</v>
      </c>
      <c r="Q153" s="67">
        <v>41090.710400000004</v>
      </c>
      <c r="R153" s="67" t="s">
        <v>16</v>
      </c>
      <c r="S153" s="67" t="s">
        <v>386</v>
      </c>
      <c r="T153" s="67" t="s">
        <v>16</v>
      </c>
      <c r="U153" s="67">
        <v>0</v>
      </c>
      <c r="V153" s="67">
        <v>0</v>
      </c>
      <c r="W153" s="67">
        <v>20</v>
      </c>
      <c r="X153" s="67" t="s">
        <v>16</v>
      </c>
      <c r="Y153" s="67" t="s">
        <v>365</v>
      </c>
      <c r="Z153" s="67" t="s">
        <v>16</v>
      </c>
      <c r="AA153" s="67" t="s">
        <v>16</v>
      </c>
      <c r="AB153" s="67" t="s">
        <v>1229</v>
      </c>
      <c r="AC153" s="67" t="s">
        <v>16</v>
      </c>
      <c r="AD153" s="67" t="s">
        <v>1008</v>
      </c>
      <c r="AE153" s="67" t="s">
        <v>409</v>
      </c>
      <c r="AF153" s="67" t="s">
        <v>1021</v>
      </c>
      <c r="AG153" s="67" t="s">
        <v>16</v>
      </c>
      <c r="AH153" s="67" t="s">
        <v>16</v>
      </c>
      <c r="AI153" s="67" t="s">
        <v>16</v>
      </c>
      <c r="AJ153" s="67" t="s">
        <v>16</v>
      </c>
      <c r="AK153" s="67" t="s">
        <v>16</v>
      </c>
      <c r="AL153" s="67" t="s">
        <v>16</v>
      </c>
      <c r="AM153" s="67" t="s">
        <v>16</v>
      </c>
      <c r="AN153" s="67" t="s">
        <v>16</v>
      </c>
      <c r="AO153" s="67" t="s">
        <v>16</v>
      </c>
      <c r="AP153" s="67" t="s">
        <v>16</v>
      </c>
      <c r="AQ153" s="67" t="s">
        <v>533</v>
      </c>
      <c r="AR153" s="67" t="s">
        <v>16</v>
      </c>
      <c r="AS153" s="67" t="s">
        <v>16</v>
      </c>
      <c r="AT153" s="67" t="s">
        <v>16</v>
      </c>
    </row>
    <row r="154" spans="2:46" x14ac:dyDescent="0.3">
      <c r="B154" s="12" t="s">
        <v>331</v>
      </c>
      <c r="C154" s="14" t="s">
        <v>308</v>
      </c>
      <c r="D154" s="67" t="s">
        <v>42</v>
      </c>
      <c r="E154" s="67" t="s">
        <v>90</v>
      </c>
      <c r="F154" s="67">
        <v>11400</v>
      </c>
      <c r="G154" s="67" t="s">
        <v>62</v>
      </c>
      <c r="H154" s="67" t="s">
        <v>79</v>
      </c>
      <c r="I154" s="67" t="s">
        <v>90</v>
      </c>
      <c r="J154" s="67" t="s">
        <v>64</v>
      </c>
      <c r="K154" s="67">
        <v>9</v>
      </c>
      <c r="L154" s="67" t="s">
        <v>996</v>
      </c>
      <c r="M154" s="67">
        <v>2008</v>
      </c>
      <c r="N154" s="66" t="b">
        <v>0</v>
      </c>
      <c r="O154" s="67">
        <v>2013</v>
      </c>
      <c r="P154" s="15">
        <v>0</v>
      </c>
      <c r="Q154" s="67">
        <v>48342.012199999997</v>
      </c>
      <c r="R154" s="67" t="s">
        <v>16</v>
      </c>
      <c r="S154" s="67" t="s">
        <v>386</v>
      </c>
      <c r="T154" s="67" t="s">
        <v>16</v>
      </c>
      <c r="U154" s="67">
        <v>0</v>
      </c>
      <c r="V154" s="67">
        <v>0</v>
      </c>
      <c r="W154" s="67">
        <v>20</v>
      </c>
      <c r="X154" s="67" t="s">
        <v>16</v>
      </c>
      <c r="Y154" s="67" t="s">
        <v>365</v>
      </c>
      <c r="Z154" s="67" t="s">
        <v>16</v>
      </c>
      <c r="AA154" s="67" t="s">
        <v>16</v>
      </c>
      <c r="AB154" s="67" t="s">
        <v>1230</v>
      </c>
      <c r="AC154" s="67" t="s">
        <v>16</v>
      </c>
      <c r="AD154" s="67" t="s">
        <v>1007</v>
      </c>
      <c r="AE154" s="67" t="s">
        <v>997</v>
      </c>
      <c r="AF154" s="67" t="s">
        <v>1078</v>
      </c>
      <c r="AG154" s="67" t="s">
        <v>16</v>
      </c>
      <c r="AH154" s="67" t="s">
        <v>16</v>
      </c>
      <c r="AI154" s="67" t="s">
        <v>16</v>
      </c>
      <c r="AJ154" s="67" t="s">
        <v>16</v>
      </c>
      <c r="AK154" s="67" t="s">
        <v>16</v>
      </c>
      <c r="AL154" s="67" t="s">
        <v>16</v>
      </c>
      <c r="AM154" s="67" t="s">
        <v>16</v>
      </c>
      <c r="AN154" s="67" t="s">
        <v>16</v>
      </c>
      <c r="AO154" s="67" t="s">
        <v>16</v>
      </c>
      <c r="AP154" s="67" t="s">
        <v>16</v>
      </c>
      <c r="AQ154" s="67" t="s">
        <v>418</v>
      </c>
      <c r="AR154" s="67" t="s">
        <v>16</v>
      </c>
      <c r="AS154" s="67" t="s">
        <v>16</v>
      </c>
      <c r="AT154" s="67" t="s">
        <v>16</v>
      </c>
    </row>
    <row r="155" spans="2:46" x14ac:dyDescent="0.3">
      <c r="B155" s="12" t="s">
        <v>331</v>
      </c>
      <c r="C155" s="14" t="s">
        <v>308</v>
      </c>
      <c r="D155" s="67" t="s">
        <v>42</v>
      </c>
      <c r="E155" s="67" t="s">
        <v>90</v>
      </c>
      <c r="F155" s="67">
        <v>11400</v>
      </c>
      <c r="G155" s="67" t="s">
        <v>62</v>
      </c>
      <c r="H155" s="67" t="s">
        <v>79</v>
      </c>
      <c r="I155" s="67" t="s">
        <v>90</v>
      </c>
      <c r="J155" s="67" t="s">
        <v>64</v>
      </c>
      <c r="K155" s="67">
        <v>2</v>
      </c>
      <c r="L155" s="67" t="s">
        <v>996</v>
      </c>
      <c r="M155" s="67">
        <v>2005</v>
      </c>
      <c r="N155" s="66" t="b">
        <v>0</v>
      </c>
      <c r="O155" s="67">
        <v>2013</v>
      </c>
      <c r="P155" s="15">
        <v>0</v>
      </c>
      <c r="Q155" s="67">
        <v>116020.82919999999</v>
      </c>
      <c r="R155" s="67" t="s">
        <v>16</v>
      </c>
      <c r="S155" s="67" t="s">
        <v>386</v>
      </c>
      <c r="T155" s="67" t="s">
        <v>16</v>
      </c>
      <c r="U155" s="67">
        <v>0</v>
      </c>
      <c r="V155" s="67">
        <v>0</v>
      </c>
      <c r="W155" s="67">
        <v>20</v>
      </c>
      <c r="X155" s="67" t="s">
        <v>16</v>
      </c>
      <c r="Y155" s="67" t="s">
        <v>365</v>
      </c>
      <c r="Z155" s="67" t="s">
        <v>16</v>
      </c>
      <c r="AA155" s="67" t="s">
        <v>16</v>
      </c>
      <c r="AB155" s="67" t="s">
        <v>1231</v>
      </c>
      <c r="AC155" s="67" t="s">
        <v>16</v>
      </c>
      <c r="AD155" s="67" t="s">
        <v>1007</v>
      </c>
      <c r="AE155" s="67" t="s">
        <v>1000</v>
      </c>
      <c r="AF155" s="67" t="s">
        <v>1079</v>
      </c>
      <c r="AG155" s="67" t="s">
        <v>16</v>
      </c>
      <c r="AH155" s="67" t="s">
        <v>16</v>
      </c>
      <c r="AI155" s="67" t="s">
        <v>16</v>
      </c>
      <c r="AJ155" s="67" t="s">
        <v>16</v>
      </c>
      <c r="AK155" s="67" t="s">
        <v>16</v>
      </c>
      <c r="AL155" s="67" t="s">
        <v>16</v>
      </c>
      <c r="AM155" s="67" t="s">
        <v>16</v>
      </c>
      <c r="AN155" s="67" t="s">
        <v>16</v>
      </c>
      <c r="AO155" s="67" t="s">
        <v>16</v>
      </c>
      <c r="AP155" s="67" t="s">
        <v>16</v>
      </c>
      <c r="AQ155" s="67" t="s">
        <v>663</v>
      </c>
      <c r="AR155" s="67" t="s">
        <v>16</v>
      </c>
      <c r="AS155" s="67" t="s">
        <v>16</v>
      </c>
      <c r="AT155" s="67" t="s">
        <v>16</v>
      </c>
    </row>
    <row r="156" spans="2:46" x14ac:dyDescent="0.3">
      <c r="B156" s="12" t="s">
        <v>331</v>
      </c>
      <c r="C156" s="14" t="s">
        <v>308</v>
      </c>
      <c r="D156" s="67" t="s">
        <v>42</v>
      </c>
      <c r="E156" s="67" t="s">
        <v>90</v>
      </c>
      <c r="F156" s="67">
        <v>11400</v>
      </c>
      <c r="G156" s="67" t="s">
        <v>62</v>
      </c>
      <c r="H156" s="67" t="s">
        <v>79</v>
      </c>
      <c r="I156" s="67" t="s">
        <v>90</v>
      </c>
      <c r="J156" s="67" t="s">
        <v>64</v>
      </c>
      <c r="K156" s="67">
        <v>1</v>
      </c>
      <c r="L156" s="67" t="s">
        <v>996</v>
      </c>
      <c r="M156" s="67">
        <v>1900</v>
      </c>
      <c r="N156" s="66" t="b">
        <v>0</v>
      </c>
      <c r="O156" s="67">
        <v>2013</v>
      </c>
      <c r="P156" s="15">
        <v>0</v>
      </c>
      <c r="Q156" s="67">
        <v>75413.539000000004</v>
      </c>
      <c r="R156" s="67" t="s">
        <v>16</v>
      </c>
      <c r="S156" s="67" t="s">
        <v>386</v>
      </c>
      <c r="T156" s="67" t="s">
        <v>16</v>
      </c>
      <c r="U156" s="67">
        <v>0</v>
      </c>
      <c r="V156" s="67">
        <v>0</v>
      </c>
      <c r="W156" s="67">
        <v>20</v>
      </c>
      <c r="X156" s="67" t="s">
        <v>16</v>
      </c>
      <c r="Y156" s="67" t="s">
        <v>365</v>
      </c>
      <c r="Z156" s="67" t="s">
        <v>16</v>
      </c>
      <c r="AA156" s="67" t="s">
        <v>16</v>
      </c>
      <c r="AB156" s="67" t="s">
        <v>1232</v>
      </c>
      <c r="AC156" s="67" t="s">
        <v>16</v>
      </c>
      <c r="AD156" s="67" t="s">
        <v>1008</v>
      </c>
      <c r="AE156" s="67" t="s">
        <v>999</v>
      </c>
      <c r="AF156" s="67" t="s">
        <v>1080</v>
      </c>
      <c r="AG156" s="67" t="s">
        <v>16</v>
      </c>
      <c r="AH156" s="67" t="s">
        <v>16</v>
      </c>
      <c r="AI156" s="67" t="s">
        <v>16</v>
      </c>
      <c r="AJ156" s="67" t="s">
        <v>16</v>
      </c>
      <c r="AK156" s="67" t="s">
        <v>16</v>
      </c>
      <c r="AL156" s="67" t="s">
        <v>16</v>
      </c>
      <c r="AM156" s="67" t="s">
        <v>16</v>
      </c>
      <c r="AN156" s="67" t="s">
        <v>16</v>
      </c>
      <c r="AO156" s="67" t="s">
        <v>16</v>
      </c>
      <c r="AP156" s="67" t="s">
        <v>16</v>
      </c>
      <c r="AQ156" s="67" t="s">
        <v>665</v>
      </c>
      <c r="AR156" s="67" t="s">
        <v>16</v>
      </c>
      <c r="AS156" s="67" t="s">
        <v>16</v>
      </c>
      <c r="AT156" s="67" t="s">
        <v>16</v>
      </c>
    </row>
    <row r="157" spans="2:46" x14ac:dyDescent="0.3">
      <c r="B157" s="12" t="s">
        <v>331</v>
      </c>
      <c r="C157" s="14" t="s">
        <v>308</v>
      </c>
      <c r="D157" s="67" t="s">
        <v>42</v>
      </c>
      <c r="E157" s="67" t="s">
        <v>96</v>
      </c>
      <c r="F157" s="67">
        <v>11406</v>
      </c>
      <c r="G157" s="67" t="s">
        <v>62</v>
      </c>
      <c r="H157" s="67" t="s">
        <v>79</v>
      </c>
      <c r="I157" s="67" t="s">
        <v>90</v>
      </c>
      <c r="J157" s="67" t="s">
        <v>96</v>
      </c>
      <c r="K157" s="67">
        <v>10</v>
      </c>
      <c r="L157" s="67" t="s">
        <v>996</v>
      </c>
      <c r="M157" s="67">
        <v>1999</v>
      </c>
      <c r="N157" s="66" t="b">
        <v>0</v>
      </c>
      <c r="O157" s="67">
        <v>2013</v>
      </c>
      <c r="P157" s="15">
        <v>0</v>
      </c>
      <c r="Q157" s="67">
        <v>290052.07309999998</v>
      </c>
      <c r="R157" s="67" t="s">
        <v>16</v>
      </c>
      <c r="S157" s="67" t="s">
        <v>386</v>
      </c>
      <c r="T157" s="67" t="s">
        <v>16</v>
      </c>
      <c r="U157" s="67">
        <v>0</v>
      </c>
      <c r="V157" s="67">
        <v>0</v>
      </c>
      <c r="W157" s="67">
        <v>32</v>
      </c>
      <c r="X157" s="67" t="s">
        <v>16</v>
      </c>
      <c r="Y157" s="67" t="s">
        <v>365</v>
      </c>
      <c r="Z157" s="67" t="s">
        <v>16</v>
      </c>
      <c r="AA157" s="67" t="s">
        <v>16</v>
      </c>
      <c r="AB157" s="67" t="s">
        <v>1233</v>
      </c>
      <c r="AC157" s="67" t="s">
        <v>16</v>
      </c>
      <c r="AD157" s="67" t="s">
        <v>1007</v>
      </c>
      <c r="AE157" s="67" t="s">
        <v>998</v>
      </c>
      <c r="AF157" s="67" t="s">
        <v>1028</v>
      </c>
      <c r="AG157" s="67" t="s">
        <v>16</v>
      </c>
      <c r="AH157" s="67" t="s">
        <v>16</v>
      </c>
      <c r="AI157" s="67" t="s">
        <v>16</v>
      </c>
      <c r="AJ157" s="67" t="s">
        <v>16</v>
      </c>
      <c r="AK157" s="67" t="s">
        <v>16</v>
      </c>
      <c r="AL157" s="67" t="s">
        <v>16</v>
      </c>
      <c r="AM157" s="67" t="s">
        <v>16</v>
      </c>
      <c r="AN157" s="67" t="s">
        <v>16</v>
      </c>
      <c r="AO157" s="67" t="s">
        <v>16</v>
      </c>
      <c r="AP157" s="67" t="s">
        <v>16</v>
      </c>
      <c r="AQ157" s="67" t="s">
        <v>491</v>
      </c>
      <c r="AR157" s="67" t="s">
        <v>16</v>
      </c>
      <c r="AS157" s="67" t="s">
        <v>16</v>
      </c>
      <c r="AT157" s="67" t="s">
        <v>16</v>
      </c>
    </row>
    <row r="158" spans="2:46" x14ac:dyDescent="0.3">
      <c r="B158" s="12" t="s">
        <v>331</v>
      </c>
      <c r="C158" s="14" t="s">
        <v>308</v>
      </c>
      <c r="D158" s="67" t="s">
        <v>42</v>
      </c>
      <c r="E158" s="67" t="s">
        <v>96</v>
      </c>
      <c r="F158" s="67">
        <v>11406</v>
      </c>
      <c r="G158" s="67" t="s">
        <v>62</v>
      </c>
      <c r="H158" s="67" t="s">
        <v>79</v>
      </c>
      <c r="I158" s="67" t="s">
        <v>90</v>
      </c>
      <c r="J158" s="67" t="s">
        <v>96</v>
      </c>
      <c r="K158" s="67">
        <v>8</v>
      </c>
      <c r="L158" s="67" t="s">
        <v>996</v>
      </c>
      <c r="M158" s="67">
        <v>1900</v>
      </c>
      <c r="N158" s="66" t="b">
        <v>0</v>
      </c>
      <c r="O158" s="67">
        <v>2013</v>
      </c>
      <c r="P158" s="15">
        <v>0</v>
      </c>
      <c r="Q158" s="67">
        <v>87015.621899999998</v>
      </c>
      <c r="R158" s="67" t="s">
        <v>16</v>
      </c>
      <c r="S158" s="67" t="s">
        <v>386</v>
      </c>
      <c r="T158" s="67" t="s">
        <v>16</v>
      </c>
      <c r="U158" s="67">
        <v>0</v>
      </c>
      <c r="V158" s="67">
        <v>0</v>
      </c>
      <c r="W158" s="67">
        <v>32</v>
      </c>
      <c r="X158" s="67" t="s">
        <v>16</v>
      </c>
      <c r="Y158" s="67" t="s">
        <v>365</v>
      </c>
      <c r="Z158" s="67" t="s">
        <v>16</v>
      </c>
      <c r="AA158" s="67" t="s">
        <v>16</v>
      </c>
      <c r="AB158" s="67" t="s">
        <v>1234</v>
      </c>
      <c r="AC158" s="67" t="s">
        <v>16</v>
      </c>
      <c r="AD158" s="67" t="s">
        <v>1007</v>
      </c>
      <c r="AE158" s="67" t="s">
        <v>999</v>
      </c>
      <c r="AF158" s="67" t="s">
        <v>1081</v>
      </c>
      <c r="AG158" s="67" t="s">
        <v>16</v>
      </c>
      <c r="AH158" s="67" t="s">
        <v>16</v>
      </c>
      <c r="AI158" s="67" t="s">
        <v>16</v>
      </c>
      <c r="AJ158" s="67" t="s">
        <v>16</v>
      </c>
      <c r="AK158" s="67" t="s">
        <v>16</v>
      </c>
      <c r="AL158" s="67" t="s">
        <v>16</v>
      </c>
      <c r="AM158" s="67" t="s">
        <v>16</v>
      </c>
      <c r="AN158" s="67" t="s">
        <v>16</v>
      </c>
      <c r="AO158" s="67" t="s">
        <v>16</v>
      </c>
      <c r="AP158" s="67" t="s">
        <v>16</v>
      </c>
      <c r="AQ158" s="67" t="s">
        <v>482</v>
      </c>
      <c r="AR158" s="67" t="s">
        <v>16</v>
      </c>
      <c r="AS158" s="67" t="s">
        <v>16</v>
      </c>
      <c r="AT158" s="67" t="s">
        <v>16</v>
      </c>
    </row>
    <row r="159" spans="2:46" x14ac:dyDescent="0.3">
      <c r="B159" s="12" t="s">
        <v>331</v>
      </c>
      <c r="C159" s="14" t="s">
        <v>308</v>
      </c>
      <c r="D159" s="67" t="s">
        <v>42</v>
      </c>
      <c r="E159" s="67" t="s">
        <v>96</v>
      </c>
      <c r="F159" s="67">
        <v>11406</v>
      </c>
      <c r="G159" s="67" t="s">
        <v>62</v>
      </c>
      <c r="H159" s="67" t="s">
        <v>79</v>
      </c>
      <c r="I159" s="67" t="s">
        <v>90</v>
      </c>
      <c r="J159" s="67" t="s">
        <v>96</v>
      </c>
      <c r="K159" s="67">
        <v>2</v>
      </c>
      <c r="L159" s="67" t="s">
        <v>996</v>
      </c>
      <c r="M159" s="67">
        <v>2011</v>
      </c>
      <c r="N159" s="66" t="b">
        <v>0</v>
      </c>
      <c r="O159" s="67">
        <v>2013</v>
      </c>
      <c r="P159" s="15">
        <v>0</v>
      </c>
      <c r="Q159" s="67">
        <v>87015.621899999998</v>
      </c>
      <c r="R159" s="67" t="s">
        <v>16</v>
      </c>
      <c r="S159" s="67" t="s">
        <v>386</v>
      </c>
      <c r="T159" s="67" t="s">
        <v>16</v>
      </c>
      <c r="U159" s="67">
        <v>0</v>
      </c>
      <c r="V159" s="67">
        <v>0</v>
      </c>
      <c r="W159" s="67">
        <v>32</v>
      </c>
      <c r="X159" s="67" t="s">
        <v>16</v>
      </c>
      <c r="Y159" s="67" t="s">
        <v>365</v>
      </c>
      <c r="Z159" s="67" t="s">
        <v>16</v>
      </c>
      <c r="AA159" s="67" t="s">
        <v>16</v>
      </c>
      <c r="AB159" s="67" t="s">
        <v>1235</v>
      </c>
      <c r="AC159" s="67" t="s">
        <v>16</v>
      </c>
      <c r="AD159" s="67" t="s">
        <v>1009</v>
      </c>
      <c r="AE159" s="67" t="s">
        <v>409</v>
      </c>
      <c r="AF159" s="67" t="s">
        <v>1082</v>
      </c>
      <c r="AG159" s="67" t="s">
        <v>16</v>
      </c>
      <c r="AH159" s="67" t="s">
        <v>16</v>
      </c>
      <c r="AI159" s="67" t="s">
        <v>16</v>
      </c>
      <c r="AJ159" s="67" t="s">
        <v>16</v>
      </c>
      <c r="AK159" s="67" t="s">
        <v>16</v>
      </c>
      <c r="AL159" s="67" t="s">
        <v>16</v>
      </c>
      <c r="AM159" s="67" t="s">
        <v>16</v>
      </c>
      <c r="AN159" s="67" t="s">
        <v>16</v>
      </c>
      <c r="AO159" s="67" t="s">
        <v>16</v>
      </c>
      <c r="AP159" s="67" t="s">
        <v>16</v>
      </c>
      <c r="AQ159" s="67" t="s">
        <v>488</v>
      </c>
      <c r="AR159" s="67" t="s">
        <v>16</v>
      </c>
      <c r="AS159" s="67" t="s">
        <v>16</v>
      </c>
      <c r="AT159" s="67" t="s">
        <v>16</v>
      </c>
    </row>
    <row r="160" spans="2:46" x14ac:dyDescent="0.3">
      <c r="B160" s="12" t="s">
        <v>331</v>
      </c>
      <c r="C160" s="14" t="s">
        <v>308</v>
      </c>
      <c r="D160" s="67" t="s">
        <v>42</v>
      </c>
      <c r="E160" s="67" t="s">
        <v>91</v>
      </c>
      <c r="F160" s="67">
        <v>11401</v>
      </c>
      <c r="G160" s="67" t="s">
        <v>62</v>
      </c>
      <c r="H160" s="67" t="s">
        <v>79</v>
      </c>
      <c r="I160" s="67" t="s">
        <v>90</v>
      </c>
      <c r="J160" s="67" t="s">
        <v>91</v>
      </c>
      <c r="K160" s="67">
        <v>2</v>
      </c>
      <c r="L160" s="67" t="s">
        <v>996</v>
      </c>
      <c r="M160" s="67">
        <v>2013</v>
      </c>
      <c r="N160" s="66" t="b">
        <v>0</v>
      </c>
      <c r="O160" s="67">
        <v>2013</v>
      </c>
      <c r="P160" s="15">
        <v>0</v>
      </c>
      <c r="Q160" s="67">
        <v>149860.2378</v>
      </c>
      <c r="R160" s="67" t="s">
        <v>16</v>
      </c>
      <c r="S160" s="67" t="s">
        <v>386</v>
      </c>
      <c r="T160" s="67" t="s">
        <v>16</v>
      </c>
      <c r="U160" s="67">
        <v>0</v>
      </c>
      <c r="V160" s="67">
        <v>0</v>
      </c>
      <c r="W160" s="67">
        <v>32</v>
      </c>
      <c r="X160" s="67" t="s">
        <v>16</v>
      </c>
      <c r="Y160" s="67" t="s">
        <v>365</v>
      </c>
      <c r="Z160" s="67" t="s">
        <v>16</v>
      </c>
      <c r="AA160" s="67" t="s">
        <v>16</v>
      </c>
      <c r="AB160" s="67" t="s">
        <v>1236</v>
      </c>
      <c r="AC160" s="67" t="s">
        <v>16</v>
      </c>
      <c r="AD160" s="67" t="s">
        <v>1008</v>
      </c>
      <c r="AE160" s="67" t="s">
        <v>998</v>
      </c>
      <c r="AF160" s="67" t="s">
        <v>1083</v>
      </c>
      <c r="AG160" s="67" t="s">
        <v>16</v>
      </c>
      <c r="AH160" s="67" t="s">
        <v>16</v>
      </c>
      <c r="AI160" s="67" t="s">
        <v>16</v>
      </c>
      <c r="AJ160" s="67" t="s">
        <v>16</v>
      </c>
      <c r="AK160" s="67" t="s">
        <v>16</v>
      </c>
      <c r="AL160" s="67" t="s">
        <v>16</v>
      </c>
      <c r="AM160" s="67" t="s">
        <v>16</v>
      </c>
      <c r="AN160" s="67" t="s">
        <v>16</v>
      </c>
      <c r="AO160" s="67" t="s">
        <v>16</v>
      </c>
      <c r="AP160" s="67" t="s">
        <v>16</v>
      </c>
      <c r="AQ160" s="67" t="s">
        <v>492</v>
      </c>
      <c r="AR160" s="67" t="s">
        <v>16</v>
      </c>
      <c r="AS160" s="67" t="s">
        <v>16</v>
      </c>
      <c r="AT160" s="67" t="s">
        <v>16</v>
      </c>
    </row>
    <row r="161" spans="2:46" x14ac:dyDescent="0.3">
      <c r="B161" s="12" t="s">
        <v>331</v>
      </c>
      <c r="C161" s="14" t="s">
        <v>308</v>
      </c>
      <c r="D161" s="67" t="s">
        <v>42</v>
      </c>
      <c r="E161" s="67" t="s">
        <v>91</v>
      </c>
      <c r="F161" s="67">
        <v>11401</v>
      </c>
      <c r="G161" s="67" t="s">
        <v>62</v>
      </c>
      <c r="H161" s="67" t="s">
        <v>79</v>
      </c>
      <c r="I161" s="67" t="s">
        <v>90</v>
      </c>
      <c r="J161" s="67" t="s">
        <v>91</v>
      </c>
      <c r="K161" s="67">
        <v>2</v>
      </c>
      <c r="L161" s="67" t="s">
        <v>996</v>
      </c>
      <c r="M161" s="67">
        <v>2008</v>
      </c>
      <c r="N161" s="66" t="b">
        <v>0</v>
      </c>
      <c r="O161" s="67">
        <v>2013</v>
      </c>
      <c r="P161" s="15">
        <v>0</v>
      </c>
      <c r="Q161" s="67">
        <v>37706.769500000002</v>
      </c>
      <c r="R161" s="67" t="s">
        <v>16</v>
      </c>
      <c r="S161" s="67" t="s">
        <v>386</v>
      </c>
      <c r="T161" s="67" t="s">
        <v>16</v>
      </c>
      <c r="U161" s="67">
        <v>0</v>
      </c>
      <c r="V161" s="67">
        <v>0</v>
      </c>
      <c r="W161" s="67">
        <v>32</v>
      </c>
      <c r="X161" s="67" t="s">
        <v>16</v>
      </c>
      <c r="Y161" s="67" t="s">
        <v>365</v>
      </c>
      <c r="Z161" s="67" t="s">
        <v>16</v>
      </c>
      <c r="AA161" s="67" t="s">
        <v>16</v>
      </c>
      <c r="AB161" s="67" t="s">
        <v>1237</v>
      </c>
      <c r="AC161" s="67" t="s">
        <v>16</v>
      </c>
      <c r="AD161" s="67" t="s">
        <v>1007</v>
      </c>
      <c r="AE161" s="67" t="s">
        <v>997</v>
      </c>
      <c r="AF161" s="67" t="s">
        <v>1028</v>
      </c>
      <c r="AG161" s="67" t="s">
        <v>16</v>
      </c>
      <c r="AH161" s="67" t="s">
        <v>16</v>
      </c>
      <c r="AI161" s="67" t="s">
        <v>16</v>
      </c>
      <c r="AJ161" s="67" t="s">
        <v>16</v>
      </c>
      <c r="AK161" s="67" t="s">
        <v>16</v>
      </c>
      <c r="AL161" s="67" t="s">
        <v>16</v>
      </c>
      <c r="AM161" s="67" t="s">
        <v>16</v>
      </c>
      <c r="AN161" s="67" t="s">
        <v>16</v>
      </c>
      <c r="AO161" s="67" t="s">
        <v>16</v>
      </c>
      <c r="AP161" s="67" t="s">
        <v>16</v>
      </c>
      <c r="AQ161" s="67" t="s">
        <v>493</v>
      </c>
      <c r="AR161" s="67" t="s">
        <v>16</v>
      </c>
      <c r="AS161" s="67" t="s">
        <v>16</v>
      </c>
      <c r="AT161" s="67" t="s">
        <v>16</v>
      </c>
    </row>
    <row r="162" spans="2:46" x14ac:dyDescent="0.3">
      <c r="B162" s="12" t="s">
        <v>331</v>
      </c>
      <c r="C162" s="14" t="s">
        <v>308</v>
      </c>
      <c r="D162" s="67" t="s">
        <v>42</v>
      </c>
      <c r="E162" s="67" t="s">
        <v>91</v>
      </c>
      <c r="F162" s="67">
        <v>11401</v>
      </c>
      <c r="G162" s="67" t="s">
        <v>62</v>
      </c>
      <c r="H162" s="67" t="s">
        <v>79</v>
      </c>
      <c r="I162" s="67" t="s">
        <v>90</v>
      </c>
      <c r="J162" s="67" t="s">
        <v>91</v>
      </c>
      <c r="K162" s="67">
        <v>2</v>
      </c>
      <c r="L162" s="67" t="s">
        <v>996</v>
      </c>
      <c r="M162" s="67">
        <v>2011</v>
      </c>
      <c r="N162" s="66" t="b">
        <v>0</v>
      </c>
      <c r="O162" s="67">
        <v>2013</v>
      </c>
      <c r="P162" s="15">
        <v>0</v>
      </c>
      <c r="Q162" s="67">
        <v>37706.769500000002</v>
      </c>
      <c r="R162" s="67" t="s">
        <v>16</v>
      </c>
      <c r="S162" s="67" t="s">
        <v>386</v>
      </c>
      <c r="T162" s="67" t="s">
        <v>16</v>
      </c>
      <c r="U162" s="67">
        <v>0</v>
      </c>
      <c r="V162" s="67">
        <v>0</v>
      </c>
      <c r="W162" s="67">
        <v>32</v>
      </c>
      <c r="X162" s="67" t="s">
        <v>16</v>
      </c>
      <c r="Y162" s="67" t="s">
        <v>365</v>
      </c>
      <c r="Z162" s="67" t="s">
        <v>16</v>
      </c>
      <c r="AA162" s="67" t="s">
        <v>16</v>
      </c>
      <c r="AB162" s="67" t="s">
        <v>1238</v>
      </c>
      <c r="AC162" s="67" t="s">
        <v>16</v>
      </c>
      <c r="AD162" s="67" t="s">
        <v>1008</v>
      </c>
      <c r="AE162" s="67" t="s">
        <v>999</v>
      </c>
      <c r="AF162" s="67" t="s">
        <v>1021</v>
      </c>
      <c r="AG162" s="67" t="s">
        <v>16</v>
      </c>
      <c r="AH162" s="67" t="s">
        <v>16</v>
      </c>
      <c r="AI162" s="67" t="s">
        <v>16</v>
      </c>
      <c r="AJ162" s="67" t="s">
        <v>16</v>
      </c>
      <c r="AK162" s="67" t="s">
        <v>16</v>
      </c>
      <c r="AL162" s="67" t="s">
        <v>16</v>
      </c>
      <c r="AM162" s="67" t="s">
        <v>16</v>
      </c>
      <c r="AN162" s="67" t="s">
        <v>16</v>
      </c>
      <c r="AO162" s="67" t="s">
        <v>16</v>
      </c>
      <c r="AP162" s="67" t="s">
        <v>16</v>
      </c>
      <c r="AQ162" s="67" t="s">
        <v>496</v>
      </c>
      <c r="AR162" s="67" t="s">
        <v>16</v>
      </c>
      <c r="AS162" s="67" t="s">
        <v>16</v>
      </c>
      <c r="AT162" s="67" t="s">
        <v>16</v>
      </c>
    </row>
    <row r="163" spans="2:46" x14ac:dyDescent="0.3">
      <c r="B163" s="12" t="s">
        <v>331</v>
      </c>
      <c r="C163" s="14" t="s">
        <v>308</v>
      </c>
      <c r="D163" s="67" t="s">
        <v>42</v>
      </c>
      <c r="E163" s="67" t="s">
        <v>94</v>
      </c>
      <c r="F163" s="67">
        <v>11404</v>
      </c>
      <c r="G163" s="67" t="s">
        <v>62</v>
      </c>
      <c r="H163" s="67" t="s">
        <v>79</v>
      </c>
      <c r="I163" s="67" t="s">
        <v>90</v>
      </c>
      <c r="J163" s="67" t="s">
        <v>94</v>
      </c>
      <c r="K163" s="67">
        <v>239.61</v>
      </c>
      <c r="L163" s="67" t="s">
        <v>404</v>
      </c>
      <c r="M163" s="67">
        <v>2011</v>
      </c>
      <c r="N163" s="66" t="b">
        <v>0</v>
      </c>
      <c r="O163" s="67">
        <v>2013</v>
      </c>
      <c r="P163" s="15">
        <v>0</v>
      </c>
      <c r="Q163" s="67">
        <v>129121.85550000001</v>
      </c>
      <c r="R163" s="67" t="s">
        <v>16</v>
      </c>
      <c r="S163" s="67" t="s">
        <v>386</v>
      </c>
      <c r="T163" s="67" t="s">
        <v>16</v>
      </c>
      <c r="U163" s="67">
        <v>0</v>
      </c>
      <c r="V163" s="67">
        <v>0</v>
      </c>
      <c r="W163" s="67">
        <v>32</v>
      </c>
      <c r="X163" s="67" t="s">
        <v>16</v>
      </c>
      <c r="Y163" s="67" t="s">
        <v>365</v>
      </c>
      <c r="Z163" s="67" t="s">
        <v>16</v>
      </c>
      <c r="AA163" s="67" t="s">
        <v>16</v>
      </c>
      <c r="AB163" s="67" t="s">
        <v>1239</v>
      </c>
      <c r="AC163" s="67" t="s">
        <v>16</v>
      </c>
      <c r="AD163" s="67" t="s">
        <v>1009</v>
      </c>
      <c r="AE163" s="67" t="s">
        <v>409</v>
      </c>
      <c r="AF163" s="67" t="s">
        <v>1084</v>
      </c>
      <c r="AG163" s="67" t="s">
        <v>16</v>
      </c>
      <c r="AH163" s="67" t="s">
        <v>16</v>
      </c>
      <c r="AI163" s="67" t="s">
        <v>16</v>
      </c>
      <c r="AJ163" s="67" t="s">
        <v>16</v>
      </c>
      <c r="AK163" s="67" t="s">
        <v>16</v>
      </c>
      <c r="AL163" s="67" t="s">
        <v>16</v>
      </c>
      <c r="AM163" s="67" t="s">
        <v>16</v>
      </c>
      <c r="AN163" s="67" t="s">
        <v>16</v>
      </c>
      <c r="AO163" s="67" t="s">
        <v>16</v>
      </c>
      <c r="AP163" s="67" t="s">
        <v>16</v>
      </c>
      <c r="AQ163" s="67" t="s">
        <v>536</v>
      </c>
      <c r="AR163" s="67" t="s">
        <v>16</v>
      </c>
      <c r="AS163" s="67" t="s">
        <v>16</v>
      </c>
      <c r="AT163" s="67" t="s">
        <v>16</v>
      </c>
    </row>
    <row r="164" spans="2:46" x14ac:dyDescent="0.3">
      <c r="B164" s="12" t="s">
        <v>331</v>
      </c>
      <c r="C164" s="14" t="s">
        <v>308</v>
      </c>
      <c r="D164" s="67" t="s">
        <v>42</v>
      </c>
      <c r="E164" s="67" t="s">
        <v>94</v>
      </c>
      <c r="F164" s="67">
        <v>11404</v>
      </c>
      <c r="G164" s="67" t="s">
        <v>62</v>
      </c>
      <c r="H164" s="67" t="s">
        <v>79</v>
      </c>
      <c r="I164" s="67" t="s">
        <v>90</v>
      </c>
      <c r="J164" s="67" t="s">
        <v>94</v>
      </c>
      <c r="K164" s="67">
        <v>4</v>
      </c>
      <c r="L164" s="67" t="s">
        <v>996</v>
      </c>
      <c r="M164" s="67">
        <v>2011</v>
      </c>
      <c r="N164" s="66" t="b">
        <v>0</v>
      </c>
      <c r="O164" s="67">
        <v>2013</v>
      </c>
      <c r="P164" s="15">
        <v>0</v>
      </c>
      <c r="Q164" s="67">
        <v>132940.53349999999</v>
      </c>
      <c r="R164" s="67" t="s">
        <v>16</v>
      </c>
      <c r="S164" s="67" t="s">
        <v>386</v>
      </c>
      <c r="T164" s="67" t="s">
        <v>16</v>
      </c>
      <c r="U164" s="67">
        <v>0</v>
      </c>
      <c r="V164" s="67">
        <v>0</v>
      </c>
      <c r="W164" s="67">
        <v>32</v>
      </c>
      <c r="X164" s="67" t="s">
        <v>16</v>
      </c>
      <c r="Y164" s="67" t="s">
        <v>365</v>
      </c>
      <c r="Z164" s="67" t="s">
        <v>16</v>
      </c>
      <c r="AA164" s="67" t="s">
        <v>16</v>
      </c>
      <c r="AB164" s="67" t="s">
        <v>1240</v>
      </c>
      <c r="AC164" s="67" t="s">
        <v>16</v>
      </c>
      <c r="AD164" s="67" t="s">
        <v>1007</v>
      </c>
      <c r="AE164" s="67" t="s">
        <v>999</v>
      </c>
      <c r="AF164" s="67" t="s">
        <v>1085</v>
      </c>
      <c r="AG164" s="67" t="s">
        <v>16</v>
      </c>
      <c r="AH164" s="67" t="s">
        <v>16</v>
      </c>
      <c r="AI164" s="67" t="s">
        <v>16</v>
      </c>
      <c r="AJ164" s="67" t="s">
        <v>16</v>
      </c>
      <c r="AK164" s="67" t="s">
        <v>16</v>
      </c>
      <c r="AL164" s="67" t="s">
        <v>16</v>
      </c>
      <c r="AM164" s="67" t="s">
        <v>16</v>
      </c>
      <c r="AN164" s="67" t="s">
        <v>16</v>
      </c>
      <c r="AO164" s="67" t="s">
        <v>16</v>
      </c>
      <c r="AP164" s="67" t="s">
        <v>16</v>
      </c>
      <c r="AQ164" s="67" t="s">
        <v>450</v>
      </c>
      <c r="AR164" s="67" t="s">
        <v>16</v>
      </c>
      <c r="AS164" s="67" t="s">
        <v>16</v>
      </c>
      <c r="AT164" s="67" t="s">
        <v>16</v>
      </c>
    </row>
    <row r="165" spans="2:46" x14ac:dyDescent="0.3">
      <c r="B165" s="12" t="s">
        <v>331</v>
      </c>
      <c r="C165" s="14" t="s">
        <v>308</v>
      </c>
      <c r="D165" s="67" t="s">
        <v>42</v>
      </c>
      <c r="E165" s="67" t="s">
        <v>94</v>
      </c>
      <c r="F165" s="67">
        <v>11404</v>
      </c>
      <c r="G165" s="67" t="s">
        <v>62</v>
      </c>
      <c r="H165" s="67" t="s">
        <v>79</v>
      </c>
      <c r="I165" s="67" t="s">
        <v>90</v>
      </c>
      <c r="J165" s="67" t="s">
        <v>94</v>
      </c>
      <c r="K165" s="67">
        <v>4</v>
      </c>
      <c r="L165" s="67" t="s">
        <v>996</v>
      </c>
      <c r="M165" s="67">
        <v>2008</v>
      </c>
      <c r="N165" s="66" t="b">
        <v>0</v>
      </c>
      <c r="O165" s="67">
        <v>2013</v>
      </c>
      <c r="P165" s="15">
        <v>0</v>
      </c>
      <c r="Q165" s="67">
        <v>118437.9299</v>
      </c>
      <c r="R165" s="67" t="s">
        <v>16</v>
      </c>
      <c r="S165" s="67" t="s">
        <v>386</v>
      </c>
      <c r="T165" s="67" t="s">
        <v>16</v>
      </c>
      <c r="U165" s="67">
        <v>0</v>
      </c>
      <c r="V165" s="67">
        <v>0</v>
      </c>
      <c r="W165" s="67">
        <v>32</v>
      </c>
      <c r="X165" s="67" t="s">
        <v>16</v>
      </c>
      <c r="Y165" s="67" t="s">
        <v>365</v>
      </c>
      <c r="Z165" s="67" t="s">
        <v>16</v>
      </c>
      <c r="AA165" s="67" t="s">
        <v>16</v>
      </c>
      <c r="AB165" s="67" t="s">
        <v>1241</v>
      </c>
      <c r="AC165" s="67" t="s">
        <v>16</v>
      </c>
      <c r="AD165" s="67" t="s">
        <v>1007</v>
      </c>
      <c r="AE165" s="67" t="s">
        <v>997</v>
      </c>
      <c r="AF165" s="67" t="s">
        <v>1086</v>
      </c>
      <c r="AG165" s="67" t="s">
        <v>16</v>
      </c>
      <c r="AH165" s="67" t="s">
        <v>16</v>
      </c>
      <c r="AI165" s="67" t="s">
        <v>16</v>
      </c>
      <c r="AJ165" s="67" t="s">
        <v>16</v>
      </c>
      <c r="AK165" s="67" t="s">
        <v>16</v>
      </c>
      <c r="AL165" s="67" t="s">
        <v>16</v>
      </c>
      <c r="AM165" s="67" t="s">
        <v>16</v>
      </c>
      <c r="AN165" s="67" t="s">
        <v>16</v>
      </c>
      <c r="AO165" s="67" t="s">
        <v>16</v>
      </c>
      <c r="AP165" s="67" t="s">
        <v>16</v>
      </c>
      <c r="AQ165" s="67" t="s">
        <v>632</v>
      </c>
      <c r="AR165" s="67" t="s">
        <v>16</v>
      </c>
      <c r="AS165" s="67" t="s">
        <v>16</v>
      </c>
      <c r="AT165" s="67" t="s">
        <v>16</v>
      </c>
    </row>
    <row r="166" spans="2:46" x14ac:dyDescent="0.3">
      <c r="B166" s="12" t="s">
        <v>331</v>
      </c>
      <c r="C166" s="14" t="s">
        <v>308</v>
      </c>
      <c r="D166" s="67" t="s">
        <v>42</v>
      </c>
      <c r="E166" s="67" t="s">
        <v>94</v>
      </c>
      <c r="F166" s="67">
        <v>11404</v>
      </c>
      <c r="G166" s="67" t="s">
        <v>62</v>
      </c>
      <c r="H166" s="67" t="s">
        <v>79</v>
      </c>
      <c r="I166" s="67" t="s">
        <v>90</v>
      </c>
      <c r="J166" s="67" t="s">
        <v>94</v>
      </c>
      <c r="K166" s="67">
        <v>2</v>
      </c>
      <c r="L166" s="67" t="s">
        <v>996</v>
      </c>
      <c r="M166" s="67">
        <v>2013</v>
      </c>
      <c r="N166" s="66" t="b">
        <v>0</v>
      </c>
      <c r="O166" s="67">
        <v>2013</v>
      </c>
      <c r="P166" s="15">
        <v>0</v>
      </c>
      <c r="Q166" s="67">
        <v>120855.03049999999</v>
      </c>
      <c r="R166" s="67" t="s">
        <v>16</v>
      </c>
      <c r="S166" s="67" t="s">
        <v>386</v>
      </c>
      <c r="T166" s="67" t="s">
        <v>16</v>
      </c>
      <c r="U166" s="67">
        <v>0</v>
      </c>
      <c r="V166" s="67">
        <v>0</v>
      </c>
      <c r="W166" s="67">
        <v>32</v>
      </c>
      <c r="X166" s="67" t="s">
        <v>16</v>
      </c>
      <c r="Y166" s="67" t="s">
        <v>365</v>
      </c>
      <c r="Z166" s="67" t="s">
        <v>16</v>
      </c>
      <c r="AA166" s="67" t="s">
        <v>16</v>
      </c>
      <c r="AB166" s="67" t="s">
        <v>1242</v>
      </c>
      <c r="AC166" s="67" t="s">
        <v>16</v>
      </c>
      <c r="AD166" s="67" t="s">
        <v>1007</v>
      </c>
      <c r="AE166" s="67" t="s">
        <v>998</v>
      </c>
      <c r="AF166" s="67" t="s">
        <v>1087</v>
      </c>
      <c r="AG166" s="67" t="s">
        <v>16</v>
      </c>
      <c r="AH166" s="67" t="s">
        <v>16</v>
      </c>
      <c r="AI166" s="67" t="s">
        <v>16</v>
      </c>
      <c r="AJ166" s="67" t="s">
        <v>16</v>
      </c>
      <c r="AK166" s="67" t="s">
        <v>16</v>
      </c>
      <c r="AL166" s="67" t="s">
        <v>16</v>
      </c>
      <c r="AM166" s="67" t="s">
        <v>16</v>
      </c>
      <c r="AN166" s="67" t="s">
        <v>16</v>
      </c>
      <c r="AO166" s="67" t="s">
        <v>16</v>
      </c>
      <c r="AP166" s="67" t="s">
        <v>16</v>
      </c>
      <c r="AQ166" s="67" t="s">
        <v>655</v>
      </c>
      <c r="AR166" s="67" t="s">
        <v>16</v>
      </c>
      <c r="AS166" s="67" t="s">
        <v>16</v>
      </c>
      <c r="AT166" s="67" t="s">
        <v>16</v>
      </c>
    </row>
    <row r="167" spans="2:46" x14ac:dyDescent="0.3">
      <c r="B167" s="12" t="s">
        <v>331</v>
      </c>
      <c r="C167" s="14" t="s">
        <v>308</v>
      </c>
      <c r="D167" s="67" t="s">
        <v>42</v>
      </c>
      <c r="E167" s="67" t="s">
        <v>97</v>
      </c>
      <c r="F167" s="67">
        <v>11407</v>
      </c>
      <c r="G167" s="67" t="s">
        <v>62</v>
      </c>
      <c r="H167" s="67" t="s">
        <v>79</v>
      </c>
      <c r="I167" s="67" t="s">
        <v>90</v>
      </c>
      <c r="J167" s="67" t="s">
        <v>97</v>
      </c>
      <c r="K167" s="67">
        <v>7</v>
      </c>
      <c r="L167" s="67" t="s">
        <v>996</v>
      </c>
      <c r="M167" s="67">
        <v>1999</v>
      </c>
      <c r="N167" s="66" t="b">
        <v>0</v>
      </c>
      <c r="O167" s="67">
        <v>2013</v>
      </c>
      <c r="P167" s="15">
        <v>0</v>
      </c>
      <c r="Q167" s="67">
        <v>303864.07659999997</v>
      </c>
      <c r="R167" s="67" t="s">
        <v>16</v>
      </c>
      <c r="S167" s="67" t="s">
        <v>386</v>
      </c>
      <c r="T167" s="67" t="s">
        <v>16</v>
      </c>
      <c r="U167" s="67">
        <v>0</v>
      </c>
      <c r="V167" s="67">
        <v>0</v>
      </c>
      <c r="W167" s="67">
        <v>42</v>
      </c>
      <c r="X167" s="67" t="s">
        <v>16</v>
      </c>
      <c r="Y167" s="67" t="s">
        <v>365</v>
      </c>
      <c r="Z167" s="67" t="s">
        <v>16</v>
      </c>
      <c r="AA167" s="67" t="s">
        <v>16</v>
      </c>
      <c r="AB167" s="67" t="s">
        <v>1243</v>
      </c>
      <c r="AC167" s="67" t="s">
        <v>16</v>
      </c>
      <c r="AD167" s="67" t="s">
        <v>1008</v>
      </c>
      <c r="AE167" s="67" t="s">
        <v>998</v>
      </c>
      <c r="AF167" s="67" t="s">
        <v>1088</v>
      </c>
      <c r="AG167" s="67" t="s">
        <v>16</v>
      </c>
      <c r="AH167" s="67" t="s">
        <v>16</v>
      </c>
      <c r="AI167" s="67" t="s">
        <v>16</v>
      </c>
      <c r="AJ167" s="67" t="s">
        <v>16</v>
      </c>
      <c r="AK167" s="67" t="s">
        <v>16</v>
      </c>
      <c r="AL167" s="67" t="s">
        <v>16</v>
      </c>
      <c r="AM167" s="67" t="s">
        <v>16</v>
      </c>
      <c r="AN167" s="67" t="s">
        <v>16</v>
      </c>
      <c r="AO167" s="67" t="s">
        <v>16</v>
      </c>
      <c r="AP167" s="67" t="s">
        <v>16</v>
      </c>
      <c r="AQ167" s="67" t="s">
        <v>540</v>
      </c>
      <c r="AR167" s="67" t="s">
        <v>16</v>
      </c>
      <c r="AS167" s="67" t="s">
        <v>16</v>
      </c>
      <c r="AT167" s="67" t="s">
        <v>16</v>
      </c>
    </row>
    <row r="168" spans="2:46" x14ac:dyDescent="0.3">
      <c r="B168" s="12" t="s">
        <v>331</v>
      </c>
      <c r="C168" s="14" t="s">
        <v>308</v>
      </c>
      <c r="D168" s="67" t="s">
        <v>42</v>
      </c>
      <c r="E168" s="67" t="s">
        <v>97</v>
      </c>
      <c r="F168" s="67">
        <v>11407</v>
      </c>
      <c r="G168" s="67" t="s">
        <v>62</v>
      </c>
      <c r="H168" s="67" t="s">
        <v>79</v>
      </c>
      <c r="I168" s="67" t="s">
        <v>90</v>
      </c>
      <c r="J168" s="67" t="s">
        <v>97</v>
      </c>
      <c r="K168" s="67">
        <v>34</v>
      </c>
      <c r="L168" s="67" t="s">
        <v>996</v>
      </c>
      <c r="M168" s="67">
        <v>2011</v>
      </c>
      <c r="N168" s="66" t="b">
        <v>0</v>
      </c>
      <c r="O168" s="67">
        <v>2013</v>
      </c>
      <c r="P168" s="15">
        <v>0</v>
      </c>
      <c r="Q168" s="67">
        <v>39811.068899999998</v>
      </c>
      <c r="R168" s="67" t="s">
        <v>16</v>
      </c>
      <c r="S168" s="67" t="s">
        <v>386</v>
      </c>
      <c r="T168" s="67" t="s">
        <v>16</v>
      </c>
      <c r="U168" s="67">
        <v>0</v>
      </c>
      <c r="V168" s="67">
        <v>0</v>
      </c>
      <c r="W168" s="67">
        <v>42</v>
      </c>
      <c r="X168" s="67" t="s">
        <v>16</v>
      </c>
      <c r="Y168" s="67" t="s">
        <v>365</v>
      </c>
      <c r="Z168" s="67" t="s">
        <v>16</v>
      </c>
      <c r="AA168" s="67" t="s">
        <v>16</v>
      </c>
      <c r="AB168" s="67" t="s">
        <v>1244</v>
      </c>
      <c r="AC168" s="67" t="s">
        <v>16</v>
      </c>
      <c r="AD168" s="67" t="s">
        <v>1007</v>
      </c>
      <c r="AE168" s="67" t="s">
        <v>1000</v>
      </c>
      <c r="AF168" s="67" t="s">
        <v>1089</v>
      </c>
      <c r="AG168" s="67" t="s">
        <v>16</v>
      </c>
      <c r="AH168" s="67" t="s">
        <v>16</v>
      </c>
      <c r="AI168" s="67" t="s">
        <v>16</v>
      </c>
      <c r="AJ168" s="67" t="s">
        <v>16</v>
      </c>
      <c r="AK168" s="67" t="s">
        <v>16</v>
      </c>
      <c r="AL168" s="67" t="s">
        <v>16</v>
      </c>
      <c r="AM168" s="67" t="s">
        <v>16</v>
      </c>
      <c r="AN168" s="67" t="s">
        <v>16</v>
      </c>
      <c r="AO168" s="67" t="s">
        <v>16</v>
      </c>
      <c r="AP168" s="67" t="s">
        <v>16</v>
      </c>
      <c r="AQ168" s="67" t="s">
        <v>526</v>
      </c>
      <c r="AR168" s="67" t="s">
        <v>16</v>
      </c>
      <c r="AS168" s="67" t="s">
        <v>16</v>
      </c>
      <c r="AT168" s="67" t="s">
        <v>16</v>
      </c>
    </row>
    <row r="169" spans="2:46" x14ac:dyDescent="0.3">
      <c r="B169" s="12" t="s">
        <v>331</v>
      </c>
      <c r="C169" s="14" t="s">
        <v>308</v>
      </c>
      <c r="D169" s="67" t="s">
        <v>42</v>
      </c>
      <c r="E169" s="67" t="s">
        <v>97</v>
      </c>
      <c r="F169" s="67">
        <v>11407</v>
      </c>
      <c r="G169" s="67" t="s">
        <v>62</v>
      </c>
      <c r="H169" s="67" t="s">
        <v>79</v>
      </c>
      <c r="I169" s="67" t="s">
        <v>90</v>
      </c>
      <c r="J169" s="67" t="s">
        <v>97</v>
      </c>
      <c r="K169" s="67">
        <v>6</v>
      </c>
      <c r="L169" s="67" t="s">
        <v>996</v>
      </c>
      <c r="M169" s="67">
        <v>1900</v>
      </c>
      <c r="N169" s="66" t="b">
        <v>0</v>
      </c>
      <c r="O169" s="67">
        <v>2013</v>
      </c>
      <c r="P169" s="15">
        <v>0</v>
      </c>
      <c r="Q169" s="67">
        <v>25782.406500000001</v>
      </c>
      <c r="R169" s="67" t="s">
        <v>16</v>
      </c>
      <c r="S169" s="67" t="s">
        <v>386</v>
      </c>
      <c r="T169" s="67" t="s">
        <v>16</v>
      </c>
      <c r="U169" s="67">
        <v>0</v>
      </c>
      <c r="V169" s="67">
        <v>0</v>
      </c>
      <c r="W169" s="67">
        <v>42</v>
      </c>
      <c r="X169" s="67" t="s">
        <v>16</v>
      </c>
      <c r="Y169" s="67" t="s">
        <v>365</v>
      </c>
      <c r="Z169" s="67" t="s">
        <v>16</v>
      </c>
      <c r="AA169" s="67" t="s">
        <v>16</v>
      </c>
      <c r="AB169" s="67" t="s">
        <v>1245</v>
      </c>
      <c r="AC169" s="67" t="s">
        <v>16</v>
      </c>
      <c r="AD169" s="67" t="s">
        <v>1008</v>
      </c>
      <c r="AE169" s="67" t="s">
        <v>999</v>
      </c>
      <c r="AF169" s="67" t="s">
        <v>1090</v>
      </c>
      <c r="AG169" s="67" t="s">
        <v>16</v>
      </c>
      <c r="AH169" s="67" t="s">
        <v>16</v>
      </c>
      <c r="AI169" s="67" t="s">
        <v>16</v>
      </c>
      <c r="AJ169" s="67" t="s">
        <v>16</v>
      </c>
      <c r="AK169" s="67" t="s">
        <v>16</v>
      </c>
      <c r="AL169" s="67" t="s">
        <v>16</v>
      </c>
      <c r="AM169" s="67" t="s">
        <v>16</v>
      </c>
      <c r="AN169" s="67" t="s">
        <v>16</v>
      </c>
      <c r="AO169" s="67" t="s">
        <v>16</v>
      </c>
      <c r="AP169" s="67" t="s">
        <v>16</v>
      </c>
      <c r="AQ169" s="67" t="s">
        <v>529</v>
      </c>
      <c r="AR169" s="67" t="s">
        <v>16</v>
      </c>
      <c r="AS169" s="67" t="s">
        <v>16</v>
      </c>
      <c r="AT169" s="67" t="s">
        <v>16</v>
      </c>
    </row>
    <row r="170" spans="2:46" x14ac:dyDescent="0.3">
      <c r="B170" s="12" t="s">
        <v>331</v>
      </c>
      <c r="C170" s="14" t="s">
        <v>308</v>
      </c>
      <c r="D170" s="67" t="s">
        <v>42</v>
      </c>
      <c r="E170" s="67" t="s">
        <v>97</v>
      </c>
      <c r="F170" s="67">
        <v>11407</v>
      </c>
      <c r="G170" s="67" t="s">
        <v>62</v>
      </c>
      <c r="H170" s="67" t="s">
        <v>79</v>
      </c>
      <c r="I170" s="67" t="s">
        <v>90</v>
      </c>
      <c r="J170" s="67" t="s">
        <v>97</v>
      </c>
      <c r="K170" s="67">
        <v>2</v>
      </c>
      <c r="L170" s="67" t="s">
        <v>996</v>
      </c>
      <c r="M170" s="67">
        <v>2013</v>
      </c>
      <c r="N170" s="66" t="b">
        <v>0</v>
      </c>
      <c r="O170" s="67">
        <v>2013</v>
      </c>
      <c r="P170" s="15">
        <v>0</v>
      </c>
      <c r="Q170" s="67">
        <v>58010.414599999996</v>
      </c>
      <c r="R170" s="67" t="s">
        <v>16</v>
      </c>
      <c r="S170" s="67" t="s">
        <v>386</v>
      </c>
      <c r="T170" s="67" t="s">
        <v>16</v>
      </c>
      <c r="U170" s="67">
        <v>0</v>
      </c>
      <c r="V170" s="67">
        <v>0</v>
      </c>
      <c r="W170" s="67">
        <v>42</v>
      </c>
      <c r="X170" s="67" t="s">
        <v>16</v>
      </c>
      <c r="Y170" s="67" t="s">
        <v>365</v>
      </c>
      <c r="Z170" s="67" t="s">
        <v>16</v>
      </c>
      <c r="AA170" s="67" t="s">
        <v>16</v>
      </c>
      <c r="AB170" s="67" t="s">
        <v>1246</v>
      </c>
      <c r="AC170" s="67" t="s">
        <v>16</v>
      </c>
      <c r="AD170" s="67" t="s">
        <v>1007</v>
      </c>
      <c r="AE170" s="67" t="s">
        <v>997</v>
      </c>
      <c r="AF170" s="67" t="s">
        <v>1091</v>
      </c>
      <c r="AG170" s="67" t="s">
        <v>16</v>
      </c>
      <c r="AH170" s="67" t="s">
        <v>16</v>
      </c>
      <c r="AI170" s="67" t="s">
        <v>16</v>
      </c>
      <c r="AJ170" s="67" t="s">
        <v>16</v>
      </c>
      <c r="AK170" s="67" t="s">
        <v>16</v>
      </c>
      <c r="AL170" s="67" t="s">
        <v>16</v>
      </c>
      <c r="AM170" s="67" t="s">
        <v>16</v>
      </c>
      <c r="AN170" s="67" t="s">
        <v>16</v>
      </c>
      <c r="AO170" s="67" t="s">
        <v>16</v>
      </c>
      <c r="AP170" s="67" t="s">
        <v>16</v>
      </c>
      <c r="AQ170" s="67" t="s">
        <v>655</v>
      </c>
      <c r="AR170" s="67" t="s">
        <v>16</v>
      </c>
      <c r="AS170" s="67" t="s">
        <v>16</v>
      </c>
      <c r="AT170" s="67" t="s">
        <v>16</v>
      </c>
    </row>
    <row r="171" spans="2:46" x14ac:dyDescent="0.3">
      <c r="B171" s="12" t="s">
        <v>331</v>
      </c>
      <c r="C171" s="14" t="s">
        <v>308</v>
      </c>
      <c r="D171" s="67" t="s">
        <v>42</v>
      </c>
      <c r="E171" s="67" t="s">
        <v>97</v>
      </c>
      <c r="F171" s="67">
        <v>11407</v>
      </c>
      <c r="G171" s="67" t="s">
        <v>62</v>
      </c>
      <c r="H171" s="67" t="s">
        <v>79</v>
      </c>
      <c r="I171" s="67" t="s">
        <v>90</v>
      </c>
      <c r="J171" s="67" t="s">
        <v>97</v>
      </c>
      <c r="K171" s="67">
        <v>1</v>
      </c>
      <c r="L171" s="67" t="s">
        <v>996</v>
      </c>
      <c r="M171" s="67">
        <v>2008</v>
      </c>
      <c r="N171" s="66" t="b">
        <v>0</v>
      </c>
      <c r="O171" s="67">
        <v>2013</v>
      </c>
      <c r="P171" s="15">
        <v>0</v>
      </c>
      <c r="Q171" s="67">
        <v>31905.727999999999</v>
      </c>
      <c r="R171" s="67" t="s">
        <v>16</v>
      </c>
      <c r="S171" s="67" t="s">
        <v>386</v>
      </c>
      <c r="T171" s="67" t="s">
        <v>16</v>
      </c>
      <c r="U171" s="67">
        <v>0</v>
      </c>
      <c r="V171" s="67">
        <v>0</v>
      </c>
      <c r="W171" s="67">
        <v>42</v>
      </c>
      <c r="X171" s="67" t="s">
        <v>16</v>
      </c>
      <c r="Y171" s="67" t="s">
        <v>365</v>
      </c>
      <c r="Z171" s="67" t="s">
        <v>16</v>
      </c>
      <c r="AA171" s="67" t="s">
        <v>16</v>
      </c>
      <c r="AB171" s="67" t="s">
        <v>1247</v>
      </c>
      <c r="AC171" s="67" t="s">
        <v>16</v>
      </c>
      <c r="AD171" s="67" t="s">
        <v>1008</v>
      </c>
      <c r="AE171" s="67" t="s">
        <v>409</v>
      </c>
      <c r="AF171" s="67" t="s">
        <v>1092</v>
      </c>
      <c r="AG171" s="67" t="s">
        <v>16</v>
      </c>
      <c r="AH171" s="67" t="s">
        <v>16</v>
      </c>
      <c r="AI171" s="67" t="s">
        <v>16</v>
      </c>
      <c r="AJ171" s="67" t="s">
        <v>16</v>
      </c>
      <c r="AK171" s="67" t="s">
        <v>16</v>
      </c>
      <c r="AL171" s="67" t="s">
        <v>16</v>
      </c>
      <c r="AM171" s="67" t="s">
        <v>16</v>
      </c>
      <c r="AN171" s="67" t="s">
        <v>16</v>
      </c>
      <c r="AO171" s="67" t="s">
        <v>16</v>
      </c>
      <c r="AP171" s="67" t="s">
        <v>16</v>
      </c>
      <c r="AQ171" s="67" t="s">
        <v>572</v>
      </c>
      <c r="AR171" s="67" t="s">
        <v>16</v>
      </c>
      <c r="AS171" s="67" t="s">
        <v>16</v>
      </c>
      <c r="AT171" s="67" t="s">
        <v>16</v>
      </c>
    </row>
    <row r="172" spans="2:46" x14ac:dyDescent="0.3">
      <c r="B172" s="12" t="s">
        <v>331</v>
      </c>
      <c r="C172" s="14" t="s">
        <v>308</v>
      </c>
      <c r="D172" s="67" t="s">
        <v>42</v>
      </c>
      <c r="E172" s="67" t="s">
        <v>252</v>
      </c>
      <c r="F172" s="67">
        <v>40000</v>
      </c>
      <c r="G172" s="67" t="s">
        <v>252</v>
      </c>
      <c r="H172" s="67" t="s">
        <v>64</v>
      </c>
      <c r="I172" s="67" t="s">
        <v>64</v>
      </c>
      <c r="J172" s="67" t="s">
        <v>64</v>
      </c>
      <c r="K172" s="67">
        <v>2.3140000000000001</v>
      </c>
      <c r="L172" s="67" t="s">
        <v>314</v>
      </c>
      <c r="M172" s="67">
        <v>1999</v>
      </c>
      <c r="N172" s="66" t="b">
        <v>0</v>
      </c>
      <c r="O172" s="67">
        <v>2013</v>
      </c>
      <c r="P172" s="15">
        <v>0</v>
      </c>
      <c r="Q172" s="67">
        <v>7102974.9967999998</v>
      </c>
      <c r="R172" s="67" t="s">
        <v>16</v>
      </c>
      <c r="S172" s="67" t="s">
        <v>386</v>
      </c>
      <c r="T172" s="67" t="s">
        <v>16</v>
      </c>
      <c r="U172" s="67">
        <v>0</v>
      </c>
      <c r="V172" s="67">
        <v>0</v>
      </c>
      <c r="W172" s="67">
        <v>60</v>
      </c>
      <c r="X172" s="67" t="s">
        <v>16</v>
      </c>
      <c r="Y172" s="67" t="s">
        <v>365</v>
      </c>
      <c r="Z172" s="67" t="s">
        <v>16</v>
      </c>
      <c r="AA172" s="67" t="s">
        <v>16</v>
      </c>
      <c r="AB172" s="67" t="s">
        <v>1248</v>
      </c>
      <c r="AC172" s="67" t="s">
        <v>16</v>
      </c>
      <c r="AD172" s="67" t="s">
        <v>1007</v>
      </c>
      <c r="AE172" s="67" t="s">
        <v>997</v>
      </c>
      <c r="AF172" s="67" t="s">
        <v>16</v>
      </c>
      <c r="AG172" s="67" t="s">
        <v>16</v>
      </c>
      <c r="AH172" s="67" t="s">
        <v>16</v>
      </c>
      <c r="AI172" s="67" t="s">
        <v>16</v>
      </c>
      <c r="AJ172" s="67" t="s">
        <v>16</v>
      </c>
      <c r="AK172" s="67" t="s">
        <v>16</v>
      </c>
      <c r="AL172" s="67" t="s">
        <v>16</v>
      </c>
      <c r="AM172" s="67" t="s">
        <v>16</v>
      </c>
      <c r="AN172" s="67" t="s">
        <v>16</v>
      </c>
      <c r="AO172" s="67" t="s">
        <v>16</v>
      </c>
      <c r="AP172" s="67" t="s">
        <v>16</v>
      </c>
      <c r="AQ172" s="67" t="s">
        <v>655</v>
      </c>
      <c r="AR172" s="67" t="s">
        <v>16</v>
      </c>
      <c r="AS172" s="67" t="s">
        <v>16</v>
      </c>
      <c r="AT172" s="67" t="s">
        <v>16</v>
      </c>
    </row>
    <row r="173" spans="2:46" x14ac:dyDescent="0.3">
      <c r="B173" s="12" t="s">
        <v>331</v>
      </c>
      <c r="C173" s="14" t="s">
        <v>308</v>
      </c>
      <c r="D173" s="67" t="s">
        <v>42</v>
      </c>
      <c r="E173" s="67" t="s">
        <v>252</v>
      </c>
      <c r="F173" s="67">
        <v>41203</v>
      </c>
      <c r="G173" s="67" t="s">
        <v>252</v>
      </c>
      <c r="H173" s="67" t="s">
        <v>171</v>
      </c>
      <c r="I173" s="67" t="s">
        <v>43</v>
      </c>
      <c r="J173" s="67" t="s">
        <v>64</v>
      </c>
      <c r="K173" s="67">
        <v>10</v>
      </c>
      <c r="L173" s="67" t="s">
        <v>314</v>
      </c>
      <c r="M173" s="67">
        <v>2008</v>
      </c>
      <c r="N173" s="66" t="b">
        <v>0</v>
      </c>
      <c r="O173" s="67">
        <v>2008</v>
      </c>
      <c r="P173" s="15">
        <v>0.1</v>
      </c>
      <c r="Q173" s="67">
        <v>1598984.4081999999</v>
      </c>
      <c r="R173" s="67" t="s">
        <v>16</v>
      </c>
      <c r="S173" s="67" t="s">
        <v>386</v>
      </c>
      <c r="T173" s="67" t="s">
        <v>16</v>
      </c>
      <c r="U173" s="67">
        <v>0</v>
      </c>
      <c r="V173" s="67">
        <v>0</v>
      </c>
      <c r="W173" s="67">
        <v>60</v>
      </c>
      <c r="X173" s="67" t="s">
        <v>16</v>
      </c>
      <c r="Y173" s="67" t="s">
        <v>365</v>
      </c>
      <c r="Z173" s="67" t="s">
        <v>16</v>
      </c>
      <c r="AA173" s="67" t="s">
        <v>16</v>
      </c>
      <c r="AB173" s="67" t="s">
        <v>1126</v>
      </c>
      <c r="AC173" s="67" t="s">
        <v>16</v>
      </c>
      <c r="AD173" s="67" t="s">
        <v>1009</v>
      </c>
      <c r="AE173" s="67" t="s">
        <v>1000</v>
      </c>
      <c r="AF173" s="67" t="s">
        <v>16</v>
      </c>
      <c r="AG173" s="67" t="s">
        <v>16</v>
      </c>
      <c r="AH173" s="67" t="s">
        <v>16</v>
      </c>
      <c r="AI173" s="67" t="s">
        <v>16</v>
      </c>
      <c r="AJ173" s="67" t="s">
        <v>16</v>
      </c>
      <c r="AK173" s="67" t="s">
        <v>16</v>
      </c>
      <c r="AL173" s="67" t="s">
        <v>16</v>
      </c>
      <c r="AM173" s="67" t="s">
        <v>16</v>
      </c>
      <c r="AN173" s="67" t="s">
        <v>16</v>
      </c>
      <c r="AO173" s="67" t="s">
        <v>16</v>
      </c>
      <c r="AP173" s="67" t="s">
        <v>16</v>
      </c>
      <c r="AQ173" s="67" t="s">
        <v>479</v>
      </c>
      <c r="AR173" s="67" t="s">
        <v>16</v>
      </c>
      <c r="AS173" s="67" t="s">
        <v>16</v>
      </c>
      <c r="AT173" s="67" t="s">
        <v>16</v>
      </c>
    </row>
    <row r="174" spans="2:46" x14ac:dyDescent="0.3">
      <c r="B174" s="12" t="s">
        <v>331</v>
      </c>
      <c r="C174" s="14" t="s">
        <v>308</v>
      </c>
      <c r="D174" s="67" t="s">
        <v>42</v>
      </c>
      <c r="E174" s="67" t="s">
        <v>252</v>
      </c>
      <c r="F174" s="67">
        <v>41203</v>
      </c>
      <c r="G174" s="67" t="s">
        <v>252</v>
      </c>
      <c r="H174" s="67" t="s">
        <v>171</v>
      </c>
      <c r="I174" s="67" t="s">
        <v>43</v>
      </c>
      <c r="J174" s="67" t="s">
        <v>64</v>
      </c>
      <c r="K174" s="67">
        <v>10</v>
      </c>
      <c r="L174" s="67" t="s">
        <v>314</v>
      </c>
      <c r="M174" s="67">
        <v>2008</v>
      </c>
      <c r="N174" s="66" t="b">
        <v>0</v>
      </c>
      <c r="O174" s="67">
        <v>2008</v>
      </c>
      <c r="P174" s="15">
        <v>0.1</v>
      </c>
      <c r="Q174" s="67">
        <v>1598984.4081999999</v>
      </c>
      <c r="R174" s="67" t="s">
        <v>16</v>
      </c>
      <c r="S174" s="67" t="s">
        <v>386</v>
      </c>
      <c r="T174" s="67" t="s">
        <v>16</v>
      </c>
      <c r="U174" s="67">
        <v>0</v>
      </c>
      <c r="V174" s="67">
        <v>0</v>
      </c>
      <c r="W174" s="67">
        <v>60</v>
      </c>
      <c r="X174" s="67" t="s">
        <v>16</v>
      </c>
      <c r="Y174" s="67" t="s">
        <v>365</v>
      </c>
      <c r="Z174" s="67" t="s">
        <v>16</v>
      </c>
      <c r="AA174" s="67" t="s">
        <v>16</v>
      </c>
      <c r="AB174" s="67" t="s">
        <v>1126</v>
      </c>
      <c r="AC174" s="67" t="s">
        <v>16</v>
      </c>
      <c r="AD174" s="67" t="s">
        <v>1007</v>
      </c>
      <c r="AE174" s="67" t="s">
        <v>997</v>
      </c>
      <c r="AF174" s="67" t="s">
        <v>16</v>
      </c>
      <c r="AG174" s="67" t="s">
        <v>16</v>
      </c>
      <c r="AH174" s="67" t="s">
        <v>16</v>
      </c>
      <c r="AI174" s="67" t="s">
        <v>16</v>
      </c>
      <c r="AJ174" s="67" t="s">
        <v>16</v>
      </c>
      <c r="AK174" s="67" t="s">
        <v>16</v>
      </c>
      <c r="AL174" s="67" t="s">
        <v>16</v>
      </c>
      <c r="AM174" s="67" t="s">
        <v>16</v>
      </c>
      <c r="AN174" s="67" t="s">
        <v>16</v>
      </c>
      <c r="AO174" s="67" t="s">
        <v>16</v>
      </c>
      <c r="AP174" s="67" t="s">
        <v>16</v>
      </c>
      <c r="AQ174" s="67" t="s">
        <v>510</v>
      </c>
      <c r="AR174" s="67" t="s">
        <v>16</v>
      </c>
      <c r="AS174" s="67" t="s">
        <v>16</v>
      </c>
      <c r="AT174" s="67" t="s">
        <v>16</v>
      </c>
    </row>
    <row r="175" spans="2:46" x14ac:dyDescent="0.3">
      <c r="B175" s="12" t="s">
        <v>331</v>
      </c>
      <c r="C175" s="14" t="s">
        <v>308</v>
      </c>
      <c r="D175" s="67" t="s">
        <v>42</v>
      </c>
      <c r="E175" s="67" t="s">
        <v>252</v>
      </c>
      <c r="F175" s="67">
        <v>41203</v>
      </c>
      <c r="G175" s="67" t="s">
        <v>252</v>
      </c>
      <c r="H175" s="67" t="s">
        <v>171</v>
      </c>
      <c r="I175" s="67" t="s">
        <v>43</v>
      </c>
      <c r="J175" s="67" t="s">
        <v>64</v>
      </c>
      <c r="K175" s="67">
        <v>10</v>
      </c>
      <c r="L175" s="67" t="s">
        <v>314</v>
      </c>
      <c r="M175" s="67">
        <v>2008</v>
      </c>
      <c r="N175" s="66" t="b">
        <v>0</v>
      </c>
      <c r="O175" s="67">
        <v>2008</v>
      </c>
      <c r="P175" s="15">
        <v>0.1</v>
      </c>
      <c r="Q175" s="67">
        <v>1598984.4081999999</v>
      </c>
      <c r="R175" s="67" t="s">
        <v>16</v>
      </c>
      <c r="S175" s="67" t="s">
        <v>386</v>
      </c>
      <c r="T175" s="67" t="s">
        <v>16</v>
      </c>
      <c r="U175" s="67">
        <v>0</v>
      </c>
      <c r="V175" s="67">
        <v>0</v>
      </c>
      <c r="W175" s="67">
        <v>60</v>
      </c>
      <c r="X175" s="67" t="s">
        <v>16</v>
      </c>
      <c r="Y175" s="67" t="s">
        <v>365</v>
      </c>
      <c r="Z175" s="67" t="s">
        <v>16</v>
      </c>
      <c r="AA175" s="67" t="s">
        <v>16</v>
      </c>
      <c r="AB175" s="67" t="s">
        <v>1126</v>
      </c>
      <c r="AC175" s="67" t="s">
        <v>16</v>
      </c>
      <c r="AD175" s="67" t="s">
        <v>1008</v>
      </c>
      <c r="AE175" s="67" t="s">
        <v>998</v>
      </c>
      <c r="AF175" s="67" t="s">
        <v>16</v>
      </c>
      <c r="AG175" s="67" t="s">
        <v>16</v>
      </c>
      <c r="AH175" s="67" t="s">
        <v>16</v>
      </c>
      <c r="AI175" s="67" t="s">
        <v>16</v>
      </c>
      <c r="AJ175" s="67" t="s">
        <v>16</v>
      </c>
      <c r="AK175" s="67" t="s">
        <v>16</v>
      </c>
      <c r="AL175" s="67" t="s">
        <v>16</v>
      </c>
      <c r="AM175" s="67" t="s">
        <v>16</v>
      </c>
      <c r="AN175" s="67" t="s">
        <v>16</v>
      </c>
      <c r="AO175" s="67" t="s">
        <v>16</v>
      </c>
      <c r="AP175" s="67" t="s">
        <v>16</v>
      </c>
      <c r="AQ175" s="67" t="s">
        <v>431</v>
      </c>
      <c r="AR175" s="67" t="s">
        <v>16</v>
      </c>
      <c r="AS175" s="67" t="s">
        <v>16</v>
      </c>
      <c r="AT175" s="67" t="s">
        <v>16</v>
      </c>
    </row>
    <row r="176" spans="2:46" x14ac:dyDescent="0.3">
      <c r="B176" s="12" t="s">
        <v>331</v>
      </c>
      <c r="C176" s="14" t="s">
        <v>308</v>
      </c>
      <c r="D176" s="67" t="s">
        <v>42</v>
      </c>
      <c r="E176" s="67" t="s">
        <v>252</v>
      </c>
      <c r="F176" s="67">
        <v>41203</v>
      </c>
      <c r="G176" s="67" t="s">
        <v>252</v>
      </c>
      <c r="H176" s="67" t="s">
        <v>171</v>
      </c>
      <c r="I176" s="67" t="s">
        <v>43</v>
      </c>
      <c r="J176" s="67" t="s">
        <v>64</v>
      </c>
      <c r="K176" s="67">
        <v>10</v>
      </c>
      <c r="L176" s="67" t="s">
        <v>314</v>
      </c>
      <c r="M176" s="67">
        <v>2008</v>
      </c>
      <c r="N176" s="66" t="b">
        <v>0</v>
      </c>
      <c r="O176" s="67">
        <v>2008</v>
      </c>
      <c r="P176" s="15">
        <v>0.1</v>
      </c>
      <c r="Q176" s="67">
        <v>1598984.4081999999</v>
      </c>
      <c r="R176" s="67" t="s">
        <v>16</v>
      </c>
      <c r="S176" s="67" t="s">
        <v>386</v>
      </c>
      <c r="T176" s="67" t="s">
        <v>16</v>
      </c>
      <c r="U176" s="67">
        <v>0</v>
      </c>
      <c r="V176" s="67">
        <v>0</v>
      </c>
      <c r="W176" s="67">
        <v>60</v>
      </c>
      <c r="X176" s="67" t="s">
        <v>16</v>
      </c>
      <c r="Y176" s="67" t="s">
        <v>365</v>
      </c>
      <c r="Z176" s="67" t="s">
        <v>16</v>
      </c>
      <c r="AA176" s="67" t="s">
        <v>16</v>
      </c>
      <c r="AB176" s="67" t="s">
        <v>1126</v>
      </c>
      <c r="AC176" s="67" t="s">
        <v>16</v>
      </c>
      <c r="AD176" s="67" t="s">
        <v>1007</v>
      </c>
      <c r="AE176" s="67" t="s">
        <v>1000</v>
      </c>
      <c r="AF176" s="67" t="s">
        <v>16</v>
      </c>
      <c r="AG176" s="67" t="s">
        <v>16</v>
      </c>
      <c r="AH176" s="67" t="s">
        <v>16</v>
      </c>
      <c r="AI176" s="67" t="s">
        <v>16</v>
      </c>
      <c r="AJ176" s="67" t="s">
        <v>16</v>
      </c>
      <c r="AK176" s="67" t="s">
        <v>16</v>
      </c>
      <c r="AL176" s="67" t="s">
        <v>16</v>
      </c>
      <c r="AM176" s="67" t="s">
        <v>16</v>
      </c>
      <c r="AN176" s="67" t="s">
        <v>16</v>
      </c>
      <c r="AO176" s="67" t="s">
        <v>16</v>
      </c>
      <c r="AP176" s="67" t="s">
        <v>16</v>
      </c>
      <c r="AQ176" s="67" t="s">
        <v>415</v>
      </c>
      <c r="AR176" s="67" t="s">
        <v>16</v>
      </c>
      <c r="AS176" s="67" t="s">
        <v>16</v>
      </c>
      <c r="AT176" s="67" t="s">
        <v>16</v>
      </c>
    </row>
    <row r="177" spans="2:46" x14ac:dyDescent="0.3">
      <c r="B177" s="12" t="s">
        <v>331</v>
      </c>
      <c r="C177" s="14" t="s">
        <v>308</v>
      </c>
      <c r="D177" s="67" t="s">
        <v>42</v>
      </c>
      <c r="E177" s="67" t="s">
        <v>252</v>
      </c>
      <c r="F177" s="67">
        <v>41203</v>
      </c>
      <c r="G177" s="67" t="s">
        <v>252</v>
      </c>
      <c r="H177" s="67" t="s">
        <v>171</v>
      </c>
      <c r="I177" s="67" t="s">
        <v>43</v>
      </c>
      <c r="J177" s="67" t="s">
        <v>64</v>
      </c>
      <c r="K177" s="67">
        <v>11</v>
      </c>
      <c r="L177" s="67" t="s">
        <v>314</v>
      </c>
      <c r="M177" s="67">
        <v>2008</v>
      </c>
      <c r="N177" s="66" t="b">
        <v>0</v>
      </c>
      <c r="O177" s="67">
        <v>2008</v>
      </c>
      <c r="P177" s="15">
        <v>0.1</v>
      </c>
      <c r="Q177" s="67">
        <v>1598984.4081999999</v>
      </c>
      <c r="R177" s="67" t="s">
        <v>16</v>
      </c>
      <c r="S177" s="67" t="s">
        <v>386</v>
      </c>
      <c r="T177" s="67" t="s">
        <v>16</v>
      </c>
      <c r="U177" s="67">
        <v>0</v>
      </c>
      <c r="V177" s="67">
        <v>0</v>
      </c>
      <c r="W177" s="67">
        <v>60</v>
      </c>
      <c r="X177" s="67" t="s">
        <v>16</v>
      </c>
      <c r="Y177" s="67" t="s">
        <v>365</v>
      </c>
      <c r="Z177" s="67" t="s">
        <v>16</v>
      </c>
      <c r="AA177" s="67" t="s">
        <v>16</v>
      </c>
      <c r="AB177" s="67" t="s">
        <v>1126</v>
      </c>
      <c r="AC177" s="67" t="s">
        <v>16</v>
      </c>
      <c r="AD177" s="67" t="s">
        <v>1008</v>
      </c>
      <c r="AE177" s="67" t="s">
        <v>999</v>
      </c>
      <c r="AF177" s="67" t="s">
        <v>16</v>
      </c>
      <c r="AG177" s="67" t="s">
        <v>16</v>
      </c>
      <c r="AH177" s="67" t="s">
        <v>16</v>
      </c>
      <c r="AI177" s="67" t="s">
        <v>16</v>
      </c>
      <c r="AJ177" s="67" t="s">
        <v>16</v>
      </c>
      <c r="AK177" s="67" t="s">
        <v>16</v>
      </c>
      <c r="AL177" s="67" t="s">
        <v>16</v>
      </c>
      <c r="AM177" s="67" t="s">
        <v>16</v>
      </c>
      <c r="AN177" s="67" t="s">
        <v>16</v>
      </c>
      <c r="AO177" s="67" t="s">
        <v>16</v>
      </c>
      <c r="AP177" s="67" t="s">
        <v>16</v>
      </c>
      <c r="AQ177" s="67" t="s">
        <v>520</v>
      </c>
      <c r="AR177" s="67" t="s">
        <v>16</v>
      </c>
      <c r="AS177" s="67" t="s">
        <v>16</v>
      </c>
      <c r="AT177" s="67" t="s">
        <v>16</v>
      </c>
    </row>
    <row r="178" spans="2:46" x14ac:dyDescent="0.3">
      <c r="B178" s="12" t="s">
        <v>331</v>
      </c>
      <c r="C178" s="14" t="s">
        <v>308</v>
      </c>
      <c r="D178" s="67" t="s">
        <v>42</v>
      </c>
      <c r="E178" s="67" t="s">
        <v>252</v>
      </c>
      <c r="F178" s="67">
        <v>41203</v>
      </c>
      <c r="G178" s="67" t="s">
        <v>252</v>
      </c>
      <c r="H178" s="67" t="s">
        <v>171</v>
      </c>
      <c r="I178" s="67" t="s">
        <v>43</v>
      </c>
      <c r="J178" s="67" t="s">
        <v>64</v>
      </c>
      <c r="K178" s="67">
        <v>11</v>
      </c>
      <c r="L178" s="67" t="s">
        <v>314</v>
      </c>
      <c r="M178" s="67">
        <v>2008</v>
      </c>
      <c r="N178" s="66" t="b">
        <v>0</v>
      </c>
      <c r="O178" s="67">
        <v>2008</v>
      </c>
      <c r="P178" s="15">
        <v>0.1</v>
      </c>
      <c r="Q178" s="67">
        <v>1598984.4081999999</v>
      </c>
      <c r="R178" s="67" t="s">
        <v>16</v>
      </c>
      <c r="S178" s="67" t="s">
        <v>386</v>
      </c>
      <c r="T178" s="67" t="s">
        <v>16</v>
      </c>
      <c r="U178" s="67">
        <v>0</v>
      </c>
      <c r="V178" s="67">
        <v>0</v>
      </c>
      <c r="W178" s="67">
        <v>60</v>
      </c>
      <c r="X178" s="67" t="s">
        <v>16</v>
      </c>
      <c r="Y178" s="67" t="s">
        <v>365</v>
      </c>
      <c r="Z178" s="67" t="s">
        <v>16</v>
      </c>
      <c r="AA178" s="67" t="s">
        <v>16</v>
      </c>
      <c r="AB178" s="67" t="s">
        <v>1126</v>
      </c>
      <c r="AC178" s="67" t="s">
        <v>16</v>
      </c>
      <c r="AD178" s="67" t="s">
        <v>1007</v>
      </c>
      <c r="AE178" s="67" t="s">
        <v>997</v>
      </c>
      <c r="AF178" s="67" t="s">
        <v>16</v>
      </c>
      <c r="AG178" s="67" t="s">
        <v>16</v>
      </c>
      <c r="AH178" s="67" t="s">
        <v>16</v>
      </c>
      <c r="AI178" s="67" t="s">
        <v>16</v>
      </c>
      <c r="AJ178" s="67" t="s">
        <v>16</v>
      </c>
      <c r="AK178" s="67" t="s">
        <v>16</v>
      </c>
      <c r="AL178" s="67" t="s">
        <v>16</v>
      </c>
      <c r="AM178" s="67" t="s">
        <v>16</v>
      </c>
      <c r="AN178" s="67" t="s">
        <v>16</v>
      </c>
      <c r="AO178" s="67" t="s">
        <v>16</v>
      </c>
      <c r="AP178" s="67" t="s">
        <v>16</v>
      </c>
      <c r="AQ178" s="67" t="s">
        <v>469</v>
      </c>
      <c r="AR178" s="67" t="s">
        <v>16</v>
      </c>
      <c r="AS178" s="67" t="s">
        <v>16</v>
      </c>
      <c r="AT178" s="67" t="s">
        <v>16</v>
      </c>
    </row>
    <row r="179" spans="2:46" x14ac:dyDescent="0.3">
      <c r="B179" s="12" t="s">
        <v>331</v>
      </c>
      <c r="C179" s="14" t="s">
        <v>308</v>
      </c>
      <c r="D179" s="67" t="s">
        <v>42</v>
      </c>
      <c r="E179" s="67" t="s">
        <v>252</v>
      </c>
      <c r="F179" s="67">
        <v>41203</v>
      </c>
      <c r="G179" s="67" t="s">
        <v>252</v>
      </c>
      <c r="H179" s="67" t="s">
        <v>171</v>
      </c>
      <c r="I179" s="67" t="s">
        <v>43</v>
      </c>
      <c r="J179" s="67" t="s">
        <v>64</v>
      </c>
      <c r="K179" s="67">
        <v>10</v>
      </c>
      <c r="L179" s="67" t="s">
        <v>314</v>
      </c>
      <c r="M179" s="67">
        <v>2008</v>
      </c>
      <c r="N179" s="66" t="b">
        <v>0</v>
      </c>
      <c r="O179" s="67">
        <v>2008</v>
      </c>
      <c r="P179" s="15">
        <v>0.1</v>
      </c>
      <c r="Q179" s="67">
        <v>1598984.4081999999</v>
      </c>
      <c r="R179" s="67" t="s">
        <v>16</v>
      </c>
      <c r="S179" s="67" t="s">
        <v>386</v>
      </c>
      <c r="T179" s="67" t="s">
        <v>16</v>
      </c>
      <c r="U179" s="67">
        <v>0</v>
      </c>
      <c r="V179" s="67">
        <v>0</v>
      </c>
      <c r="W179" s="67">
        <v>60</v>
      </c>
      <c r="X179" s="67" t="s">
        <v>16</v>
      </c>
      <c r="Y179" s="67" t="s">
        <v>365</v>
      </c>
      <c r="Z179" s="67" t="s">
        <v>16</v>
      </c>
      <c r="AA179" s="67" t="s">
        <v>16</v>
      </c>
      <c r="AB179" s="67" t="s">
        <v>1126</v>
      </c>
      <c r="AC179" s="67" t="s">
        <v>16</v>
      </c>
      <c r="AD179" s="67" t="s">
        <v>1008</v>
      </c>
      <c r="AE179" s="67" t="s">
        <v>409</v>
      </c>
      <c r="AF179" s="67" t="s">
        <v>16</v>
      </c>
      <c r="AG179" s="67" t="s">
        <v>16</v>
      </c>
      <c r="AH179" s="67" t="s">
        <v>16</v>
      </c>
      <c r="AI179" s="67" t="s">
        <v>16</v>
      </c>
      <c r="AJ179" s="67" t="s">
        <v>16</v>
      </c>
      <c r="AK179" s="67" t="s">
        <v>16</v>
      </c>
      <c r="AL179" s="67" t="s">
        <v>16</v>
      </c>
      <c r="AM179" s="67" t="s">
        <v>16</v>
      </c>
      <c r="AN179" s="67" t="s">
        <v>16</v>
      </c>
      <c r="AO179" s="67" t="s">
        <v>16</v>
      </c>
      <c r="AP179" s="67" t="s">
        <v>16</v>
      </c>
      <c r="AQ179" s="67" t="s">
        <v>624</v>
      </c>
      <c r="AR179" s="67" t="s">
        <v>16</v>
      </c>
      <c r="AS179" s="67" t="s">
        <v>16</v>
      </c>
      <c r="AT179" s="67" t="s">
        <v>16</v>
      </c>
    </row>
    <row r="180" spans="2:46" x14ac:dyDescent="0.3">
      <c r="B180" s="12" t="s">
        <v>331</v>
      </c>
      <c r="C180" s="14" t="s">
        <v>308</v>
      </c>
      <c r="D180" s="67" t="s">
        <v>42</v>
      </c>
      <c r="E180" s="67" t="s">
        <v>252</v>
      </c>
      <c r="F180" s="67">
        <v>41203</v>
      </c>
      <c r="G180" s="67" t="s">
        <v>252</v>
      </c>
      <c r="H180" s="67" t="s">
        <v>171</v>
      </c>
      <c r="I180" s="67" t="s">
        <v>43</v>
      </c>
      <c r="J180" s="67" t="s">
        <v>64</v>
      </c>
      <c r="K180" s="67">
        <v>10</v>
      </c>
      <c r="L180" s="67" t="s">
        <v>314</v>
      </c>
      <c r="M180" s="67">
        <v>2008</v>
      </c>
      <c r="N180" s="66" t="b">
        <v>0</v>
      </c>
      <c r="O180" s="67">
        <v>2008</v>
      </c>
      <c r="P180" s="15">
        <v>0.1</v>
      </c>
      <c r="Q180" s="67">
        <v>1598984.4081999999</v>
      </c>
      <c r="R180" s="67" t="s">
        <v>16</v>
      </c>
      <c r="S180" s="67" t="s">
        <v>386</v>
      </c>
      <c r="T180" s="67" t="s">
        <v>16</v>
      </c>
      <c r="U180" s="67">
        <v>0</v>
      </c>
      <c r="V180" s="67">
        <v>0</v>
      </c>
      <c r="W180" s="67">
        <v>60</v>
      </c>
      <c r="X180" s="67" t="s">
        <v>16</v>
      </c>
      <c r="Y180" s="67" t="s">
        <v>365</v>
      </c>
      <c r="Z180" s="67" t="s">
        <v>16</v>
      </c>
      <c r="AA180" s="67" t="s">
        <v>16</v>
      </c>
      <c r="AB180" s="67" t="s">
        <v>1126</v>
      </c>
      <c r="AC180" s="67" t="s">
        <v>16</v>
      </c>
      <c r="AD180" s="67" t="s">
        <v>1009</v>
      </c>
      <c r="AE180" s="67" t="s">
        <v>1000</v>
      </c>
      <c r="AF180" s="67" t="s">
        <v>16</v>
      </c>
      <c r="AG180" s="67" t="s">
        <v>16</v>
      </c>
      <c r="AH180" s="67" t="s">
        <v>16</v>
      </c>
      <c r="AI180" s="67" t="s">
        <v>16</v>
      </c>
      <c r="AJ180" s="67" t="s">
        <v>16</v>
      </c>
      <c r="AK180" s="67" t="s">
        <v>16</v>
      </c>
      <c r="AL180" s="67" t="s">
        <v>16</v>
      </c>
      <c r="AM180" s="67" t="s">
        <v>16</v>
      </c>
      <c r="AN180" s="67" t="s">
        <v>16</v>
      </c>
      <c r="AO180" s="67" t="s">
        <v>16</v>
      </c>
      <c r="AP180" s="67" t="s">
        <v>16</v>
      </c>
      <c r="AQ180" s="67" t="s">
        <v>453</v>
      </c>
      <c r="AR180" s="67" t="s">
        <v>16</v>
      </c>
      <c r="AS180" s="67" t="s">
        <v>16</v>
      </c>
      <c r="AT180" s="67" t="s">
        <v>16</v>
      </c>
    </row>
    <row r="181" spans="2:46" x14ac:dyDescent="0.3">
      <c r="B181" s="12" t="s">
        <v>331</v>
      </c>
      <c r="C181" s="14" t="s">
        <v>308</v>
      </c>
      <c r="D181" s="67" t="s">
        <v>42</v>
      </c>
      <c r="E181" s="67" t="s">
        <v>43</v>
      </c>
      <c r="F181" s="67">
        <v>32003</v>
      </c>
      <c r="G181" s="67" t="s">
        <v>154</v>
      </c>
      <c r="H181" s="67" t="s">
        <v>164</v>
      </c>
      <c r="I181" s="67" t="s">
        <v>64</v>
      </c>
      <c r="J181" s="67" t="s">
        <v>43</v>
      </c>
      <c r="K181" s="67">
        <v>28</v>
      </c>
      <c r="L181" s="67" t="s">
        <v>996</v>
      </c>
      <c r="M181" s="67">
        <v>1999</v>
      </c>
      <c r="N181" s="66" t="b">
        <v>0</v>
      </c>
      <c r="O181" s="67">
        <v>2013</v>
      </c>
      <c r="P181" s="15">
        <v>0</v>
      </c>
      <c r="Q181" s="67">
        <v>725.13019999999995</v>
      </c>
      <c r="R181" s="67" t="s">
        <v>16</v>
      </c>
      <c r="S181" s="67" t="s">
        <v>386</v>
      </c>
      <c r="T181" s="67" t="s">
        <v>16</v>
      </c>
      <c r="U181" s="67">
        <v>0</v>
      </c>
      <c r="V181" s="67">
        <v>0</v>
      </c>
      <c r="W181" s="67">
        <v>40</v>
      </c>
      <c r="X181" s="67" t="s">
        <v>16</v>
      </c>
      <c r="Y181" s="67" t="s">
        <v>365</v>
      </c>
      <c r="Z181" s="67" t="s">
        <v>16</v>
      </c>
      <c r="AA181" s="67" t="s">
        <v>16</v>
      </c>
      <c r="AB181" s="67" t="s">
        <v>1249</v>
      </c>
      <c r="AC181" s="67" t="s">
        <v>16</v>
      </c>
      <c r="AD181" s="67" t="s">
        <v>1008</v>
      </c>
      <c r="AE181" s="67" t="s">
        <v>999</v>
      </c>
      <c r="AF181" s="67" t="s">
        <v>16</v>
      </c>
      <c r="AG181" s="67" t="s">
        <v>16</v>
      </c>
      <c r="AH181" s="67" t="s">
        <v>16</v>
      </c>
      <c r="AI181" s="67" t="s">
        <v>16</v>
      </c>
      <c r="AJ181" s="67" t="s">
        <v>16</v>
      </c>
      <c r="AK181" s="67" t="s">
        <v>16</v>
      </c>
      <c r="AL181" s="67" t="s">
        <v>16</v>
      </c>
      <c r="AM181" s="67" t="s">
        <v>16</v>
      </c>
      <c r="AN181" s="67" t="s">
        <v>16</v>
      </c>
      <c r="AO181" s="67" t="s">
        <v>16</v>
      </c>
      <c r="AP181" s="67" t="s">
        <v>16</v>
      </c>
      <c r="AQ181" s="67" t="s">
        <v>606</v>
      </c>
      <c r="AR181" s="67" t="s">
        <v>16</v>
      </c>
      <c r="AS181" s="67" t="s">
        <v>16</v>
      </c>
      <c r="AT181" s="67" t="s">
        <v>16</v>
      </c>
    </row>
    <row r="182" spans="2:46" x14ac:dyDescent="0.3">
      <c r="B182" s="12" t="s">
        <v>331</v>
      </c>
      <c r="C182" s="14" t="s">
        <v>308</v>
      </c>
      <c r="D182" s="67" t="s">
        <v>42</v>
      </c>
      <c r="E182" s="67" t="s">
        <v>43</v>
      </c>
      <c r="F182" s="67">
        <v>32003</v>
      </c>
      <c r="G182" s="67" t="s">
        <v>154</v>
      </c>
      <c r="H182" s="67" t="s">
        <v>164</v>
      </c>
      <c r="I182" s="67" t="s">
        <v>64</v>
      </c>
      <c r="J182" s="67" t="s">
        <v>43</v>
      </c>
      <c r="K182" s="67">
        <v>1</v>
      </c>
      <c r="L182" s="67" t="s">
        <v>996</v>
      </c>
      <c r="M182" s="67">
        <v>2008</v>
      </c>
      <c r="N182" s="66" t="b">
        <v>0</v>
      </c>
      <c r="O182" s="67">
        <v>2013</v>
      </c>
      <c r="P182" s="15">
        <v>0</v>
      </c>
      <c r="Q182" s="67">
        <v>1256.8923</v>
      </c>
      <c r="R182" s="67" t="s">
        <v>16</v>
      </c>
      <c r="S182" s="67" t="s">
        <v>386</v>
      </c>
      <c r="T182" s="67" t="s">
        <v>16</v>
      </c>
      <c r="U182" s="67">
        <v>0</v>
      </c>
      <c r="V182" s="67">
        <v>0</v>
      </c>
      <c r="W182" s="67">
        <v>40</v>
      </c>
      <c r="X182" s="67" t="s">
        <v>16</v>
      </c>
      <c r="Y182" s="67" t="s">
        <v>365</v>
      </c>
      <c r="Z182" s="67" t="s">
        <v>16</v>
      </c>
      <c r="AA182" s="67" t="s">
        <v>16</v>
      </c>
      <c r="AB182" s="67" t="s">
        <v>1250</v>
      </c>
      <c r="AC182" s="67" t="s">
        <v>16</v>
      </c>
      <c r="AD182" s="67" t="s">
        <v>1007</v>
      </c>
      <c r="AE182" s="67" t="s">
        <v>997</v>
      </c>
      <c r="AF182" s="67" t="s">
        <v>16</v>
      </c>
      <c r="AG182" s="67" t="s">
        <v>16</v>
      </c>
      <c r="AH182" s="67" t="s">
        <v>16</v>
      </c>
      <c r="AI182" s="67" t="s">
        <v>16</v>
      </c>
      <c r="AJ182" s="67" t="s">
        <v>16</v>
      </c>
      <c r="AK182" s="67" t="s">
        <v>16</v>
      </c>
      <c r="AL182" s="67" t="s">
        <v>16</v>
      </c>
      <c r="AM182" s="67" t="s">
        <v>16</v>
      </c>
      <c r="AN182" s="67" t="s">
        <v>16</v>
      </c>
      <c r="AO182" s="67" t="s">
        <v>16</v>
      </c>
      <c r="AP182" s="67" t="s">
        <v>16</v>
      </c>
      <c r="AQ182" s="67" t="s">
        <v>473</v>
      </c>
      <c r="AR182" s="67" t="s">
        <v>16</v>
      </c>
      <c r="AS182" s="67" t="s">
        <v>16</v>
      </c>
      <c r="AT182" s="67" t="s">
        <v>16</v>
      </c>
    </row>
    <row r="183" spans="2:46" x14ac:dyDescent="0.3">
      <c r="B183" s="12" t="s">
        <v>331</v>
      </c>
      <c r="C183" s="14" t="s">
        <v>308</v>
      </c>
      <c r="D183" s="67" t="s">
        <v>42</v>
      </c>
      <c r="E183" s="67" t="s">
        <v>43</v>
      </c>
      <c r="F183" s="67">
        <v>32003</v>
      </c>
      <c r="G183" s="67" t="s">
        <v>154</v>
      </c>
      <c r="H183" s="67" t="s">
        <v>164</v>
      </c>
      <c r="I183" s="67" t="s">
        <v>64</v>
      </c>
      <c r="J183" s="67" t="s">
        <v>43</v>
      </c>
      <c r="K183" s="67">
        <v>4</v>
      </c>
      <c r="L183" s="67" t="s">
        <v>411</v>
      </c>
      <c r="M183" s="67">
        <v>2005</v>
      </c>
      <c r="N183" s="66" t="b">
        <v>0</v>
      </c>
      <c r="O183" s="67">
        <v>2013</v>
      </c>
      <c r="P183" s="15">
        <v>0</v>
      </c>
      <c r="Q183" s="67">
        <v>195.7851</v>
      </c>
      <c r="R183" s="67" t="s">
        <v>16</v>
      </c>
      <c r="S183" s="67" t="s">
        <v>386</v>
      </c>
      <c r="T183" s="67" t="s">
        <v>16</v>
      </c>
      <c r="U183" s="67">
        <v>0</v>
      </c>
      <c r="V183" s="67">
        <v>0</v>
      </c>
      <c r="W183" s="67">
        <v>40</v>
      </c>
      <c r="X183" s="67" t="s">
        <v>16</v>
      </c>
      <c r="Y183" s="67" t="s">
        <v>365</v>
      </c>
      <c r="Z183" s="67" t="s">
        <v>16</v>
      </c>
      <c r="AA183" s="67" t="s">
        <v>16</v>
      </c>
      <c r="AB183" s="67" t="s">
        <v>1251</v>
      </c>
      <c r="AC183" s="67" t="s">
        <v>16</v>
      </c>
      <c r="AD183" s="67" t="s">
        <v>1007</v>
      </c>
      <c r="AE183" s="67" t="s">
        <v>1000</v>
      </c>
      <c r="AF183" s="67" t="s">
        <v>16</v>
      </c>
      <c r="AG183" s="67" t="s">
        <v>16</v>
      </c>
      <c r="AH183" s="67" t="s">
        <v>16</v>
      </c>
      <c r="AI183" s="67" t="s">
        <v>16</v>
      </c>
      <c r="AJ183" s="67" t="s">
        <v>16</v>
      </c>
      <c r="AK183" s="67" t="s">
        <v>16</v>
      </c>
      <c r="AL183" s="67" t="s">
        <v>16</v>
      </c>
      <c r="AM183" s="67" t="s">
        <v>16</v>
      </c>
      <c r="AN183" s="67" t="s">
        <v>16</v>
      </c>
      <c r="AO183" s="67" t="s">
        <v>16</v>
      </c>
      <c r="AP183" s="67" t="s">
        <v>16</v>
      </c>
      <c r="AQ183" s="67" t="s">
        <v>494</v>
      </c>
      <c r="AR183" s="67" t="s">
        <v>16</v>
      </c>
      <c r="AS183" s="67" t="s">
        <v>16</v>
      </c>
      <c r="AT183" s="67" t="s">
        <v>16</v>
      </c>
    </row>
    <row r="184" spans="2:46" x14ac:dyDescent="0.3">
      <c r="B184" s="12" t="s">
        <v>331</v>
      </c>
      <c r="C184" s="14" t="s">
        <v>308</v>
      </c>
      <c r="D184" s="67" t="s">
        <v>42</v>
      </c>
      <c r="E184" s="67" t="s">
        <v>43</v>
      </c>
      <c r="F184" s="67">
        <v>32003</v>
      </c>
      <c r="G184" s="67" t="s">
        <v>154</v>
      </c>
      <c r="H184" s="67" t="s">
        <v>164</v>
      </c>
      <c r="I184" s="67" t="s">
        <v>64</v>
      </c>
      <c r="J184" s="67" t="s">
        <v>43</v>
      </c>
      <c r="K184" s="67">
        <v>1</v>
      </c>
      <c r="L184" s="67" t="s">
        <v>996</v>
      </c>
      <c r="M184" s="67">
        <v>2006</v>
      </c>
      <c r="N184" s="66" t="b">
        <v>0</v>
      </c>
      <c r="O184" s="67">
        <v>2013</v>
      </c>
      <c r="P184" s="15">
        <v>0</v>
      </c>
      <c r="Q184" s="67">
        <v>193.36799999999999</v>
      </c>
      <c r="R184" s="67" t="s">
        <v>16</v>
      </c>
      <c r="S184" s="67" t="s">
        <v>386</v>
      </c>
      <c r="T184" s="67" t="s">
        <v>16</v>
      </c>
      <c r="U184" s="67">
        <v>0</v>
      </c>
      <c r="V184" s="67">
        <v>0</v>
      </c>
      <c r="W184" s="67">
        <v>40</v>
      </c>
      <c r="X184" s="67" t="s">
        <v>16</v>
      </c>
      <c r="Y184" s="67" t="s">
        <v>365</v>
      </c>
      <c r="Z184" s="67" t="s">
        <v>16</v>
      </c>
      <c r="AA184" s="67" t="s">
        <v>16</v>
      </c>
      <c r="AB184" s="67" t="s">
        <v>1252</v>
      </c>
      <c r="AC184" s="67" t="s">
        <v>16</v>
      </c>
      <c r="AD184" s="67" t="s">
        <v>1008</v>
      </c>
      <c r="AE184" s="67" t="s">
        <v>998</v>
      </c>
      <c r="AF184" s="67" t="s">
        <v>16</v>
      </c>
      <c r="AG184" s="67" t="s">
        <v>16</v>
      </c>
      <c r="AH184" s="67" t="s">
        <v>16</v>
      </c>
      <c r="AI184" s="67" t="s">
        <v>16</v>
      </c>
      <c r="AJ184" s="67" t="s">
        <v>16</v>
      </c>
      <c r="AK184" s="67" t="s">
        <v>16</v>
      </c>
      <c r="AL184" s="67" t="s">
        <v>16</v>
      </c>
      <c r="AM184" s="67" t="s">
        <v>16</v>
      </c>
      <c r="AN184" s="67" t="s">
        <v>16</v>
      </c>
      <c r="AO184" s="67" t="s">
        <v>16</v>
      </c>
      <c r="AP184" s="67" t="s">
        <v>16</v>
      </c>
      <c r="AQ184" s="67" t="s">
        <v>564</v>
      </c>
      <c r="AR184" s="67" t="s">
        <v>16</v>
      </c>
      <c r="AS184" s="67" t="s">
        <v>16</v>
      </c>
      <c r="AT184" s="67" t="s">
        <v>16</v>
      </c>
    </row>
    <row r="185" spans="2:46" x14ac:dyDescent="0.3">
      <c r="B185" s="12" t="s">
        <v>331</v>
      </c>
      <c r="C185" s="14" t="s">
        <v>308</v>
      </c>
      <c r="D185" s="67" t="s">
        <v>42</v>
      </c>
      <c r="E185" s="67" t="s">
        <v>43</v>
      </c>
      <c r="F185" s="67">
        <v>32103</v>
      </c>
      <c r="G185" s="67" t="s">
        <v>154</v>
      </c>
      <c r="H185" s="67" t="s">
        <v>164</v>
      </c>
      <c r="I185" s="67" t="s">
        <v>165</v>
      </c>
      <c r="J185" s="67" t="s">
        <v>43</v>
      </c>
      <c r="K185" s="67">
        <v>587263</v>
      </c>
      <c r="L185" s="67" t="s">
        <v>404</v>
      </c>
      <c r="M185" s="67">
        <v>2011</v>
      </c>
      <c r="N185" s="66" t="b">
        <v>0</v>
      </c>
      <c r="O185" s="67">
        <v>2013</v>
      </c>
      <c r="P185" s="15">
        <v>0</v>
      </c>
      <c r="Q185" s="67">
        <v>27.9879</v>
      </c>
      <c r="R185" s="67" t="s">
        <v>16</v>
      </c>
      <c r="S185" s="67" t="s">
        <v>386</v>
      </c>
      <c r="T185" s="67" t="s">
        <v>16</v>
      </c>
      <c r="U185" s="67">
        <v>0</v>
      </c>
      <c r="V185" s="67">
        <v>0</v>
      </c>
      <c r="W185" s="67">
        <v>40</v>
      </c>
      <c r="X185" s="67" t="s">
        <v>16</v>
      </c>
      <c r="Y185" s="67" t="s">
        <v>365</v>
      </c>
      <c r="Z185" s="67" t="s">
        <v>16</v>
      </c>
      <c r="AA185" s="67" t="s">
        <v>16</v>
      </c>
      <c r="AB185" s="67" t="s">
        <v>1253</v>
      </c>
      <c r="AC185" s="67" t="s">
        <v>16</v>
      </c>
      <c r="AD185" s="67" t="s">
        <v>1007</v>
      </c>
      <c r="AE185" s="67" t="s">
        <v>997</v>
      </c>
      <c r="AF185" s="67" t="s">
        <v>16</v>
      </c>
      <c r="AG185" s="67" t="s">
        <v>16</v>
      </c>
      <c r="AH185" s="67" t="s">
        <v>16</v>
      </c>
      <c r="AI185" s="67" t="s">
        <v>16</v>
      </c>
      <c r="AJ185" s="67" t="s">
        <v>16</v>
      </c>
      <c r="AK185" s="67" t="s">
        <v>16</v>
      </c>
      <c r="AL185" s="67" t="s">
        <v>16</v>
      </c>
      <c r="AM185" s="67" t="s">
        <v>16</v>
      </c>
      <c r="AN185" s="67" t="s">
        <v>16</v>
      </c>
      <c r="AO185" s="67" t="s">
        <v>16</v>
      </c>
      <c r="AP185" s="67" t="s">
        <v>16</v>
      </c>
      <c r="AQ185" s="67" t="s">
        <v>412</v>
      </c>
      <c r="AR185" s="67" t="s">
        <v>16</v>
      </c>
      <c r="AS185" s="67" t="s">
        <v>16</v>
      </c>
      <c r="AT185" s="67" t="s">
        <v>16</v>
      </c>
    </row>
    <row r="186" spans="2:46" x14ac:dyDescent="0.3">
      <c r="B186" s="12" t="s">
        <v>331</v>
      </c>
      <c r="C186" s="14" t="s">
        <v>308</v>
      </c>
      <c r="D186" s="67" t="s">
        <v>42</v>
      </c>
      <c r="E186" s="67" t="s">
        <v>43</v>
      </c>
      <c r="F186" s="67">
        <v>32103</v>
      </c>
      <c r="G186" s="67" t="s">
        <v>154</v>
      </c>
      <c r="H186" s="67" t="s">
        <v>164</v>
      </c>
      <c r="I186" s="67" t="s">
        <v>165</v>
      </c>
      <c r="J186" s="67" t="s">
        <v>43</v>
      </c>
      <c r="K186" s="67">
        <v>355114.4</v>
      </c>
      <c r="L186" s="67" t="s">
        <v>404</v>
      </c>
      <c r="M186" s="67">
        <v>1999</v>
      </c>
      <c r="N186" s="66" t="b">
        <v>0</v>
      </c>
      <c r="O186" s="67">
        <v>2013</v>
      </c>
      <c r="P186" s="15">
        <v>0</v>
      </c>
      <c r="Q186" s="67">
        <v>27.226199999999999</v>
      </c>
      <c r="R186" s="67" t="s">
        <v>16</v>
      </c>
      <c r="S186" s="67" t="s">
        <v>386</v>
      </c>
      <c r="T186" s="67" t="s">
        <v>16</v>
      </c>
      <c r="U186" s="67">
        <v>0</v>
      </c>
      <c r="V186" s="67">
        <v>0</v>
      </c>
      <c r="W186" s="67">
        <v>40</v>
      </c>
      <c r="X186" s="67" t="s">
        <v>16</v>
      </c>
      <c r="Y186" s="67" t="s">
        <v>365</v>
      </c>
      <c r="Z186" s="67" t="s">
        <v>16</v>
      </c>
      <c r="AA186" s="67" t="s">
        <v>16</v>
      </c>
      <c r="AB186" s="67" t="s">
        <v>1254</v>
      </c>
      <c r="AC186" s="67" t="s">
        <v>16</v>
      </c>
      <c r="AD186" s="67" t="s">
        <v>1008</v>
      </c>
      <c r="AE186" s="67" t="s">
        <v>409</v>
      </c>
      <c r="AF186" s="67" t="s">
        <v>16</v>
      </c>
      <c r="AG186" s="67" t="s">
        <v>16</v>
      </c>
      <c r="AH186" s="67" t="s">
        <v>16</v>
      </c>
      <c r="AI186" s="67" t="s">
        <v>16</v>
      </c>
      <c r="AJ186" s="67" t="s">
        <v>16</v>
      </c>
      <c r="AK186" s="67" t="s">
        <v>16</v>
      </c>
      <c r="AL186" s="67" t="s">
        <v>16</v>
      </c>
      <c r="AM186" s="67" t="s">
        <v>16</v>
      </c>
      <c r="AN186" s="67" t="s">
        <v>16</v>
      </c>
      <c r="AO186" s="67" t="s">
        <v>16</v>
      </c>
      <c r="AP186" s="67" t="s">
        <v>16</v>
      </c>
      <c r="AQ186" s="67" t="s">
        <v>486</v>
      </c>
      <c r="AR186" s="67" t="s">
        <v>16</v>
      </c>
      <c r="AS186" s="67" t="s">
        <v>16</v>
      </c>
      <c r="AT186" s="67" t="s">
        <v>16</v>
      </c>
    </row>
    <row r="187" spans="2:46" x14ac:dyDescent="0.3">
      <c r="B187" s="12" t="s">
        <v>331</v>
      </c>
      <c r="C187" s="14" t="s">
        <v>308</v>
      </c>
      <c r="D187" s="67" t="s">
        <v>42</v>
      </c>
      <c r="E187" s="67" t="s">
        <v>43</v>
      </c>
      <c r="F187" s="67">
        <v>32103</v>
      </c>
      <c r="G187" s="67" t="s">
        <v>154</v>
      </c>
      <c r="H187" s="67" t="s">
        <v>164</v>
      </c>
      <c r="I187" s="67" t="s">
        <v>165</v>
      </c>
      <c r="J187" s="67" t="s">
        <v>43</v>
      </c>
      <c r="K187" s="67">
        <v>223888.1</v>
      </c>
      <c r="L187" s="67" t="s">
        <v>404</v>
      </c>
      <c r="M187" s="67">
        <v>2013</v>
      </c>
      <c r="N187" s="66" t="b">
        <v>0</v>
      </c>
      <c r="O187" s="67">
        <v>2013</v>
      </c>
      <c r="P187" s="15">
        <v>0</v>
      </c>
      <c r="Q187" s="67">
        <v>27.637799999999999</v>
      </c>
      <c r="R187" s="67" t="s">
        <v>16</v>
      </c>
      <c r="S187" s="67" t="s">
        <v>386</v>
      </c>
      <c r="T187" s="67" t="s">
        <v>16</v>
      </c>
      <c r="U187" s="67">
        <v>0</v>
      </c>
      <c r="V187" s="67">
        <v>0</v>
      </c>
      <c r="W187" s="67">
        <v>40</v>
      </c>
      <c r="X187" s="67" t="s">
        <v>16</v>
      </c>
      <c r="Y187" s="67" t="s">
        <v>365</v>
      </c>
      <c r="Z187" s="67" t="s">
        <v>16</v>
      </c>
      <c r="AA187" s="67" t="s">
        <v>16</v>
      </c>
      <c r="AB187" s="67" t="s">
        <v>1255</v>
      </c>
      <c r="AC187" s="67" t="s">
        <v>16</v>
      </c>
      <c r="AD187" s="67" t="s">
        <v>1009</v>
      </c>
      <c r="AE187" s="67" t="s">
        <v>1000</v>
      </c>
      <c r="AF187" s="67" t="s">
        <v>16</v>
      </c>
      <c r="AG187" s="67" t="s">
        <v>16</v>
      </c>
      <c r="AH187" s="67" t="s">
        <v>16</v>
      </c>
      <c r="AI187" s="67" t="s">
        <v>16</v>
      </c>
      <c r="AJ187" s="67" t="s">
        <v>16</v>
      </c>
      <c r="AK187" s="67" t="s">
        <v>16</v>
      </c>
      <c r="AL187" s="67" t="s">
        <v>16</v>
      </c>
      <c r="AM187" s="67" t="s">
        <v>16</v>
      </c>
      <c r="AN187" s="67" t="s">
        <v>16</v>
      </c>
      <c r="AO187" s="67" t="s">
        <v>16</v>
      </c>
      <c r="AP187" s="67" t="s">
        <v>16</v>
      </c>
      <c r="AQ187" s="67" t="s">
        <v>674</v>
      </c>
      <c r="AR187" s="67" t="s">
        <v>16</v>
      </c>
      <c r="AS187" s="67" t="s">
        <v>16</v>
      </c>
      <c r="AT187" s="67" t="s">
        <v>16</v>
      </c>
    </row>
    <row r="188" spans="2:46" x14ac:dyDescent="0.3">
      <c r="B188" s="12" t="s">
        <v>331</v>
      </c>
      <c r="C188" s="14" t="s">
        <v>308</v>
      </c>
      <c r="D188" s="67" t="s">
        <v>42</v>
      </c>
      <c r="E188" s="67" t="s">
        <v>43</v>
      </c>
      <c r="F188" s="67">
        <v>32103</v>
      </c>
      <c r="G188" s="67" t="s">
        <v>154</v>
      </c>
      <c r="H188" s="67" t="s">
        <v>164</v>
      </c>
      <c r="I188" s="67" t="s">
        <v>165</v>
      </c>
      <c r="J188" s="67" t="s">
        <v>43</v>
      </c>
      <c r="K188" s="67">
        <v>89172</v>
      </c>
      <c r="L188" s="67" t="s">
        <v>404</v>
      </c>
      <c r="M188" s="67">
        <v>2003</v>
      </c>
      <c r="N188" s="66" t="b">
        <v>0</v>
      </c>
      <c r="O188" s="67">
        <v>2013</v>
      </c>
      <c r="P188" s="15">
        <v>0</v>
      </c>
      <c r="Q188" s="67">
        <v>28.190300000000001</v>
      </c>
      <c r="R188" s="67" t="s">
        <v>16</v>
      </c>
      <c r="S188" s="67" t="s">
        <v>386</v>
      </c>
      <c r="T188" s="67" t="s">
        <v>16</v>
      </c>
      <c r="U188" s="67">
        <v>0</v>
      </c>
      <c r="V188" s="67">
        <v>0</v>
      </c>
      <c r="W188" s="67">
        <v>40</v>
      </c>
      <c r="X188" s="67" t="s">
        <v>16</v>
      </c>
      <c r="Y188" s="67" t="s">
        <v>365</v>
      </c>
      <c r="Z188" s="67" t="s">
        <v>16</v>
      </c>
      <c r="AA188" s="67" t="s">
        <v>16</v>
      </c>
      <c r="AB188" s="67" t="s">
        <v>1256</v>
      </c>
      <c r="AC188" s="67" t="s">
        <v>16</v>
      </c>
      <c r="AD188" s="67" t="s">
        <v>1009</v>
      </c>
      <c r="AE188" s="67" t="s">
        <v>409</v>
      </c>
      <c r="AF188" s="67" t="s">
        <v>16</v>
      </c>
      <c r="AG188" s="67" t="s">
        <v>16</v>
      </c>
      <c r="AH188" s="67" t="s">
        <v>16</v>
      </c>
      <c r="AI188" s="67" t="s">
        <v>16</v>
      </c>
      <c r="AJ188" s="67" t="s">
        <v>16</v>
      </c>
      <c r="AK188" s="67" t="s">
        <v>16</v>
      </c>
      <c r="AL188" s="67" t="s">
        <v>16</v>
      </c>
      <c r="AM188" s="67" t="s">
        <v>16</v>
      </c>
      <c r="AN188" s="67" t="s">
        <v>16</v>
      </c>
      <c r="AO188" s="67" t="s">
        <v>16</v>
      </c>
      <c r="AP188" s="67" t="s">
        <v>16</v>
      </c>
      <c r="AQ188" s="67" t="s">
        <v>489</v>
      </c>
      <c r="AR188" s="67" t="s">
        <v>16</v>
      </c>
      <c r="AS188" s="67" t="s">
        <v>16</v>
      </c>
      <c r="AT188" s="67" t="s">
        <v>16</v>
      </c>
    </row>
    <row r="189" spans="2:46" x14ac:dyDescent="0.3">
      <c r="B189" s="12" t="s">
        <v>331</v>
      </c>
      <c r="C189" s="14" t="s">
        <v>308</v>
      </c>
      <c r="D189" s="67" t="s">
        <v>42</v>
      </c>
      <c r="E189" s="67" t="s">
        <v>43</v>
      </c>
      <c r="F189" s="67">
        <v>32103</v>
      </c>
      <c r="G189" s="67" t="s">
        <v>154</v>
      </c>
      <c r="H189" s="67" t="s">
        <v>164</v>
      </c>
      <c r="I189" s="67" t="s">
        <v>165</v>
      </c>
      <c r="J189" s="67" t="s">
        <v>43</v>
      </c>
      <c r="K189" s="67">
        <v>57714</v>
      </c>
      <c r="L189" s="67" t="s">
        <v>404</v>
      </c>
      <c r="M189" s="67">
        <v>2005</v>
      </c>
      <c r="N189" s="66" t="b">
        <v>0</v>
      </c>
      <c r="O189" s="67">
        <v>2013</v>
      </c>
      <c r="P189" s="15">
        <v>0</v>
      </c>
      <c r="Q189" s="67">
        <v>26.803599999999999</v>
      </c>
      <c r="R189" s="67" t="s">
        <v>16</v>
      </c>
      <c r="S189" s="67" t="s">
        <v>386</v>
      </c>
      <c r="T189" s="67" t="s">
        <v>16</v>
      </c>
      <c r="U189" s="67">
        <v>0</v>
      </c>
      <c r="V189" s="67">
        <v>0</v>
      </c>
      <c r="W189" s="67">
        <v>40</v>
      </c>
      <c r="X189" s="67" t="s">
        <v>16</v>
      </c>
      <c r="Y189" s="67" t="s">
        <v>365</v>
      </c>
      <c r="Z189" s="67" t="s">
        <v>16</v>
      </c>
      <c r="AA189" s="67" t="s">
        <v>16</v>
      </c>
      <c r="AB189" s="67" t="s">
        <v>1257</v>
      </c>
      <c r="AC189" s="67" t="s">
        <v>16</v>
      </c>
      <c r="AD189" s="67" t="s">
        <v>1007</v>
      </c>
      <c r="AE189" s="67" t="s">
        <v>998</v>
      </c>
      <c r="AF189" s="67" t="s">
        <v>16</v>
      </c>
      <c r="AG189" s="67" t="s">
        <v>16</v>
      </c>
      <c r="AH189" s="67" t="s">
        <v>16</v>
      </c>
      <c r="AI189" s="67" t="s">
        <v>16</v>
      </c>
      <c r="AJ189" s="67" t="s">
        <v>16</v>
      </c>
      <c r="AK189" s="67" t="s">
        <v>16</v>
      </c>
      <c r="AL189" s="67" t="s">
        <v>16</v>
      </c>
      <c r="AM189" s="67" t="s">
        <v>16</v>
      </c>
      <c r="AN189" s="67" t="s">
        <v>16</v>
      </c>
      <c r="AO189" s="67" t="s">
        <v>16</v>
      </c>
      <c r="AP189" s="67" t="s">
        <v>16</v>
      </c>
      <c r="AQ189" s="67" t="s">
        <v>587</v>
      </c>
      <c r="AR189" s="67" t="s">
        <v>16</v>
      </c>
      <c r="AS189" s="67" t="s">
        <v>16</v>
      </c>
      <c r="AT189" s="67" t="s">
        <v>16</v>
      </c>
    </row>
    <row r="190" spans="2:46" x14ac:dyDescent="0.3">
      <c r="B190" s="12" t="s">
        <v>331</v>
      </c>
      <c r="C190" s="14" t="s">
        <v>308</v>
      </c>
      <c r="D190" s="67" t="s">
        <v>42</v>
      </c>
      <c r="E190" s="67" t="s">
        <v>43</v>
      </c>
      <c r="F190" s="67">
        <v>32103</v>
      </c>
      <c r="G190" s="67" t="s">
        <v>154</v>
      </c>
      <c r="H190" s="67" t="s">
        <v>164</v>
      </c>
      <c r="I190" s="67" t="s">
        <v>165</v>
      </c>
      <c r="J190" s="67" t="s">
        <v>43</v>
      </c>
      <c r="K190" s="67">
        <v>11056.2</v>
      </c>
      <c r="L190" s="67" t="s">
        <v>404</v>
      </c>
      <c r="M190" s="67">
        <v>2006</v>
      </c>
      <c r="N190" s="66" t="b">
        <v>0</v>
      </c>
      <c r="O190" s="67">
        <v>2013</v>
      </c>
      <c r="P190" s="15">
        <v>0</v>
      </c>
      <c r="Q190" s="67">
        <v>25.3599</v>
      </c>
      <c r="R190" s="67" t="s">
        <v>16</v>
      </c>
      <c r="S190" s="67" t="s">
        <v>386</v>
      </c>
      <c r="T190" s="67" t="s">
        <v>16</v>
      </c>
      <c r="U190" s="67">
        <v>0</v>
      </c>
      <c r="V190" s="67">
        <v>0</v>
      </c>
      <c r="W190" s="67">
        <v>40</v>
      </c>
      <c r="X190" s="67" t="s">
        <v>16</v>
      </c>
      <c r="Y190" s="67" t="s">
        <v>365</v>
      </c>
      <c r="Z190" s="67" t="s">
        <v>16</v>
      </c>
      <c r="AA190" s="67" t="s">
        <v>16</v>
      </c>
      <c r="AB190" s="67" t="s">
        <v>1258</v>
      </c>
      <c r="AC190" s="67" t="s">
        <v>16</v>
      </c>
      <c r="AD190" s="67" t="s">
        <v>1009</v>
      </c>
      <c r="AE190" s="67" t="s">
        <v>409</v>
      </c>
      <c r="AF190" s="67" t="s">
        <v>16</v>
      </c>
      <c r="AG190" s="67" t="s">
        <v>16</v>
      </c>
      <c r="AH190" s="67" t="s">
        <v>16</v>
      </c>
      <c r="AI190" s="67" t="s">
        <v>16</v>
      </c>
      <c r="AJ190" s="67" t="s">
        <v>16</v>
      </c>
      <c r="AK190" s="67" t="s">
        <v>16</v>
      </c>
      <c r="AL190" s="67" t="s">
        <v>16</v>
      </c>
      <c r="AM190" s="67" t="s">
        <v>16</v>
      </c>
      <c r="AN190" s="67" t="s">
        <v>16</v>
      </c>
      <c r="AO190" s="67" t="s">
        <v>16</v>
      </c>
      <c r="AP190" s="67" t="s">
        <v>16</v>
      </c>
      <c r="AQ190" s="67" t="s">
        <v>501</v>
      </c>
      <c r="AR190" s="67" t="s">
        <v>16</v>
      </c>
      <c r="AS190" s="67" t="s">
        <v>16</v>
      </c>
      <c r="AT190" s="67" t="s">
        <v>16</v>
      </c>
    </row>
    <row r="191" spans="2:46" x14ac:dyDescent="0.3">
      <c r="B191" s="12" t="s">
        <v>331</v>
      </c>
      <c r="C191" s="14" t="s">
        <v>308</v>
      </c>
      <c r="D191" s="67" t="s">
        <v>42</v>
      </c>
      <c r="E191" s="67" t="s">
        <v>43</v>
      </c>
      <c r="F191" s="67">
        <v>32103</v>
      </c>
      <c r="G191" s="67" t="s">
        <v>154</v>
      </c>
      <c r="H191" s="67" t="s">
        <v>164</v>
      </c>
      <c r="I191" s="67" t="s">
        <v>165</v>
      </c>
      <c r="J191" s="67" t="s">
        <v>43</v>
      </c>
      <c r="K191" s="67">
        <v>32</v>
      </c>
      <c r="L191" s="67" t="s">
        <v>996</v>
      </c>
      <c r="M191" s="67">
        <v>1999</v>
      </c>
      <c r="N191" s="66" t="b">
        <v>0</v>
      </c>
      <c r="O191" s="67">
        <v>2013</v>
      </c>
      <c r="P191" s="15">
        <v>0</v>
      </c>
      <c r="Q191" s="67">
        <v>1480.4740999999999</v>
      </c>
      <c r="R191" s="67" t="s">
        <v>16</v>
      </c>
      <c r="S191" s="67" t="s">
        <v>386</v>
      </c>
      <c r="T191" s="67" t="s">
        <v>16</v>
      </c>
      <c r="U191" s="67">
        <v>0</v>
      </c>
      <c r="V191" s="67">
        <v>0</v>
      </c>
      <c r="W191" s="67">
        <v>40</v>
      </c>
      <c r="X191" s="67" t="s">
        <v>16</v>
      </c>
      <c r="Y191" s="67" t="s">
        <v>365</v>
      </c>
      <c r="Z191" s="67" t="s">
        <v>16</v>
      </c>
      <c r="AA191" s="67" t="s">
        <v>16</v>
      </c>
      <c r="AB191" s="67" t="s">
        <v>1259</v>
      </c>
      <c r="AC191" s="67" t="s">
        <v>16</v>
      </c>
      <c r="AD191" s="67" t="s">
        <v>1007</v>
      </c>
      <c r="AE191" s="67" t="s">
        <v>999</v>
      </c>
      <c r="AF191" s="67" t="s">
        <v>16</v>
      </c>
      <c r="AG191" s="67" t="s">
        <v>16</v>
      </c>
      <c r="AH191" s="67" t="s">
        <v>16</v>
      </c>
      <c r="AI191" s="67" t="s">
        <v>16</v>
      </c>
      <c r="AJ191" s="67" t="s">
        <v>16</v>
      </c>
      <c r="AK191" s="67" t="s">
        <v>16</v>
      </c>
      <c r="AL191" s="67" t="s">
        <v>16</v>
      </c>
      <c r="AM191" s="67" t="s">
        <v>16</v>
      </c>
      <c r="AN191" s="67" t="s">
        <v>16</v>
      </c>
      <c r="AO191" s="67" t="s">
        <v>16</v>
      </c>
      <c r="AP191" s="67" t="s">
        <v>16</v>
      </c>
      <c r="AQ191" s="67" t="s">
        <v>636</v>
      </c>
      <c r="AR191" s="67" t="s">
        <v>16</v>
      </c>
      <c r="AS191" s="67" t="s">
        <v>16</v>
      </c>
      <c r="AT191" s="67" t="s">
        <v>16</v>
      </c>
    </row>
    <row r="192" spans="2:46" x14ac:dyDescent="0.3">
      <c r="B192" s="12" t="s">
        <v>331</v>
      </c>
      <c r="C192" s="14" t="s">
        <v>308</v>
      </c>
      <c r="D192" s="67" t="s">
        <v>42</v>
      </c>
      <c r="E192" s="67" t="s">
        <v>43</v>
      </c>
      <c r="F192" s="67">
        <v>32103</v>
      </c>
      <c r="G192" s="67" t="s">
        <v>154</v>
      </c>
      <c r="H192" s="67" t="s">
        <v>164</v>
      </c>
      <c r="I192" s="67" t="s">
        <v>165</v>
      </c>
      <c r="J192" s="67" t="s">
        <v>43</v>
      </c>
      <c r="K192" s="67">
        <v>2</v>
      </c>
      <c r="L192" s="67" t="s">
        <v>996</v>
      </c>
      <c r="M192" s="67">
        <v>2008</v>
      </c>
      <c r="N192" s="66" t="b">
        <v>0</v>
      </c>
      <c r="O192" s="67">
        <v>2013</v>
      </c>
      <c r="P192" s="15">
        <v>0</v>
      </c>
      <c r="Q192" s="67">
        <v>3142.2307999999998</v>
      </c>
      <c r="R192" s="67" t="s">
        <v>16</v>
      </c>
      <c r="S192" s="67" t="s">
        <v>386</v>
      </c>
      <c r="T192" s="67" t="s">
        <v>16</v>
      </c>
      <c r="U192" s="67">
        <v>0</v>
      </c>
      <c r="V192" s="67">
        <v>0</v>
      </c>
      <c r="W192" s="67">
        <v>40</v>
      </c>
      <c r="X192" s="67" t="s">
        <v>16</v>
      </c>
      <c r="Y192" s="67" t="s">
        <v>365</v>
      </c>
      <c r="Z192" s="67" t="s">
        <v>16</v>
      </c>
      <c r="AA192" s="67" t="s">
        <v>16</v>
      </c>
      <c r="AB192" s="67" t="s">
        <v>1260</v>
      </c>
      <c r="AC192" s="67" t="s">
        <v>16</v>
      </c>
      <c r="AD192" s="67" t="s">
        <v>1009</v>
      </c>
      <c r="AE192" s="67" t="s">
        <v>1000</v>
      </c>
      <c r="AF192" s="67" t="s">
        <v>16</v>
      </c>
      <c r="AG192" s="67" t="s">
        <v>16</v>
      </c>
      <c r="AH192" s="67" t="s">
        <v>16</v>
      </c>
      <c r="AI192" s="67" t="s">
        <v>16</v>
      </c>
      <c r="AJ192" s="67" t="s">
        <v>16</v>
      </c>
      <c r="AK192" s="67" t="s">
        <v>16</v>
      </c>
      <c r="AL192" s="67" t="s">
        <v>16</v>
      </c>
      <c r="AM192" s="67" t="s">
        <v>16</v>
      </c>
      <c r="AN192" s="67" t="s">
        <v>16</v>
      </c>
      <c r="AO192" s="67" t="s">
        <v>16</v>
      </c>
      <c r="AP192" s="67" t="s">
        <v>16</v>
      </c>
      <c r="AQ192" s="67" t="s">
        <v>16</v>
      </c>
      <c r="AR192" s="67" t="s">
        <v>16</v>
      </c>
      <c r="AS192" s="67" t="s">
        <v>16</v>
      </c>
      <c r="AT192" s="67" t="s">
        <v>16</v>
      </c>
    </row>
    <row r="193" spans="2:46" x14ac:dyDescent="0.3">
      <c r="B193" s="12" t="s">
        <v>331</v>
      </c>
      <c r="C193" s="14" t="s">
        <v>308</v>
      </c>
      <c r="D193" s="67" t="s">
        <v>42</v>
      </c>
      <c r="E193" s="67" t="s">
        <v>43</v>
      </c>
      <c r="F193" s="67">
        <v>32103</v>
      </c>
      <c r="G193" s="67" t="s">
        <v>154</v>
      </c>
      <c r="H193" s="67" t="s">
        <v>164</v>
      </c>
      <c r="I193" s="67" t="s">
        <v>165</v>
      </c>
      <c r="J193" s="67" t="s">
        <v>43</v>
      </c>
      <c r="K193" s="67">
        <v>2</v>
      </c>
      <c r="L193" s="67" t="s">
        <v>996</v>
      </c>
      <c r="M193" s="67">
        <v>2006</v>
      </c>
      <c r="N193" s="66" t="b">
        <v>0</v>
      </c>
      <c r="O193" s="67">
        <v>2013</v>
      </c>
      <c r="P193" s="15">
        <v>0</v>
      </c>
      <c r="Q193" s="67">
        <v>159.52860000000001</v>
      </c>
      <c r="R193" s="67" t="s">
        <v>16</v>
      </c>
      <c r="S193" s="67" t="s">
        <v>386</v>
      </c>
      <c r="T193" s="67" t="s">
        <v>16</v>
      </c>
      <c r="U193" s="67">
        <v>0</v>
      </c>
      <c r="V193" s="67">
        <v>0</v>
      </c>
      <c r="W193" s="67">
        <v>39</v>
      </c>
      <c r="X193" s="67" t="s">
        <v>16</v>
      </c>
      <c r="Y193" s="67" t="s">
        <v>365</v>
      </c>
      <c r="Z193" s="67" t="s">
        <v>16</v>
      </c>
      <c r="AA193" s="67" t="s">
        <v>16</v>
      </c>
      <c r="AB193" s="67" t="s">
        <v>1261</v>
      </c>
      <c r="AC193" s="67" t="s">
        <v>16</v>
      </c>
      <c r="AD193" s="67" t="s">
        <v>1008</v>
      </c>
      <c r="AE193" s="67" t="s">
        <v>998</v>
      </c>
      <c r="AF193" s="67" t="s">
        <v>16</v>
      </c>
      <c r="AG193" s="67" t="s">
        <v>16</v>
      </c>
      <c r="AH193" s="67" t="s">
        <v>16</v>
      </c>
      <c r="AI193" s="67" t="s">
        <v>16</v>
      </c>
      <c r="AJ193" s="67" t="s">
        <v>16</v>
      </c>
      <c r="AK193" s="67" t="s">
        <v>16</v>
      </c>
      <c r="AL193" s="67" t="s">
        <v>16</v>
      </c>
      <c r="AM193" s="67" t="s">
        <v>16</v>
      </c>
      <c r="AN193" s="67" t="s">
        <v>16</v>
      </c>
      <c r="AO193" s="67" t="s">
        <v>16</v>
      </c>
      <c r="AP193" s="67" t="s">
        <v>16</v>
      </c>
      <c r="AQ193" s="67" t="s">
        <v>16</v>
      </c>
      <c r="AR193" s="67" t="s">
        <v>16</v>
      </c>
      <c r="AS193" s="67" t="s">
        <v>16</v>
      </c>
      <c r="AT193" s="67" t="s">
        <v>16</v>
      </c>
    </row>
    <row r="194" spans="2:46" x14ac:dyDescent="0.3">
      <c r="B194" s="12" t="s">
        <v>331</v>
      </c>
      <c r="C194" s="14" t="s">
        <v>308</v>
      </c>
      <c r="D194" s="67" t="s">
        <v>42</v>
      </c>
      <c r="E194" s="67" t="s">
        <v>43</v>
      </c>
      <c r="F194" s="67">
        <v>32103</v>
      </c>
      <c r="G194" s="67" t="s">
        <v>154</v>
      </c>
      <c r="H194" s="67" t="s">
        <v>164</v>
      </c>
      <c r="I194" s="67" t="s">
        <v>165</v>
      </c>
      <c r="J194" s="67" t="s">
        <v>43</v>
      </c>
      <c r="K194" s="67">
        <v>1</v>
      </c>
      <c r="L194" s="67" t="s">
        <v>996</v>
      </c>
      <c r="M194" s="67">
        <v>2011</v>
      </c>
      <c r="N194" s="66" t="b">
        <v>0</v>
      </c>
      <c r="O194" s="67">
        <v>2013</v>
      </c>
      <c r="P194" s="15">
        <v>0</v>
      </c>
      <c r="Q194" s="67">
        <v>154.6944</v>
      </c>
      <c r="R194" s="67" t="s">
        <v>16</v>
      </c>
      <c r="S194" s="67" t="s">
        <v>386</v>
      </c>
      <c r="T194" s="67" t="s">
        <v>16</v>
      </c>
      <c r="U194" s="67">
        <v>0</v>
      </c>
      <c r="V194" s="67">
        <v>0</v>
      </c>
      <c r="W194" s="67">
        <v>40</v>
      </c>
      <c r="X194" s="67" t="s">
        <v>16</v>
      </c>
      <c r="Y194" s="67" t="s">
        <v>365</v>
      </c>
      <c r="Z194" s="67" t="s">
        <v>16</v>
      </c>
      <c r="AA194" s="67" t="s">
        <v>16</v>
      </c>
      <c r="AB194" s="67" t="s">
        <v>1262</v>
      </c>
      <c r="AC194" s="67" t="s">
        <v>16</v>
      </c>
      <c r="AD194" s="67" t="s">
        <v>1007</v>
      </c>
      <c r="AE194" s="67" t="s">
        <v>997</v>
      </c>
      <c r="AF194" s="67" t="s">
        <v>16</v>
      </c>
      <c r="AG194" s="67" t="s">
        <v>16</v>
      </c>
      <c r="AH194" s="67" t="s">
        <v>16</v>
      </c>
      <c r="AI194" s="67" t="s">
        <v>16</v>
      </c>
      <c r="AJ194" s="67" t="s">
        <v>16</v>
      </c>
      <c r="AK194" s="67" t="s">
        <v>16</v>
      </c>
      <c r="AL194" s="67" t="s">
        <v>16</v>
      </c>
      <c r="AM194" s="67" t="s">
        <v>16</v>
      </c>
      <c r="AN194" s="67" t="s">
        <v>16</v>
      </c>
      <c r="AO194" s="67" t="s">
        <v>16</v>
      </c>
      <c r="AP194" s="67" t="s">
        <v>16</v>
      </c>
      <c r="AQ194" s="67" t="s">
        <v>16</v>
      </c>
      <c r="AR194" s="67" t="s">
        <v>16</v>
      </c>
      <c r="AS194" s="67" t="s">
        <v>16</v>
      </c>
      <c r="AT194" s="67" t="s">
        <v>16</v>
      </c>
    </row>
    <row r="195" spans="2:46" x14ac:dyDescent="0.3">
      <c r="B195" s="12" t="s">
        <v>331</v>
      </c>
      <c r="C195" s="14" t="s">
        <v>308</v>
      </c>
      <c r="D195" s="67" t="s">
        <v>42</v>
      </c>
      <c r="E195" s="67" t="s">
        <v>43</v>
      </c>
      <c r="F195" s="67">
        <v>32104</v>
      </c>
      <c r="G195" s="67" t="s">
        <v>154</v>
      </c>
      <c r="H195" s="67" t="s">
        <v>164</v>
      </c>
      <c r="I195" s="67" t="s">
        <v>166</v>
      </c>
      <c r="J195" s="67" t="s">
        <v>43</v>
      </c>
      <c r="K195" s="67">
        <v>8704</v>
      </c>
      <c r="L195" s="67" t="s">
        <v>411</v>
      </c>
      <c r="M195" s="67">
        <v>2005</v>
      </c>
      <c r="N195" s="66" t="b">
        <v>0</v>
      </c>
      <c r="O195" s="67">
        <v>2013</v>
      </c>
      <c r="P195" s="15">
        <v>0</v>
      </c>
      <c r="Q195" s="67">
        <v>4665.3595999999998</v>
      </c>
      <c r="R195" s="67" t="s">
        <v>16</v>
      </c>
      <c r="S195" s="67" t="s">
        <v>386</v>
      </c>
      <c r="T195" s="67" t="s">
        <v>16</v>
      </c>
      <c r="U195" s="67">
        <v>0</v>
      </c>
      <c r="V195" s="67">
        <v>0</v>
      </c>
      <c r="W195" s="67">
        <v>40</v>
      </c>
      <c r="X195" s="67" t="s">
        <v>16</v>
      </c>
      <c r="Y195" s="67" t="s">
        <v>365</v>
      </c>
      <c r="Z195" s="67" t="s">
        <v>16</v>
      </c>
      <c r="AA195" s="67" t="s">
        <v>16</v>
      </c>
      <c r="AB195" s="67" t="s">
        <v>1263</v>
      </c>
      <c r="AC195" s="67" t="s">
        <v>16</v>
      </c>
      <c r="AD195" s="67" t="s">
        <v>1008</v>
      </c>
      <c r="AE195" s="67" t="s">
        <v>999</v>
      </c>
      <c r="AF195" s="67" t="s">
        <v>16</v>
      </c>
      <c r="AG195" s="67" t="s">
        <v>16</v>
      </c>
      <c r="AH195" s="67" t="s">
        <v>16</v>
      </c>
      <c r="AI195" s="67" t="s">
        <v>16</v>
      </c>
      <c r="AJ195" s="67" t="s">
        <v>16</v>
      </c>
      <c r="AK195" s="67" t="s">
        <v>16</v>
      </c>
      <c r="AL195" s="67" t="s">
        <v>16</v>
      </c>
      <c r="AM195" s="67" t="s">
        <v>16</v>
      </c>
      <c r="AN195" s="67" t="s">
        <v>16</v>
      </c>
      <c r="AO195" s="67" t="s">
        <v>16</v>
      </c>
      <c r="AP195" s="67" t="s">
        <v>16</v>
      </c>
      <c r="AQ195" s="67" t="s">
        <v>16</v>
      </c>
      <c r="AR195" s="67" t="s">
        <v>16</v>
      </c>
      <c r="AS195" s="67" t="s">
        <v>16</v>
      </c>
      <c r="AT195" s="67" t="s">
        <v>16</v>
      </c>
    </row>
    <row r="196" spans="2:46" x14ac:dyDescent="0.3">
      <c r="B196" s="12" t="s">
        <v>331</v>
      </c>
      <c r="C196" s="14" t="s">
        <v>308</v>
      </c>
      <c r="D196" s="67" t="s">
        <v>42</v>
      </c>
      <c r="E196" s="67" t="s">
        <v>43</v>
      </c>
      <c r="F196" s="67">
        <v>32104</v>
      </c>
      <c r="G196" s="67" t="s">
        <v>154</v>
      </c>
      <c r="H196" s="67" t="s">
        <v>164</v>
      </c>
      <c r="I196" s="67" t="s">
        <v>166</v>
      </c>
      <c r="J196" s="67" t="s">
        <v>43</v>
      </c>
      <c r="K196" s="67">
        <v>5937</v>
      </c>
      <c r="L196" s="67" t="s">
        <v>411</v>
      </c>
      <c r="M196" s="67">
        <v>2003</v>
      </c>
      <c r="N196" s="66" t="b">
        <v>0</v>
      </c>
      <c r="O196" s="67">
        <v>2013</v>
      </c>
      <c r="P196" s="15">
        <v>0</v>
      </c>
      <c r="Q196" s="67">
        <v>4559.799</v>
      </c>
      <c r="R196" s="67" t="s">
        <v>16</v>
      </c>
      <c r="S196" s="67" t="s">
        <v>386</v>
      </c>
      <c r="T196" s="67" t="s">
        <v>16</v>
      </c>
      <c r="U196" s="67">
        <v>0</v>
      </c>
      <c r="V196" s="67">
        <v>0</v>
      </c>
      <c r="W196" s="67">
        <v>40</v>
      </c>
      <c r="X196" s="67" t="s">
        <v>16</v>
      </c>
      <c r="Y196" s="67" t="s">
        <v>365</v>
      </c>
      <c r="Z196" s="67" t="s">
        <v>16</v>
      </c>
      <c r="AA196" s="67" t="s">
        <v>16</v>
      </c>
      <c r="AB196" s="67" t="s">
        <v>1264</v>
      </c>
      <c r="AC196" s="67" t="s">
        <v>16</v>
      </c>
      <c r="AD196" s="67" t="s">
        <v>1007</v>
      </c>
      <c r="AE196" s="67" t="s">
        <v>1000</v>
      </c>
      <c r="AF196" s="67" t="s">
        <v>16</v>
      </c>
      <c r="AG196" s="67" t="s">
        <v>16</v>
      </c>
      <c r="AH196" s="67" t="s">
        <v>16</v>
      </c>
      <c r="AI196" s="67" t="s">
        <v>16</v>
      </c>
      <c r="AJ196" s="67" t="s">
        <v>16</v>
      </c>
      <c r="AK196" s="67" t="s">
        <v>16</v>
      </c>
      <c r="AL196" s="67" t="s">
        <v>16</v>
      </c>
      <c r="AM196" s="67" t="s">
        <v>16</v>
      </c>
      <c r="AN196" s="67" t="s">
        <v>16</v>
      </c>
      <c r="AO196" s="67" t="s">
        <v>16</v>
      </c>
      <c r="AP196" s="67" t="s">
        <v>16</v>
      </c>
      <c r="AQ196" s="67" t="s">
        <v>16</v>
      </c>
      <c r="AR196" s="67" t="s">
        <v>16</v>
      </c>
      <c r="AS196" s="67" t="s">
        <v>16</v>
      </c>
      <c r="AT196" s="67" t="s">
        <v>16</v>
      </c>
    </row>
    <row r="197" spans="2:46" x14ac:dyDescent="0.3">
      <c r="B197" s="12" t="s">
        <v>331</v>
      </c>
      <c r="C197" s="14" t="s">
        <v>308</v>
      </c>
      <c r="D197" s="67" t="s">
        <v>42</v>
      </c>
      <c r="E197" s="67" t="s">
        <v>43</v>
      </c>
      <c r="F197" s="67">
        <v>32104</v>
      </c>
      <c r="G197" s="67" t="s">
        <v>154</v>
      </c>
      <c r="H197" s="67" t="s">
        <v>164</v>
      </c>
      <c r="I197" s="67" t="s">
        <v>166</v>
      </c>
      <c r="J197" s="67" t="s">
        <v>43</v>
      </c>
      <c r="K197" s="67">
        <v>2553</v>
      </c>
      <c r="L197" s="67" t="s">
        <v>996</v>
      </c>
      <c r="M197" s="67">
        <v>1999</v>
      </c>
      <c r="N197" s="66" t="b">
        <v>0</v>
      </c>
      <c r="O197" s="67">
        <v>2013</v>
      </c>
      <c r="P197" s="15">
        <v>0</v>
      </c>
      <c r="Q197" s="67">
        <v>6059.32</v>
      </c>
      <c r="R197" s="67" t="s">
        <v>16</v>
      </c>
      <c r="S197" s="67" t="s">
        <v>386</v>
      </c>
      <c r="T197" s="67" t="s">
        <v>16</v>
      </c>
      <c r="U197" s="67">
        <v>0</v>
      </c>
      <c r="V197" s="67">
        <v>0</v>
      </c>
      <c r="W197" s="67">
        <v>40</v>
      </c>
      <c r="X197" s="67" t="s">
        <v>16</v>
      </c>
      <c r="Y197" s="67" t="s">
        <v>365</v>
      </c>
      <c r="Z197" s="67" t="s">
        <v>16</v>
      </c>
      <c r="AA197" s="67" t="s">
        <v>16</v>
      </c>
      <c r="AB197" s="67" t="s">
        <v>1265</v>
      </c>
      <c r="AC197" s="67" t="s">
        <v>16</v>
      </c>
      <c r="AD197" s="67" t="s">
        <v>1008</v>
      </c>
      <c r="AE197" s="67" t="s">
        <v>409</v>
      </c>
      <c r="AF197" s="67" t="s">
        <v>16</v>
      </c>
      <c r="AG197" s="67" t="s">
        <v>16</v>
      </c>
      <c r="AH197" s="67" t="s">
        <v>16</v>
      </c>
      <c r="AI197" s="67" t="s">
        <v>16</v>
      </c>
      <c r="AJ197" s="67" t="s">
        <v>16</v>
      </c>
      <c r="AK197" s="67" t="s">
        <v>16</v>
      </c>
      <c r="AL197" s="67" t="s">
        <v>16</v>
      </c>
      <c r="AM197" s="67" t="s">
        <v>16</v>
      </c>
      <c r="AN197" s="67" t="s">
        <v>16</v>
      </c>
      <c r="AO197" s="67" t="s">
        <v>16</v>
      </c>
      <c r="AP197" s="67" t="s">
        <v>16</v>
      </c>
      <c r="AQ197" s="67" t="s">
        <v>16</v>
      </c>
      <c r="AR197" s="67" t="s">
        <v>16</v>
      </c>
      <c r="AS197" s="67" t="s">
        <v>16</v>
      </c>
      <c r="AT197" s="67" t="s">
        <v>16</v>
      </c>
    </row>
    <row r="198" spans="2:46" x14ac:dyDescent="0.3">
      <c r="B198" s="12" t="s">
        <v>331</v>
      </c>
      <c r="C198" s="14" t="s">
        <v>308</v>
      </c>
      <c r="D198" s="67" t="s">
        <v>42</v>
      </c>
      <c r="E198" s="67" t="s">
        <v>43</v>
      </c>
      <c r="F198" s="67">
        <v>32104</v>
      </c>
      <c r="G198" s="67" t="s">
        <v>154</v>
      </c>
      <c r="H198" s="67" t="s">
        <v>164</v>
      </c>
      <c r="I198" s="67" t="s">
        <v>166</v>
      </c>
      <c r="J198" s="67" t="s">
        <v>43</v>
      </c>
      <c r="K198" s="67">
        <v>2730</v>
      </c>
      <c r="L198" s="67" t="s">
        <v>996</v>
      </c>
      <c r="M198" s="67">
        <v>2011</v>
      </c>
      <c r="N198" s="66" t="b">
        <v>0</v>
      </c>
      <c r="O198" s="67">
        <v>2013</v>
      </c>
      <c r="P198" s="15">
        <v>0</v>
      </c>
      <c r="Q198" s="67">
        <v>4604.0011999999997</v>
      </c>
      <c r="R198" s="67" t="s">
        <v>16</v>
      </c>
      <c r="S198" s="67" t="s">
        <v>386</v>
      </c>
      <c r="T198" s="67" t="s">
        <v>16</v>
      </c>
      <c r="U198" s="67">
        <v>0</v>
      </c>
      <c r="V198" s="67">
        <v>0</v>
      </c>
      <c r="W198" s="67">
        <v>40</v>
      </c>
      <c r="X198" s="67" t="s">
        <v>16</v>
      </c>
      <c r="Y198" s="67" t="s">
        <v>365</v>
      </c>
      <c r="Z198" s="67" t="s">
        <v>16</v>
      </c>
      <c r="AA198" s="67" t="s">
        <v>16</v>
      </c>
      <c r="AB198" s="67" t="s">
        <v>1266</v>
      </c>
      <c r="AC198" s="67" t="s">
        <v>16</v>
      </c>
      <c r="AD198" s="67" t="s">
        <v>1007</v>
      </c>
      <c r="AE198" s="67" t="s">
        <v>998</v>
      </c>
      <c r="AF198" s="67" t="s">
        <v>16</v>
      </c>
      <c r="AG198" s="67" t="s">
        <v>16</v>
      </c>
      <c r="AH198" s="67" t="s">
        <v>16</v>
      </c>
      <c r="AI198" s="67" t="s">
        <v>16</v>
      </c>
      <c r="AJ198" s="67" t="s">
        <v>16</v>
      </c>
      <c r="AK198" s="67" t="s">
        <v>16</v>
      </c>
      <c r="AL198" s="67" t="s">
        <v>16</v>
      </c>
      <c r="AM198" s="67" t="s">
        <v>16</v>
      </c>
      <c r="AN198" s="67" t="s">
        <v>16</v>
      </c>
      <c r="AO198" s="67" t="s">
        <v>16</v>
      </c>
      <c r="AP198" s="67" t="s">
        <v>16</v>
      </c>
      <c r="AQ198" s="67" t="s">
        <v>537</v>
      </c>
      <c r="AR198" s="67" t="s">
        <v>16</v>
      </c>
      <c r="AS198" s="67" t="s">
        <v>16</v>
      </c>
      <c r="AT198" s="67" t="s">
        <v>16</v>
      </c>
    </row>
    <row r="199" spans="2:46" x14ac:dyDescent="0.3">
      <c r="B199" s="12" t="s">
        <v>331</v>
      </c>
      <c r="C199" s="14" t="s">
        <v>308</v>
      </c>
      <c r="D199" s="67" t="s">
        <v>42</v>
      </c>
      <c r="E199" s="67" t="s">
        <v>43</v>
      </c>
      <c r="F199" s="67">
        <v>32104</v>
      </c>
      <c r="G199" s="67" t="s">
        <v>154</v>
      </c>
      <c r="H199" s="67" t="s">
        <v>164</v>
      </c>
      <c r="I199" s="67" t="s">
        <v>166</v>
      </c>
      <c r="J199" s="67" t="s">
        <v>43</v>
      </c>
      <c r="K199" s="67">
        <v>1166</v>
      </c>
      <c r="L199" s="67" t="s">
        <v>996</v>
      </c>
      <c r="M199" s="67">
        <v>2013</v>
      </c>
      <c r="N199" s="66" t="b">
        <v>0</v>
      </c>
      <c r="O199" s="67">
        <v>2013</v>
      </c>
      <c r="P199" s="15">
        <v>0</v>
      </c>
      <c r="Q199" s="67">
        <v>4643.4866000000002</v>
      </c>
      <c r="R199" s="67" t="s">
        <v>16</v>
      </c>
      <c r="S199" s="67" t="s">
        <v>386</v>
      </c>
      <c r="T199" s="67" t="s">
        <v>16</v>
      </c>
      <c r="U199" s="67">
        <v>0</v>
      </c>
      <c r="V199" s="67">
        <v>0</v>
      </c>
      <c r="W199" s="67">
        <v>40</v>
      </c>
      <c r="X199" s="67" t="s">
        <v>16</v>
      </c>
      <c r="Y199" s="67" t="s">
        <v>365</v>
      </c>
      <c r="Z199" s="67" t="s">
        <v>16</v>
      </c>
      <c r="AA199" s="67" t="s">
        <v>16</v>
      </c>
      <c r="AB199" s="67" t="s">
        <v>1267</v>
      </c>
      <c r="AC199" s="67" t="s">
        <v>16</v>
      </c>
      <c r="AD199" s="67" t="s">
        <v>1009</v>
      </c>
      <c r="AE199" s="67" t="s">
        <v>409</v>
      </c>
      <c r="AF199" s="67" t="s">
        <v>16</v>
      </c>
      <c r="AG199" s="67" t="s">
        <v>16</v>
      </c>
      <c r="AH199" s="67" t="s">
        <v>16</v>
      </c>
      <c r="AI199" s="67" t="s">
        <v>16</v>
      </c>
      <c r="AJ199" s="67" t="s">
        <v>16</v>
      </c>
      <c r="AK199" s="67" t="s">
        <v>16</v>
      </c>
      <c r="AL199" s="67" t="s">
        <v>16</v>
      </c>
      <c r="AM199" s="67" t="s">
        <v>16</v>
      </c>
      <c r="AN199" s="67" t="s">
        <v>16</v>
      </c>
      <c r="AO199" s="67" t="s">
        <v>16</v>
      </c>
      <c r="AP199" s="67" t="s">
        <v>16</v>
      </c>
      <c r="AQ199" s="67" t="s">
        <v>447</v>
      </c>
      <c r="AR199" s="67" t="s">
        <v>16</v>
      </c>
      <c r="AS199" s="67" t="s">
        <v>16</v>
      </c>
      <c r="AT199" s="67" t="s">
        <v>16</v>
      </c>
    </row>
    <row r="200" spans="2:46" x14ac:dyDescent="0.3">
      <c r="B200" s="12" t="s">
        <v>331</v>
      </c>
      <c r="C200" s="14" t="s">
        <v>308</v>
      </c>
      <c r="D200" s="67" t="s">
        <v>42</v>
      </c>
      <c r="E200" s="67" t="s">
        <v>43</v>
      </c>
      <c r="F200" s="67">
        <v>32104</v>
      </c>
      <c r="G200" s="67" t="s">
        <v>154</v>
      </c>
      <c r="H200" s="67" t="s">
        <v>164</v>
      </c>
      <c r="I200" s="67" t="s">
        <v>166</v>
      </c>
      <c r="J200" s="67" t="s">
        <v>43</v>
      </c>
      <c r="K200" s="67">
        <v>181660</v>
      </c>
      <c r="L200" s="67" t="s">
        <v>404</v>
      </c>
      <c r="M200" s="67">
        <v>1999</v>
      </c>
      <c r="N200" s="66" t="b">
        <v>0</v>
      </c>
      <c r="O200" s="67">
        <v>2013</v>
      </c>
      <c r="P200" s="15">
        <v>0</v>
      </c>
      <c r="Q200" s="67">
        <v>26.6113</v>
      </c>
      <c r="R200" s="67" t="s">
        <v>16</v>
      </c>
      <c r="S200" s="67" t="s">
        <v>386</v>
      </c>
      <c r="T200" s="67" t="s">
        <v>16</v>
      </c>
      <c r="U200" s="67">
        <v>0</v>
      </c>
      <c r="V200" s="67">
        <v>0</v>
      </c>
      <c r="W200" s="67">
        <v>40</v>
      </c>
      <c r="X200" s="67" t="s">
        <v>16</v>
      </c>
      <c r="Y200" s="67" t="s">
        <v>365</v>
      </c>
      <c r="Z200" s="67" t="s">
        <v>16</v>
      </c>
      <c r="AA200" s="67" t="s">
        <v>16</v>
      </c>
      <c r="AB200" s="67" t="s">
        <v>1268</v>
      </c>
      <c r="AC200" s="67" t="s">
        <v>16</v>
      </c>
      <c r="AD200" s="67" t="s">
        <v>1009</v>
      </c>
      <c r="AE200" s="67" t="s">
        <v>1000</v>
      </c>
      <c r="AF200" s="67" t="s">
        <v>16</v>
      </c>
      <c r="AG200" s="67" t="s">
        <v>16</v>
      </c>
      <c r="AH200" s="67" t="s">
        <v>16</v>
      </c>
      <c r="AI200" s="67" t="s">
        <v>16</v>
      </c>
      <c r="AJ200" s="67" t="s">
        <v>16</v>
      </c>
      <c r="AK200" s="67" t="s">
        <v>16</v>
      </c>
      <c r="AL200" s="67" t="s">
        <v>16</v>
      </c>
      <c r="AM200" s="67" t="s">
        <v>16</v>
      </c>
      <c r="AN200" s="67" t="s">
        <v>16</v>
      </c>
      <c r="AO200" s="67" t="s">
        <v>16</v>
      </c>
      <c r="AP200" s="67" t="s">
        <v>16</v>
      </c>
      <c r="AQ200" s="67" t="s">
        <v>605</v>
      </c>
      <c r="AR200" s="67" t="s">
        <v>16</v>
      </c>
      <c r="AS200" s="67" t="s">
        <v>16</v>
      </c>
      <c r="AT200" s="67" t="s">
        <v>16</v>
      </c>
    </row>
    <row r="201" spans="2:46" x14ac:dyDescent="0.3">
      <c r="B201" s="12" t="s">
        <v>331</v>
      </c>
      <c r="C201" s="14" t="s">
        <v>308</v>
      </c>
      <c r="D201" s="67" t="s">
        <v>42</v>
      </c>
      <c r="E201" s="67" t="s">
        <v>43</v>
      </c>
      <c r="F201" s="67">
        <v>32104</v>
      </c>
      <c r="G201" s="67" t="s">
        <v>154</v>
      </c>
      <c r="H201" s="67" t="s">
        <v>164</v>
      </c>
      <c r="I201" s="67" t="s">
        <v>166</v>
      </c>
      <c r="J201" s="67" t="s">
        <v>43</v>
      </c>
      <c r="K201" s="67">
        <v>277</v>
      </c>
      <c r="L201" s="67" t="s">
        <v>996</v>
      </c>
      <c r="M201" s="67">
        <v>2008</v>
      </c>
      <c r="N201" s="66" t="b">
        <v>0</v>
      </c>
      <c r="O201" s="67">
        <v>2013</v>
      </c>
      <c r="P201" s="15">
        <v>0</v>
      </c>
      <c r="Q201" s="67">
        <v>4537.5173999999997</v>
      </c>
      <c r="R201" s="67" t="s">
        <v>16</v>
      </c>
      <c r="S201" s="67" t="s">
        <v>386</v>
      </c>
      <c r="T201" s="67" t="s">
        <v>16</v>
      </c>
      <c r="U201" s="67">
        <v>0</v>
      </c>
      <c r="V201" s="67">
        <v>0</v>
      </c>
      <c r="W201" s="67">
        <v>40</v>
      </c>
      <c r="X201" s="67" t="s">
        <v>16</v>
      </c>
      <c r="Y201" s="67" t="s">
        <v>365</v>
      </c>
      <c r="Z201" s="67" t="s">
        <v>16</v>
      </c>
      <c r="AA201" s="67" t="s">
        <v>16</v>
      </c>
      <c r="AB201" s="67" t="s">
        <v>1269</v>
      </c>
      <c r="AC201" s="67" t="s">
        <v>16</v>
      </c>
      <c r="AD201" s="67" t="s">
        <v>1007</v>
      </c>
      <c r="AE201" s="67" t="s">
        <v>997</v>
      </c>
      <c r="AF201" s="67" t="s">
        <v>16</v>
      </c>
      <c r="AG201" s="67" t="s">
        <v>16</v>
      </c>
      <c r="AH201" s="67" t="s">
        <v>16</v>
      </c>
      <c r="AI201" s="67" t="s">
        <v>16</v>
      </c>
      <c r="AJ201" s="67" t="s">
        <v>16</v>
      </c>
      <c r="AK201" s="67" t="s">
        <v>16</v>
      </c>
      <c r="AL201" s="67" t="s">
        <v>16</v>
      </c>
      <c r="AM201" s="67" t="s">
        <v>16</v>
      </c>
      <c r="AN201" s="67" t="s">
        <v>16</v>
      </c>
      <c r="AO201" s="67" t="s">
        <v>16</v>
      </c>
      <c r="AP201" s="67" t="s">
        <v>16</v>
      </c>
      <c r="AQ201" s="67" t="s">
        <v>672</v>
      </c>
      <c r="AR201" s="67" t="s">
        <v>16</v>
      </c>
      <c r="AS201" s="67" t="s">
        <v>16</v>
      </c>
      <c r="AT201" s="67" t="s">
        <v>16</v>
      </c>
    </row>
    <row r="202" spans="2:46" x14ac:dyDescent="0.3">
      <c r="B202" s="12" t="s">
        <v>331</v>
      </c>
      <c r="C202" s="14" t="s">
        <v>308</v>
      </c>
      <c r="D202" s="67" t="s">
        <v>42</v>
      </c>
      <c r="E202" s="67" t="s">
        <v>43</v>
      </c>
      <c r="F202" s="67">
        <v>32104</v>
      </c>
      <c r="G202" s="67" t="s">
        <v>154</v>
      </c>
      <c r="H202" s="67" t="s">
        <v>164</v>
      </c>
      <c r="I202" s="67" t="s">
        <v>166</v>
      </c>
      <c r="J202" s="67" t="s">
        <v>43</v>
      </c>
      <c r="K202" s="67">
        <v>17553.599999999999</v>
      </c>
      <c r="L202" s="67" t="s">
        <v>404</v>
      </c>
      <c r="M202" s="67">
        <v>2006</v>
      </c>
      <c r="N202" s="66" t="b">
        <v>0</v>
      </c>
      <c r="O202" s="67">
        <v>2013</v>
      </c>
      <c r="P202" s="15">
        <v>0</v>
      </c>
      <c r="Q202" s="67">
        <v>24.785699999999999</v>
      </c>
      <c r="R202" s="67" t="s">
        <v>16</v>
      </c>
      <c r="S202" s="67" t="s">
        <v>386</v>
      </c>
      <c r="T202" s="67" t="s">
        <v>16</v>
      </c>
      <c r="U202" s="67">
        <v>0</v>
      </c>
      <c r="V202" s="67">
        <v>0</v>
      </c>
      <c r="W202" s="67">
        <v>40</v>
      </c>
      <c r="X202" s="67" t="s">
        <v>16</v>
      </c>
      <c r="Y202" s="67" t="s">
        <v>365</v>
      </c>
      <c r="Z202" s="67" t="s">
        <v>16</v>
      </c>
      <c r="AA202" s="67" t="s">
        <v>16</v>
      </c>
      <c r="AB202" s="67" t="s">
        <v>1270</v>
      </c>
      <c r="AC202" s="67" t="s">
        <v>16</v>
      </c>
      <c r="AD202" s="67" t="s">
        <v>1008</v>
      </c>
      <c r="AE202" s="67" t="s">
        <v>999</v>
      </c>
      <c r="AF202" s="67" t="s">
        <v>16</v>
      </c>
      <c r="AG202" s="67" t="s">
        <v>16</v>
      </c>
      <c r="AH202" s="67" t="s">
        <v>16</v>
      </c>
      <c r="AI202" s="67" t="s">
        <v>16</v>
      </c>
      <c r="AJ202" s="67" t="s">
        <v>16</v>
      </c>
      <c r="AK202" s="67" t="s">
        <v>16</v>
      </c>
      <c r="AL202" s="67" t="s">
        <v>16</v>
      </c>
      <c r="AM202" s="67" t="s">
        <v>16</v>
      </c>
      <c r="AN202" s="67" t="s">
        <v>16</v>
      </c>
      <c r="AO202" s="67" t="s">
        <v>16</v>
      </c>
      <c r="AP202" s="67" t="s">
        <v>16</v>
      </c>
      <c r="AQ202" s="67" t="s">
        <v>522</v>
      </c>
      <c r="AR202" s="67" t="s">
        <v>16</v>
      </c>
      <c r="AS202" s="67" t="s">
        <v>16</v>
      </c>
      <c r="AT202" s="67" t="s">
        <v>16</v>
      </c>
    </row>
    <row r="203" spans="2:46" x14ac:dyDescent="0.3">
      <c r="B203" s="12" t="s">
        <v>331</v>
      </c>
      <c r="C203" s="14" t="s">
        <v>308</v>
      </c>
      <c r="D203" s="67" t="s">
        <v>42</v>
      </c>
      <c r="E203" s="67" t="s">
        <v>168</v>
      </c>
      <c r="F203" s="67">
        <v>32204</v>
      </c>
      <c r="G203" s="67" t="s">
        <v>154</v>
      </c>
      <c r="H203" s="67" t="s">
        <v>164</v>
      </c>
      <c r="I203" s="67" t="s">
        <v>167</v>
      </c>
      <c r="J203" s="67" t="s">
        <v>168</v>
      </c>
      <c r="K203" s="67">
        <v>17</v>
      </c>
      <c r="L203" s="67" t="s">
        <v>996</v>
      </c>
      <c r="M203" s="67">
        <v>2011</v>
      </c>
      <c r="N203" s="66" t="b">
        <v>0</v>
      </c>
      <c r="O203" s="67">
        <v>2013</v>
      </c>
      <c r="P203" s="15">
        <v>0</v>
      </c>
      <c r="Q203" s="67">
        <v>1194332.0656999999</v>
      </c>
      <c r="R203" s="67" t="s">
        <v>16</v>
      </c>
      <c r="S203" s="67" t="s">
        <v>386</v>
      </c>
      <c r="T203" s="67" t="s">
        <v>16</v>
      </c>
      <c r="U203" s="67">
        <v>0</v>
      </c>
      <c r="V203" s="67">
        <v>0</v>
      </c>
      <c r="W203" s="67">
        <v>40</v>
      </c>
      <c r="X203" s="67" t="s">
        <v>16</v>
      </c>
      <c r="Y203" s="67" t="s">
        <v>365</v>
      </c>
      <c r="Z203" s="67" t="s">
        <v>16</v>
      </c>
      <c r="AA203" s="67" t="s">
        <v>16</v>
      </c>
      <c r="AB203" s="67" t="s">
        <v>1271</v>
      </c>
      <c r="AC203" s="67" t="s">
        <v>16</v>
      </c>
      <c r="AD203" s="67" t="s">
        <v>1007</v>
      </c>
      <c r="AE203" s="67" t="s">
        <v>997</v>
      </c>
      <c r="AF203" s="67" t="s">
        <v>16</v>
      </c>
      <c r="AG203" s="67" t="s">
        <v>16</v>
      </c>
      <c r="AH203" s="67" t="s">
        <v>16</v>
      </c>
      <c r="AI203" s="67" t="s">
        <v>16</v>
      </c>
      <c r="AJ203" s="67" t="s">
        <v>16</v>
      </c>
      <c r="AK203" s="67" t="s">
        <v>16</v>
      </c>
      <c r="AL203" s="67" t="s">
        <v>16</v>
      </c>
      <c r="AM203" s="67" t="s">
        <v>16</v>
      </c>
      <c r="AN203" s="67" t="s">
        <v>16</v>
      </c>
      <c r="AO203" s="67" t="s">
        <v>16</v>
      </c>
      <c r="AP203" s="67" t="s">
        <v>16</v>
      </c>
      <c r="AQ203" s="67" t="s">
        <v>546</v>
      </c>
      <c r="AR203" s="67" t="s">
        <v>16</v>
      </c>
      <c r="AS203" s="67" t="s">
        <v>16</v>
      </c>
      <c r="AT203" s="67" t="s">
        <v>16</v>
      </c>
    </row>
    <row r="204" spans="2:46" x14ac:dyDescent="0.3">
      <c r="B204" s="12" t="s">
        <v>331</v>
      </c>
      <c r="C204" s="14" t="s">
        <v>308</v>
      </c>
      <c r="D204" s="67" t="s">
        <v>42</v>
      </c>
      <c r="E204" s="67" t="s">
        <v>168</v>
      </c>
      <c r="F204" s="67">
        <v>32204</v>
      </c>
      <c r="G204" s="67" t="s">
        <v>154</v>
      </c>
      <c r="H204" s="67" t="s">
        <v>164</v>
      </c>
      <c r="I204" s="67" t="s">
        <v>167</v>
      </c>
      <c r="J204" s="67" t="s">
        <v>168</v>
      </c>
      <c r="K204" s="67">
        <v>13</v>
      </c>
      <c r="L204" s="67" t="s">
        <v>996</v>
      </c>
      <c r="M204" s="67">
        <v>1999</v>
      </c>
      <c r="N204" s="66" t="b">
        <v>0</v>
      </c>
      <c r="O204" s="67">
        <v>2013</v>
      </c>
      <c r="P204" s="15">
        <v>0</v>
      </c>
      <c r="Q204" s="67">
        <v>1041212.5701</v>
      </c>
      <c r="R204" s="67" t="s">
        <v>16</v>
      </c>
      <c r="S204" s="67" t="s">
        <v>386</v>
      </c>
      <c r="T204" s="67" t="s">
        <v>16</v>
      </c>
      <c r="U204" s="67">
        <v>0</v>
      </c>
      <c r="V204" s="67">
        <v>0</v>
      </c>
      <c r="W204" s="67">
        <v>40</v>
      </c>
      <c r="X204" s="67" t="s">
        <v>16</v>
      </c>
      <c r="Y204" s="67" t="s">
        <v>365</v>
      </c>
      <c r="Z204" s="67" t="s">
        <v>16</v>
      </c>
      <c r="AA204" s="67" t="s">
        <v>16</v>
      </c>
      <c r="AB204" s="67" t="s">
        <v>1272</v>
      </c>
      <c r="AC204" s="67" t="s">
        <v>16</v>
      </c>
      <c r="AD204" s="67" t="s">
        <v>1007</v>
      </c>
      <c r="AE204" s="67" t="s">
        <v>1000</v>
      </c>
      <c r="AF204" s="67" t="s">
        <v>16</v>
      </c>
      <c r="AG204" s="67" t="s">
        <v>16</v>
      </c>
      <c r="AH204" s="67" t="s">
        <v>16</v>
      </c>
      <c r="AI204" s="67" t="s">
        <v>16</v>
      </c>
      <c r="AJ204" s="67" t="s">
        <v>16</v>
      </c>
      <c r="AK204" s="67" t="s">
        <v>16</v>
      </c>
      <c r="AL204" s="67" t="s">
        <v>16</v>
      </c>
      <c r="AM204" s="67" t="s">
        <v>16</v>
      </c>
      <c r="AN204" s="67" t="s">
        <v>16</v>
      </c>
      <c r="AO204" s="67" t="s">
        <v>16</v>
      </c>
      <c r="AP204" s="67" t="s">
        <v>16</v>
      </c>
      <c r="AQ204" s="67" t="s">
        <v>537</v>
      </c>
      <c r="AR204" s="67" t="s">
        <v>16</v>
      </c>
      <c r="AS204" s="67" t="s">
        <v>16</v>
      </c>
      <c r="AT204" s="67" t="s">
        <v>16</v>
      </c>
    </row>
    <row r="205" spans="2:46" x14ac:dyDescent="0.3">
      <c r="B205" s="12" t="s">
        <v>331</v>
      </c>
      <c r="C205" s="14" t="s">
        <v>308</v>
      </c>
      <c r="D205" s="67" t="s">
        <v>42</v>
      </c>
      <c r="E205" s="67" t="s">
        <v>168</v>
      </c>
      <c r="F205" s="67">
        <v>32204</v>
      </c>
      <c r="G205" s="67" t="s">
        <v>154</v>
      </c>
      <c r="H205" s="67" t="s">
        <v>164</v>
      </c>
      <c r="I205" s="67" t="s">
        <v>167</v>
      </c>
      <c r="J205" s="67" t="s">
        <v>168</v>
      </c>
      <c r="K205" s="67">
        <v>6</v>
      </c>
      <c r="L205" s="67" t="s">
        <v>996</v>
      </c>
      <c r="M205" s="67">
        <v>2013</v>
      </c>
      <c r="N205" s="66" t="b">
        <v>0</v>
      </c>
      <c r="O205" s="67">
        <v>2013</v>
      </c>
      <c r="P205" s="15">
        <v>0</v>
      </c>
      <c r="Q205" s="67">
        <v>1401918.3533000001</v>
      </c>
      <c r="R205" s="67" t="s">
        <v>16</v>
      </c>
      <c r="S205" s="67" t="s">
        <v>386</v>
      </c>
      <c r="T205" s="67" t="s">
        <v>16</v>
      </c>
      <c r="U205" s="67">
        <v>0</v>
      </c>
      <c r="V205" s="67">
        <v>0</v>
      </c>
      <c r="W205" s="67">
        <v>40</v>
      </c>
      <c r="X205" s="67" t="s">
        <v>16</v>
      </c>
      <c r="Y205" s="67" t="s">
        <v>365</v>
      </c>
      <c r="Z205" s="67" t="s">
        <v>16</v>
      </c>
      <c r="AA205" s="67" t="s">
        <v>16</v>
      </c>
      <c r="AB205" s="67" t="s">
        <v>1273</v>
      </c>
      <c r="AC205" s="67" t="s">
        <v>16</v>
      </c>
      <c r="AD205" s="67" t="s">
        <v>1008</v>
      </c>
      <c r="AE205" s="67" t="s">
        <v>998</v>
      </c>
      <c r="AF205" s="67" t="s">
        <v>16</v>
      </c>
      <c r="AG205" s="67" t="s">
        <v>16</v>
      </c>
      <c r="AH205" s="67" t="s">
        <v>16</v>
      </c>
      <c r="AI205" s="67" t="s">
        <v>16</v>
      </c>
      <c r="AJ205" s="67" t="s">
        <v>16</v>
      </c>
      <c r="AK205" s="67" t="s">
        <v>16</v>
      </c>
      <c r="AL205" s="67" t="s">
        <v>16</v>
      </c>
      <c r="AM205" s="67" t="s">
        <v>16</v>
      </c>
      <c r="AN205" s="67" t="s">
        <v>16</v>
      </c>
      <c r="AO205" s="67" t="s">
        <v>16</v>
      </c>
      <c r="AP205" s="67" t="s">
        <v>16</v>
      </c>
      <c r="AQ205" s="67" t="s">
        <v>511</v>
      </c>
      <c r="AR205" s="67" t="s">
        <v>16</v>
      </c>
      <c r="AS205" s="67" t="s">
        <v>16</v>
      </c>
      <c r="AT205" s="67" t="s">
        <v>16</v>
      </c>
    </row>
    <row r="206" spans="2:46" x14ac:dyDescent="0.3">
      <c r="B206" s="12" t="s">
        <v>331</v>
      </c>
      <c r="C206" s="14" t="s">
        <v>308</v>
      </c>
      <c r="D206" s="67" t="s">
        <v>42</v>
      </c>
      <c r="E206" s="67" t="s">
        <v>168</v>
      </c>
      <c r="F206" s="67">
        <v>32204</v>
      </c>
      <c r="G206" s="67" t="s">
        <v>154</v>
      </c>
      <c r="H206" s="67" t="s">
        <v>164</v>
      </c>
      <c r="I206" s="67" t="s">
        <v>167</v>
      </c>
      <c r="J206" s="67" t="s">
        <v>168</v>
      </c>
      <c r="K206" s="67">
        <v>3</v>
      </c>
      <c r="L206" s="67" t="s">
        <v>411</v>
      </c>
      <c r="M206" s="67">
        <v>2003</v>
      </c>
      <c r="N206" s="66" t="b">
        <v>0</v>
      </c>
      <c r="O206" s="67">
        <v>2013</v>
      </c>
      <c r="P206" s="15">
        <v>0</v>
      </c>
      <c r="Q206" s="67">
        <v>1418032.3574000001</v>
      </c>
      <c r="R206" s="67" t="s">
        <v>16</v>
      </c>
      <c r="S206" s="67" t="s">
        <v>386</v>
      </c>
      <c r="T206" s="67" t="s">
        <v>16</v>
      </c>
      <c r="U206" s="67">
        <v>0</v>
      </c>
      <c r="V206" s="67">
        <v>0</v>
      </c>
      <c r="W206" s="67">
        <v>40</v>
      </c>
      <c r="X206" s="67" t="s">
        <v>16</v>
      </c>
      <c r="Y206" s="67" t="s">
        <v>365</v>
      </c>
      <c r="Z206" s="67" t="s">
        <v>16</v>
      </c>
      <c r="AA206" s="67" t="s">
        <v>16</v>
      </c>
      <c r="AB206" s="67" t="s">
        <v>1274</v>
      </c>
      <c r="AC206" s="67" t="s">
        <v>16</v>
      </c>
      <c r="AD206" s="67" t="s">
        <v>1007</v>
      </c>
      <c r="AE206" s="67" t="s">
        <v>997</v>
      </c>
      <c r="AF206" s="67" t="s">
        <v>16</v>
      </c>
      <c r="AG206" s="67" t="s">
        <v>16</v>
      </c>
      <c r="AH206" s="67" t="s">
        <v>16</v>
      </c>
      <c r="AI206" s="67" t="s">
        <v>16</v>
      </c>
      <c r="AJ206" s="67" t="s">
        <v>16</v>
      </c>
      <c r="AK206" s="67" t="s">
        <v>16</v>
      </c>
      <c r="AL206" s="67" t="s">
        <v>16</v>
      </c>
      <c r="AM206" s="67" t="s">
        <v>16</v>
      </c>
      <c r="AN206" s="67" t="s">
        <v>16</v>
      </c>
      <c r="AO206" s="67" t="s">
        <v>16</v>
      </c>
      <c r="AP206" s="67" t="s">
        <v>16</v>
      </c>
      <c r="AQ206" s="67" t="s">
        <v>554</v>
      </c>
      <c r="AR206" s="67" t="s">
        <v>16</v>
      </c>
      <c r="AS206" s="67" t="s">
        <v>16</v>
      </c>
      <c r="AT206" s="67" t="s">
        <v>16</v>
      </c>
    </row>
    <row r="207" spans="2:46" x14ac:dyDescent="0.3">
      <c r="B207" s="12" t="s">
        <v>331</v>
      </c>
      <c r="C207" s="14" t="s">
        <v>308</v>
      </c>
      <c r="D207" s="67" t="s">
        <v>42</v>
      </c>
      <c r="E207" s="67" t="s">
        <v>168</v>
      </c>
      <c r="F207" s="67">
        <v>32204</v>
      </c>
      <c r="G207" s="67" t="s">
        <v>154</v>
      </c>
      <c r="H207" s="67" t="s">
        <v>164</v>
      </c>
      <c r="I207" s="67" t="s">
        <v>167</v>
      </c>
      <c r="J207" s="67" t="s">
        <v>168</v>
      </c>
      <c r="K207" s="67">
        <v>2</v>
      </c>
      <c r="L207" s="67" t="s">
        <v>411</v>
      </c>
      <c r="M207" s="67">
        <v>2005</v>
      </c>
      <c r="N207" s="66" t="b">
        <v>0</v>
      </c>
      <c r="O207" s="67">
        <v>2013</v>
      </c>
      <c r="P207" s="15">
        <v>0</v>
      </c>
      <c r="Q207" s="67">
        <v>1401918.3533000001</v>
      </c>
      <c r="R207" s="67" t="s">
        <v>16</v>
      </c>
      <c r="S207" s="67" t="s">
        <v>386</v>
      </c>
      <c r="T207" s="67" t="s">
        <v>16</v>
      </c>
      <c r="U207" s="67">
        <v>0</v>
      </c>
      <c r="V207" s="67">
        <v>0</v>
      </c>
      <c r="W207" s="67">
        <v>40</v>
      </c>
      <c r="X207" s="67" t="s">
        <v>16</v>
      </c>
      <c r="Y207" s="67" t="s">
        <v>365</v>
      </c>
      <c r="Z207" s="67" t="s">
        <v>16</v>
      </c>
      <c r="AA207" s="67" t="s">
        <v>16</v>
      </c>
      <c r="AB207" s="67" t="s">
        <v>1275</v>
      </c>
      <c r="AC207" s="67" t="s">
        <v>16</v>
      </c>
      <c r="AD207" s="67" t="s">
        <v>1008</v>
      </c>
      <c r="AE207" s="67" t="s">
        <v>409</v>
      </c>
      <c r="AF207" s="67" t="s">
        <v>16</v>
      </c>
      <c r="AG207" s="67" t="s">
        <v>16</v>
      </c>
      <c r="AH207" s="67" t="s">
        <v>16</v>
      </c>
      <c r="AI207" s="67" t="s">
        <v>16</v>
      </c>
      <c r="AJ207" s="67" t="s">
        <v>16</v>
      </c>
      <c r="AK207" s="67" t="s">
        <v>16</v>
      </c>
      <c r="AL207" s="67" t="s">
        <v>16</v>
      </c>
      <c r="AM207" s="67" t="s">
        <v>16</v>
      </c>
      <c r="AN207" s="67" t="s">
        <v>16</v>
      </c>
      <c r="AO207" s="67" t="s">
        <v>16</v>
      </c>
      <c r="AP207" s="67" t="s">
        <v>16</v>
      </c>
      <c r="AQ207" s="67" t="s">
        <v>451</v>
      </c>
      <c r="AR207" s="67" t="s">
        <v>16</v>
      </c>
      <c r="AS207" s="67" t="s">
        <v>16</v>
      </c>
      <c r="AT207" s="67" t="s">
        <v>16</v>
      </c>
    </row>
    <row r="208" spans="2:46" x14ac:dyDescent="0.3">
      <c r="B208" s="12" t="s">
        <v>331</v>
      </c>
      <c r="C208" s="14" t="s">
        <v>308</v>
      </c>
      <c r="D208" s="67" t="s">
        <v>42</v>
      </c>
      <c r="E208" s="67" t="s">
        <v>168</v>
      </c>
      <c r="F208" s="67">
        <v>32204</v>
      </c>
      <c r="G208" s="67" t="s">
        <v>154</v>
      </c>
      <c r="H208" s="67" t="s">
        <v>164</v>
      </c>
      <c r="I208" s="67" t="s">
        <v>167</v>
      </c>
      <c r="J208" s="67" t="s">
        <v>168</v>
      </c>
      <c r="K208" s="67">
        <v>1</v>
      </c>
      <c r="L208" s="67" t="s">
        <v>996</v>
      </c>
      <c r="M208" s="67">
        <v>2006</v>
      </c>
      <c r="N208" s="66" t="b">
        <v>0</v>
      </c>
      <c r="O208" s="67">
        <v>2013</v>
      </c>
      <c r="P208" s="15">
        <v>0</v>
      </c>
      <c r="Q208" s="67">
        <v>966840.24369999999</v>
      </c>
      <c r="R208" s="67" t="s">
        <v>16</v>
      </c>
      <c r="S208" s="67" t="s">
        <v>386</v>
      </c>
      <c r="T208" s="67" t="s">
        <v>16</v>
      </c>
      <c r="U208" s="67">
        <v>0</v>
      </c>
      <c r="V208" s="67">
        <v>0</v>
      </c>
      <c r="W208" s="67">
        <v>40</v>
      </c>
      <c r="X208" s="67" t="s">
        <v>16</v>
      </c>
      <c r="Y208" s="67" t="s">
        <v>365</v>
      </c>
      <c r="Z208" s="67" t="s">
        <v>16</v>
      </c>
      <c r="AA208" s="67" t="s">
        <v>16</v>
      </c>
      <c r="AB208" s="67" t="s">
        <v>1276</v>
      </c>
      <c r="AC208" s="67" t="s">
        <v>16</v>
      </c>
      <c r="AD208" s="67" t="s">
        <v>1009</v>
      </c>
      <c r="AE208" s="67" t="s">
        <v>1000</v>
      </c>
      <c r="AF208" s="67" t="s">
        <v>16</v>
      </c>
      <c r="AG208" s="67" t="s">
        <v>16</v>
      </c>
      <c r="AH208" s="67" t="s">
        <v>16</v>
      </c>
      <c r="AI208" s="67" t="s">
        <v>16</v>
      </c>
      <c r="AJ208" s="67" t="s">
        <v>16</v>
      </c>
      <c r="AK208" s="67" t="s">
        <v>16</v>
      </c>
      <c r="AL208" s="67" t="s">
        <v>16</v>
      </c>
      <c r="AM208" s="67" t="s">
        <v>16</v>
      </c>
      <c r="AN208" s="67" t="s">
        <v>16</v>
      </c>
      <c r="AO208" s="67" t="s">
        <v>16</v>
      </c>
      <c r="AP208" s="67" t="s">
        <v>16</v>
      </c>
      <c r="AQ208" s="67" t="s">
        <v>556</v>
      </c>
      <c r="AR208" s="67" t="s">
        <v>16</v>
      </c>
      <c r="AS208" s="67" t="s">
        <v>16</v>
      </c>
      <c r="AT208" s="67" t="s">
        <v>16</v>
      </c>
    </row>
    <row r="209" spans="2:46" x14ac:dyDescent="0.3">
      <c r="B209" s="12" t="s">
        <v>331</v>
      </c>
      <c r="C209" s="14" t="s">
        <v>308</v>
      </c>
      <c r="D209" s="67" t="s">
        <v>42</v>
      </c>
      <c r="E209" s="67" t="s">
        <v>169</v>
      </c>
      <c r="F209" s="67">
        <v>32205</v>
      </c>
      <c r="G209" s="67" t="s">
        <v>154</v>
      </c>
      <c r="H209" s="67" t="s">
        <v>164</v>
      </c>
      <c r="I209" s="67" t="s">
        <v>167</v>
      </c>
      <c r="J209" s="67" t="s">
        <v>169</v>
      </c>
      <c r="K209" s="67">
        <v>8</v>
      </c>
      <c r="L209" s="67" t="s">
        <v>996</v>
      </c>
      <c r="M209" s="67">
        <v>2011</v>
      </c>
      <c r="N209" s="66" t="b">
        <v>0</v>
      </c>
      <c r="O209" s="67">
        <v>2013</v>
      </c>
      <c r="P209" s="15">
        <v>0</v>
      </c>
      <c r="Q209" s="67">
        <v>2685667.3435</v>
      </c>
      <c r="R209" s="67" t="s">
        <v>16</v>
      </c>
      <c r="S209" s="67" t="s">
        <v>386</v>
      </c>
      <c r="T209" s="67" t="s">
        <v>16</v>
      </c>
      <c r="U209" s="67">
        <v>0</v>
      </c>
      <c r="V209" s="67">
        <v>0</v>
      </c>
      <c r="W209" s="67">
        <v>40</v>
      </c>
      <c r="X209" s="67" t="s">
        <v>16</v>
      </c>
      <c r="Y209" s="67" t="s">
        <v>365</v>
      </c>
      <c r="Z209" s="67" t="s">
        <v>16</v>
      </c>
      <c r="AA209" s="67" t="s">
        <v>16</v>
      </c>
      <c r="AB209" s="67" t="s">
        <v>1277</v>
      </c>
      <c r="AC209" s="67" t="s">
        <v>16</v>
      </c>
      <c r="AD209" s="67" t="s">
        <v>1009</v>
      </c>
      <c r="AE209" s="67" t="s">
        <v>409</v>
      </c>
      <c r="AF209" s="67" t="s">
        <v>16</v>
      </c>
      <c r="AG209" s="67" t="s">
        <v>16</v>
      </c>
      <c r="AH209" s="67" t="s">
        <v>16</v>
      </c>
      <c r="AI209" s="67" t="s">
        <v>16</v>
      </c>
      <c r="AJ209" s="67" t="s">
        <v>16</v>
      </c>
      <c r="AK209" s="67" t="s">
        <v>16</v>
      </c>
      <c r="AL209" s="67" t="s">
        <v>16</v>
      </c>
      <c r="AM209" s="67" t="s">
        <v>16</v>
      </c>
      <c r="AN209" s="67" t="s">
        <v>16</v>
      </c>
      <c r="AO209" s="67" t="s">
        <v>16</v>
      </c>
      <c r="AP209" s="67" t="s">
        <v>16</v>
      </c>
      <c r="AQ209" s="67" t="s">
        <v>596</v>
      </c>
      <c r="AR209" s="67" t="s">
        <v>16</v>
      </c>
      <c r="AS209" s="67" t="s">
        <v>16</v>
      </c>
      <c r="AT209" s="67" t="s">
        <v>16</v>
      </c>
    </row>
    <row r="210" spans="2:46" x14ac:dyDescent="0.3">
      <c r="B210" s="12" t="s">
        <v>331</v>
      </c>
      <c r="C210" s="14" t="s">
        <v>308</v>
      </c>
      <c r="D210" s="67" t="s">
        <v>42</v>
      </c>
      <c r="E210" s="67" t="s">
        <v>169</v>
      </c>
      <c r="F210" s="67">
        <v>32205</v>
      </c>
      <c r="G210" s="67" t="s">
        <v>154</v>
      </c>
      <c r="H210" s="67" t="s">
        <v>164</v>
      </c>
      <c r="I210" s="67" t="s">
        <v>167</v>
      </c>
      <c r="J210" s="67" t="s">
        <v>169</v>
      </c>
      <c r="K210" s="67">
        <v>8</v>
      </c>
      <c r="L210" s="67" t="s">
        <v>996</v>
      </c>
      <c r="M210" s="67">
        <v>2011</v>
      </c>
      <c r="N210" s="66" t="b">
        <v>0</v>
      </c>
      <c r="O210" s="67">
        <v>2013</v>
      </c>
      <c r="P210" s="15">
        <v>0</v>
      </c>
      <c r="Q210" s="67">
        <v>2685667.3435</v>
      </c>
      <c r="R210" s="67" t="s">
        <v>16</v>
      </c>
      <c r="S210" s="67" t="s">
        <v>386</v>
      </c>
      <c r="T210" s="67" t="s">
        <v>16</v>
      </c>
      <c r="U210" s="67">
        <v>0</v>
      </c>
      <c r="V210" s="67">
        <v>0</v>
      </c>
      <c r="W210" s="67">
        <v>40</v>
      </c>
      <c r="X210" s="67" t="s">
        <v>16</v>
      </c>
      <c r="Y210" s="67" t="s">
        <v>365</v>
      </c>
      <c r="Z210" s="67" t="s">
        <v>16</v>
      </c>
      <c r="AA210" s="67" t="s">
        <v>16</v>
      </c>
      <c r="AB210" s="67" t="s">
        <v>1277</v>
      </c>
      <c r="AC210" s="67" t="s">
        <v>16</v>
      </c>
      <c r="AD210" s="67" t="s">
        <v>1007</v>
      </c>
      <c r="AE210" s="67" t="s">
        <v>998</v>
      </c>
      <c r="AF210" s="67" t="s">
        <v>16</v>
      </c>
      <c r="AG210" s="67" t="s">
        <v>16</v>
      </c>
      <c r="AH210" s="67" t="s">
        <v>16</v>
      </c>
      <c r="AI210" s="67" t="s">
        <v>16</v>
      </c>
      <c r="AJ210" s="67" t="s">
        <v>16</v>
      </c>
      <c r="AK210" s="67" t="s">
        <v>16</v>
      </c>
      <c r="AL210" s="67" t="s">
        <v>16</v>
      </c>
      <c r="AM210" s="67" t="s">
        <v>16</v>
      </c>
      <c r="AN210" s="67" t="s">
        <v>16</v>
      </c>
      <c r="AO210" s="67" t="s">
        <v>16</v>
      </c>
      <c r="AP210" s="67" t="s">
        <v>16</v>
      </c>
      <c r="AQ210" s="67" t="s">
        <v>421</v>
      </c>
      <c r="AR210" s="67" t="s">
        <v>16</v>
      </c>
      <c r="AS210" s="67" t="s">
        <v>16</v>
      </c>
      <c r="AT210" s="67" t="s">
        <v>16</v>
      </c>
    </row>
    <row r="211" spans="2:46" x14ac:dyDescent="0.3">
      <c r="B211" s="12" t="s">
        <v>331</v>
      </c>
      <c r="C211" s="14" t="s">
        <v>308</v>
      </c>
      <c r="D211" s="67" t="s">
        <v>42</v>
      </c>
      <c r="E211" s="67" t="s">
        <v>169</v>
      </c>
      <c r="F211" s="67">
        <v>32205</v>
      </c>
      <c r="G211" s="67" t="s">
        <v>154</v>
      </c>
      <c r="H211" s="67" t="s">
        <v>164</v>
      </c>
      <c r="I211" s="67" t="s">
        <v>167</v>
      </c>
      <c r="J211" s="67" t="s">
        <v>169</v>
      </c>
      <c r="K211" s="67">
        <v>8</v>
      </c>
      <c r="L211" s="67" t="s">
        <v>996</v>
      </c>
      <c r="M211" s="67">
        <v>2011</v>
      </c>
      <c r="N211" s="66" t="b">
        <v>0</v>
      </c>
      <c r="O211" s="67">
        <v>2013</v>
      </c>
      <c r="P211" s="15">
        <v>0</v>
      </c>
      <c r="Q211" s="67">
        <v>2685667.3435</v>
      </c>
      <c r="R211" s="67" t="s">
        <v>16</v>
      </c>
      <c r="S211" s="67" t="s">
        <v>386</v>
      </c>
      <c r="T211" s="67" t="s">
        <v>16</v>
      </c>
      <c r="U211" s="67">
        <v>0</v>
      </c>
      <c r="V211" s="67">
        <v>0</v>
      </c>
      <c r="W211" s="67">
        <v>40</v>
      </c>
      <c r="X211" s="67" t="s">
        <v>16</v>
      </c>
      <c r="Y211" s="67" t="s">
        <v>365</v>
      </c>
      <c r="Z211" s="67" t="s">
        <v>16</v>
      </c>
      <c r="AA211" s="67" t="s">
        <v>16</v>
      </c>
      <c r="AB211" s="67" t="s">
        <v>1277</v>
      </c>
      <c r="AC211" s="67" t="s">
        <v>16</v>
      </c>
      <c r="AD211" s="67" t="s">
        <v>1009</v>
      </c>
      <c r="AE211" s="67" t="s">
        <v>409</v>
      </c>
      <c r="AF211" s="67" t="s">
        <v>16</v>
      </c>
      <c r="AG211" s="67" t="s">
        <v>16</v>
      </c>
      <c r="AH211" s="67" t="s">
        <v>16</v>
      </c>
      <c r="AI211" s="67" t="s">
        <v>16</v>
      </c>
      <c r="AJ211" s="67" t="s">
        <v>16</v>
      </c>
      <c r="AK211" s="67" t="s">
        <v>16</v>
      </c>
      <c r="AL211" s="67" t="s">
        <v>16</v>
      </c>
      <c r="AM211" s="67" t="s">
        <v>16</v>
      </c>
      <c r="AN211" s="67" t="s">
        <v>16</v>
      </c>
      <c r="AO211" s="67" t="s">
        <v>16</v>
      </c>
      <c r="AP211" s="67" t="s">
        <v>16</v>
      </c>
      <c r="AQ211" s="67" t="s">
        <v>668</v>
      </c>
      <c r="AR211" s="67" t="s">
        <v>16</v>
      </c>
      <c r="AS211" s="67" t="s">
        <v>16</v>
      </c>
      <c r="AT211" s="67" t="s">
        <v>16</v>
      </c>
    </row>
    <row r="212" spans="2:46" x14ac:dyDescent="0.3">
      <c r="B212" s="12" t="s">
        <v>331</v>
      </c>
      <c r="C212" s="14" t="s">
        <v>308</v>
      </c>
      <c r="D212" s="67" t="s">
        <v>42</v>
      </c>
      <c r="E212" s="67" t="s">
        <v>169</v>
      </c>
      <c r="F212" s="67">
        <v>32205</v>
      </c>
      <c r="G212" s="67" t="s">
        <v>154</v>
      </c>
      <c r="H212" s="67" t="s">
        <v>164</v>
      </c>
      <c r="I212" s="67" t="s">
        <v>167</v>
      </c>
      <c r="J212" s="67" t="s">
        <v>169</v>
      </c>
      <c r="K212" s="67">
        <v>8</v>
      </c>
      <c r="L212" s="67" t="s">
        <v>996</v>
      </c>
      <c r="M212" s="67">
        <v>2011</v>
      </c>
      <c r="N212" s="66" t="b">
        <v>0</v>
      </c>
      <c r="O212" s="67">
        <v>2013</v>
      </c>
      <c r="P212" s="15">
        <v>0</v>
      </c>
      <c r="Q212" s="67">
        <v>2685667.3435</v>
      </c>
      <c r="R212" s="67" t="s">
        <v>16</v>
      </c>
      <c r="S212" s="67" t="s">
        <v>386</v>
      </c>
      <c r="T212" s="67" t="s">
        <v>16</v>
      </c>
      <c r="U212" s="67">
        <v>0</v>
      </c>
      <c r="V212" s="67">
        <v>0</v>
      </c>
      <c r="W212" s="67">
        <v>40</v>
      </c>
      <c r="X212" s="67" t="s">
        <v>16</v>
      </c>
      <c r="Y212" s="67" t="s">
        <v>365</v>
      </c>
      <c r="Z212" s="67" t="s">
        <v>16</v>
      </c>
      <c r="AA212" s="67" t="s">
        <v>16</v>
      </c>
      <c r="AB212" s="67" t="s">
        <v>1277</v>
      </c>
      <c r="AC212" s="67" t="s">
        <v>16</v>
      </c>
      <c r="AD212" s="67" t="s">
        <v>1007</v>
      </c>
      <c r="AE212" s="67" t="s">
        <v>999</v>
      </c>
      <c r="AF212" s="67" t="s">
        <v>16</v>
      </c>
      <c r="AG212" s="67" t="s">
        <v>16</v>
      </c>
      <c r="AH212" s="67" t="s">
        <v>16</v>
      </c>
      <c r="AI212" s="67" t="s">
        <v>16</v>
      </c>
      <c r="AJ212" s="67" t="s">
        <v>16</v>
      </c>
      <c r="AK212" s="67" t="s">
        <v>16</v>
      </c>
      <c r="AL212" s="67" t="s">
        <v>16</v>
      </c>
      <c r="AM212" s="67" t="s">
        <v>16</v>
      </c>
      <c r="AN212" s="67" t="s">
        <v>16</v>
      </c>
      <c r="AO212" s="67" t="s">
        <v>16</v>
      </c>
      <c r="AP212" s="67" t="s">
        <v>16</v>
      </c>
      <c r="AQ212" s="67" t="s">
        <v>653</v>
      </c>
      <c r="AR212" s="67" t="s">
        <v>16</v>
      </c>
      <c r="AS212" s="67" t="s">
        <v>16</v>
      </c>
      <c r="AT212" s="67" t="s">
        <v>16</v>
      </c>
    </row>
    <row r="213" spans="2:46" x14ac:dyDescent="0.3">
      <c r="B213" s="12" t="s">
        <v>331</v>
      </c>
      <c r="C213" s="14" t="s">
        <v>308</v>
      </c>
      <c r="D213" s="67" t="s">
        <v>42</v>
      </c>
      <c r="E213" s="67" t="s">
        <v>169</v>
      </c>
      <c r="F213" s="67">
        <v>32205</v>
      </c>
      <c r="G213" s="67" t="s">
        <v>154</v>
      </c>
      <c r="H213" s="67" t="s">
        <v>164</v>
      </c>
      <c r="I213" s="67" t="s">
        <v>167</v>
      </c>
      <c r="J213" s="67" t="s">
        <v>169</v>
      </c>
      <c r="K213" s="67">
        <v>7</v>
      </c>
      <c r="L213" s="67" t="s">
        <v>996</v>
      </c>
      <c r="M213" s="67">
        <v>1999</v>
      </c>
      <c r="N213" s="66" t="b">
        <v>0</v>
      </c>
      <c r="O213" s="67">
        <v>2013</v>
      </c>
      <c r="P213" s="15">
        <v>0</v>
      </c>
      <c r="Q213" s="67">
        <v>2788962.2414000002</v>
      </c>
      <c r="R213" s="67" t="s">
        <v>16</v>
      </c>
      <c r="S213" s="67" t="s">
        <v>386</v>
      </c>
      <c r="T213" s="67" t="s">
        <v>16</v>
      </c>
      <c r="U213" s="67">
        <v>0</v>
      </c>
      <c r="V213" s="67">
        <v>0</v>
      </c>
      <c r="W213" s="67">
        <v>40</v>
      </c>
      <c r="X213" s="67" t="s">
        <v>16</v>
      </c>
      <c r="Y213" s="67" t="s">
        <v>365</v>
      </c>
      <c r="Z213" s="67" t="s">
        <v>16</v>
      </c>
      <c r="AA213" s="67" t="s">
        <v>16</v>
      </c>
      <c r="AB213" s="67" t="s">
        <v>1278</v>
      </c>
      <c r="AC213" s="67" t="s">
        <v>16</v>
      </c>
      <c r="AD213" s="67" t="s">
        <v>1009</v>
      </c>
      <c r="AE213" s="67" t="s">
        <v>1000</v>
      </c>
      <c r="AF213" s="67" t="s">
        <v>16</v>
      </c>
      <c r="AG213" s="67" t="s">
        <v>16</v>
      </c>
      <c r="AH213" s="67" t="s">
        <v>16</v>
      </c>
      <c r="AI213" s="67" t="s">
        <v>16</v>
      </c>
      <c r="AJ213" s="67" t="s">
        <v>16</v>
      </c>
      <c r="AK213" s="67" t="s">
        <v>16</v>
      </c>
      <c r="AL213" s="67" t="s">
        <v>16</v>
      </c>
      <c r="AM213" s="67" t="s">
        <v>16</v>
      </c>
      <c r="AN213" s="67" t="s">
        <v>16</v>
      </c>
      <c r="AO213" s="67" t="s">
        <v>16</v>
      </c>
      <c r="AP213" s="67" t="s">
        <v>16</v>
      </c>
      <c r="AQ213" s="67" t="s">
        <v>655</v>
      </c>
      <c r="AR213" s="67" t="s">
        <v>16</v>
      </c>
      <c r="AS213" s="67" t="s">
        <v>16</v>
      </c>
      <c r="AT213" s="67" t="s">
        <v>16</v>
      </c>
    </row>
    <row r="214" spans="2:46" x14ac:dyDescent="0.3">
      <c r="B214" s="12" t="s">
        <v>331</v>
      </c>
      <c r="C214" s="14" t="s">
        <v>308</v>
      </c>
      <c r="D214" s="67" t="s">
        <v>42</v>
      </c>
      <c r="E214" s="67" t="s">
        <v>169</v>
      </c>
      <c r="F214" s="67">
        <v>32205</v>
      </c>
      <c r="G214" s="67" t="s">
        <v>154</v>
      </c>
      <c r="H214" s="67" t="s">
        <v>164</v>
      </c>
      <c r="I214" s="67" t="s">
        <v>167</v>
      </c>
      <c r="J214" s="67" t="s">
        <v>169</v>
      </c>
      <c r="K214" s="67">
        <v>7</v>
      </c>
      <c r="L214" s="67" t="s">
        <v>996</v>
      </c>
      <c r="M214" s="67">
        <v>1999</v>
      </c>
      <c r="N214" s="66" t="b">
        <v>0</v>
      </c>
      <c r="O214" s="67">
        <v>2013</v>
      </c>
      <c r="P214" s="15">
        <v>0</v>
      </c>
      <c r="Q214" s="67">
        <v>2788962.2414000002</v>
      </c>
      <c r="R214" s="67" t="s">
        <v>16</v>
      </c>
      <c r="S214" s="67" t="s">
        <v>386</v>
      </c>
      <c r="T214" s="67" t="s">
        <v>16</v>
      </c>
      <c r="U214" s="67">
        <v>0</v>
      </c>
      <c r="V214" s="67">
        <v>0</v>
      </c>
      <c r="W214" s="67">
        <v>40</v>
      </c>
      <c r="X214" s="67" t="s">
        <v>16</v>
      </c>
      <c r="Y214" s="67" t="s">
        <v>365</v>
      </c>
      <c r="Z214" s="67" t="s">
        <v>16</v>
      </c>
      <c r="AA214" s="67" t="s">
        <v>16</v>
      </c>
      <c r="AB214" s="67" t="s">
        <v>1278</v>
      </c>
      <c r="AC214" s="67" t="s">
        <v>16</v>
      </c>
      <c r="AD214" s="67" t="s">
        <v>1008</v>
      </c>
      <c r="AE214" s="67" t="s">
        <v>998</v>
      </c>
      <c r="AF214" s="67" t="s">
        <v>16</v>
      </c>
      <c r="AG214" s="67" t="s">
        <v>16</v>
      </c>
      <c r="AH214" s="67" t="s">
        <v>16</v>
      </c>
      <c r="AI214" s="67" t="s">
        <v>16</v>
      </c>
      <c r="AJ214" s="67" t="s">
        <v>16</v>
      </c>
      <c r="AK214" s="67" t="s">
        <v>16</v>
      </c>
      <c r="AL214" s="67" t="s">
        <v>16</v>
      </c>
      <c r="AM214" s="67" t="s">
        <v>16</v>
      </c>
      <c r="AN214" s="67" t="s">
        <v>16</v>
      </c>
      <c r="AO214" s="67" t="s">
        <v>16</v>
      </c>
      <c r="AP214" s="67" t="s">
        <v>16</v>
      </c>
      <c r="AQ214" s="67" t="s">
        <v>615</v>
      </c>
      <c r="AR214" s="67" t="s">
        <v>16</v>
      </c>
      <c r="AS214" s="67" t="s">
        <v>16</v>
      </c>
      <c r="AT214" s="67" t="s">
        <v>16</v>
      </c>
    </row>
    <row r="215" spans="2:46" x14ac:dyDescent="0.3">
      <c r="B215" s="12" t="s">
        <v>331</v>
      </c>
      <c r="C215" s="14" t="s">
        <v>308</v>
      </c>
      <c r="D215" s="67" t="s">
        <v>42</v>
      </c>
      <c r="E215" s="67" t="s">
        <v>169</v>
      </c>
      <c r="F215" s="67">
        <v>32205</v>
      </c>
      <c r="G215" s="67" t="s">
        <v>154</v>
      </c>
      <c r="H215" s="67" t="s">
        <v>164</v>
      </c>
      <c r="I215" s="67" t="s">
        <v>167</v>
      </c>
      <c r="J215" s="67" t="s">
        <v>169</v>
      </c>
      <c r="K215" s="67">
        <v>7</v>
      </c>
      <c r="L215" s="67" t="s">
        <v>996</v>
      </c>
      <c r="M215" s="67">
        <v>1999</v>
      </c>
      <c r="N215" s="66" t="b">
        <v>0</v>
      </c>
      <c r="O215" s="67">
        <v>2013</v>
      </c>
      <c r="P215" s="15">
        <v>0</v>
      </c>
      <c r="Q215" s="67">
        <v>2788962.2414000002</v>
      </c>
      <c r="R215" s="67" t="s">
        <v>16</v>
      </c>
      <c r="S215" s="67" t="s">
        <v>386</v>
      </c>
      <c r="T215" s="67" t="s">
        <v>16</v>
      </c>
      <c r="U215" s="67">
        <v>0</v>
      </c>
      <c r="V215" s="67">
        <v>0</v>
      </c>
      <c r="W215" s="67">
        <v>40</v>
      </c>
      <c r="X215" s="67" t="s">
        <v>16</v>
      </c>
      <c r="Y215" s="67" t="s">
        <v>365</v>
      </c>
      <c r="Z215" s="67" t="s">
        <v>16</v>
      </c>
      <c r="AA215" s="67" t="s">
        <v>16</v>
      </c>
      <c r="AB215" s="67" t="s">
        <v>1278</v>
      </c>
      <c r="AC215" s="67" t="s">
        <v>16</v>
      </c>
      <c r="AD215" s="67" t="s">
        <v>1007</v>
      </c>
      <c r="AE215" s="67" t="s">
        <v>997</v>
      </c>
      <c r="AF215" s="67" t="s">
        <v>16</v>
      </c>
      <c r="AG215" s="67" t="s">
        <v>16</v>
      </c>
      <c r="AH215" s="67" t="s">
        <v>16</v>
      </c>
      <c r="AI215" s="67" t="s">
        <v>16</v>
      </c>
      <c r="AJ215" s="67" t="s">
        <v>16</v>
      </c>
      <c r="AK215" s="67" t="s">
        <v>16</v>
      </c>
      <c r="AL215" s="67" t="s">
        <v>16</v>
      </c>
      <c r="AM215" s="67" t="s">
        <v>16</v>
      </c>
      <c r="AN215" s="67" t="s">
        <v>16</v>
      </c>
      <c r="AO215" s="67" t="s">
        <v>16</v>
      </c>
      <c r="AP215" s="67" t="s">
        <v>16</v>
      </c>
      <c r="AQ215" s="67" t="s">
        <v>512</v>
      </c>
      <c r="AR215" s="67" t="s">
        <v>16</v>
      </c>
      <c r="AS215" s="67" t="s">
        <v>16</v>
      </c>
      <c r="AT215" s="67" t="s">
        <v>16</v>
      </c>
    </row>
    <row r="216" spans="2:46" x14ac:dyDescent="0.3">
      <c r="B216" s="12" t="s">
        <v>331</v>
      </c>
      <c r="C216" s="14" t="s">
        <v>308</v>
      </c>
      <c r="D216" s="67" t="s">
        <v>42</v>
      </c>
      <c r="E216" s="67" t="s">
        <v>169</v>
      </c>
      <c r="F216" s="67">
        <v>32205</v>
      </c>
      <c r="G216" s="67" t="s">
        <v>154</v>
      </c>
      <c r="H216" s="67" t="s">
        <v>164</v>
      </c>
      <c r="I216" s="67" t="s">
        <v>167</v>
      </c>
      <c r="J216" s="67" t="s">
        <v>169</v>
      </c>
      <c r="K216" s="67">
        <v>7</v>
      </c>
      <c r="L216" s="67" t="s">
        <v>996</v>
      </c>
      <c r="M216" s="67">
        <v>1999</v>
      </c>
      <c r="N216" s="66" t="b">
        <v>0</v>
      </c>
      <c r="O216" s="67">
        <v>2013</v>
      </c>
      <c r="P216" s="15">
        <v>0</v>
      </c>
      <c r="Q216" s="67">
        <v>2788962.2414000002</v>
      </c>
      <c r="R216" s="67" t="s">
        <v>16</v>
      </c>
      <c r="S216" s="67" t="s">
        <v>386</v>
      </c>
      <c r="T216" s="67" t="s">
        <v>16</v>
      </c>
      <c r="U216" s="67">
        <v>0</v>
      </c>
      <c r="V216" s="67">
        <v>0</v>
      </c>
      <c r="W216" s="67">
        <v>40</v>
      </c>
      <c r="X216" s="67" t="s">
        <v>16</v>
      </c>
      <c r="Y216" s="67" t="s">
        <v>365</v>
      </c>
      <c r="Z216" s="67" t="s">
        <v>16</v>
      </c>
      <c r="AA216" s="67" t="s">
        <v>16</v>
      </c>
      <c r="AB216" s="67" t="s">
        <v>1278</v>
      </c>
      <c r="AC216" s="67" t="s">
        <v>16</v>
      </c>
      <c r="AD216" s="67" t="s">
        <v>1008</v>
      </c>
      <c r="AE216" s="67" t="s">
        <v>999</v>
      </c>
      <c r="AF216" s="67" t="s">
        <v>16</v>
      </c>
      <c r="AG216" s="67" t="s">
        <v>16</v>
      </c>
      <c r="AH216" s="67" t="s">
        <v>16</v>
      </c>
      <c r="AI216" s="67" t="s">
        <v>16</v>
      </c>
      <c r="AJ216" s="67" t="s">
        <v>16</v>
      </c>
      <c r="AK216" s="67" t="s">
        <v>16</v>
      </c>
      <c r="AL216" s="67" t="s">
        <v>16</v>
      </c>
      <c r="AM216" s="67" t="s">
        <v>16</v>
      </c>
      <c r="AN216" s="67" t="s">
        <v>16</v>
      </c>
      <c r="AO216" s="67" t="s">
        <v>16</v>
      </c>
      <c r="AP216" s="67" t="s">
        <v>16</v>
      </c>
      <c r="AQ216" s="67" t="s">
        <v>590</v>
      </c>
      <c r="AR216" s="67" t="s">
        <v>16</v>
      </c>
      <c r="AS216" s="67" t="s">
        <v>16</v>
      </c>
      <c r="AT216" s="67" t="s">
        <v>16</v>
      </c>
    </row>
    <row r="217" spans="2:46" x14ac:dyDescent="0.3">
      <c r="B217" s="12" t="s">
        <v>331</v>
      </c>
      <c r="C217" s="14" t="s">
        <v>308</v>
      </c>
      <c r="D217" s="67" t="s">
        <v>42</v>
      </c>
      <c r="E217" s="67" t="s">
        <v>169</v>
      </c>
      <c r="F217" s="67">
        <v>32205</v>
      </c>
      <c r="G217" s="67" t="s">
        <v>154</v>
      </c>
      <c r="H217" s="67" t="s">
        <v>164</v>
      </c>
      <c r="I217" s="67" t="s">
        <v>167</v>
      </c>
      <c r="J217" s="67" t="s">
        <v>169</v>
      </c>
      <c r="K217" s="67">
        <v>12</v>
      </c>
      <c r="L217" s="67" t="s">
        <v>996</v>
      </c>
      <c r="M217" s="67">
        <v>2013</v>
      </c>
      <c r="N217" s="66" t="b">
        <v>0</v>
      </c>
      <c r="O217" s="67">
        <v>2013</v>
      </c>
      <c r="P217" s="15">
        <v>0</v>
      </c>
      <c r="Q217" s="67">
        <v>2739380.6904000002</v>
      </c>
      <c r="R217" s="67" t="s">
        <v>16</v>
      </c>
      <c r="S217" s="67" t="s">
        <v>386</v>
      </c>
      <c r="T217" s="67" t="s">
        <v>16</v>
      </c>
      <c r="U217" s="67">
        <v>0</v>
      </c>
      <c r="V217" s="67">
        <v>0</v>
      </c>
      <c r="W217" s="67">
        <v>40</v>
      </c>
      <c r="X217" s="67" t="s">
        <v>16</v>
      </c>
      <c r="Y217" s="67" t="s">
        <v>365</v>
      </c>
      <c r="Z217" s="67" t="s">
        <v>16</v>
      </c>
      <c r="AA217" s="67" t="s">
        <v>16</v>
      </c>
      <c r="AB217" s="67" t="s">
        <v>1279</v>
      </c>
      <c r="AC217" s="67" t="s">
        <v>16</v>
      </c>
      <c r="AD217" s="67" t="s">
        <v>1007</v>
      </c>
      <c r="AE217" s="67" t="s">
        <v>1000</v>
      </c>
      <c r="AF217" s="67" t="s">
        <v>16</v>
      </c>
      <c r="AG217" s="67" t="s">
        <v>16</v>
      </c>
      <c r="AH217" s="67" t="s">
        <v>16</v>
      </c>
      <c r="AI217" s="67" t="s">
        <v>16</v>
      </c>
      <c r="AJ217" s="67" t="s">
        <v>16</v>
      </c>
      <c r="AK217" s="67" t="s">
        <v>16</v>
      </c>
      <c r="AL217" s="67" t="s">
        <v>16</v>
      </c>
      <c r="AM217" s="67" t="s">
        <v>16</v>
      </c>
      <c r="AN217" s="67" t="s">
        <v>16</v>
      </c>
      <c r="AO217" s="67" t="s">
        <v>16</v>
      </c>
      <c r="AP217" s="67" t="s">
        <v>16</v>
      </c>
      <c r="AQ217" s="67" t="s">
        <v>595</v>
      </c>
      <c r="AR217" s="67" t="s">
        <v>16</v>
      </c>
      <c r="AS217" s="67" t="s">
        <v>16</v>
      </c>
      <c r="AT217" s="67" t="s">
        <v>16</v>
      </c>
    </row>
    <row r="218" spans="2:46" x14ac:dyDescent="0.3">
      <c r="B218" s="12" t="s">
        <v>331</v>
      </c>
      <c r="C218" s="14" t="s">
        <v>308</v>
      </c>
      <c r="D218" s="67" t="s">
        <v>42</v>
      </c>
      <c r="E218" s="67" t="s">
        <v>169</v>
      </c>
      <c r="F218" s="67">
        <v>32205</v>
      </c>
      <c r="G218" s="67" t="s">
        <v>154</v>
      </c>
      <c r="H218" s="67" t="s">
        <v>164</v>
      </c>
      <c r="I218" s="67" t="s">
        <v>167</v>
      </c>
      <c r="J218" s="67" t="s">
        <v>169</v>
      </c>
      <c r="K218" s="67">
        <v>7</v>
      </c>
      <c r="L218" s="67" t="s">
        <v>411</v>
      </c>
      <c r="M218" s="67">
        <v>2003</v>
      </c>
      <c r="N218" s="66" t="b">
        <v>0</v>
      </c>
      <c r="O218" s="67">
        <v>2013</v>
      </c>
      <c r="P218" s="15">
        <v>0</v>
      </c>
      <c r="Q218" s="67">
        <v>2762400.6962000001</v>
      </c>
      <c r="R218" s="67" t="s">
        <v>16</v>
      </c>
      <c r="S218" s="67" t="s">
        <v>386</v>
      </c>
      <c r="T218" s="67" t="s">
        <v>16</v>
      </c>
      <c r="U218" s="67">
        <v>0</v>
      </c>
      <c r="V218" s="67">
        <v>0</v>
      </c>
      <c r="W218" s="67">
        <v>40</v>
      </c>
      <c r="X218" s="67" t="s">
        <v>16</v>
      </c>
      <c r="Y218" s="67" t="s">
        <v>365</v>
      </c>
      <c r="Z218" s="67" t="s">
        <v>16</v>
      </c>
      <c r="AA218" s="67" t="s">
        <v>16</v>
      </c>
      <c r="AB218" s="67" t="s">
        <v>1280</v>
      </c>
      <c r="AC218" s="67" t="s">
        <v>16</v>
      </c>
      <c r="AD218" s="67" t="s">
        <v>1008</v>
      </c>
      <c r="AE218" s="67" t="s">
        <v>409</v>
      </c>
      <c r="AF218" s="67" t="s">
        <v>16</v>
      </c>
      <c r="AG218" s="67" t="s">
        <v>16</v>
      </c>
      <c r="AH218" s="67" t="s">
        <v>16</v>
      </c>
      <c r="AI218" s="67" t="s">
        <v>16</v>
      </c>
      <c r="AJ218" s="67" t="s">
        <v>16</v>
      </c>
      <c r="AK218" s="67" t="s">
        <v>16</v>
      </c>
      <c r="AL218" s="67" t="s">
        <v>16</v>
      </c>
      <c r="AM218" s="67" t="s">
        <v>16</v>
      </c>
      <c r="AN218" s="67" t="s">
        <v>16</v>
      </c>
      <c r="AO218" s="67" t="s">
        <v>16</v>
      </c>
      <c r="AP218" s="67" t="s">
        <v>16</v>
      </c>
      <c r="AQ218" s="67" t="s">
        <v>438</v>
      </c>
      <c r="AR218" s="67" t="s">
        <v>16</v>
      </c>
      <c r="AS218" s="67" t="s">
        <v>16</v>
      </c>
      <c r="AT218" s="67" t="s">
        <v>16</v>
      </c>
    </row>
    <row r="219" spans="2:46" x14ac:dyDescent="0.3">
      <c r="B219" s="12" t="s">
        <v>331</v>
      </c>
      <c r="C219" s="14" t="s">
        <v>308</v>
      </c>
      <c r="D219" s="67" t="s">
        <v>42</v>
      </c>
      <c r="E219" s="67" t="s">
        <v>169</v>
      </c>
      <c r="F219" s="67">
        <v>32205</v>
      </c>
      <c r="G219" s="67" t="s">
        <v>154</v>
      </c>
      <c r="H219" s="67" t="s">
        <v>164</v>
      </c>
      <c r="I219" s="67" t="s">
        <v>167</v>
      </c>
      <c r="J219" s="67" t="s">
        <v>169</v>
      </c>
      <c r="K219" s="67">
        <v>4</v>
      </c>
      <c r="L219" s="67" t="s">
        <v>411</v>
      </c>
      <c r="M219" s="67">
        <v>2005</v>
      </c>
      <c r="N219" s="66" t="b">
        <v>0</v>
      </c>
      <c r="O219" s="67">
        <v>2013</v>
      </c>
      <c r="P219" s="15">
        <v>0</v>
      </c>
      <c r="Q219" s="67">
        <v>2900520.7310000001</v>
      </c>
      <c r="R219" s="67" t="s">
        <v>16</v>
      </c>
      <c r="S219" s="67" t="s">
        <v>386</v>
      </c>
      <c r="T219" s="67" t="s">
        <v>16</v>
      </c>
      <c r="U219" s="67">
        <v>0</v>
      </c>
      <c r="V219" s="67">
        <v>0</v>
      </c>
      <c r="W219" s="67">
        <v>40</v>
      </c>
      <c r="X219" s="67" t="s">
        <v>16</v>
      </c>
      <c r="Y219" s="67" t="s">
        <v>365</v>
      </c>
      <c r="Z219" s="67" t="s">
        <v>16</v>
      </c>
      <c r="AA219" s="67" t="s">
        <v>16</v>
      </c>
      <c r="AB219" s="67" t="s">
        <v>1281</v>
      </c>
      <c r="AC219" s="67" t="s">
        <v>16</v>
      </c>
      <c r="AD219" s="67" t="s">
        <v>1007</v>
      </c>
      <c r="AE219" s="67" t="s">
        <v>998</v>
      </c>
      <c r="AF219" s="67" t="s">
        <v>16</v>
      </c>
      <c r="AG219" s="67" t="s">
        <v>16</v>
      </c>
      <c r="AH219" s="67" t="s">
        <v>16</v>
      </c>
      <c r="AI219" s="67" t="s">
        <v>16</v>
      </c>
      <c r="AJ219" s="67" t="s">
        <v>16</v>
      </c>
      <c r="AK219" s="67" t="s">
        <v>16</v>
      </c>
      <c r="AL219" s="67" t="s">
        <v>16</v>
      </c>
      <c r="AM219" s="67" t="s">
        <v>16</v>
      </c>
      <c r="AN219" s="67" t="s">
        <v>16</v>
      </c>
      <c r="AO219" s="67" t="s">
        <v>16</v>
      </c>
      <c r="AP219" s="67" t="s">
        <v>16</v>
      </c>
      <c r="AQ219" s="67" t="s">
        <v>577</v>
      </c>
      <c r="AR219" s="67" t="s">
        <v>16</v>
      </c>
      <c r="AS219" s="67" t="s">
        <v>16</v>
      </c>
      <c r="AT219" s="67" t="s">
        <v>16</v>
      </c>
    </row>
    <row r="220" spans="2:46" x14ac:dyDescent="0.3">
      <c r="B220" s="12" t="s">
        <v>331</v>
      </c>
      <c r="C220" s="14" t="s">
        <v>308</v>
      </c>
      <c r="D220" s="67" t="s">
        <v>42</v>
      </c>
      <c r="E220" s="67" t="s">
        <v>169</v>
      </c>
      <c r="F220" s="67">
        <v>32205</v>
      </c>
      <c r="G220" s="67" t="s">
        <v>154</v>
      </c>
      <c r="H220" s="67" t="s">
        <v>164</v>
      </c>
      <c r="I220" s="67" t="s">
        <v>167</v>
      </c>
      <c r="J220" s="67" t="s">
        <v>169</v>
      </c>
      <c r="K220" s="67">
        <v>2</v>
      </c>
      <c r="L220" s="67" t="s">
        <v>996</v>
      </c>
      <c r="M220" s="67">
        <v>2006</v>
      </c>
      <c r="N220" s="66" t="b">
        <v>0</v>
      </c>
      <c r="O220" s="67">
        <v>2013</v>
      </c>
      <c r="P220" s="15">
        <v>0</v>
      </c>
      <c r="Q220" s="67">
        <v>2803836.7067</v>
      </c>
      <c r="R220" s="67" t="s">
        <v>16</v>
      </c>
      <c r="S220" s="67" t="s">
        <v>386</v>
      </c>
      <c r="T220" s="67" t="s">
        <v>16</v>
      </c>
      <c r="U220" s="67">
        <v>0</v>
      </c>
      <c r="V220" s="67">
        <v>0</v>
      </c>
      <c r="W220" s="67">
        <v>40</v>
      </c>
      <c r="X220" s="67" t="s">
        <v>16</v>
      </c>
      <c r="Y220" s="67" t="s">
        <v>365</v>
      </c>
      <c r="Z220" s="67" t="s">
        <v>16</v>
      </c>
      <c r="AA220" s="67" t="s">
        <v>16</v>
      </c>
      <c r="AB220" s="67" t="s">
        <v>1282</v>
      </c>
      <c r="AC220" s="67" t="s">
        <v>16</v>
      </c>
      <c r="AD220" s="67" t="s">
        <v>1009</v>
      </c>
      <c r="AE220" s="67" t="s">
        <v>409</v>
      </c>
      <c r="AF220" s="67" t="s">
        <v>16</v>
      </c>
      <c r="AG220" s="67" t="s">
        <v>16</v>
      </c>
      <c r="AH220" s="67" t="s">
        <v>16</v>
      </c>
      <c r="AI220" s="67" t="s">
        <v>16</v>
      </c>
      <c r="AJ220" s="67" t="s">
        <v>16</v>
      </c>
      <c r="AK220" s="67" t="s">
        <v>16</v>
      </c>
      <c r="AL220" s="67" t="s">
        <v>16</v>
      </c>
      <c r="AM220" s="67" t="s">
        <v>16</v>
      </c>
      <c r="AN220" s="67" t="s">
        <v>16</v>
      </c>
      <c r="AO220" s="67" t="s">
        <v>16</v>
      </c>
      <c r="AP220" s="67" t="s">
        <v>16</v>
      </c>
      <c r="AQ220" s="67" t="s">
        <v>584</v>
      </c>
      <c r="AR220" s="67" t="s">
        <v>16</v>
      </c>
      <c r="AS220" s="67" t="s">
        <v>16</v>
      </c>
      <c r="AT220" s="67" t="s">
        <v>16</v>
      </c>
    </row>
    <row r="221" spans="2:46" x14ac:dyDescent="0.3">
      <c r="B221" s="12" t="s">
        <v>331</v>
      </c>
      <c r="C221" s="14" t="s">
        <v>308</v>
      </c>
      <c r="D221" s="67" t="s">
        <v>42</v>
      </c>
      <c r="E221" s="67" t="s">
        <v>43</v>
      </c>
      <c r="F221" s="67">
        <v>32203</v>
      </c>
      <c r="G221" s="67" t="s">
        <v>154</v>
      </c>
      <c r="H221" s="67" t="s">
        <v>164</v>
      </c>
      <c r="I221" s="67" t="s">
        <v>167</v>
      </c>
      <c r="J221" s="67" t="s">
        <v>43</v>
      </c>
      <c r="K221" s="67">
        <v>48</v>
      </c>
      <c r="L221" s="67" t="s">
        <v>996</v>
      </c>
      <c r="M221" s="67">
        <v>2011</v>
      </c>
      <c r="N221" s="66" t="b">
        <v>0</v>
      </c>
      <c r="O221" s="67">
        <v>2013</v>
      </c>
      <c r="P221" s="15">
        <v>0</v>
      </c>
      <c r="Q221" s="67">
        <v>1067552.7690999999</v>
      </c>
      <c r="R221" s="67" t="s">
        <v>16</v>
      </c>
      <c r="S221" s="67" t="s">
        <v>386</v>
      </c>
      <c r="T221" s="67" t="s">
        <v>16</v>
      </c>
      <c r="U221" s="67">
        <v>0</v>
      </c>
      <c r="V221" s="67">
        <v>0</v>
      </c>
      <c r="W221" s="67">
        <v>40</v>
      </c>
      <c r="X221" s="67" t="s">
        <v>16</v>
      </c>
      <c r="Y221" s="67" t="s">
        <v>365</v>
      </c>
      <c r="Z221" s="67" t="s">
        <v>16</v>
      </c>
      <c r="AA221" s="67" t="s">
        <v>16</v>
      </c>
      <c r="AB221" s="67" t="s">
        <v>1283</v>
      </c>
      <c r="AC221" s="67" t="s">
        <v>16</v>
      </c>
      <c r="AD221" s="67" t="s">
        <v>1009</v>
      </c>
      <c r="AE221" s="67" t="s">
        <v>1000</v>
      </c>
      <c r="AF221" s="67" t="s">
        <v>16</v>
      </c>
      <c r="AG221" s="67" t="s">
        <v>16</v>
      </c>
      <c r="AH221" s="67" t="s">
        <v>16</v>
      </c>
      <c r="AI221" s="67" t="s">
        <v>16</v>
      </c>
      <c r="AJ221" s="67" t="s">
        <v>16</v>
      </c>
      <c r="AK221" s="67" t="s">
        <v>16</v>
      </c>
      <c r="AL221" s="67" t="s">
        <v>16</v>
      </c>
      <c r="AM221" s="67" t="s">
        <v>16</v>
      </c>
      <c r="AN221" s="67" t="s">
        <v>16</v>
      </c>
      <c r="AO221" s="67" t="s">
        <v>16</v>
      </c>
      <c r="AP221" s="67" t="s">
        <v>16</v>
      </c>
      <c r="AQ221" s="67" t="s">
        <v>417</v>
      </c>
      <c r="AR221" s="67" t="s">
        <v>16</v>
      </c>
      <c r="AS221" s="67" t="s">
        <v>16</v>
      </c>
      <c r="AT221" s="67" t="s">
        <v>16</v>
      </c>
    </row>
    <row r="222" spans="2:46" x14ac:dyDescent="0.3">
      <c r="B222" s="12" t="s">
        <v>331</v>
      </c>
      <c r="C222" s="14" t="s">
        <v>308</v>
      </c>
      <c r="D222" s="67" t="s">
        <v>42</v>
      </c>
      <c r="E222" s="67" t="s">
        <v>43</v>
      </c>
      <c r="F222" s="67">
        <v>32203</v>
      </c>
      <c r="G222" s="67" t="s">
        <v>154</v>
      </c>
      <c r="H222" s="67" t="s">
        <v>164</v>
      </c>
      <c r="I222" s="67" t="s">
        <v>167</v>
      </c>
      <c r="J222" s="67" t="s">
        <v>43</v>
      </c>
      <c r="K222" s="67">
        <v>18</v>
      </c>
      <c r="L222" s="67" t="s">
        <v>996</v>
      </c>
      <c r="M222" s="67">
        <v>2013</v>
      </c>
      <c r="N222" s="66" t="b">
        <v>0</v>
      </c>
      <c r="O222" s="67">
        <v>2013</v>
      </c>
      <c r="P222" s="15">
        <v>0</v>
      </c>
      <c r="Q222" s="67">
        <v>1074266.9373999999</v>
      </c>
      <c r="R222" s="67" t="s">
        <v>16</v>
      </c>
      <c r="S222" s="67" t="s">
        <v>386</v>
      </c>
      <c r="T222" s="67" t="s">
        <v>16</v>
      </c>
      <c r="U222" s="67">
        <v>0</v>
      </c>
      <c r="V222" s="67">
        <v>0</v>
      </c>
      <c r="W222" s="67">
        <v>40</v>
      </c>
      <c r="X222" s="67" t="s">
        <v>16</v>
      </c>
      <c r="Y222" s="67" t="s">
        <v>365</v>
      </c>
      <c r="Z222" s="67" t="s">
        <v>16</v>
      </c>
      <c r="AA222" s="67" t="s">
        <v>16</v>
      </c>
      <c r="AB222" s="67" t="s">
        <v>1284</v>
      </c>
      <c r="AC222" s="67" t="s">
        <v>16</v>
      </c>
      <c r="AD222" s="67" t="s">
        <v>1007</v>
      </c>
      <c r="AE222" s="67" t="s">
        <v>997</v>
      </c>
      <c r="AF222" s="67" t="s">
        <v>16</v>
      </c>
      <c r="AG222" s="67" t="s">
        <v>16</v>
      </c>
      <c r="AH222" s="67" t="s">
        <v>16</v>
      </c>
      <c r="AI222" s="67" t="s">
        <v>16</v>
      </c>
      <c r="AJ222" s="67" t="s">
        <v>16</v>
      </c>
      <c r="AK222" s="67" t="s">
        <v>16</v>
      </c>
      <c r="AL222" s="67" t="s">
        <v>16</v>
      </c>
      <c r="AM222" s="67" t="s">
        <v>16</v>
      </c>
      <c r="AN222" s="67" t="s">
        <v>16</v>
      </c>
      <c r="AO222" s="67" t="s">
        <v>16</v>
      </c>
      <c r="AP222" s="67" t="s">
        <v>16</v>
      </c>
      <c r="AQ222" s="67" t="s">
        <v>446</v>
      </c>
      <c r="AR222" s="67" t="s">
        <v>16</v>
      </c>
      <c r="AS222" s="67" t="s">
        <v>16</v>
      </c>
      <c r="AT222" s="67" t="s">
        <v>16</v>
      </c>
    </row>
    <row r="223" spans="2:46" x14ac:dyDescent="0.3">
      <c r="B223" s="12" t="s">
        <v>331</v>
      </c>
      <c r="C223" s="14" t="s">
        <v>308</v>
      </c>
      <c r="D223" s="67" t="s">
        <v>42</v>
      </c>
      <c r="E223" s="67" t="s">
        <v>43</v>
      </c>
      <c r="F223" s="67">
        <v>32203</v>
      </c>
      <c r="G223" s="67" t="s">
        <v>154</v>
      </c>
      <c r="H223" s="67" t="s">
        <v>164</v>
      </c>
      <c r="I223" s="67" t="s">
        <v>167</v>
      </c>
      <c r="J223" s="67" t="s">
        <v>43</v>
      </c>
      <c r="K223" s="67">
        <v>13</v>
      </c>
      <c r="L223" s="67" t="s">
        <v>996</v>
      </c>
      <c r="M223" s="67">
        <v>1999</v>
      </c>
      <c r="N223" s="66" t="b">
        <v>0</v>
      </c>
      <c r="O223" s="67">
        <v>2013</v>
      </c>
      <c r="P223" s="15">
        <v>0</v>
      </c>
      <c r="Q223" s="67">
        <v>818095.59080000001</v>
      </c>
      <c r="R223" s="67" t="s">
        <v>16</v>
      </c>
      <c r="S223" s="67" t="s">
        <v>386</v>
      </c>
      <c r="T223" s="67" t="s">
        <v>16</v>
      </c>
      <c r="U223" s="67">
        <v>0</v>
      </c>
      <c r="V223" s="67">
        <v>0</v>
      </c>
      <c r="W223" s="67">
        <v>40</v>
      </c>
      <c r="X223" s="67" t="s">
        <v>16</v>
      </c>
      <c r="Y223" s="67" t="s">
        <v>365</v>
      </c>
      <c r="Z223" s="67" t="s">
        <v>16</v>
      </c>
      <c r="AA223" s="67" t="s">
        <v>16</v>
      </c>
      <c r="AB223" s="67" t="s">
        <v>1285</v>
      </c>
      <c r="AC223" s="67" t="s">
        <v>16</v>
      </c>
      <c r="AD223" s="67" t="s">
        <v>1008</v>
      </c>
      <c r="AE223" s="67" t="s">
        <v>998</v>
      </c>
      <c r="AF223" s="67" t="s">
        <v>16</v>
      </c>
      <c r="AG223" s="67" t="s">
        <v>16</v>
      </c>
      <c r="AH223" s="67" t="s">
        <v>16</v>
      </c>
      <c r="AI223" s="67" t="s">
        <v>16</v>
      </c>
      <c r="AJ223" s="67" t="s">
        <v>16</v>
      </c>
      <c r="AK223" s="67" t="s">
        <v>16</v>
      </c>
      <c r="AL223" s="67" t="s">
        <v>16</v>
      </c>
      <c r="AM223" s="67" t="s">
        <v>16</v>
      </c>
      <c r="AN223" s="67" t="s">
        <v>16</v>
      </c>
      <c r="AO223" s="67" t="s">
        <v>16</v>
      </c>
      <c r="AP223" s="67" t="s">
        <v>16</v>
      </c>
      <c r="AQ223" s="67" t="s">
        <v>452</v>
      </c>
      <c r="AR223" s="67" t="s">
        <v>16</v>
      </c>
      <c r="AS223" s="67" t="s">
        <v>16</v>
      </c>
      <c r="AT223" s="67" t="s">
        <v>16</v>
      </c>
    </row>
    <row r="224" spans="2:46" x14ac:dyDescent="0.3">
      <c r="B224" s="12" t="s">
        <v>331</v>
      </c>
      <c r="C224" s="14" t="s">
        <v>308</v>
      </c>
      <c r="D224" s="67" t="s">
        <v>42</v>
      </c>
      <c r="E224" s="67" t="s">
        <v>43</v>
      </c>
      <c r="F224" s="67">
        <v>32203</v>
      </c>
      <c r="G224" s="67" t="s">
        <v>154</v>
      </c>
      <c r="H224" s="67" t="s">
        <v>164</v>
      </c>
      <c r="I224" s="67" t="s">
        <v>167</v>
      </c>
      <c r="J224" s="67" t="s">
        <v>43</v>
      </c>
      <c r="K224" s="67">
        <v>9</v>
      </c>
      <c r="L224" s="67" t="s">
        <v>411</v>
      </c>
      <c r="M224" s="67">
        <v>2003</v>
      </c>
      <c r="N224" s="66" t="b">
        <v>0</v>
      </c>
      <c r="O224" s="67">
        <v>2013</v>
      </c>
      <c r="P224" s="15">
        <v>0</v>
      </c>
      <c r="Q224" s="67">
        <v>1074266.9373999999</v>
      </c>
      <c r="R224" s="67" t="s">
        <v>16</v>
      </c>
      <c r="S224" s="67" t="s">
        <v>386</v>
      </c>
      <c r="T224" s="67" t="s">
        <v>16</v>
      </c>
      <c r="U224" s="67">
        <v>0</v>
      </c>
      <c r="V224" s="67">
        <v>0</v>
      </c>
      <c r="W224" s="67">
        <v>40</v>
      </c>
      <c r="X224" s="67" t="s">
        <v>16</v>
      </c>
      <c r="Y224" s="67" t="s">
        <v>365</v>
      </c>
      <c r="Z224" s="67" t="s">
        <v>16</v>
      </c>
      <c r="AA224" s="67" t="s">
        <v>16</v>
      </c>
      <c r="AB224" s="67" t="s">
        <v>1286</v>
      </c>
      <c r="AC224" s="67" t="s">
        <v>16</v>
      </c>
      <c r="AD224" s="67" t="s">
        <v>1008</v>
      </c>
      <c r="AE224" s="67" t="s">
        <v>409</v>
      </c>
      <c r="AF224" s="67" t="s">
        <v>16</v>
      </c>
      <c r="AG224" s="67" t="s">
        <v>16</v>
      </c>
      <c r="AH224" s="67" t="s">
        <v>16</v>
      </c>
      <c r="AI224" s="67" t="s">
        <v>16</v>
      </c>
      <c r="AJ224" s="67" t="s">
        <v>16</v>
      </c>
      <c r="AK224" s="67" t="s">
        <v>16</v>
      </c>
      <c r="AL224" s="67" t="s">
        <v>16</v>
      </c>
      <c r="AM224" s="67" t="s">
        <v>16</v>
      </c>
      <c r="AN224" s="67" t="s">
        <v>16</v>
      </c>
      <c r="AO224" s="67" t="s">
        <v>16</v>
      </c>
      <c r="AP224" s="67" t="s">
        <v>16</v>
      </c>
      <c r="AQ224" s="67" t="s">
        <v>440</v>
      </c>
      <c r="AR224" s="67" t="s">
        <v>16</v>
      </c>
      <c r="AS224" s="67" t="s">
        <v>16</v>
      </c>
      <c r="AT224" s="67" t="s">
        <v>16</v>
      </c>
    </row>
    <row r="225" spans="2:46" x14ac:dyDescent="0.3">
      <c r="B225" s="12" t="s">
        <v>331</v>
      </c>
      <c r="C225" s="14" t="s">
        <v>308</v>
      </c>
      <c r="D225" s="67" t="s">
        <v>42</v>
      </c>
      <c r="E225" s="67" t="s">
        <v>43</v>
      </c>
      <c r="F225" s="67">
        <v>32203</v>
      </c>
      <c r="G225" s="67" t="s">
        <v>154</v>
      </c>
      <c r="H225" s="67" t="s">
        <v>164</v>
      </c>
      <c r="I225" s="67" t="s">
        <v>167</v>
      </c>
      <c r="J225" s="67" t="s">
        <v>43</v>
      </c>
      <c r="K225" s="67">
        <v>2</v>
      </c>
      <c r="L225" s="67" t="s">
        <v>411</v>
      </c>
      <c r="M225" s="67">
        <v>2005</v>
      </c>
      <c r="N225" s="66" t="b">
        <v>0</v>
      </c>
      <c r="O225" s="67">
        <v>2013</v>
      </c>
      <c r="P225" s="15">
        <v>0</v>
      </c>
      <c r="Q225" s="67">
        <v>966840.24369999999</v>
      </c>
      <c r="R225" s="67" t="s">
        <v>16</v>
      </c>
      <c r="S225" s="67" t="s">
        <v>386</v>
      </c>
      <c r="T225" s="67" t="s">
        <v>16</v>
      </c>
      <c r="U225" s="67">
        <v>0</v>
      </c>
      <c r="V225" s="67">
        <v>0</v>
      </c>
      <c r="W225" s="67">
        <v>40</v>
      </c>
      <c r="X225" s="67" t="s">
        <v>16</v>
      </c>
      <c r="Y225" s="67" t="s">
        <v>365</v>
      </c>
      <c r="Z225" s="67" t="s">
        <v>16</v>
      </c>
      <c r="AA225" s="67" t="s">
        <v>16</v>
      </c>
      <c r="AB225" s="67" t="s">
        <v>1287</v>
      </c>
      <c r="AC225" s="67" t="s">
        <v>16</v>
      </c>
      <c r="AD225" s="67" t="s">
        <v>1008</v>
      </c>
      <c r="AE225" s="67" t="s">
        <v>999</v>
      </c>
      <c r="AF225" s="67" t="s">
        <v>16</v>
      </c>
      <c r="AG225" s="67" t="s">
        <v>16</v>
      </c>
      <c r="AH225" s="67" t="s">
        <v>16</v>
      </c>
      <c r="AI225" s="67" t="s">
        <v>16</v>
      </c>
      <c r="AJ225" s="67" t="s">
        <v>16</v>
      </c>
      <c r="AK225" s="67" t="s">
        <v>16</v>
      </c>
      <c r="AL225" s="67" t="s">
        <v>16</v>
      </c>
      <c r="AM225" s="67" t="s">
        <v>16</v>
      </c>
      <c r="AN225" s="67" t="s">
        <v>16</v>
      </c>
      <c r="AO225" s="67" t="s">
        <v>16</v>
      </c>
      <c r="AP225" s="67" t="s">
        <v>16</v>
      </c>
      <c r="AQ225" s="67" t="s">
        <v>604</v>
      </c>
      <c r="AR225" s="67" t="s">
        <v>16</v>
      </c>
      <c r="AS225" s="67" t="s">
        <v>16</v>
      </c>
      <c r="AT225" s="67" t="s">
        <v>16</v>
      </c>
    </row>
    <row r="226" spans="2:46" x14ac:dyDescent="0.3">
      <c r="B226" s="12" t="s">
        <v>331</v>
      </c>
      <c r="C226" s="14" t="s">
        <v>308</v>
      </c>
      <c r="D226" s="67" t="s">
        <v>42</v>
      </c>
      <c r="E226" s="67" t="s">
        <v>43</v>
      </c>
      <c r="F226" s="67">
        <v>32203</v>
      </c>
      <c r="G226" s="67" t="s">
        <v>154</v>
      </c>
      <c r="H226" s="67" t="s">
        <v>164</v>
      </c>
      <c r="I226" s="67" t="s">
        <v>167</v>
      </c>
      <c r="J226" s="67" t="s">
        <v>43</v>
      </c>
      <c r="K226" s="67">
        <v>2</v>
      </c>
      <c r="L226" s="67" t="s">
        <v>996</v>
      </c>
      <c r="M226" s="67">
        <v>2008</v>
      </c>
      <c r="N226" s="66" t="b">
        <v>0</v>
      </c>
      <c r="O226" s="67">
        <v>2013</v>
      </c>
      <c r="P226" s="15">
        <v>0</v>
      </c>
      <c r="Q226" s="67">
        <v>1305.2343000000001</v>
      </c>
      <c r="R226" s="67" t="s">
        <v>16</v>
      </c>
      <c r="S226" s="67" t="s">
        <v>386</v>
      </c>
      <c r="T226" s="67" t="s">
        <v>16</v>
      </c>
      <c r="U226" s="67">
        <v>0</v>
      </c>
      <c r="V226" s="67">
        <v>0</v>
      </c>
      <c r="W226" s="67">
        <v>40</v>
      </c>
      <c r="X226" s="67" t="s">
        <v>16</v>
      </c>
      <c r="Y226" s="67" t="s">
        <v>365</v>
      </c>
      <c r="Z226" s="67" t="s">
        <v>16</v>
      </c>
      <c r="AA226" s="67" t="s">
        <v>16</v>
      </c>
      <c r="AB226" s="67" t="s">
        <v>1288</v>
      </c>
      <c r="AC226" s="67" t="s">
        <v>16</v>
      </c>
      <c r="AD226" s="67" t="s">
        <v>1007</v>
      </c>
      <c r="AE226" s="67" t="s">
        <v>997</v>
      </c>
      <c r="AF226" s="67" t="s">
        <v>16</v>
      </c>
      <c r="AG226" s="67" t="s">
        <v>16</v>
      </c>
      <c r="AH226" s="67" t="s">
        <v>16</v>
      </c>
      <c r="AI226" s="67" t="s">
        <v>16</v>
      </c>
      <c r="AJ226" s="67" t="s">
        <v>16</v>
      </c>
      <c r="AK226" s="67" t="s">
        <v>16</v>
      </c>
      <c r="AL226" s="67" t="s">
        <v>16</v>
      </c>
      <c r="AM226" s="67" t="s">
        <v>16</v>
      </c>
      <c r="AN226" s="67" t="s">
        <v>16</v>
      </c>
      <c r="AO226" s="67" t="s">
        <v>16</v>
      </c>
      <c r="AP226" s="67" t="s">
        <v>16</v>
      </c>
      <c r="AQ226" s="67" t="s">
        <v>419</v>
      </c>
      <c r="AR226" s="67" t="s">
        <v>16</v>
      </c>
      <c r="AS226" s="67" t="s">
        <v>16</v>
      </c>
      <c r="AT226" s="67" t="s">
        <v>16</v>
      </c>
    </row>
    <row r="227" spans="2:46" x14ac:dyDescent="0.3">
      <c r="B227" s="12" t="s">
        <v>331</v>
      </c>
      <c r="C227" s="14" t="s">
        <v>308</v>
      </c>
      <c r="D227" s="67" t="s">
        <v>42</v>
      </c>
      <c r="E227" s="67" t="s">
        <v>812</v>
      </c>
      <c r="F227" s="67">
        <v>34103</v>
      </c>
      <c r="G227" s="67" t="s">
        <v>154</v>
      </c>
      <c r="H227" s="67" t="s">
        <v>222</v>
      </c>
      <c r="I227" s="67" t="s">
        <v>218</v>
      </c>
      <c r="J227" s="67" t="s">
        <v>812</v>
      </c>
      <c r="K227" s="67">
        <v>2</v>
      </c>
      <c r="L227" s="67" t="s">
        <v>996</v>
      </c>
      <c r="M227" s="67">
        <v>1999</v>
      </c>
      <c r="N227" s="66" t="b">
        <v>0</v>
      </c>
      <c r="O227" s="67">
        <v>2013</v>
      </c>
      <c r="P227" s="15">
        <v>0</v>
      </c>
      <c r="Q227" s="67">
        <v>159528.64019999999</v>
      </c>
      <c r="R227" s="67" t="s">
        <v>16</v>
      </c>
      <c r="S227" s="67" t="s">
        <v>386</v>
      </c>
      <c r="T227" s="67" t="s">
        <v>16</v>
      </c>
      <c r="U227" s="67">
        <v>0</v>
      </c>
      <c r="V227" s="67">
        <v>0</v>
      </c>
      <c r="W227" s="67">
        <v>20</v>
      </c>
      <c r="X227" s="67" t="s">
        <v>16</v>
      </c>
      <c r="Y227" s="67" t="s">
        <v>365</v>
      </c>
      <c r="Z227" s="67" t="s">
        <v>16</v>
      </c>
      <c r="AA227" s="67" t="s">
        <v>16</v>
      </c>
      <c r="AB227" s="67" t="s">
        <v>1289</v>
      </c>
      <c r="AC227" s="67" t="s">
        <v>16</v>
      </c>
      <c r="AD227" s="67" t="s">
        <v>1004</v>
      </c>
      <c r="AE227" s="67" t="s">
        <v>16</v>
      </c>
      <c r="AF227" s="67" t="s">
        <v>16</v>
      </c>
      <c r="AG227" s="67" t="s">
        <v>16</v>
      </c>
      <c r="AH227" s="67" t="s">
        <v>16</v>
      </c>
      <c r="AI227" s="67" t="s">
        <v>16</v>
      </c>
      <c r="AJ227" s="67" t="s">
        <v>16</v>
      </c>
      <c r="AK227" s="67" t="s">
        <v>16</v>
      </c>
      <c r="AL227" s="67" t="s">
        <v>16</v>
      </c>
      <c r="AM227" s="67" t="s">
        <v>16</v>
      </c>
      <c r="AN227" s="67" t="s">
        <v>16</v>
      </c>
      <c r="AO227" s="67" t="s">
        <v>16</v>
      </c>
      <c r="AP227" s="67" t="s">
        <v>16</v>
      </c>
      <c r="AQ227" s="67" t="s">
        <v>613</v>
      </c>
      <c r="AR227" s="67" t="s">
        <v>16</v>
      </c>
      <c r="AS227" s="67" t="s">
        <v>16</v>
      </c>
      <c r="AT227" s="67" t="s">
        <v>16</v>
      </c>
    </row>
    <row r="228" spans="2:46" x14ac:dyDescent="0.3">
      <c r="B228" s="12" t="s">
        <v>331</v>
      </c>
      <c r="C228" s="14" t="s">
        <v>308</v>
      </c>
      <c r="D228" s="67" t="s">
        <v>42</v>
      </c>
      <c r="E228" s="67" t="s">
        <v>818</v>
      </c>
      <c r="F228" s="67">
        <v>35123</v>
      </c>
      <c r="G228" s="67" t="s">
        <v>154</v>
      </c>
      <c r="H228" s="67" t="s">
        <v>222</v>
      </c>
      <c r="I228" s="67" t="s">
        <v>224</v>
      </c>
      <c r="J228" s="67" t="s">
        <v>818</v>
      </c>
      <c r="K228" s="67">
        <v>129</v>
      </c>
      <c r="L228" s="67" t="s">
        <v>314</v>
      </c>
      <c r="M228" s="67">
        <v>2009</v>
      </c>
      <c r="N228" s="66" t="b">
        <v>0</v>
      </c>
      <c r="O228" s="67">
        <v>2009</v>
      </c>
      <c r="P228" s="15">
        <v>0.1</v>
      </c>
      <c r="Q228" s="67">
        <v>3989.0180999999998</v>
      </c>
      <c r="R228" s="67" t="s">
        <v>16</v>
      </c>
      <c r="S228" s="67" t="s">
        <v>386</v>
      </c>
      <c r="T228" s="67" t="s">
        <v>16</v>
      </c>
      <c r="U228" s="67">
        <v>0</v>
      </c>
      <c r="V228" s="67">
        <v>0</v>
      </c>
      <c r="W228" s="67">
        <v>20</v>
      </c>
      <c r="X228" s="67" t="s">
        <v>16</v>
      </c>
      <c r="Y228" s="67" t="s">
        <v>365</v>
      </c>
      <c r="Z228" s="67" t="s">
        <v>16</v>
      </c>
      <c r="AA228" s="67" t="s">
        <v>16</v>
      </c>
      <c r="AB228" s="67" t="s">
        <v>1290</v>
      </c>
      <c r="AC228" s="67" t="s">
        <v>16</v>
      </c>
      <c r="AD228" s="67" t="s">
        <v>1008</v>
      </c>
      <c r="AE228" s="67" t="s">
        <v>999</v>
      </c>
      <c r="AF228" s="67" t="s">
        <v>16</v>
      </c>
      <c r="AG228" s="67" t="s">
        <v>16</v>
      </c>
      <c r="AH228" s="67" t="s">
        <v>16</v>
      </c>
      <c r="AI228" s="67" t="s">
        <v>16</v>
      </c>
      <c r="AJ228" s="67" t="s">
        <v>16</v>
      </c>
      <c r="AK228" s="67" t="s">
        <v>16</v>
      </c>
      <c r="AL228" s="67" t="s">
        <v>16</v>
      </c>
      <c r="AM228" s="67" t="s">
        <v>16</v>
      </c>
      <c r="AN228" s="67" t="s">
        <v>16</v>
      </c>
      <c r="AO228" s="67" t="s">
        <v>16</v>
      </c>
      <c r="AP228" s="67" t="s">
        <v>16</v>
      </c>
      <c r="AQ228" s="67" t="s">
        <v>571</v>
      </c>
      <c r="AR228" s="67" t="s">
        <v>16</v>
      </c>
      <c r="AS228" s="67" t="s">
        <v>16</v>
      </c>
      <c r="AT228" s="67" t="s">
        <v>16</v>
      </c>
    </row>
    <row r="229" spans="2:46" x14ac:dyDescent="0.3">
      <c r="B229" s="12" t="s">
        <v>331</v>
      </c>
      <c r="C229" s="14" t="s">
        <v>308</v>
      </c>
      <c r="D229" s="67" t="s">
        <v>42</v>
      </c>
      <c r="E229" s="67" t="s">
        <v>815</v>
      </c>
      <c r="F229" s="67">
        <v>35113</v>
      </c>
      <c r="G229" s="67" t="s">
        <v>154</v>
      </c>
      <c r="H229" s="67" t="s">
        <v>222</v>
      </c>
      <c r="I229" s="67" t="s">
        <v>224</v>
      </c>
      <c r="J229" s="67" t="s">
        <v>815</v>
      </c>
      <c r="K229" s="67">
        <v>44</v>
      </c>
      <c r="L229" s="67" t="s">
        <v>314</v>
      </c>
      <c r="M229" s="67">
        <v>1999</v>
      </c>
      <c r="N229" s="66" t="b">
        <v>0</v>
      </c>
      <c r="O229" s="67">
        <v>1999</v>
      </c>
      <c r="P229" s="15">
        <v>0.1</v>
      </c>
      <c r="Q229" s="67">
        <v>54487.369200000001</v>
      </c>
      <c r="R229" s="67" t="s">
        <v>16</v>
      </c>
      <c r="S229" s="67" t="s">
        <v>386</v>
      </c>
      <c r="T229" s="67" t="s">
        <v>16</v>
      </c>
      <c r="U229" s="67">
        <v>0</v>
      </c>
      <c r="V229" s="67">
        <v>0</v>
      </c>
      <c r="W229" s="67">
        <v>20</v>
      </c>
      <c r="X229" s="67" t="s">
        <v>16</v>
      </c>
      <c r="Y229" s="67" t="s">
        <v>365</v>
      </c>
      <c r="Z229" s="67" t="s">
        <v>16</v>
      </c>
      <c r="AA229" s="67" t="s">
        <v>16</v>
      </c>
      <c r="AB229" s="67" t="s">
        <v>1291</v>
      </c>
      <c r="AC229" s="67" t="s">
        <v>16</v>
      </c>
      <c r="AD229" s="67" t="s">
        <v>1008</v>
      </c>
      <c r="AE229" s="67" t="s">
        <v>409</v>
      </c>
      <c r="AF229" s="67" t="s">
        <v>16</v>
      </c>
      <c r="AG229" s="67" t="s">
        <v>16</v>
      </c>
      <c r="AH229" s="67" t="s">
        <v>16</v>
      </c>
      <c r="AI229" s="67" t="s">
        <v>16</v>
      </c>
      <c r="AJ229" s="67" t="s">
        <v>16</v>
      </c>
      <c r="AK229" s="67" t="s">
        <v>16</v>
      </c>
      <c r="AL229" s="67" t="s">
        <v>16</v>
      </c>
      <c r="AM229" s="67" t="s">
        <v>16</v>
      </c>
      <c r="AN229" s="67" t="s">
        <v>16</v>
      </c>
      <c r="AO229" s="67" t="s">
        <v>16</v>
      </c>
      <c r="AP229" s="67" t="s">
        <v>16</v>
      </c>
      <c r="AQ229" s="67" t="s">
        <v>532</v>
      </c>
      <c r="AR229" s="67" t="s">
        <v>16</v>
      </c>
      <c r="AS229" s="67" t="s">
        <v>16</v>
      </c>
      <c r="AT229" s="67" t="s">
        <v>16</v>
      </c>
    </row>
    <row r="230" spans="2:46" x14ac:dyDescent="0.3">
      <c r="B230" s="12" t="s">
        <v>331</v>
      </c>
      <c r="C230" s="14" t="s">
        <v>308</v>
      </c>
      <c r="D230" s="67" t="s">
        <v>42</v>
      </c>
      <c r="E230" s="67" t="s">
        <v>815</v>
      </c>
      <c r="F230" s="67">
        <v>35113</v>
      </c>
      <c r="G230" s="67" t="s">
        <v>154</v>
      </c>
      <c r="H230" s="67" t="s">
        <v>222</v>
      </c>
      <c r="I230" s="67" t="s">
        <v>224</v>
      </c>
      <c r="J230" s="67" t="s">
        <v>815</v>
      </c>
      <c r="K230" s="67">
        <v>11</v>
      </c>
      <c r="L230" s="67" t="s">
        <v>314</v>
      </c>
      <c r="M230" s="67">
        <v>2001</v>
      </c>
      <c r="N230" s="66" t="b">
        <v>0</v>
      </c>
      <c r="O230" s="67">
        <v>2001</v>
      </c>
      <c r="P230" s="15">
        <v>0.1</v>
      </c>
      <c r="Q230" s="67">
        <v>58450.764499999997</v>
      </c>
      <c r="R230" s="67" t="s">
        <v>16</v>
      </c>
      <c r="S230" s="67" t="s">
        <v>386</v>
      </c>
      <c r="T230" s="67" t="s">
        <v>16</v>
      </c>
      <c r="U230" s="67">
        <v>0</v>
      </c>
      <c r="V230" s="67">
        <v>0</v>
      </c>
      <c r="W230" s="67">
        <v>20</v>
      </c>
      <c r="X230" s="67" t="s">
        <v>16</v>
      </c>
      <c r="Y230" s="67" t="s">
        <v>365</v>
      </c>
      <c r="Z230" s="67" t="s">
        <v>16</v>
      </c>
      <c r="AA230" s="67" t="s">
        <v>16</v>
      </c>
      <c r="AB230" s="67" t="s">
        <v>1292</v>
      </c>
      <c r="AC230" s="67" t="s">
        <v>16</v>
      </c>
      <c r="AD230" s="67" t="s">
        <v>1007</v>
      </c>
      <c r="AE230" s="67" t="s">
        <v>1000</v>
      </c>
      <c r="AF230" s="67" t="s">
        <v>16</v>
      </c>
      <c r="AG230" s="67" t="s">
        <v>16</v>
      </c>
      <c r="AH230" s="67" t="s">
        <v>16</v>
      </c>
      <c r="AI230" s="67" t="s">
        <v>16</v>
      </c>
      <c r="AJ230" s="67" t="s">
        <v>16</v>
      </c>
      <c r="AK230" s="67" t="s">
        <v>16</v>
      </c>
      <c r="AL230" s="67" t="s">
        <v>16</v>
      </c>
      <c r="AM230" s="67" t="s">
        <v>16</v>
      </c>
      <c r="AN230" s="67" t="s">
        <v>16</v>
      </c>
      <c r="AO230" s="67" t="s">
        <v>16</v>
      </c>
      <c r="AP230" s="67" t="s">
        <v>16</v>
      </c>
      <c r="AQ230" s="67" t="s">
        <v>569</v>
      </c>
      <c r="AR230" s="67" t="s">
        <v>16</v>
      </c>
      <c r="AS230" s="67" t="s">
        <v>16</v>
      </c>
      <c r="AT230" s="67" t="s">
        <v>16</v>
      </c>
    </row>
    <row r="231" spans="2:46" x14ac:dyDescent="0.3">
      <c r="B231" s="12" t="s">
        <v>331</v>
      </c>
      <c r="C231" s="14" t="s">
        <v>308</v>
      </c>
      <c r="D231" s="67" t="s">
        <v>42</v>
      </c>
      <c r="E231" s="67" t="s">
        <v>815</v>
      </c>
      <c r="F231" s="67">
        <v>35113</v>
      </c>
      <c r="G231" s="67" t="s">
        <v>154</v>
      </c>
      <c r="H231" s="67" t="s">
        <v>222</v>
      </c>
      <c r="I231" s="67" t="s">
        <v>224</v>
      </c>
      <c r="J231" s="67" t="s">
        <v>815</v>
      </c>
      <c r="K231" s="67">
        <v>7</v>
      </c>
      <c r="L231" s="67" t="s">
        <v>314</v>
      </c>
      <c r="M231" s="67">
        <v>2003</v>
      </c>
      <c r="N231" s="66" t="b">
        <v>0</v>
      </c>
      <c r="O231" s="67">
        <v>2003</v>
      </c>
      <c r="P231" s="15">
        <v>0.1</v>
      </c>
      <c r="Q231" s="67">
        <v>54592.205999999998</v>
      </c>
      <c r="R231" s="67" t="s">
        <v>16</v>
      </c>
      <c r="S231" s="67" t="s">
        <v>386</v>
      </c>
      <c r="T231" s="67" t="s">
        <v>16</v>
      </c>
      <c r="U231" s="67">
        <v>0</v>
      </c>
      <c r="V231" s="67">
        <v>0</v>
      </c>
      <c r="W231" s="67">
        <v>20</v>
      </c>
      <c r="X231" s="67" t="s">
        <v>16</v>
      </c>
      <c r="Y231" s="67" t="s">
        <v>365</v>
      </c>
      <c r="Z231" s="67" t="s">
        <v>16</v>
      </c>
      <c r="AA231" s="67" t="s">
        <v>16</v>
      </c>
      <c r="AB231" s="67" t="s">
        <v>1293</v>
      </c>
      <c r="AC231" s="67" t="s">
        <v>16</v>
      </c>
      <c r="AD231" s="67" t="s">
        <v>1007</v>
      </c>
      <c r="AE231" s="67" t="s">
        <v>999</v>
      </c>
      <c r="AF231" s="67" t="s">
        <v>16</v>
      </c>
      <c r="AG231" s="67" t="s">
        <v>16</v>
      </c>
      <c r="AH231" s="67" t="s">
        <v>16</v>
      </c>
      <c r="AI231" s="67" t="s">
        <v>16</v>
      </c>
      <c r="AJ231" s="67" t="s">
        <v>16</v>
      </c>
      <c r="AK231" s="67" t="s">
        <v>16</v>
      </c>
      <c r="AL231" s="67" t="s">
        <v>16</v>
      </c>
      <c r="AM231" s="67" t="s">
        <v>16</v>
      </c>
      <c r="AN231" s="67" t="s">
        <v>16</v>
      </c>
      <c r="AO231" s="67" t="s">
        <v>16</v>
      </c>
      <c r="AP231" s="67" t="s">
        <v>16</v>
      </c>
      <c r="AQ231" s="67" t="s">
        <v>622</v>
      </c>
      <c r="AR231" s="67" t="s">
        <v>16</v>
      </c>
      <c r="AS231" s="67" t="s">
        <v>16</v>
      </c>
      <c r="AT231" s="67" t="s">
        <v>16</v>
      </c>
    </row>
    <row r="232" spans="2:46" x14ac:dyDescent="0.3">
      <c r="B232" s="12" t="s">
        <v>331</v>
      </c>
      <c r="C232" s="14" t="s">
        <v>308</v>
      </c>
      <c r="D232" s="67" t="s">
        <v>42</v>
      </c>
      <c r="E232" s="67" t="s">
        <v>815</v>
      </c>
      <c r="F232" s="67">
        <v>35113</v>
      </c>
      <c r="G232" s="67" t="s">
        <v>154</v>
      </c>
      <c r="H232" s="67" t="s">
        <v>222</v>
      </c>
      <c r="I232" s="67" t="s">
        <v>224</v>
      </c>
      <c r="J232" s="67" t="s">
        <v>815</v>
      </c>
      <c r="K232" s="67">
        <v>6</v>
      </c>
      <c r="L232" s="67" t="s">
        <v>314</v>
      </c>
      <c r="M232" s="67">
        <v>2008</v>
      </c>
      <c r="N232" s="66" t="b">
        <v>0</v>
      </c>
      <c r="O232" s="67">
        <v>2008</v>
      </c>
      <c r="P232" s="15">
        <v>0.1</v>
      </c>
      <c r="Q232" s="67">
        <v>55692.523000000001</v>
      </c>
      <c r="R232" s="67" t="s">
        <v>16</v>
      </c>
      <c r="S232" s="67" t="s">
        <v>386</v>
      </c>
      <c r="T232" s="67" t="s">
        <v>16</v>
      </c>
      <c r="U232" s="67">
        <v>0</v>
      </c>
      <c r="V232" s="67">
        <v>0</v>
      </c>
      <c r="W232" s="67">
        <v>20</v>
      </c>
      <c r="X232" s="67" t="s">
        <v>16</v>
      </c>
      <c r="Y232" s="67" t="s">
        <v>365</v>
      </c>
      <c r="Z232" s="67" t="s">
        <v>16</v>
      </c>
      <c r="AA232" s="67" t="s">
        <v>16</v>
      </c>
      <c r="AB232" s="67" t="s">
        <v>1294</v>
      </c>
      <c r="AC232" s="67" t="s">
        <v>16</v>
      </c>
      <c r="AD232" s="67" t="s">
        <v>1007</v>
      </c>
      <c r="AE232" s="67" t="s">
        <v>997</v>
      </c>
      <c r="AF232" s="67" t="s">
        <v>16</v>
      </c>
      <c r="AG232" s="67" t="s">
        <v>16</v>
      </c>
      <c r="AH232" s="67" t="s">
        <v>16</v>
      </c>
      <c r="AI232" s="67" t="s">
        <v>16</v>
      </c>
      <c r="AJ232" s="67" t="s">
        <v>16</v>
      </c>
      <c r="AK232" s="67" t="s">
        <v>16</v>
      </c>
      <c r="AL232" s="67" t="s">
        <v>16</v>
      </c>
      <c r="AM232" s="67" t="s">
        <v>16</v>
      </c>
      <c r="AN232" s="67" t="s">
        <v>16</v>
      </c>
      <c r="AO232" s="67" t="s">
        <v>16</v>
      </c>
      <c r="AP232" s="67" t="s">
        <v>16</v>
      </c>
      <c r="AQ232" s="67" t="s">
        <v>586</v>
      </c>
      <c r="AR232" s="67" t="s">
        <v>16</v>
      </c>
      <c r="AS232" s="67" t="s">
        <v>16</v>
      </c>
      <c r="AT232" s="67" t="s">
        <v>16</v>
      </c>
    </row>
    <row r="233" spans="2:46" x14ac:dyDescent="0.3">
      <c r="B233" s="12" t="s">
        <v>331</v>
      </c>
      <c r="C233" s="14" t="s">
        <v>308</v>
      </c>
      <c r="D233" s="67" t="s">
        <v>42</v>
      </c>
      <c r="E233" s="67" t="s">
        <v>815</v>
      </c>
      <c r="F233" s="67">
        <v>35113</v>
      </c>
      <c r="G233" s="67" t="s">
        <v>154</v>
      </c>
      <c r="H233" s="67" t="s">
        <v>222</v>
      </c>
      <c r="I233" s="67" t="s">
        <v>224</v>
      </c>
      <c r="J233" s="67" t="s">
        <v>815</v>
      </c>
      <c r="K233" s="67">
        <v>2</v>
      </c>
      <c r="L233" s="67" t="s">
        <v>314</v>
      </c>
      <c r="M233" s="67">
        <v>2004</v>
      </c>
      <c r="N233" s="66" t="b">
        <v>0</v>
      </c>
      <c r="O233" s="67">
        <v>2004</v>
      </c>
      <c r="P233" s="15">
        <v>0.1</v>
      </c>
      <c r="Q233" s="67">
        <v>55574.155400000003</v>
      </c>
      <c r="R233" s="67" t="s">
        <v>16</v>
      </c>
      <c r="S233" s="67" t="s">
        <v>386</v>
      </c>
      <c r="T233" s="67" t="s">
        <v>16</v>
      </c>
      <c r="U233" s="67">
        <v>0</v>
      </c>
      <c r="V233" s="67">
        <v>0</v>
      </c>
      <c r="W233" s="67">
        <v>20</v>
      </c>
      <c r="X233" s="67" t="s">
        <v>16</v>
      </c>
      <c r="Y233" s="67" t="s">
        <v>365</v>
      </c>
      <c r="Z233" s="67" t="s">
        <v>16</v>
      </c>
      <c r="AA233" s="67" t="s">
        <v>16</v>
      </c>
      <c r="AB233" s="67" t="s">
        <v>1295</v>
      </c>
      <c r="AC233" s="67" t="s">
        <v>16</v>
      </c>
      <c r="AD233" s="67" t="s">
        <v>1009</v>
      </c>
      <c r="AE233" s="67" t="s">
        <v>1000</v>
      </c>
      <c r="AF233" s="67" t="s">
        <v>16</v>
      </c>
      <c r="AG233" s="67" t="s">
        <v>16</v>
      </c>
      <c r="AH233" s="67" t="s">
        <v>16</v>
      </c>
      <c r="AI233" s="67" t="s">
        <v>16</v>
      </c>
      <c r="AJ233" s="67" t="s">
        <v>16</v>
      </c>
      <c r="AK233" s="67" t="s">
        <v>16</v>
      </c>
      <c r="AL233" s="67" t="s">
        <v>16</v>
      </c>
      <c r="AM233" s="67" t="s">
        <v>16</v>
      </c>
      <c r="AN233" s="67" t="s">
        <v>16</v>
      </c>
      <c r="AO233" s="67" t="s">
        <v>16</v>
      </c>
      <c r="AP233" s="67" t="s">
        <v>16</v>
      </c>
      <c r="AQ233" s="67" t="s">
        <v>645</v>
      </c>
      <c r="AR233" s="67" t="s">
        <v>16</v>
      </c>
      <c r="AS233" s="67" t="s">
        <v>16</v>
      </c>
      <c r="AT233" s="67" t="s">
        <v>16</v>
      </c>
    </row>
    <row r="234" spans="2:46" x14ac:dyDescent="0.3">
      <c r="B234" s="12" t="s">
        <v>331</v>
      </c>
      <c r="C234" s="14" t="s">
        <v>308</v>
      </c>
      <c r="D234" s="67" t="s">
        <v>42</v>
      </c>
      <c r="E234" s="67" t="s">
        <v>163</v>
      </c>
      <c r="F234" s="67">
        <v>31500</v>
      </c>
      <c r="G234" s="67" t="s">
        <v>154</v>
      </c>
      <c r="H234" s="67" t="s">
        <v>155</v>
      </c>
      <c r="I234" s="67" t="s">
        <v>163</v>
      </c>
      <c r="J234" s="67" t="s">
        <v>64</v>
      </c>
      <c r="K234" s="67">
        <v>90</v>
      </c>
      <c r="L234" s="67" t="s">
        <v>996</v>
      </c>
      <c r="M234" s="67">
        <v>1999</v>
      </c>
      <c r="N234" s="66" t="b">
        <v>0</v>
      </c>
      <c r="O234" s="67">
        <v>2013</v>
      </c>
      <c r="P234" s="15">
        <v>0</v>
      </c>
      <c r="Q234" s="67">
        <v>343765.42</v>
      </c>
      <c r="R234" s="67" t="s">
        <v>16</v>
      </c>
      <c r="S234" s="67" t="s">
        <v>386</v>
      </c>
      <c r="T234" s="67" t="s">
        <v>16</v>
      </c>
      <c r="U234" s="67">
        <v>0</v>
      </c>
      <c r="V234" s="67">
        <v>0</v>
      </c>
      <c r="W234" s="67">
        <v>40</v>
      </c>
      <c r="X234" s="67" t="s">
        <v>16</v>
      </c>
      <c r="Y234" s="67" t="s">
        <v>365</v>
      </c>
      <c r="Z234" s="67" t="s">
        <v>16</v>
      </c>
      <c r="AA234" s="67" t="s">
        <v>16</v>
      </c>
      <c r="AB234" s="67" t="s">
        <v>1296</v>
      </c>
      <c r="AC234" s="67" t="s">
        <v>16</v>
      </c>
      <c r="AD234" s="67" t="s">
        <v>1007</v>
      </c>
      <c r="AE234" s="67" t="s">
        <v>1000</v>
      </c>
      <c r="AF234" s="67" t="s">
        <v>16</v>
      </c>
      <c r="AG234" s="67" t="s">
        <v>16</v>
      </c>
      <c r="AH234" s="67" t="s">
        <v>16</v>
      </c>
      <c r="AI234" s="67" t="s">
        <v>16</v>
      </c>
      <c r="AJ234" s="67" t="s">
        <v>16</v>
      </c>
      <c r="AK234" s="67" t="s">
        <v>16</v>
      </c>
      <c r="AL234" s="67" t="s">
        <v>16</v>
      </c>
      <c r="AM234" s="67" t="s">
        <v>16</v>
      </c>
      <c r="AN234" s="67" t="s">
        <v>16</v>
      </c>
      <c r="AO234" s="67" t="s">
        <v>16</v>
      </c>
      <c r="AP234" s="67" t="s">
        <v>16</v>
      </c>
      <c r="AQ234" s="67" t="s">
        <v>574</v>
      </c>
      <c r="AR234" s="67" t="s">
        <v>16</v>
      </c>
      <c r="AS234" s="67" t="s">
        <v>16</v>
      </c>
      <c r="AT234" s="67" t="s">
        <v>16</v>
      </c>
    </row>
    <row r="235" spans="2:46" x14ac:dyDescent="0.3">
      <c r="B235" s="12" t="s">
        <v>331</v>
      </c>
      <c r="C235" s="14" t="s">
        <v>308</v>
      </c>
      <c r="D235" s="67" t="s">
        <v>42</v>
      </c>
      <c r="E235" s="67" t="s">
        <v>163</v>
      </c>
      <c r="F235" s="67">
        <v>31500</v>
      </c>
      <c r="G235" s="67" t="s">
        <v>154</v>
      </c>
      <c r="H235" s="67" t="s">
        <v>155</v>
      </c>
      <c r="I235" s="67" t="s">
        <v>163</v>
      </c>
      <c r="J235" s="67" t="s">
        <v>64</v>
      </c>
      <c r="K235" s="67">
        <v>152</v>
      </c>
      <c r="L235" s="67" t="s">
        <v>996</v>
      </c>
      <c r="M235" s="67">
        <v>2011</v>
      </c>
      <c r="N235" s="66" t="b">
        <v>0</v>
      </c>
      <c r="O235" s="67">
        <v>2013</v>
      </c>
      <c r="P235" s="15">
        <v>0</v>
      </c>
      <c r="Q235" s="67">
        <v>139937.4037</v>
      </c>
      <c r="R235" s="67" t="s">
        <v>16</v>
      </c>
      <c r="S235" s="67" t="s">
        <v>386</v>
      </c>
      <c r="T235" s="67" t="s">
        <v>16</v>
      </c>
      <c r="U235" s="67">
        <v>0</v>
      </c>
      <c r="V235" s="67">
        <v>0</v>
      </c>
      <c r="W235" s="67">
        <v>40</v>
      </c>
      <c r="X235" s="67" t="s">
        <v>16</v>
      </c>
      <c r="Y235" s="67" t="s">
        <v>365</v>
      </c>
      <c r="Z235" s="67" t="s">
        <v>16</v>
      </c>
      <c r="AA235" s="67" t="s">
        <v>16</v>
      </c>
      <c r="AB235" s="67" t="s">
        <v>1297</v>
      </c>
      <c r="AC235" s="67" t="s">
        <v>16</v>
      </c>
      <c r="AD235" s="67" t="s">
        <v>1008</v>
      </c>
      <c r="AE235" s="67" t="s">
        <v>999</v>
      </c>
      <c r="AF235" s="67" t="s">
        <v>16</v>
      </c>
      <c r="AG235" s="67" t="s">
        <v>16</v>
      </c>
      <c r="AH235" s="67" t="s">
        <v>16</v>
      </c>
      <c r="AI235" s="67" t="s">
        <v>16</v>
      </c>
      <c r="AJ235" s="67" t="s">
        <v>16</v>
      </c>
      <c r="AK235" s="67" t="s">
        <v>16</v>
      </c>
      <c r="AL235" s="67" t="s">
        <v>16</v>
      </c>
      <c r="AM235" s="67" t="s">
        <v>16</v>
      </c>
      <c r="AN235" s="67" t="s">
        <v>16</v>
      </c>
      <c r="AO235" s="67" t="s">
        <v>16</v>
      </c>
      <c r="AP235" s="67" t="s">
        <v>16</v>
      </c>
      <c r="AQ235" s="67" t="s">
        <v>612</v>
      </c>
      <c r="AR235" s="67" t="s">
        <v>16</v>
      </c>
      <c r="AS235" s="67" t="s">
        <v>16</v>
      </c>
      <c r="AT235" s="67" t="s">
        <v>16</v>
      </c>
    </row>
    <row r="236" spans="2:46" x14ac:dyDescent="0.3">
      <c r="B236" s="12" t="s">
        <v>331</v>
      </c>
      <c r="C236" s="14" t="s">
        <v>308</v>
      </c>
      <c r="D236" s="67" t="s">
        <v>42</v>
      </c>
      <c r="E236" s="67" t="s">
        <v>163</v>
      </c>
      <c r="F236" s="67">
        <v>31500</v>
      </c>
      <c r="G236" s="67" t="s">
        <v>154</v>
      </c>
      <c r="H236" s="67" t="s">
        <v>155</v>
      </c>
      <c r="I236" s="67" t="s">
        <v>163</v>
      </c>
      <c r="J236" s="67" t="s">
        <v>64</v>
      </c>
      <c r="K236" s="67">
        <v>50</v>
      </c>
      <c r="L236" s="67" t="s">
        <v>996</v>
      </c>
      <c r="M236" s="67">
        <v>2003</v>
      </c>
      <c r="N236" s="66" t="b">
        <v>0</v>
      </c>
      <c r="O236" s="67">
        <v>2013</v>
      </c>
      <c r="P236" s="15">
        <v>0</v>
      </c>
      <c r="Q236" s="67">
        <v>328725.68290000001</v>
      </c>
      <c r="R236" s="67" t="s">
        <v>16</v>
      </c>
      <c r="S236" s="67" t="s">
        <v>386</v>
      </c>
      <c r="T236" s="67" t="s">
        <v>16</v>
      </c>
      <c r="U236" s="67">
        <v>0</v>
      </c>
      <c r="V236" s="67">
        <v>0</v>
      </c>
      <c r="W236" s="67">
        <v>40</v>
      </c>
      <c r="X236" s="67" t="s">
        <v>16</v>
      </c>
      <c r="Y236" s="67" t="s">
        <v>365</v>
      </c>
      <c r="Z236" s="67" t="s">
        <v>16</v>
      </c>
      <c r="AA236" s="67" t="s">
        <v>16</v>
      </c>
      <c r="AB236" s="67" t="s">
        <v>1298</v>
      </c>
      <c r="AC236" s="67" t="s">
        <v>16</v>
      </c>
      <c r="AD236" s="67" t="s">
        <v>1007</v>
      </c>
      <c r="AE236" s="67" t="s">
        <v>997</v>
      </c>
      <c r="AF236" s="67" t="s">
        <v>16</v>
      </c>
      <c r="AG236" s="67" t="s">
        <v>16</v>
      </c>
      <c r="AH236" s="67" t="s">
        <v>16</v>
      </c>
      <c r="AI236" s="67" t="s">
        <v>16</v>
      </c>
      <c r="AJ236" s="67" t="s">
        <v>16</v>
      </c>
      <c r="AK236" s="67" t="s">
        <v>16</v>
      </c>
      <c r="AL236" s="67" t="s">
        <v>16</v>
      </c>
      <c r="AM236" s="67" t="s">
        <v>16</v>
      </c>
      <c r="AN236" s="67" t="s">
        <v>16</v>
      </c>
      <c r="AO236" s="67" t="s">
        <v>16</v>
      </c>
      <c r="AP236" s="67" t="s">
        <v>16</v>
      </c>
      <c r="AQ236" s="67" t="s">
        <v>513</v>
      </c>
      <c r="AR236" s="67" t="s">
        <v>16</v>
      </c>
      <c r="AS236" s="67" t="s">
        <v>16</v>
      </c>
      <c r="AT236" s="67" t="s">
        <v>16</v>
      </c>
    </row>
    <row r="237" spans="2:46" x14ac:dyDescent="0.3">
      <c r="B237" s="12" t="s">
        <v>331</v>
      </c>
      <c r="C237" s="14" t="s">
        <v>308</v>
      </c>
      <c r="D237" s="67" t="s">
        <v>42</v>
      </c>
      <c r="E237" s="67" t="s">
        <v>163</v>
      </c>
      <c r="F237" s="67">
        <v>31500</v>
      </c>
      <c r="G237" s="67" t="s">
        <v>154</v>
      </c>
      <c r="H237" s="67" t="s">
        <v>155</v>
      </c>
      <c r="I237" s="67" t="s">
        <v>163</v>
      </c>
      <c r="J237" s="67" t="s">
        <v>64</v>
      </c>
      <c r="K237" s="67">
        <v>56</v>
      </c>
      <c r="L237" s="67" t="s">
        <v>996</v>
      </c>
      <c r="M237" s="67">
        <v>2013</v>
      </c>
      <c r="N237" s="66" t="b">
        <v>0</v>
      </c>
      <c r="O237" s="67">
        <v>2013</v>
      </c>
      <c r="P237" s="15">
        <v>0</v>
      </c>
      <c r="Q237" s="67">
        <v>155385.0392</v>
      </c>
      <c r="R237" s="67" t="s">
        <v>16</v>
      </c>
      <c r="S237" s="67" t="s">
        <v>386</v>
      </c>
      <c r="T237" s="67" t="s">
        <v>16</v>
      </c>
      <c r="U237" s="67">
        <v>0</v>
      </c>
      <c r="V237" s="67">
        <v>0</v>
      </c>
      <c r="W237" s="67">
        <v>40</v>
      </c>
      <c r="X237" s="67" t="s">
        <v>16</v>
      </c>
      <c r="Y237" s="67" t="s">
        <v>365</v>
      </c>
      <c r="Z237" s="67" t="s">
        <v>16</v>
      </c>
      <c r="AA237" s="67" t="s">
        <v>16</v>
      </c>
      <c r="AB237" s="67" t="s">
        <v>1299</v>
      </c>
      <c r="AC237" s="67" t="s">
        <v>16</v>
      </c>
      <c r="AD237" s="67" t="s">
        <v>1007</v>
      </c>
      <c r="AE237" s="67" t="s">
        <v>999</v>
      </c>
      <c r="AF237" s="67" t="s">
        <v>16</v>
      </c>
      <c r="AG237" s="67" t="s">
        <v>16</v>
      </c>
      <c r="AH237" s="67" t="s">
        <v>16</v>
      </c>
      <c r="AI237" s="67" t="s">
        <v>16</v>
      </c>
      <c r="AJ237" s="67" t="s">
        <v>16</v>
      </c>
      <c r="AK237" s="67" t="s">
        <v>16</v>
      </c>
      <c r="AL237" s="67" t="s">
        <v>16</v>
      </c>
      <c r="AM237" s="67" t="s">
        <v>16</v>
      </c>
      <c r="AN237" s="67" t="s">
        <v>16</v>
      </c>
      <c r="AO237" s="67" t="s">
        <v>16</v>
      </c>
      <c r="AP237" s="67" t="s">
        <v>16</v>
      </c>
      <c r="AQ237" s="67" t="s">
        <v>416</v>
      </c>
      <c r="AR237" s="67" t="s">
        <v>16</v>
      </c>
      <c r="AS237" s="67" t="s">
        <v>16</v>
      </c>
      <c r="AT237" s="67" t="s">
        <v>16</v>
      </c>
    </row>
    <row r="238" spans="2:46" x14ac:dyDescent="0.3">
      <c r="B238" s="12" t="s">
        <v>331</v>
      </c>
      <c r="C238" s="14" t="s">
        <v>308</v>
      </c>
      <c r="D238" s="67" t="s">
        <v>42</v>
      </c>
      <c r="E238" s="67" t="s">
        <v>163</v>
      </c>
      <c r="F238" s="67">
        <v>31500</v>
      </c>
      <c r="G238" s="67" t="s">
        <v>154</v>
      </c>
      <c r="H238" s="67" t="s">
        <v>155</v>
      </c>
      <c r="I238" s="67" t="s">
        <v>163</v>
      </c>
      <c r="J238" s="67" t="s">
        <v>64</v>
      </c>
      <c r="K238" s="67">
        <v>31</v>
      </c>
      <c r="L238" s="67" t="s">
        <v>996</v>
      </c>
      <c r="M238" s="67">
        <v>2008</v>
      </c>
      <c r="N238" s="66" t="b">
        <v>0</v>
      </c>
      <c r="O238" s="67">
        <v>2013</v>
      </c>
      <c r="P238" s="15">
        <v>0</v>
      </c>
      <c r="Q238" s="67">
        <v>152823.13529999999</v>
      </c>
      <c r="R238" s="67" t="s">
        <v>16</v>
      </c>
      <c r="S238" s="67" t="s">
        <v>386</v>
      </c>
      <c r="T238" s="67" t="s">
        <v>16</v>
      </c>
      <c r="U238" s="67">
        <v>0</v>
      </c>
      <c r="V238" s="67">
        <v>0</v>
      </c>
      <c r="W238" s="67">
        <v>40</v>
      </c>
      <c r="X238" s="67" t="s">
        <v>16</v>
      </c>
      <c r="Y238" s="67" t="s">
        <v>365</v>
      </c>
      <c r="Z238" s="67" t="s">
        <v>16</v>
      </c>
      <c r="AA238" s="67" t="s">
        <v>16</v>
      </c>
      <c r="AB238" s="67" t="s">
        <v>1300</v>
      </c>
      <c r="AC238" s="67" t="s">
        <v>16</v>
      </c>
      <c r="AD238" s="67" t="s">
        <v>1008</v>
      </c>
      <c r="AE238" s="67" t="s">
        <v>998</v>
      </c>
      <c r="AF238" s="67" t="s">
        <v>16</v>
      </c>
      <c r="AG238" s="67" t="s">
        <v>16</v>
      </c>
      <c r="AH238" s="67" t="s">
        <v>16</v>
      </c>
      <c r="AI238" s="67" t="s">
        <v>16</v>
      </c>
      <c r="AJ238" s="67" t="s">
        <v>16</v>
      </c>
      <c r="AK238" s="67" t="s">
        <v>16</v>
      </c>
      <c r="AL238" s="67" t="s">
        <v>16</v>
      </c>
      <c r="AM238" s="67" t="s">
        <v>16</v>
      </c>
      <c r="AN238" s="67" t="s">
        <v>16</v>
      </c>
      <c r="AO238" s="67" t="s">
        <v>16</v>
      </c>
      <c r="AP238" s="67" t="s">
        <v>16</v>
      </c>
      <c r="AQ238" s="67" t="s">
        <v>610</v>
      </c>
      <c r="AR238" s="67" t="s">
        <v>16</v>
      </c>
      <c r="AS238" s="67" t="s">
        <v>16</v>
      </c>
      <c r="AT238" s="67" t="s">
        <v>16</v>
      </c>
    </row>
    <row r="239" spans="2:46" x14ac:dyDescent="0.3">
      <c r="B239" s="12" t="s">
        <v>331</v>
      </c>
      <c r="C239" s="14" t="s">
        <v>308</v>
      </c>
      <c r="D239" s="67" t="s">
        <v>42</v>
      </c>
      <c r="E239" s="67" t="s">
        <v>163</v>
      </c>
      <c r="F239" s="67">
        <v>31500</v>
      </c>
      <c r="G239" s="67" t="s">
        <v>154</v>
      </c>
      <c r="H239" s="67" t="s">
        <v>155</v>
      </c>
      <c r="I239" s="67" t="s">
        <v>163</v>
      </c>
      <c r="J239" s="67" t="s">
        <v>64</v>
      </c>
      <c r="K239" s="67">
        <v>8</v>
      </c>
      <c r="L239" s="67" t="s">
        <v>996</v>
      </c>
      <c r="M239" s="67">
        <v>1900</v>
      </c>
      <c r="N239" s="66" t="b">
        <v>0</v>
      </c>
      <c r="O239" s="67">
        <v>2013</v>
      </c>
      <c r="P239" s="15">
        <v>0</v>
      </c>
      <c r="Q239" s="67">
        <v>568018.64320000005</v>
      </c>
      <c r="R239" s="67" t="s">
        <v>16</v>
      </c>
      <c r="S239" s="67" t="s">
        <v>386</v>
      </c>
      <c r="T239" s="67" t="s">
        <v>16</v>
      </c>
      <c r="U239" s="67">
        <v>0</v>
      </c>
      <c r="V239" s="67">
        <v>0</v>
      </c>
      <c r="W239" s="67">
        <v>40</v>
      </c>
      <c r="X239" s="67" t="s">
        <v>16</v>
      </c>
      <c r="Y239" s="67" t="s">
        <v>365</v>
      </c>
      <c r="Z239" s="67" t="s">
        <v>16</v>
      </c>
      <c r="AA239" s="67" t="s">
        <v>16</v>
      </c>
      <c r="AB239" s="67" t="s">
        <v>1301</v>
      </c>
      <c r="AC239" s="67" t="s">
        <v>16</v>
      </c>
      <c r="AD239" s="67" t="s">
        <v>1007</v>
      </c>
      <c r="AE239" s="67" t="s">
        <v>997</v>
      </c>
      <c r="AF239" s="67" t="s">
        <v>16</v>
      </c>
      <c r="AG239" s="67" t="s">
        <v>16</v>
      </c>
      <c r="AH239" s="67" t="s">
        <v>16</v>
      </c>
      <c r="AI239" s="67" t="s">
        <v>16</v>
      </c>
      <c r="AJ239" s="67" t="s">
        <v>16</v>
      </c>
      <c r="AK239" s="67" t="s">
        <v>16</v>
      </c>
      <c r="AL239" s="67" t="s">
        <v>16</v>
      </c>
      <c r="AM239" s="67" t="s">
        <v>16</v>
      </c>
      <c r="AN239" s="67" t="s">
        <v>16</v>
      </c>
      <c r="AO239" s="67" t="s">
        <v>16</v>
      </c>
      <c r="AP239" s="67" t="s">
        <v>16</v>
      </c>
      <c r="AQ239" s="67" t="s">
        <v>631</v>
      </c>
      <c r="AR239" s="67" t="s">
        <v>16</v>
      </c>
      <c r="AS239" s="67" t="s">
        <v>16</v>
      </c>
      <c r="AT239" s="67" t="s">
        <v>16</v>
      </c>
    </row>
    <row r="240" spans="2:46" x14ac:dyDescent="0.3">
      <c r="B240" s="12" t="s">
        <v>331</v>
      </c>
      <c r="C240" s="14" t="s">
        <v>308</v>
      </c>
      <c r="D240" s="67" t="s">
        <v>42</v>
      </c>
      <c r="E240" s="67" t="s">
        <v>163</v>
      </c>
      <c r="F240" s="67">
        <v>31500</v>
      </c>
      <c r="G240" s="67" t="s">
        <v>154</v>
      </c>
      <c r="H240" s="67" t="s">
        <v>155</v>
      </c>
      <c r="I240" s="67" t="s">
        <v>163</v>
      </c>
      <c r="J240" s="67" t="s">
        <v>64</v>
      </c>
      <c r="K240" s="67">
        <v>2</v>
      </c>
      <c r="L240" s="67" t="s">
        <v>996</v>
      </c>
      <c r="M240" s="67">
        <v>1900</v>
      </c>
      <c r="N240" s="66" t="b">
        <v>0</v>
      </c>
      <c r="O240" s="67">
        <v>2013</v>
      </c>
      <c r="P240" s="15">
        <v>0</v>
      </c>
      <c r="Q240" s="67">
        <v>580104.14619999996</v>
      </c>
      <c r="R240" s="67" t="s">
        <v>16</v>
      </c>
      <c r="S240" s="67" t="s">
        <v>386</v>
      </c>
      <c r="T240" s="67" t="s">
        <v>16</v>
      </c>
      <c r="U240" s="67">
        <v>0</v>
      </c>
      <c r="V240" s="67">
        <v>0</v>
      </c>
      <c r="W240" s="67">
        <v>40</v>
      </c>
      <c r="X240" s="67" t="s">
        <v>16</v>
      </c>
      <c r="Y240" s="67" t="s">
        <v>365</v>
      </c>
      <c r="Z240" s="67" t="s">
        <v>16</v>
      </c>
      <c r="AA240" s="67" t="s">
        <v>16</v>
      </c>
      <c r="AB240" s="67" t="s">
        <v>1302</v>
      </c>
      <c r="AC240" s="67" t="s">
        <v>16</v>
      </c>
      <c r="AD240" s="67" t="s">
        <v>1007</v>
      </c>
      <c r="AE240" s="67" t="s">
        <v>997</v>
      </c>
      <c r="AF240" s="67" t="s">
        <v>16</v>
      </c>
      <c r="AG240" s="67" t="s">
        <v>16</v>
      </c>
      <c r="AH240" s="67" t="s">
        <v>16</v>
      </c>
      <c r="AI240" s="67" t="s">
        <v>16</v>
      </c>
      <c r="AJ240" s="67" t="s">
        <v>16</v>
      </c>
      <c r="AK240" s="67" t="s">
        <v>16</v>
      </c>
      <c r="AL240" s="67" t="s">
        <v>16</v>
      </c>
      <c r="AM240" s="67" t="s">
        <v>16</v>
      </c>
      <c r="AN240" s="67" t="s">
        <v>16</v>
      </c>
      <c r="AO240" s="67" t="s">
        <v>16</v>
      </c>
      <c r="AP240" s="67" t="s">
        <v>16</v>
      </c>
      <c r="AQ240" s="67" t="s">
        <v>628</v>
      </c>
      <c r="AR240" s="67" t="s">
        <v>16</v>
      </c>
      <c r="AS240" s="67" t="s">
        <v>16</v>
      </c>
      <c r="AT240" s="67" t="s">
        <v>16</v>
      </c>
    </row>
    <row r="241" spans="2:46" x14ac:dyDescent="0.3">
      <c r="B241" s="12" t="s">
        <v>331</v>
      </c>
      <c r="C241" s="14" t="s">
        <v>308</v>
      </c>
      <c r="D241" s="67" t="s">
        <v>42</v>
      </c>
      <c r="E241" s="67" t="s">
        <v>163</v>
      </c>
      <c r="F241" s="67">
        <v>31500</v>
      </c>
      <c r="G241" s="67" t="s">
        <v>154</v>
      </c>
      <c r="H241" s="67" t="s">
        <v>155</v>
      </c>
      <c r="I241" s="67" t="s">
        <v>163</v>
      </c>
      <c r="J241" s="67" t="s">
        <v>64</v>
      </c>
      <c r="K241" s="67">
        <v>3</v>
      </c>
      <c r="L241" s="67" t="s">
        <v>996</v>
      </c>
      <c r="M241" s="67">
        <v>2002</v>
      </c>
      <c r="N241" s="66" t="b">
        <v>0</v>
      </c>
      <c r="O241" s="67">
        <v>2013</v>
      </c>
      <c r="P241" s="15">
        <v>0</v>
      </c>
      <c r="Q241" s="67">
        <v>3545.0808999999999</v>
      </c>
      <c r="R241" s="67" t="s">
        <v>16</v>
      </c>
      <c r="S241" s="67" t="s">
        <v>386</v>
      </c>
      <c r="T241" s="67" t="s">
        <v>16</v>
      </c>
      <c r="U241" s="67">
        <v>0</v>
      </c>
      <c r="V241" s="67">
        <v>0</v>
      </c>
      <c r="W241" s="67">
        <v>40</v>
      </c>
      <c r="X241" s="67" t="s">
        <v>16</v>
      </c>
      <c r="Y241" s="67" t="s">
        <v>365</v>
      </c>
      <c r="Z241" s="67" t="s">
        <v>16</v>
      </c>
      <c r="AA241" s="67" t="s">
        <v>16</v>
      </c>
      <c r="AB241" s="67" t="s">
        <v>1303</v>
      </c>
      <c r="AC241" s="67" t="s">
        <v>16</v>
      </c>
      <c r="AD241" s="67" t="s">
        <v>1007</v>
      </c>
      <c r="AE241" s="67" t="s">
        <v>998</v>
      </c>
      <c r="AF241" s="67" t="s">
        <v>16</v>
      </c>
      <c r="AG241" s="67" t="s">
        <v>16</v>
      </c>
      <c r="AH241" s="67" t="s">
        <v>16</v>
      </c>
      <c r="AI241" s="67" t="s">
        <v>16</v>
      </c>
      <c r="AJ241" s="67" t="s">
        <v>16</v>
      </c>
      <c r="AK241" s="67" t="s">
        <v>16</v>
      </c>
      <c r="AL241" s="67" t="s">
        <v>16</v>
      </c>
      <c r="AM241" s="67" t="s">
        <v>16</v>
      </c>
      <c r="AN241" s="67" t="s">
        <v>16</v>
      </c>
      <c r="AO241" s="67" t="s">
        <v>16</v>
      </c>
      <c r="AP241" s="67" t="s">
        <v>16</v>
      </c>
      <c r="AQ241" s="67" t="s">
        <v>448</v>
      </c>
      <c r="AR241" s="67" t="s">
        <v>16</v>
      </c>
      <c r="AS241" s="67" t="s">
        <v>16</v>
      </c>
      <c r="AT241" s="67" t="s">
        <v>16</v>
      </c>
    </row>
    <row r="242" spans="2:46" x14ac:dyDescent="0.3">
      <c r="B242" s="12" t="s">
        <v>331</v>
      </c>
      <c r="C242" s="14" t="s">
        <v>308</v>
      </c>
      <c r="D242" s="67" t="s">
        <v>42</v>
      </c>
      <c r="E242" s="67" t="s">
        <v>43</v>
      </c>
      <c r="F242" s="67">
        <v>31003</v>
      </c>
      <c r="G242" s="67" t="s">
        <v>154</v>
      </c>
      <c r="H242" s="67" t="s">
        <v>155</v>
      </c>
      <c r="I242" s="67" t="s">
        <v>43</v>
      </c>
      <c r="J242" s="67" t="s">
        <v>64</v>
      </c>
      <c r="K242" s="67">
        <v>127</v>
      </c>
      <c r="L242" s="67" t="s">
        <v>996</v>
      </c>
      <c r="M242" s="67">
        <v>2011</v>
      </c>
      <c r="N242" s="66" t="b">
        <v>0</v>
      </c>
      <c r="O242" s="67">
        <v>2013</v>
      </c>
      <c r="P242" s="15">
        <v>0</v>
      </c>
      <c r="Q242" s="67">
        <v>129419.56020000001</v>
      </c>
      <c r="R242" s="67" t="s">
        <v>16</v>
      </c>
      <c r="S242" s="67" t="s">
        <v>386</v>
      </c>
      <c r="T242" s="67" t="s">
        <v>16</v>
      </c>
      <c r="U242" s="67">
        <v>0</v>
      </c>
      <c r="V242" s="67">
        <v>0</v>
      </c>
      <c r="W242" s="67">
        <v>40</v>
      </c>
      <c r="X242" s="67" t="s">
        <v>16</v>
      </c>
      <c r="Y242" s="67" t="s">
        <v>365</v>
      </c>
      <c r="Z242" s="67" t="s">
        <v>16</v>
      </c>
      <c r="AA242" s="67" t="s">
        <v>16</v>
      </c>
      <c r="AB242" s="67" t="s">
        <v>1304</v>
      </c>
      <c r="AC242" s="67" t="s">
        <v>16</v>
      </c>
      <c r="AD242" s="67" t="s">
        <v>1007</v>
      </c>
      <c r="AE242" s="67" t="s">
        <v>1000</v>
      </c>
      <c r="AF242" s="67" t="s">
        <v>16</v>
      </c>
      <c r="AG242" s="67" t="s">
        <v>16</v>
      </c>
      <c r="AH242" s="67" t="s">
        <v>16</v>
      </c>
      <c r="AI242" s="67" t="s">
        <v>16</v>
      </c>
      <c r="AJ242" s="67" t="s">
        <v>16</v>
      </c>
      <c r="AK242" s="67" t="s">
        <v>16</v>
      </c>
      <c r="AL242" s="67" t="s">
        <v>16</v>
      </c>
      <c r="AM242" s="67" t="s">
        <v>16</v>
      </c>
      <c r="AN242" s="67" t="s">
        <v>16</v>
      </c>
      <c r="AO242" s="67" t="s">
        <v>16</v>
      </c>
      <c r="AP242" s="67" t="s">
        <v>16</v>
      </c>
      <c r="AQ242" s="67" t="s">
        <v>601</v>
      </c>
      <c r="AR242" s="67" t="s">
        <v>16</v>
      </c>
      <c r="AS242" s="67" t="s">
        <v>16</v>
      </c>
      <c r="AT242" s="67" t="s">
        <v>16</v>
      </c>
    </row>
    <row r="243" spans="2:46" x14ac:dyDescent="0.3">
      <c r="B243" s="12" t="s">
        <v>331</v>
      </c>
      <c r="C243" s="14" t="s">
        <v>308</v>
      </c>
      <c r="D243" s="67" t="s">
        <v>42</v>
      </c>
      <c r="E243" s="67" t="s">
        <v>43</v>
      </c>
      <c r="F243" s="67">
        <v>31003</v>
      </c>
      <c r="G243" s="67" t="s">
        <v>154</v>
      </c>
      <c r="H243" s="67" t="s">
        <v>155</v>
      </c>
      <c r="I243" s="67" t="s">
        <v>43</v>
      </c>
      <c r="J243" s="67" t="s">
        <v>64</v>
      </c>
      <c r="K243" s="67">
        <v>197</v>
      </c>
      <c r="L243" s="67" t="s">
        <v>996</v>
      </c>
      <c r="M243" s="67">
        <v>1999</v>
      </c>
      <c r="N243" s="66" t="b">
        <v>0</v>
      </c>
      <c r="O243" s="67">
        <v>2013</v>
      </c>
      <c r="P243" s="15">
        <v>0</v>
      </c>
      <c r="Q243" s="67">
        <v>78525.0959</v>
      </c>
      <c r="R243" s="67" t="s">
        <v>16</v>
      </c>
      <c r="S243" s="67" t="s">
        <v>386</v>
      </c>
      <c r="T243" s="67" t="s">
        <v>16</v>
      </c>
      <c r="U243" s="67">
        <v>0</v>
      </c>
      <c r="V243" s="67">
        <v>0</v>
      </c>
      <c r="W243" s="67">
        <v>40</v>
      </c>
      <c r="X243" s="67" t="s">
        <v>16</v>
      </c>
      <c r="Y243" s="67" t="s">
        <v>365</v>
      </c>
      <c r="Z243" s="67" t="s">
        <v>16</v>
      </c>
      <c r="AA243" s="67" t="s">
        <v>16</v>
      </c>
      <c r="AB243" s="67" t="s">
        <v>1305</v>
      </c>
      <c r="AC243" s="67" t="s">
        <v>16</v>
      </c>
      <c r="AD243" s="67" t="s">
        <v>1008</v>
      </c>
      <c r="AE243" s="67" t="s">
        <v>409</v>
      </c>
      <c r="AF243" s="67" t="s">
        <v>16</v>
      </c>
      <c r="AG243" s="67" t="s">
        <v>16</v>
      </c>
      <c r="AH243" s="67" t="s">
        <v>16</v>
      </c>
      <c r="AI243" s="67" t="s">
        <v>16</v>
      </c>
      <c r="AJ243" s="67" t="s">
        <v>16</v>
      </c>
      <c r="AK243" s="67" t="s">
        <v>16</v>
      </c>
      <c r="AL243" s="67" t="s">
        <v>16</v>
      </c>
      <c r="AM243" s="67" t="s">
        <v>16</v>
      </c>
      <c r="AN243" s="67" t="s">
        <v>16</v>
      </c>
      <c r="AO243" s="67" t="s">
        <v>16</v>
      </c>
      <c r="AP243" s="67" t="s">
        <v>16</v>
      </c>
      <c r="AQ243" s="67" t="s">
        <v>439</v>
      </c>
      <c r="AR243" s="67" t="s">
        <v>16</v>
      </c>
      <c r="AS243" s="67" t="s">
        <v>16</v>
      </c>
      <c r="AT243" s="67" t="s">
        <v>16</v>
      </c>
    </row>
    <row r="244" spans="2:46" x14ac:dyDescent="0.3">
      <c r="B244" s="12" t="s">
        <v>331</v>
      </c>
      <c r="C244" s="14" t="s">
        <v>308</v>
      </c>
      <c r="D244" s="67" t="s">
        <v>42</v>
      </c>
      <c r="E244" s="67" t="s">
        <v>43</v>
      </c>
      <c r="F244" s="67">
        <v>31003</v>
      </c>
      <c r="G244" s="67" t="s">
        <v>154</v>
      </c>
      <c r="H244" s="67" t="s">
        <v>155</v>
      </c>
      <c r="I244" s="67" t="s">
        <v>43</v>
      </c>
      <c r="J244" s="67" t="s">
        <v>64</v>
      </c>
      <c r="K244" s="67">
        <v>46</v>
      </c>
      <c r="L244" s="67" t="s">
        <v>996</v>
      </c>
      <c r="M244" s="67">
        <v>2013</v>
      </c>
      <c r="N244" s="66" t="b">
        <v>0</v>
      </c>
      <c r="O244" s="67">
        <v>2013</v>
      </c>
      <c r="P244" s="15">
        <v>0</v>
      </c>
      <c r="Q244" s="67">
        <v>193368.04870000001</v>
      </c>
      <c r="R244" s="67" t="s">
        <v>16</v>
      </c>
      <c r="S244" s="67" t="s">
        <v>386</v>
      </c>
      <c r="T244" s="67" t="s">
        <v>16</v>
      </c>
      <c r="U244" s="67">
        <v>0</v>
      </c>
      <c r="V244" s="67">
        <v>0</v>
      </c>
      <c r="W244" s="67">
        <v>40</v>
      </c>
      <c r="X244" s="67" t="s">
        <v>16</v>
      </c>
      <c r="Y244" s="67" t="s">
        <v>365</v>
      </c>
      <c r="Z244" s="67" t="s">
        <v>16</v>
      </c>
      <c r="AA244" s="67" t="s">
        <v>16</v>
      </c>
      <c r="AB244" s="67" t="s">
        <v>1306</v>
      </c>
      <c r="AC244" s="67" t="s">
        <v>16</v>
      </c>
      <c r="AD244" s="67" t="s">
        <v>1007</v>
      </c>
      <c r="AE244" s="67" t="s">
        <v>997</v>
      </c>
      <c r="AF244" s="67" t="s">
        <v>16</v>
      </c>
      <c r="AG244" s="67" t="s">
        <v>16</v>
      </c>
      <c r="AH244" s="67" t="s">
        <v>16</v>
      </c>
      <c r="AI244" s="67" t="s">
        <v>16</v>
      </c>
      <c r="AJ244" s="67" t="s">
        <v>16</v>
      </c>
      <c r="AK244" s="67" t="s">
        <v>16</v>
      </c>
      <c r="AL244" s="67" t="s">
        <v>16</v>
      </c>
      <c r="AM244" s="67" t="s">
        <v>16</v>
      </c>
      <c r="AN244" s="67" t="s">
        <v>16</v>
      </c>
      <c r="AO244" s="67" t="s">
        <v>16</v>
      </c>
      <c r="AP244" s="67" t="s">
        <v>16</v>
      </c>
      <c r="AQ244" s="67" t="s">
        <v>443</v>
      </c>
      <c r="AR244" s="67" t="s">
        <v>16</v>
      </c>
      <c r="AS244" s="67" t="s">
        <v>16</v>
      </c>
      <c r="AT244" s="67" t="s">
        <v>16</v>
      </c>
    </row>
    <row r="245" spans="2:46" x14ac:dyDescent="0.3">
      <c r="B245" s="12" t="s">
        <v>331</v>
      </c>
      <c r="C245" s="14" t="s">
        <v>308</v>
      </c>
      <c r="D245" s="67" t="s">
        <v>42</v>
      </c>
      <c r="E245" s="67" t="s">
        <v>43</v>
      </c>
      <c r="F245" s="67">
        <v>31003</v>
      </c>
      <c r="G245" s="67" t="s">
        <v>154</v>
      </c>
      <c r="H245" s="67" t="s">
        <v>155</v>
      </c>
      <c r="I245" s="67" t="s">
        <v>43</v>
      </c>
      <c r="J245" s="67" t="s">
        <v>64</v>
      </c>
      <c r="K245" s="67">
        <v>13</v>
      </c>
      <c r="L245" s="67" t="s">
        <v>996</v>
      </c>
      <c r="M245" s="67">
        <v>2003</v>
      </c>
      <c r="N245" s="66" t="b">
        <v>0</v>
      </c>
      <c r="O245" s="67">
        <v>2013</v>
      </c>
      <c r="P245" s="15">
        <v>0</v>
      </c>
      <c r="Q245" s="67">
        <v>141307.42019999999</v>
      </c>
      <c r="R245" s="67" t="s">
        <v>16</v>
      </c>
      <c r="S245" s="67" t="s">
        <v>386</v>
      </c>
      <c r="T245" s="67" t="s">
        <v>16</v>
      </c>
      <c r="U245" s="67">
        <v>0</v>
      </c>
      <c r="V245" s="67">
        <v>0</v>
      </c>
      <c r="W245" s="67">
        <v>40</v>
      </c>
      <c r="X245" s="67" t="s">
        <v>16</v>
      </c>
      <c r="Y245" s="67" t="s">
        <v>365</v>
      </c>
      <c r="Z245" s="67" t="s">
        <v>16</v>
      </c>
      <c r="AA245" s="67" t="s">
        <v>16</v>
      </c>
      <c r="AB245" s="67" t="s">
        <v>1307</v>
      </c>
      <c r="AC245" s="67" t="s">
        <v>16</v>
      </c>
      <c r="AD245" s="67" t="s">
        <v>1008</v>
      </c>
      <c r="AE245" s="67" t="s">
        <v>999</v>
      </c>
      <c r="AF245" s="67" t="s">
        <v>16</v>
      </c>
      <c r="AG245" s="67" t="s">
        <v>16</v>
      </c>
      <c r="AH245" s="67" t="s">
        <v>16</v>
      </c>
      <c r="AI245" s="67" t="s">
        <v>16</v>
      </c>
      <c r="AJ245" s="67" t="s">
        <v>16</v>
      </c>
      <c r="AK245" s="67" t="s">
        <v>16</v>
      </c>
      <c r="AL245" s="67" t="s">
        <v>16</v>
      </c>
      <c r="AM245" s="67" t="s">
        <v>16</v>
      </c>
      <c r="AN245" s="67" t="s">
        <v>16</v>
      </c>
      <c r="AO245" s="67" t="s">
        <v>16</v>
      </c>
      <c r="AP245" s="67" t="s">
        <v>16</v>
      </c>
      <c r="AQ245" s="67" t="s">
        <v>598</v>
      </c>
      <c r="AR245" s="67" t="s">
        <v>16</v>
      </c>
      <c r="AS245" s="67" t="s">
        <v>16</v>
      </c>
      <c r="AT245" s="67" t="s">
        <v>16</v>
      </c>
    </row>
    <row r="246" spans="2:46" x14ac:dyDescent="0.3">
      <c r="B246" s="12" t="s">
        <v>331</v>
      </c>
      <c r="C246" s="14" t="s">
        <v>308</v>
      </c>
      <c r="D246" s="67" t="s">
        <v>42</v>
      </c>
      <c r="E246" s="67" t="s">
        <v>43</v>
      </c>
      <c r="F246" s="67">
        <v>31003</v>
      </c>
      <c r="G246" s="67" t="s">
        <v>154</v>
      </c>
      <c r="H246" s="67" t="s">
        <v>155</v>
      </c>
      <c r="I246" s="67" t="s">
        <v>43</v>
      </c>
      <c r="J246" s="67" t="s">
        <v>64</v>
      </c>
      <c r="K246" s="67">
        <v>7</v>
      </c>
      <c r="L246" s="67" t="s">
        <v>996</v>
      </c>
      <c r="M246" s="67">
        <v>2008</v>
      </c>
      <c r="N246" s="66" t="b">
        <v>0</v>
      </c>
      <c r="O246" s="67">
        <v>2013</v>
      </c>
      <c r="P246" s="15">
        <v>0</v>
      </c>
      <c r="Q246" s="67">
        <v>100827.6254</v>
      </c>
      <c r="R246" s="67" t="s">
        <v>16</v>
      </c>
      <c r="S246" s="67" t="s">
        <v>386</v>
      </c>
      <c r="T246" s="67" t="s">
        <v>16</v>
      </c>
      <c r="U246" s="67">
        <v>0</v>
      </c>
      <c r="V246" s="67">
        <v>0</v>
      </c>
      <c r="W246" s="67">
        <v>40</v>
      </c>
      <c r="X246" s="67" t="s">
        <v>16</v>
      </c>
      <c r="Y246" s="67" t="s">
        <v>365</v>
      </c>
      <c r="Z246" s="67" t="s">
        <v>16</v>
      </c>
      <c r="AA246" s="67" t="s">
        <v>16</v>
      </c>
      <c r="AB246" s="67" t="s">
        <v>1308</v>
      </c>
      <c r="AC246" s="67" t="s">
        <v>16</v>
      </c>
      <c r="AD246" s="67" t="s">
        <v>1008</v>
      </c>
      <c r="AE246" s="67" t="s">
        <v>998</v>
      </c>
      <c r="AF246" s="67" t="s">
        <v>16</v>
      </c>
      <c r="AG246" s="67" t="s">
        <v>16</v>
      </c>
      <c r="AH246" s="67" t="s">
        <v>16</v>
      </c>
      <c r="AI246" s="67" t="s">
        <v>16</v>
      </c>
      <c r="AJ246" s="67" t="s">
        <v>16</v>
      </c>
      <c r="AK246" s="67" t="s">
        <v>16</v>
      </c>
      <c r="AL246" s="67" t="s">
        <v>16</v>
      </c>
      <c r="AM246" s="67" t="s">
        <v>16</v>
      </c>
      <c r="AN246" s="67" t="s">
        <v>16</v>
      </c>
      <c r="AO246" s="67" t="s">
        <v>16</v>
      </c>
      <c r="AP246" s="67" t="s">
        <v>16</v>
      </c>
      <c r="AQ246" s="67" t="s">
        <v>580</v>
      </c>
      <c r="AR246" s="67" t="s">
        <v>16</v>
      </c>
      <c r="AS246" s="67" t="s">
        <v>16</v>
      </c>
      <c r="AT246" s="67" t="s">
        <v>16</v>
      </c>
    </row>
    <row r="247" spans="2:46" x14ac:dyDescent="0.3">
      <c r="B247" s="12" t="s">
        <v>331</v>
      </c>
      <c r="C247" s="14" t="s">
        <v>308</v>
      </c>
      <c r="D247" s="67" t="s">
        <v>42</v>
      </c>
      <c r="E247" s="67" t="s">
        <v>43</v>
      </c>
      <c r="F247" s="67">
        <v>31403</v>
      </c>
      <c r="G247" s="67" t="s">
        <v>154</v>
      </c>
      <c r="H247" s="67" t="s">
        <v>155</v>
      </c>
      <c r="I247" s="67" t="s">
        <v>161</v>
      </c>
      <c r="J247" s="67" t="s">
        <v>43</v>
      </c>
      <c r="K247" s="67">
        <v>233</v>
      </c>
      <c r="L247" s="67" t="s">
        <v>996</v>
      </c>
      <c r="M247" s="67">
        <v>1999</v>
      </c>
      <c r="N247" s="66" t="b">
        <v>0</v>
      </c>
      <c r="O247" s="67">
        <v>2013</v>
      </c>
      <c r="P247" s="15">
        <v>0</v>
      </c>
      <c r="Q247" s="67">
        <v>70541.991999999998</v>
      </c>
      <c r="R247" s="67" t="s">
        <v>16</v>
      </c>
      <c r="S247" s="67" t="s">
        <v>386</v>
      </c>
      <c r="T247" s="67" t="s">
        <v>16</v>
      </c>
      <c r="U247" s="67">
        <v>0</v>
      </c>
      <c r="V247" s="67">
        <v>0</v>
      </c>
      <c r="W247" s="67">
        <v>40</v>
      </c>
      <c r="X247" s="67" t="s">
        <v>16</v>
      </c>
      <c r="Y247" s="67" t="s">
        <v>365</v>
      </c>
      <c r="Z247" s="67" t="s">
        <v>16</v>
      </c>
      <c r="AA247" s="67" t="s">
        <v>16</v>
      </c>
      <c r="AB247" s="67" t="s">
        <v>1309</v>
      </c>
      <c r="AC247" s="67" t="s">
        <v>16</v>
      </c>
      <c r="AD247" s="67" t="s">
        <v>1009</v>
      </c>
      <c r="AE247" s="67" t="s">
        <v>409</v>
      </c>
      <c r="AF247" s="67" t="s">
        <v>16</v>
      </c>
      <c r="AG247" s="67" t="s">
        <v>16</v>
      </c>
      <c r="AH247" s="67" t="s">
        <v>16</v>
      </c>
      <c r="AI247" s="67" t="s">
        <v>16</v>
      </c>
      <c r="AJ247" s="67" t="s">
        <v>16</v>
      </c>
      <c r="AK247" s="67" t="s">
        <v>16</v>
      </c>
      <c r="AL247" s="67" t="s">
        <v>16</v>
      </c>
      <c r="AM247" s="67" t="s">
        <v>16</v>
      </c>
      <c r="AN247" s="67" t="s">
        <v>16</v>
      </c>
      <c r="AO247" s="67" t="s">
        <v>16</v>
      </c>
      <c r="AP247" s="67" t="s">
        <v>16</v>
      </c>
      <c r="AQ247" s="67" t="s">
        <v>639</v>
      </c>
      <c r="AR247" s="67" t="s">
        <v>16</v>
      </c>
      <c r="AS247" s="67" t="s">
        <v>16</v>
      </c>
      <c r="AT247" s="67" t="s">
        <v>16</v>
      </c>
    </row>
    <row r="248" spans="2:46" x14ac:dyDescent="0.3">
      <c r="B248" s="12" t="s">
        <v>331</v>
      </c>
      <c r="C248" s="14" t="s">
        <v>308</v>
      </c>
      <c r="D248" s="67" t="s">
        <v>42</v>
      </c>
      <c r="E248" s="67" t="s">
        <v>43</v>
      </c>
      <c r="F248" s="67">
        <v>31403</v>
      </c>
      <c r="G248" s="67" t="s">
        <v>154</v>
      </c>
      <c r="H248" s="67" t="s">
        <v>155</v>
      </c>
      <c r="I248" s="67" t="s">
        <v>161</v>
      </c>
      <c r="J248" s="67" t="s">
        <v>43</v>
      </c>
      <c r="K248" s="67">
        <v>173</v>
      </c>
      <c r="L248" s="67" t="s">
        <v>996</v>
      </c>
      <c r="M248" s="67">
        <v>2011</v>
      </c>
      <c r="N248" s="66" t="b">
        <v>0</v>
      </c>
      <c r="O248" s="67">
        <v>2013</v>
      </c>
      <c r="P248" s="15">
        <v>0</v>
      </c>
      <c r="Q248" s="67">
        <v>41915.039499999999</v>
      </c>
      <c r="R248" s="67" t="s">
        <v>16</v>
      </c>
      <c r="S248" s="67" t="s">
        <v>386</v>
      </c>
      <c r="T248" s="67" t="s">
        <v>16</v>
      </c>
      <c r="U248" s="67">
        <v>0</v>
      </c>
      <c r="V248" s="67">
        <v>0</v>
      </c>
      <c r="W248" s="67">
        <v>40</v>
      </c>
      <c r="X248" s="67" t="s">
        <v>16</v>
      </c>
      <c r="Y248" s="67" t="s">
        <v>365</v>
      </c>
      <c r="Z248" s="67" t="s">
        <v>16</v>
      </c>
      <c r="AA248" s="67" t="s">
        <v>16</v>
      </c>
      <c r="AB248" s="67" t="s">
        <v>1310</v>
      </c>
      <c r="AC248" s="67" t="s">
        <v>16</v>
      </c>
      <c r="AD248" s="67" t="s">
        <v>1008</v>
      </c>
      <c r="AE248" s="67" t="s">
        <v>998</v>
      </c>
      <c r="AF248" s="67" t="s">
        <v>16</v>
      </c>
      <c r="AG248" s="67" t="s">
        <v>16</v>
      </c>
      <c r="AH248" s="67" t="s">
        <v>16</v>
      </c>
      <c r="AI248" s="67" t="s">
        <v>16</v>
      </c>
      <c r="AJ248" s="67" t="s">
        <v>16</v>
      </c>
      <c r="AK248" s="67" t="s">
        <v>16</v>
      </c>
      <c r="AL248" s="67" t="s">
        <v>16</v>
      </c>
      <c r="AM248" s="67" t="s">
        <v>16</v>
      </c>
      <c r="AN248" s="67" t="s">
        <v>16</v>
      </c>
      <c r="AO248" s="67" t="s">
        <v>16</v>
      </c>
      <c r="AP248" s="67" t="s">
        <v>16</v>
      </c>
      <c r="AQ248" s="67" t="s">
        <v>434</v>
      </c>
      <c r="AR248" s="67" t="s">
        <v>16</v>
      </c>
      <c r="AS248" s="67" t="s">
        <v>16</v>
      </c>
      <c r="AT248" s="67" t="s">
        <v>16</v>
      </c>
    </row>
    <row r="249" spans="2:46" x14ac:dyDescent="0.3">
      <c r="B249" s="12" t="s">
        <v>331</v>
      </c>
      <c r="C249" s="14" t="s">
        <v>308</v>
      </c>
      <c r="D249" s="67" t="s">
        <v>42</v>
      </c>
      <c r="E249" s="67" t="s">
        <v>43</v>
      </c>
      <c r="F249" s="67">
        <v>31403</v>
      </c>
      <c r="G249" s="67" t="s">
        <v>154</v>
      </c>
      <c r="H249" s="67" t="s">
        <v>155</v>
      </c>
      <c r="I249" s="67" t="s">
        <v>161</v>
      </c>
      <c r="J249" s="67" t="s">
        <v>43</v>
      </c>
      <c r="K249" s="67">
        <v>43</v>
      </c>
      <c r="L249" s="67" t="s">
        <v>996</v>
      </c>
      <c r="M249" s="67">
        <v>2003</v>
      </c>
      <c r="N249" s="66" t="b">
        <v>0</v>
      </c>
      <c r="O249" s="67">
        <v>2013</v>
      </c>
      <c r="P249" s="15">
        <v>0</v>
      </c>
      <c r="Q249" s="67">
        <v>101180.95570000001</v>
      </c>
      <c r="R249" s="67" t="s">
        <v>16</v>
      </c>
      <c r="S249" s="67" t="s">
        <v>386</v>
      </c>
      <c r="T249" s="67" t="s">
        <v>16</v>
      </c>
      <c r="U249" s="67">
        <v>0</v>
      </c>
      <c r="V249" s="67">
        <v>0</v>
      </c>
      <c r="W249" s="67">
        <v>40</v>
      </c>
      <c r="X249" s="67" t="s">
        <v>16</v>
      </c>
      <c r="Y249" s="67" t="s">
        <v>365</v>
      </c>
      <c r="Z249" s="67" t="s">
        <v>16</v>
      </c>
      <c r="AA249" s="67" t="s">
        <v>16</v>
      </c>
      <c r="AB249" s="67" t="s">
        <v>1311</v>
      </c>
      <c r="AC249" s="67" t="s">
        <v>16</v>
      </c>
      <c r="AD249" s="67" t="s">
        <v>1009</v>
      </c>
      <c r="AE249" s="67" t="s">
        <v>1000</v>
      </c>
      <c r="AF249" s="67" t="s">
        <v>16</v>
      </c>
      <c r="AG249" s="67" t="s">
        <v>16</v>
      </c>
      <c r="AH249" s="67" t="s">
        <v>16</v>
      </c>
      <c r="AI249" s="67" t="s">
        <v>16</v>
      </c>
      <c r="AJ249" s="67" t="s">
        <v>16</v>
      </c>
      <c r="AK249" s="67" t="s">
        <v>16</v>
      </c>
      <c r="AL249" s="67" t="s">
        <v>16</v>
      </c>
      <c r="AM249" s="67" t="s">
        <v>16</v>
      </c>
      <c r="AN249" s="67" t="s">
        <v>16</v>
      </c>
      <c r="AO249" s="67" t="s">
        <v>16</v>
      </c>
      <c r="AP249" s="67" t="s">
        <v>16</v>
      </c>
      <c r="AQ249" s="67" t="s">
        <v>547</v>
      </c>
      <c r="AR249" s="67" t="s">
        <v>16</v>
      </c>
      <c r="AS249" s="67" t="s">
        <v>16</v>
      </c>
      <c r="AT249" s="67" t="s">
        <v>16</v>
      </c>
    </row>
    <row r="250" spans="2:46" x14ac:dyDescent="0.3">
      <c r="B250" s="12" t="s">
        <v>331</v>
      </c>
      <c r="C250" s="14" t="s">
        <v>308</v>
      </c>
      <c r="D250" s="67" t="s">
        <v>42</v>
      </c>
      <c r="E250" s="67" t="s">
        <v>43</v>
      </c>
      <c r="F250" s="67">
        <v>31403</v>
      </c>
      <c r="G250" s="67" t="s">
        <v>154</v>
      </c>
      <c r="H250" s="67" t="s">
        <v>155</v>
      </c>
      <c r="I250" s="67" t="s">
        <v>161</v>
      </c>
      <c r="J250" s="67" t="s">
        <v>43</v>
      </c>
      <c r="K250" s="67">
        <v>27</v>
      </c>
      <c r="L250" s="67" t="s">
        <v>996</v>
      </c>
      <c r="M250" s="67">
        <v>2013</v>
      </c>
      <c r="N250" s="66" t="b">
        <v>0</v>
      </c>
      <c r="O250" s="67">
        <v>2013</v>
      </c>
      <c r="P250" s="15">
        <v>0</v>
      </c>
      <c r="Q250" s="67">
        <v>42970.677499999998</v>
      </c>
      <c r="R250" s="67" t="s">
        <v>16</v>
      </c>
      <c r="S250" s="67" t="s">
        <v>386</v>
      </c>
      <c r="T250" s="67" t="s">
        <v>16</v>
      </c>
      <c r="U250" s="67">
        <v>0</v>
      </c>
      <c r="V250" s="67">
        <v>0</v>
      </c>
      <c r="W250" s="67">
        <v>40</v>
      </c>
      <c r="X250" s="67" t="s">
        <v>16</v>
      </c>
      <c r="Y250" s="67" t="s">
        <v>365</v>
      </c>
      <c r="Z250" s="67" t="s">
        <v>16</v>
      </c>
      <c r="AA250" s="67" t="s">
        <v>16</v>
      </c>
      <c r="AB250" s="67" t="s">
        <v>1312</v>
      </c>
      <c r="AC250" s="67" t="s">
        <v>16</v>
      </c>
      <c r="AD250" s="67" t="s">
        <v>1008</v>
      </c>
      <c r="AE250" s="67" t="s">
        <v>409</v>
      </c>
      <c r="AF250" s="67" t="s">
        <v>16</v>
      </c>
      <c r="AG250" s="67" t="s">
        <v>16</v>
      </c>
      <c r="AH250" s="67" t="s">
        <v>16</v>
      </c>
      <c r="AI250" s="67" t="s">
        <v>16</v>
      </c>
      <c r="AJ250" s="67" t="s">
        <v>16</v>
      </c>
      <c r="AK250" s="67" t="s">
        <v>16</v>
      </c>
      <c r="AL250" s="67" t="s">
        <v>16</v>
      </c>
      <c r="AM250" s="67" t="s">
        <v>16</v>
      </c>
      <c r="AN250" s="67" t="s">
        <v>16</v>
      </c>
      <c r="AO250" s="67" t="s">
        <v>16</v>
      </c>
      <c r="AP250" s="67" t="s">
        <v>16</v>
      </c>
      <c r="AQ250" s="67" t="s">
        <v>534</v>
      </c>
      <c r="AR250" s="67" t="s">
        <v>16</v>
      </c>
      <c r="AS250" s="67" t="s">
        <v>16</v>
      </c>
      <c r="AT250" s="67" t="s">
        <v>16</v>
      </c>
    </row>
    <row r="251" spans="2:46" x14ac:dyDescent="0.3">
      <c r="B251" s="12" t="s">
        <v>331</v>
      </c>
      <c r="C251" s="14" t="s">
        <v>308</v>
      </c>
      <c r="D251" s="67" t="s">
        <v>42</v>
      </c>
      <c r="E251" s="67" t="s">
        <v>43</v>
      </c>
      <c r="F251" s="67">
        <v>31403</v>
      </c>
      <c r="G251" s="67" t="s">
        <v>154</v>
      </c>
      <c r="H251" s="67" t="s">
        <v>155</v>
      </c>
      <c r="I251" s="67" t="s">
        <v>161</v>
      </c>
      <c r="J251" s="67" t="s">
        <v>43</v>
      </c>
      <c r="K251" s="67">
        <v>2</v>
      </c>
      <c r="L251" s="67" t="s">
        <v>996</v>
      </c>
      <c r="M251" s="67">
        <v>1900</v>
      </c>
      <c r="N251" s="66" t="b">
        <v>0</v>
      </c>
      <c r="O251" s="67">
        <v>2013</v>
      </c>
      <c r="P251" s="15">
        <v>0</v>
      </c>
      <c r="Q251" s="67">
        <v>159528.64019999999</v>
      </c>
      <c r="R251" s="67" t="s">
        <v>16</v>
      </c>
      <c r="S251" s="67" t="s">
        <v>386</v>
      </c>
      <c r="T251" s="67" t="s">
        <v>16</v>
      </c>
      <c r="U251" s="67">
        <v>0</v>
      </c>
      <c r="V251" s="67">
        <v>0</v>
      </c>
      <c r="W251" s="67">
        <v>40</v>
      </c>
      <c r="X251" s="67" t="s">
        <v>16</v>
      </c>
      <c r="Y251" s="67" t="s">
        <v>365</v>
      </c>
      <c r="Z251" s="67" t="s">
        <v>16</v>
      </c>
      <c r="AA251" s="67" t="s">
        <v>16</v>
      </c>
      <c r="AB251" s="67" t="s">
        <v>1313</v>
      </c>
      <c r="AC251" s="67" t="s">
        <v>16</v>
      </c>
      <c r="AD251" s="67" t="s">
        <v>1008</v>
      </c>
      <c r="AE251" s="67" t="s">
        <v>999</v>
      </c>
      <c r="AF251" s="67" t="s">
        <v>16</v>
      </c>
      <c r="AG251" s="67" t="s">
        <v>16</v>
      </c>
      <c r="AH251" s="67" t="s">
        <v>16</v>
      </c>
      <c r="AI251" s="67" t="s">
        <v>16</v>
      </c>
      <c r="AJ251" s="67" t="s">
        <v>16</v>
      </c>
      <c r="AK251" s="67" t="s">
        <v>16</v>
      </c>
      <c r="AL251" s="67" t="s">
        <v>16</v>
      </c>
      <c r="AM251" s="67" t="s">
        <v>16</v>
      </c>
      <c r="AN251" s="67" t="s">
        <v>16</v>
      </c>
      <c r="AO251" s="67" t="s">
        <v>16</v>
      </c>
      <c r="AP251" s="67" t="s">
        <v>16</v>
      </c>
      <c r="AQ251" s="67" t="s">
        <v>576</v>
      </c>
      <c r="AR251" s="67" t="s">
        <v>16</v>
      </c>
      <c r="AS251" s="67" t="s">
        <v>16</v>
      </c>
      <c r="AT251" s="67" t="s">
        <v>16</v>
      </c>
    </row>
    <row r="252" spans="2:46" x14ac:dyDescent="0.3">
      <c r="B252" s="12" t="s">
        <v>331</v>
      </c>
      <c r="C252" s="14" t="s">
        <v>308</v>
      </c>
      <c r="D252" s="67" t="s">
        <v>42</v>
      </c>
      <c r="E252" s="67" t="s">
        <v>43</v>
      </c>
      <c r="F252" s="67">
        <v>31403</v>
      </c>
      <c r="G252" s="67" t="s">
        <v>154</v>
      </c>
      <c r="H252" s="67" t="s">
        <v>155</v>
      </c>
      <c r="I252" s="67" t="s">
        <v>161</v>
      </c>
      <c r="J252" s="67" t="s">
        <v>43</v>
      </c>
      <c r="K252" s="67">
        <v>3</v>
      </c>
      <c r="L252" s="67" t="s">
        <v>996</v>
      </c>
      <c r="M252" s="67">
        <v>1900</v>
      </c>
      <c r="N252" s="66" t="b">
        <v>0</v>
      </c>
      <c r="O252" s="67">
        <v>2013</v>
      </c>
      <c r="P252" s="15">
        <v>0</v>
      </c>
      <c r="Q252" s="67">
        <v>83792.821100000001</v>
      </c>
      <c r="R252" s="67" t="s">
        <v>16</v>
      </c>
      <c r="S252" s="67" t="s">
        <v>386</v>
      </c>
      <c r="T252" s="67" t="s">
        <v>16</v>
      </c>
      <c r="U252" s="67">
        <v>0</v>
      </c>
      <c r="V252" s="67">
        <v>0</v>
      </c>
      <c r="W252" s="67">
        <v>40</v>
      </c>
      <c r="X252" s="67" t="s">
        <v>16</v>
      </c>
      <c r="Y252" s="67" t="s">
        <v>365</v>
      </c>
      <c r="Z252" s="67" t="s">
        <v>16</v>
      </c>
      <c r="AA252" s="67" t="s">
        <v>16</v>
      </c>
      <c r="AB252" s="67" t="s">
        <v>1314</v>
      </c>
      <c r="AC252" s="67" t="s">
        <v>16</v>
      </c>
      <c r="AD252" s="67" t="s">
        <v>1009</v>
      </c>
      <c r="AE252" s="67" t="s">
        <v>409</v>
      </c>
      <c r="AF252" s="67" t="s">
        <v>16</v>
      </c>
      <c r="AG252" s="67" t="s">
        <v>16</v>
      </c>
      <c r="AH252" s="67" t="s">
        <v>16</v>
      </c>
      <c r="AI252" s="67" t="s">
        <v>16</v>
      </c>
      <c r="AJ252" s="67" t="s">
        <v>16</v>
      </c>
      <c r="AK252" s="67" t="s">
        <v>16</v>
      </c>
      <c r="AL252" s="67" t="s">
        <v>16</v>
      </c>
      <c r="AM252" s="67" t="s">
        <v>16</v>
      </c>
      <c r="AN252" s="67" t="s">
        <v>16</v>
      </c>
      <c r="AO252" s="67" t="s">
        <v>16</v>
      </c>
      <c r="AP252" s="67" t="s">
        <v>16</v>
      </c>
      <c r="AQ252" s="67" t="s">
        <v>656</v>
      </c>
      <c r="AR252" s="67" t="s">
        <v>16</v>
      </c>
      <c r="AS252" s="67" t="s">
        <v>16</v>
      </c>
      <c r="AT252" s="67" t="s">
        <v>16</v>
      </c>
    </row>
    <row r="253" spans="2:46" x14ac:dyDescent="0.3">
      <c r="B253" s="12" t="s">
        <v>331</v>
      </c>
      <c r="C253" s="14" t="s">
        <v>308</v>
      </c>
      <c r="D253" s="67" t="s">
        <v>42</v>
      </c>
      <c r="E253" s="67" t="s">
        <v>743</v>
      </c>
      <c r="F253" s="67">
        <v>31113</v>
      </c>
      <c r="G253" s="67" t="s">
        <v>154</v>
      </c>
      <c r="H253" s="67" t="s">
        <v>155</v>
      </c>
      <c r="I253" s="67" t="s">
        <v>156</v>
      </c>
      <c r="J253" s="67" t="s">
        <v>743</v>
      </c>
      <c r="K253" s="67">
        <v>64</v>
      </c>
      <c r="L253" s="67" t="s">
        <v>996</v>
      </c>
      <c r="M253" s="67">
        <v>2003</v>
      </c>
      <c r="N253" s="66" t="b">
        <v>0</v>
      </c>
      <c r="O253" s="67">
        <v>2013</v>
      </c>
      <c r="P253" s="15">
        <v>0</v>
      </c>
      <c r="Q253" s="67">
        <v>3776.7197000000001</v>
      </c>
      <c r="R253" s="67" t="s">
        <v>16</v>
      </c>
      <c r="S253" s="67" t="s">
        <v>386</v>
      </c>
      <c r="T253" s="67" t="s">
        <v>16</v>
      </c>
      <c r="U253" s="67">
        <v>0</v>
      </c>
      <c r="V253" s="67">
        <v>0</v>
      </c>
      <c r="W253" s="67">
        <v>40</v>
      </c>
      <c r="X253" s="67" t="s">
        <v>16</v>
      </c>
      <c r="Y253" s="67" t="s">
        <v>365</v>
      </c>
      <c r="Z253" s="67" t="s">
        <v>16</v>
      </c>
      <c r="AA253" s="67" t="s">
        <v>16</v>
      </c>
      <c r="AB253" s="67" t="s">
        <v>1315</v>
      </c>
      <c r="AC253" s="67" t="s">
        <v>16</v>
      </c>
      <c r="AD253" s="67" t="s">
        <v>1007</v>
      </c>
      <c r="AE253" s="67" t="s">
        <v>998</v>
      </c>
      <c r="AF253" s="67" t="s">
        <v>16</v>
      </c>
      <c r="AG253" s="67" t="s">
        <v>16</v>
      </c>
      <c r="AH253" s="67" t="s">
        <v>16</v>
      </c>
      <c r="AI253" s="67" t="s">
        <v>16</v>
      </c>
      <c r="AJ253" s="67" t="s">
        <v>16</v>
      </c>
      <c r="AK253" s="67" t="s">
        <v>16</v>
      </c>
      <c r="AL253" s="67" t="s">
        <v>16</v>
      </c>
      <c r="AM253" s="67" t="s">
        <v>16</v>
      </c>
      <c r="AN253" s="67" t="s">
        <v>16</v>
      </c>
      <c r="AO253" s="67" t="s">
        <v>16</v>
      </c>
      <c r="AP253" s="67" t="s">
        <v>16</v>
      </c>
      <c r="AQ253" s="67" t="s">
        <v>560</v>
      </c>
      <c r="AR253" s="67" t="s">
        <v>16</v>
      </c>
      <c r="AS253" s="67" t="s">
        <v>16</v>
      </c>
      <c r="AT253" s="67" t="s">
        <v>16</v>
      </c>
    </row>
    <row r="254" spans="2:46" x14ac:dyDescent="0.3">
      <c r="B254" s="12" t="s">
        <v>331</v>
      </c>
      <c r="C254" s="14" t="s">
        <v>308</v>
      </c>
      <c r="D254" s="67" t="s">
        <v>42</v>
      </c>
      <c r="E254" s="67" t="s">
        <v>743</v>
      </c>
      <c r="F254" s="67">
        <v>31113</v>
      </c>
      <c r="G254" s="67" t="s">
        <v>154</v>
      </c>
      <c r="H254" s="67" t="s">
        <v>155</v>
      </c>
      <c r="I254" s="67" t="s">
        <v>156</v>
      </c>
      <c r="J254" s="67" t="s">
        <v>743</v>
      </c>
      <c r="K254" s="67">
        <v>38</v>
      </c>
      <c r="L254" s="67" t="s">
        <v>996</v>
      </c>
      <c r="M254" s="67">
        <v>2013</v>
      </c>
      <c r="N254" s="66" t="b">
        <v>0</v>
      </c>
      <c r="O254" s="67">
        <v>2013</v>
      </c>
      <c r="P254" s="15">
        <v>0</v>
      </c>
      <c r="Q254" s="67">
        <v>3816.4746</v>
      </c>
      <c r="R254" s="67" t="s">
        <v>16</v>
      </c>
      <c r="S254" s="67" t="s">
        <v>386</v>
      </c>
      <c r="T254" s="67" t="s">
        <v>16</v>
      </c>
      <c r="U254" s="67">
        <v>0</v>
      </c>
      <c r="V254" s="67">
        <v>0</v>
      </c>
      <c r="W254" s="67">
        <v>40</v>
      </c>
      <c r="X254" s="67" t="s">
        <v>16</v>
      </c>
      <c r="Y254" s="67" t="s">
        <v>365</v>
      </c>
      <c r="Z254" s="67" t="s">
        <v>16</v>
      </c>
      <c r="AA254" s="67" t="s">
        <v>16</v>
      </c>
      <c r="AB254" s="67" t="s">
        <v>1316</v>
      </c>
      <c r="AC254" s="67" t="s">
        <v>16</v>
      </c>
      <c r="AD254" s="67" t="s">
        <v>1008</v>
      </c>
      <c r="AE254" s="67" t="s">
        <v>998</v>
      </c>
      <c r="AF254" s="67" t="s">
        <v>16</v>
      </c>
      <c r="AG254" s="67" t="s">
        <v>16</v>
      </c>
      <c r="AH254" s="67" t="s">
        <v>16</v>
      </c>
      <c r="AI254" s="67" t="s">
        <v>16</v>
      </c>
      <c r="AJ254" s="67" t="s">
        <v>16</v>
      </c>
      <c r="AK254" s="67" t="s">
        <v>16</v>
      </c>
      <c r="AL254" s="67" t="s">
        <v>16</v>
      </c>
      <c r="AM254" s="67" t="s">
        <v>16</v>
      </c>
      <c r="AN254" s="67" t="s">
        <v>16</v>
      </c>
      <c r="AO254" s="67" t="s">
        <v>16</v>
      </c>
      <c r="AP254" s="67" t="s">
        <v>16</v>
      </c>
      <c r="AQ254" s="67" t="s">
        <v>503</v>
      </c>
      <c r="AR254" s="67" t="s">
        <v>16</v>
      </c>
      <c r="AS254" s="67" t="s">
        <v>16</v>
      </c>
      <c r="AT254" s="67" t="s">
        <v>16</v>
      </c>
    </row>
    <row r="255" spans="2:46" x14ac:dyDescent="0.3">
      <c r="B255" s="12" t="s">
        <v>331</v>
      </c>
      <c r="C255" s="14" t="s">
        <v>308</v>
      </c>
      <c r="D255" s="67" t="s">
        <v>42</v>
      </c>
      <c r="E255" s="67" t="s">
        <v>743</v>
      </c>
      <c r="F255" s="67">
        <v>31113</v>
      </c>
      <c r="G255" s="67" t="s">
        <v>154</v>
      </c>
      <c r="H255" s="67" t="s">
        <v>155</v>
      </c>
      <c r="I255" s="67" t="s">
        <v>156</v>
      </c>
      <c r="J255" s="67" t="s">
        <v>743</v>
      </c>
      <c r="K255" s="67">
        <v>31</v>
      </c>
      <c r="L255" s="67" t="s">
        <v>996</v>
      </c>
      <c r="M255" s="67">
        <v>1999</v>
      </c>
      <c r="N255" s="66" t="b">
        <v>0</v>
      </c>
      <c r="O255" s="67">
        <v>2013</v>
      </c>
      <c r="P255" s="15">
        <v>0</v>
      </c>
      <c r="Q255" s="67">
        <v>3742.6073999999999</v>
      </c>
      <c r="R255" s="67" t="s">
        <v>16</v>
      </c>
      <c r="S255" s="67" t="s">
        <v>386</v>
      </c>
      <c r="T255" s="67" t="s">
        <v>16</v>
      </c>
      <c r="U255" s="67">
        <v>0</v>
      </c>
      <c r="V255" s="67">
        <v>0</v>
      </c>
      <c r="W255" s="67">
        <v>40</v>
      </c>
      <c r="X255" s="67" t="s">
        <v>16</v>
      </c>
      <c r="Y255" s="67" t="s">
        <v>365</v>
      </c>
      <c r="Z255" s="67" t="s">
        <v>16</v>
      </c>
      <c r="AA255" s="67" t="s">
        <v>16</v>
      </c>
      <c r="AB255" s="67" t="s">
        <v>1317</v>
      </c>
      <c r="AC255" s="67" t="s">
        <v>16</v>
      </c>
      <c r="AD255" s="67" t="s">
        <v>1007</v>
      </c>
      <c r="AE255" s="67" t="s">
        <v>999</v>
      </c>
      <c r="AF255" s="67" t="s">
        <v>16</v>
      </c>
      <c r="AG255" s="67" t="s">
        <v>16</v>
      </c>
      <c r="AH255" s="67" t="s">
        <v>16</v>
      </c>
      <c r="AI255" s="67" t="s">
        <v>16</v>
      </c>
      <c r="AJ255" s="67" t="s">
        <v>16</v>
      </c>
      <c r="AK255" s="67" t="s">
        <v>16</v>
      </c>
      <c r="AL255" s="67" t="s">
        <v>16</v>
      </c>
      <c r="AM255" s="67" t="s">
        <v>16</v>
      </c>
      <c r="AN255" s="67" t="s">
        <v>16</v>
      </c>
      <c r="AO255" s="67" t="s">
        <v>16</v>
      </c>
      <c r="AP255" s="67" t="s">
        <v>16</v>
      </c>
      <c r="AQ255" s="67" t="s">
        <v>559</v>
      </c>
      <c r="AR255" s="67" t="s">
        <v>16</v>
      </c>
      <c r="AS255" s="67" t="s">
        <v>16</v>
      </c>
      <c r="AT255" s="67" t="s">
        <v>16</v>
      </c>
    </row>
    <row r="256" spans="2:46" x14ac:dyDescent="0.3">
      <c r="B256" s="12" t="s">
        <v>331</v>
      </c>
      <c r="C256" s="14" t="s">
        <v>308</v>
      </c>
      <c r="D256" s="67" t="s">
        <v>42</v>
      </c>
      <c r="E256" s="67" t="s">
        <v>743</v>
      </c>
      <c r="F256" s="67">
        <v>31113</v>
      </c>
      <c r="G256" s="67" t="s">
        <v>154</v>
      </c>
      <c r="H256" s="67" t="s">
        <v>155</v>
      </c>
      <c r="I256" s="67" t="s">
        <v>156</v>
      </c>
      <c r="J256" s="67" t="s">
        <v>743</v>
      </c>
      <c r="K256" s="67">
        <v>42</v>
      </c>
      <c r="L256" s="67" t="s">
        <v>996</v>
      </c>
      <c r="M256" s="67">
        <v>2011</v>
      </c>
      <c r="N256" s="66" t="b">
        <v>0</v>
      </c>
      <c r="O256" s="67">
        <v>2013</v>
      </c>
      <c r="P256" s="15">
        <v>0</v>
      </c>
      <c r="Q256" s="67">
        <v>2762.4007000000001</v>
      </c>
      <c r="R256" s="67" t="s">
        <v>16</v>
      </c>
      <c r="S256" s="67" t="s">
        <v>386</v>
      </c>
      <c r="T256" s="67" t="s">
        <v>16</v>
      </c>
      <c r="U256" s="67">
        <v>0</v>
      </c>
      <c r="V256" s="67">
        <v>0</v>
      </c>
      <c r="W256" s="67">
        <v>40</v>
      </c>
      <c r="X256" s="67" t="s">
        <v>16</v>
      </c>
      <c r="Y256" s="67" t="s">
        <v>365</v>
      </c>
      <c r="Z256" s="67" t="s">
        <v>16</v>
      </c>
      <c r="AA256" s="67" t="s">
        <v>16</v>
      </c>
      <c r="AB256" s="67" t="s">
        <v>1318</v>
      </c>
      <c r="AC256" s="67" t="s">
        <v>16</v>
      </c>
      <c r="AD256" s="67" t="s">
        <v>1007</v>
      </c>
      <c r="AE256" s="67" t="s">
        <v>997</v>
      </c>
      <c r="AF256" s="67" t="s">
        <v>16</v>
      </c>
      <c r="AG256" s="67" t="s">
        <v>16</v>
      </c>
      <c r="AH256" s="67" t="s">
        <v>16</v>
      </c>
      <c r="AI256" s="67" t="s">
        <v>16</v>
      </c>
      <c r="AJ256" s="67" t="s">
        <v>16</v>
      </c>
      <c r="AK256" s="67" t="s">
        <v>16</v>
      </c>
      <c r="AL256" s="67" t="s">
        <v>16</v>
      </c>
      <c r="AM256" s="67" t="s">
        <v>16</v>
      </c>
      <c r="AN256" s="67" t="s">
        <v>16</v>
      </c>
      <c r="AO256" s="67" t="s">
        <v>16</v>
      </c>
      <c r="AP256" s="67" t="s">
        <v>16</v>
      </c>
      <c r="AQ256" s="67" t="s">
        <v>413</v>
      </c>
      <c r="AR256" s="67" t="s">
        <v>16</v>
      </c>
      <c r="AS256" s="67" t="s">
        <v>16</v>
      </c>
      <c r="AT256" s="67" t="s">
        <v>16</v>
      </c>
    </row>
    <row r="257" spans="2:46" x14ac:dyDescent="0.3">
      <c r="B257" s="12" t="s">
        <v>331</v>
      </c>
      <c r="C257" s="14" t="s">
        <v>308</v>
      </c>
      <c r="D257" s="67" t="s">
        <v>42</v>
      </c>
      <c r="E257" s="67" t="s">
        <v>129</v>
      </c>
      <c r="F257" s="67">
        <v>36200</v>
      </c>
      <c r="G257" s="67" t="s">
        <v>154</v>
      </c>
      <c r="H257" s="67" t="s">
        <v>125</v>
      </c>
      <c r="I257" s="67" t="s">
        <v>129</v>
      </c>
      <c r="J257" s="67" t="s">
        <v>64</v>
      </c>
      <c r="K257" s="67">
        <v>1000</v>
      </c>
      <c r="L257" s="67" t="s">
        <v>404</v>
      </c>
      <c r="M257" s="67">
        <v>2013</v>
      </c>
      <c r="N257" s="66" t="b">
        <v>0</v>
      </c>
      <c r="O257" s="67">
        <v>2013</v>
      </c>
      <c r="P257" s="15">
        <v>0</v>
      </c>
      <c r="Q257" s="67">
        <v>16310.8213</v>
      </c>
      <c r="R257" s="67" t="s">
        <v>16</v>
      </c>
      <c r="S257" s="67" t="s">
        <v>386</v>
      </c>
      <c r="T257" s="67" t="s">
        <v>16</v>
      </c>
      <c r="U257" s="67">
        <v>0</v>
      </c>
      <c r="V257" s="67">
        <v>0</v>
      </c>
      <c r="W257" s="67">
        <v>45</v>
      </c>
      <c r="X257" s="67" t="s">
        <v>16</v>
      </c>
      <c r="Y257" s="67" t="s">
        <v>365</v>
      </c>
      <c r="Z257" s="67" t="s">
        <v>16</v>
      </c>
      <c r="AA257" s="67" t="s">
        <v>16</v>
      </c>
      <c r="AB257" s="67" t="s">
        <v>1319</v>
      </c>
      <c r="AC257" s="67" t="s">
        <v>16</v>
      </c>
      <c r="AD257" s="67" t="s">
        <v>1007</v>
      </c>
      <c r="AE257" s="67" t="s">
        <v>997</v>
      </c>
      <c r="AF257" s="67" t="s">
        <v>16</v>
      </c>
      <c r="AG257" s="67" t="s">
        <v>16</v>
      </c>
      <c r="AH257" s="67" t="s">
        <v>16</v>
      </c>
      <c r="AI257" s="67" t="s">
        <v>16</v>
      </c>
      <c r="AJ257" s="67" t="s">
        <v>16</v>
      </c>
      <c r="AK257" s="67" t="s">
        <v>16</v>
      </c>
      <c r="AL257" s="67" t="s">
        <v>16</v>
      </c>
      <c r="AM257" s="67" t="s">
        <v>16</v>
      </c>
      <c r="AN257" s="67" t="s">
        <v>16</v>
      </c>
      <c r="AO257" s="67" t="s">
        <v>16</v>
      </c>
      <c r="AP257" s="67" t="s">
        <v>16</v>
      </c>
      <c r="AQ257" s="67" t="s">
        <v>641</v>
      </c>
      <c r="AR257" s="67" t="s">
        <v>16</v>
      </c>
      <c r="AS257" s="67" t="s">
        <v>16</v>
      </c>
      <c r="AT257" s="67" t="s">
        <v>16</v>
      </c>
    </row>
    <row r="258" spans="2:46" x14ac:dyDescent="0.3">
      <c r="B258" s="12" t="s">
        <v>331</v>
      </c>
      <c r="C258" s="14" t="s">
        <v>308</v>
      </c>
      <c r="D258" s="67" t="s">
        <v>42</v>
      </c>
      <c r="E258" s="67" t="s">
        <v>129</v>
      </c>
      <c r="F258" s="67">
        <v>36200</v>
      </c>
      <c r="G258" s="67" t="s">
        <v>154</v>
      </c>
      <c r="H258" s="67" t="s">
        <v>125</v>
      </c>
      <c r="I258" s="67" t="s">
        <v>129</v>
      </c>
      <c r="J258" s="67" t="s">
        <v>64</v>
      </c>
      <c r="K258" s="67">
        <v>133895</v>
      </c>
      <c r="L258" s="67" t="s">
        <v>404</v>
      </c>
      <c r="M258" s="67">
        <v>1999</v>
      </c>
      <c r="N258" s="66" t="b">
        <v>0</v>
      </c>
      <c r="O258" s="67">
        <v>2013</v>
      </c>
      <c r="P258" s="15">
        <v>0</v>
      </c>
      <c r="Q258" s="67">
        <v>194.9639</v>
      </c>
      <c r="R258" s="67" t="s">
        <v>16</v>
      </c>
      <c r="S258" s="67" t="s">
        <v>386</v>
      </c>
      <c r="T258" s="67" t="s">
        <v>16</v>
      </c>
      <c r="U258" s="67">
        <v>0</v>
      </c>
      <c r="V258" s="67">
        <v>0</v>
      </c>
      <c r="W258" s="67">
        <v>45</v>
      </c>
      <c r="X258" s="67" t="s">
        <v>16</v>
      </c>
      <c r="Y258" s="67" t="s">
        <v>365</v>
      </c>
      <c r="Z258" s="67" t="s">
        <v>16</v>
      </c>
      <c r="AA258" s="67" t="s">
        <v>16</v>
      </c>
      <c r="AB258" s="67" t="s">
        <v>1320</v>
      </c>
      <c r="AC258" s="67" t="s">
        <v>16</v>
      </c>
      <c r="AD258" s="67" t="s">
        <v>1009</v>
      </c>
      <c r="AE258" s="67" t="s">
        <v>1000</v>
      </c>
      <c r="AF258" s="67" t="s">
        <v>16</v>
      </c>
      <c r="AG258" s="67" t="s">
        <v>16</v>
      </c>
      <c r="AH258" s="67" t="s">
        <v>16</v>
      </c>
      <c r="AI258" s="67" t="s">
        <v>16</v>
      </c>
      <c r="AJ258" s="67" t="s">
        <v>16</v>
      </c>
      <c r="AK258" s="67" t="s">
        <v>16</v>
      </c>
      <c r="AL258" s="67" t="s">
        <v>16</v>
      </c>
      <c r="AM258" s="67" t="s">
        <v>16</v>
      </c>
      <c r="AN258" s="67" t="s">
        <v>16</v>
      </c>
      <c r="AO258" s="67" t="s">
        <v>16</v>
      </c>
      <c r="AP258" s="67" t="s">
        <v>16</v>
      </c>
      <c r="AQ258" s="67" t="s">
        <v>599</v>
      </c>
      <c r="AR258" s="67" t="s">
        <v>16</v>
      </c>
      <c r="AS258" s="67" t="s">
        <v>16</v>
      </c>
      <c r="AT258" s="67" t="s">
        <v>16</v>
      </c>
    </row>
    <row r="259" spans="2:46" x14ac:dyDescent="0.3">
      <c r="B259" s="12" t="s">
        <v>331</v>
      </c>
      <c r="C259" s="14" t="s">
        <v>308</v>
      </c>
      <c r="D259" s="67" t="s">
        <v>42</v>
      </c>
      <c r="E259" s="67" t="s">
        <v>129</v>
      </c>
      <c r="F259" s="67">
        <v>36200</v>
      </c>
      <c r="G259" s="67" t="s">
        <v>154</v>
      </c>
      <c r="H259" s="67" t="s">
        <v>125</v>
      </c>
      <c r="I259" s="67" t="s">
        <v>129</v>
      </c>
      <c r="J259" s="67" t="s">
        <v>64</v>
      </c>
      <c r="K259" s="67">
        <v>140</v>
      </c>
      <c r="L259" s="67" t="s">
        <v>996</v>
      </c>
      <c r="M259" s="67">
        <v>1999</v>
      </c>
      <c r="N259" s="66" t="b">
        <v>0</v>
      </c>
      <c r="O259" s="67">
        <v>2013</v>
      </c>
      <c r="P259" s="15">
        <v>0</v>
      </c>
      <c r="Q259" s="67">
        <v>17955.604500000001</v>
      </c>
      <c r="R259" s="67" t="s">
        <v>16</v>
      </c>
      <c r="S259" s="67" t="s">
        <v>386</v>
      </c>
      <c r="T259" s="67" t="s">
        <v>16</v>
      </c>
      <c r="U259" s="67">
        <v>0</v>
      </c>
      <c r="V259" s="67">
        <v>0</v>
      </c>
      <c r="W259" s="67">
        <v>45</v>
      </c>
      <c r="X259" s="67" t="s">
        <v>16</v>
      </c>
      <c r="Y259" s="67" t="s">
        <v>365</v>
      </c>
      <c r="Z259" s="67" t="s">
        <v>16</v>
      </c>
      <c r="AA259" s="67" t="s">
        <v>16</v>
      </c>
      <c r="AB259" s="67" t="s">
        <v>1321</v>
      </c>
      <c r="AC259" s="67" t="s">
        <v>16</v>
      </c>
      <c r="AD259" s="67" t="s">
        <v>1008</v>
      </c>
      <c r="AE259" s="67" t="s">
        <v>998</v>
      </c>
      <c r="AF259" s="67" t="s">
        <v>16</v>
      </c>
      <c r="AG259" s="67" t="s">
        <v>16</v>
      </c>
      <c r="AH259" s="67" t="s">
        <v>16</v>
      </c>
      <c r="AI259" s="67" t="s">
        <v>16</v>
      </c>
      <c r="AJ259" s="67" t="s">
        <v>16</v>
      </c>
      <c r="AK259" s="67" t="s">
        <v>16</v>
      </c>
      <c r="AL259" s="67" t="s">
        <v>16</v>
      </c>
      <c r="AM259" s="67" t="s">
        <v>16</v>
      </c>
      <c r="AN259" s="67" t="s">
        <v>16</v>
      </c>
      <c r="AO259" s="67" t="s">
        <v>16</v>
      </c>
      <c r="AP259" s="67" t="s">
        <v>16</v>
      </c>
      <c r="AQ259" s="67" t="s">
        <v>541</v>
      </c>
      <c r="AR259" s="67" t="s">
        <v>16</v>
      </c>
      <c r="AS259" s="67" t="s">
        <v>16</v>
      </c>
      <c r="AT259" s="67" t="s">
        <v>16</v>
      </c>
    </row>
    <row r="260" spans="2:46" x14ac:dyDescent="0.3">
      <c r="B260" s="12" t="s">
        <v>331</v>
      </c>
      <c r="C260" s="14" t="s">
        <v>308</v>
      </c>
      <c r="D260" s="67" t="s">
        <v>42</v>
      </c>
      <c r="E260" s="67" t="s">
        <v>129</v>
      </c>
      <c r="F260" s="67">
        <v>36200</v>
      </c>
      <c r="G260" s="67" t="s">
        <v>154</v>
      </c>
      <c r="H260" s="67" t="s">
        <v>125</v>
      </c>
      <c r="I260" s="67" t="s">
        <v>129</v>
      </c>
      <c r="J260" s="67" t="s">
        <v>64</v>
      </c>
      <c r="K260" s="67">
        <v>24</v>
      </c>
      <c r="L260" s="67" t="s">
        <v>996</v>
      </c>
      <c r="M260" s="67">
        <v>2011</v>
      </c>
      <c r="N260" s="66" t="b">
        <v>0</v>
      </c>
      <c r="O260" s="67">
        <v>2013</v>
      </c>
      <c r="P260" s="15">
        <v>0</v>
      </c>
      <c r="Q260" s="67">
        <v>64456.016199999998</v>
      </c>
      <c r="R260" s="67" t="s">
        <v>16</v>
      </c>
      <c r="S260" s="67" t="s">
        <v>386</v>
      </c>
      <c r="T260" s="67" t="s">
        <v>16</v>
      </c>
      <c r="U260" s="67">
        <v>0</v>
      </c>
      <c r="V260" s="67">
        <v>0</v>
      </c>
      <c r="W260" s="67">
        <v>45</v>
      </c>
      <c r="X260" s="67" t="s">
        <v>16</v>
      </c>
      <c r="Y260" s="67" t="s">
        <v>365</v>
      </c>
      <c r="Z260" s="67" t="s">
        <v>16</v>
      </c>
      <c r="AA260" s="67" t="s">
        <v>16</v>
      </c>
      <c r="AB260" s="67" t="s">
        <v>1322</v>
      </c>
      <c r="AC260" s="67" t="s">
        <v>16</v>
      </c>
      <c r="AD260" s="67" t="s">
        <v>1007</v>
      </c>
      <c r="AE260" s="67" t="s">
        <v>999</v>
      </c>
      <c r="AF260" s="67" t="s">
        <v>16</v>
      </c>
      <c r="AG260" s="67" t="s">
        <v>16</v>
      </c>
      <c r="AH260" s="67" t="s">
        <v>16</v>
      </c>
      <c r="AI260" s="67" t="s">
        <v>16</v>
      </c>
      <c r="AJ260" s="67" t="s">
        <v>16</v>
      </c>
      <c r="AK260" s="67" t="s">
        <v>16</v>
      </c>
      <c r="AL260" s="67" t="s">
        <v>16</v>
      </c>
      <c r="AM260" s="67" t="s">
        <v>16</v>
      </c>
      <c r="AN260" s="67" t="s">
        <v>16</v>
      </c>
      <c r="AO260" s="67" t="s">
        <v>16</v>
      </c>
      <c r="AP260" s="67" t="s">
        <v>16</v>
      </c>
      <c r="AQ260" s="67" t="s">
        <v>555</v>
      </c>
      <c r="AR260" s="67" t="s">
        <v>16</v>
      </c>
      <c r="AS260" s="67" t="s">
        <v>16</v>
      </c>
      <c r="AT260" s="67" t="s">
        <v>16</v>
      </c>
    </row>
    <row r="261" spans="2:46" x14ac:dyDescent="0.3">
      <c r="B261" s="12" t="s">
        <v>331</v>
      </c>
      <c r="C261" s="14" t="s">
        <v>308</v>
      </c>
      <c r="D261" s="67" t="s">
        <v>42</v>
      </c>
      <c r="E261" s="67" t="s">
        <v>129</v>
      </c>
      <c r="F261" s="67">
        <v>36200</v>
      </c>
      <c r="G261" s="67" t="s">
        <v>154</v>
      </c>
      <c r="H261" s="67" t="s">
        <v>125</v>
      </c>
      <c r="I261" s="67" t="s">
        <v>129</v>
      </c>
      <c r="J261" s="67" t="s">
        <v>64</v>
      </c>
      <c r="K261" s="67">
        <v>26657.14</v>
      </c>
      <c r="L261" s="67" t="s">
        <v>404</v>
      </c>
      <c r="M261" s="67">
        <v>2011</v>
      </c>
      <c r="N261" s="66" t="b">
        <v>0</v>
      </c>
      <c r="O261" s="67">
        <v>2013</v>
      </c>
      <c r="P261" s="15">
        <v>0</v>
      </c>
      <c r="Q261" s="67">
        <v>22.849799999999998</v>
      </c>
      <c r="R261" s="67" t="s">
        <v>16</v>
      </c>
      <c r="S261" s="67" t="s">
        <v>386</v>
      </c>
      <c r="T261" s="67" t="s">
        <v>16</v>
      </c>
      <c r="U261" s="67">
        <v>0</v>
      </c>
      <c r="V261" s="67">
        <v>0</v>
      </c>
      <c r="W261" s="67">
        <v>45</v>
      </c>
      <c r="X261" s="67" t="s">
        <v>16</v>
      </c>
      <c r="Y261" s="67" t="s">
        <v>365</v>
      </c>
      <c r="Z261" s="67" t="s">
        <v>16</v>
      </c>
      <c r="AA261" s="67" t="s">
        <v>16</v>
      </c>
      <c r="AB261" s="67" t="s">
        <v>1323</v>
      </c>
      <c r="AC261" s="67" t="s">
        <v>16</v>
      </c>
      <c r="AD261" s="67" t="s">
        <v>1008</v>
      </c>
      <c r="AE261" s="67" t="s">
        <v>998</v>
      </c>
      <c r="AF261" s="67" t="s">
        <v>16</v>
      </c>
      <c r="AG261" s="67" t="s">
        <v>16</v>
      </c>
      <c r="AH261" s="67" t="s">
        <v>16</v>
      </c>
      <c r="AI261" s="67" t="s">
        <v>16</v>
      </c>
      <c r="AJ261" s="67" t="s">
        <v>16</v>
      </c>
      <c r="AK261" s="67" t="s">
        <v>16</v>
      </c>
      <c r="AL261" s="67" t="s">
        <v>16</v>
      </c>
      <c r="AM261" s="67" t="s">
        <v>16</v>
      </c>
      <c r="AN261" s="67" t="s">
        <v>16</v>
      </c>
      <c r="AO261" s="67" t="s">
        <v>16</v>
      </c>
      <c r="AP261" s="67" t="s">
        <v>16</v>
      </c>
      <c r="AQ261" s="67" t="s">
        <v>562</v>
      </c>
      <c r="AR261" s="67" t="s">
        <v>16</v>
      </c>
      <c r="AS261" s="67" t="s">
        <v>16</v>
      </c>
      <c r="AT261" s="67" t="s">
        <v>16</v>
      </c>
    </row>
    <row r="262" spans="2:46" x14ac:dyDescent="0.3">
      <c r="B262" s="12" t="s">
        <v>331</v>
      </c>
      <c r="C262" s="14" t="s">
        <v>308</v>
      </c>
      <c r="D262" s="67" t="s">
        <v>42</v>
      </c>
      <c r="E262" s="67" t="s">
        <v>129</v>
      </c>
      <c r="F262" s="67">
        <v>36200</v>
      </c>
      <c r="G262" s="67" t="s">
        <v>154</v>
      </c>
      <c r="H262" s="67" t="s">
        <v>125</v>
      </c>
      <c r="I262" s="67" t="s">
        <v>129</v>
      </c>
      <c r="J262" s="67" t="s">
        <v>64</v>
      </c>
      <c r="K262" s="67">
        <v>813.67</v>
      </c>
      <c r="L262" s="67" t="s">
        <v>404</v>
      </c>
      <c r="M262" s="67">
        <v>2003</v>
      </c>
      <c r="N262" s="66" t="b">
        <v>0</v>
      </c>
      <c r="O262" s="67">
        <v>2013</v>
      </c>
      <c r="P262" s="15">
        <v>0</v>
      </c>
      <c r="Q262" s="67">
        <v>54.659300000000002</v>
      </c>
      <c r="R262" s="67" t="s">
        <v>16</v>
      </c>
      <c r="S262" s="67" t="s">
        <v>386</v>
      </c>
      <c r="T262" s="67" t="s">
        <v>16</v>
      </c>
      <c r="U262" s="67">
        <v>0</v>
      </c>
      <c r="V262" s="67">
        <v>0</v>
      </c>
      <c r="W262" s="67">
        <v>45</v>
      </c>
      <c r="X262" s="67" t="s">
        <v>16</v>
      </c>
      <c r="Y262" s="67" t="s">
        <v>365</v>
      </c>
      <c r="Z262" s="67" t="s">
        <v>16</v>
      </c>
      <c r="AA262" s="67" t="s">
        <v>16</v>
      </c>
      <c r="AB262" s="67" t="s">
        <v>1324</v>
      </c>
      <c r="AC262" s="67" t="s">
        <v>16</v>
      </c>
      <c r="AD262" s="67" t="s">
        <v>1007</v>
      </c>
      <c r="AE262" s="67" t="s">
        <v>999</v>
      </c>
      <c r="AF262" s="67" t="s">
        <v>16</v>
      </c>
      <c r="AG262" s="67" t="s">
        <v>16</v>
      </c>
      <c r="AH262" s="67" t="s">
        <v>16</v>
      </c>
      <c r="AI262" s="67" t="s">
        <v>16</v>
      </c>
      <c r="AJ262" s="67" t="s">
        <v>16</v>
      </c>
      <c r="AK262" s="67" t="s">
        <v>16</v>
      </c>
      <c r="AL262" s="67" t="s">
        <v>16</v>
      </c>
      <c r="AM262" s="67" t="s">
        <v>16</v>
      </c>
      <c r="AN262" s="67" t="s">
        <v>16</v>
      </c>
      <c r="AO262" s="67" t="s">
        <v>16</v>
      </c>
      <c r="AP262" s="67" t="s">
        <v>16</v>
      </c>
      <c r="AQ262" s="67" t="s">
        <v>618</v>
      </c>
      <c r="AR262" s="67" t="s">
        <v>16</v>
      </c>
      <c r="AS262" s="67" t="s">
        <v>16</v>
      </c>
      <c r="AT262" s="67" t="s">
        <v>16</v>
      </c>
    </row>
    <row r="263" spans="2:46" x14ac:dyDescent="0.3">
      <c r="B263" s="12" t="s">
        <v>331</v>
      </c>
      <c r="C263" s="14" t="s">
        <v>308</v>
      </c>
      <c r="D263" s="67" t="s">
        <v>42</v>
      </c>
      <c r="E263" s="67" t="s">
        <v>129</v>
      </c>
      <c r="F263" s="67">
        <v>36200</v>
      </c>
      <c r="G263" s="67" t="s">
        <v>154</v>
      </c>
      <c r="H263" s="67" t="s">
        <v>125</v>
      </c>
      <c r="I263" s="67" t="s">
        <v>129</v>
      </c>
      <c r="J263" s="67" t="s">
        <v>64</v>
      </c>
      <c r="K263" s="67">
        <v>984.06</v>
      </c>
      <c r="L263" s="67" t="s">
        <v>404</v>
      </c>
      <c r="M263" s="67">
        <v>2005</v>
      </c>
      <c r="N263" s="66" t="b">
        <v>0</v>
      </c>
      <c r="O263" s="67">
        <v>2013</v>
      </c>
      <c r="P263" s="15">
        <v>0</v>
      </c>
      <c r="Q263" s="67">
        <v>44.212600000000002</v>
      </c>
      <c r="R263" s="67" t="s">
        <v>16</v>
      </c>
      <c r="S263" s="67" t="s">
        <v>386</v>
      </c>
      <c r="T263" s="67" t="s">
        <v>16</v>
      </c>
      <c r="U263" s="67">
        <v>0</v>
      </c>
      <c r="V263" s="67">
        <v>0</v>
      </c>
      <c r="W263" s="67">
        <v>45</v>
      </c>
      <c r="X263" s="67" t="s">
        <v>16</v>
      </c>
      <c r="Y263" s="67" t="s">
        <v>365</v>
      </c>
      <c r="Z263" s="67" t="s">
        <v>16</v>
      </c>
      <c r="AA263" s="67" t="s">
        <v>16</v>
      </c>
      <c r="AB263" s="67" t="s">
        <v>1325</v>
      </c>
      <c r="AC263" s="67" t="s">
        <v>16</v>
      </c>
      <c r="AD263" s="67" t="s">
        <v>1009</v>
      </c>
      <c r="AE263" s="67" t="s">
        <v>1000</v>
      </c>
      <c r="AF263" s="67" t="s">
        <v>16</v>
      </c>
      <c r="AG263" s="67" t="s">
        <v>16</v>
      </c>
      <c r="AH263" s="67" t="s">
        <v>16</v>
      </c>
      <c r="AI263" s="67" t="s">
        <v>16</v>
      </c>
      <c r="AJ263" s="67" t="s">
        <v>16</v>
      </c>
      <c r="AK263" s="67" t="s">
        <v>16</v>
      </c>
      <c r="AL263" s="67" t="s">
        <v>16</v>
      </c>
      <c r="AM263" s="67" t="s">
        <v>16</v>
      </c>
      <c r="AN263" s="67" t="s">
        <v>16</v>
      </c>
      <c r="AO263" s="67" t="s">
        <v>16</v>
      </c>
      <c r="AP263" s="67" t="s">
        <v>16</v>
      </c>
      <c r="AQ263" s="67" t="s">
        <v>504</v>
      </c>
      <c r="AR263" s="67" t="s">
        <v>16</v>
      </c>
      <c r="AS263" s="67" t="s">
        <v>16</v>
      </c>
      <c r="AT263" s="67" t="s">
        <v>16</v>
      </c>
    </row>
    <row r="264" spans="2:46" x14ac:dyDescent="0.3">
      <c r="B264" s="12" t="s">
        <v>331</v>
      </c>
      <c r="C264" s="14" t="s">
        <v>308</v>
      </c>
      <c r="D264" s="67" t="s">
        <v>42</v>
      </c>
      <c r="E264" s="67" t="s">
        <v>129</v>
      </c>
      <c r="F264" s="67">
        <v>36200</v>
      </c>
      <c r="G264" s="67" t="s">
        <v>154</v>
      </c>
      <c r="H264" s="67" t="s">
        <v>125</v>
      </c>
      <c r="I264" s="67" t="s">
        <v>129</v>
      </c>
      <c r="J264" s="67" t="s">
        <v>64</v>
      </c>
      <c r="K264" s="67">
        <v>50</v>
      </c>
      <c r="L264" s="67" t="s">
        <v>996</v>
      </c>
      <c r="M264" s="67">
        <v>2005</v>
      </c>
      <c r="N264" s="66" t="b">
        <v>0</v>
      </c>
      <c r="O264" s="67">
        <v>2013</v>
      </c>
      <c r="P264" s="15">
        <v>0</v>
      </c>
      <c r="Q264" s="67">
        <v>599.44100000000003</v>
      </c>
      <c r="R264" s="67" t="s">
        <v>16</v>
      </c>
      <c r="S264" s="67" t="s">
        <v>386</v>
      </c>
      <c r="T264" s="67" t="s">
        <v>16</v>
      </c>
      <c r="U264" s="67">
        <v>0</v>
      </c>
      <c r="V264" s="67">
        <v>0</v>
      </c>
      <c r="W264" s="67">
        <v>45</v>
      </c>
      <c r="X264" s="67" t="s">
        <v>16</v>
      </c>
      <c r="Y264" s="67" t="s">
        <v>365</v>
      </c>
      <c r="Z264" s="67" t="s">
        <v>16</v>
      </c>
      <c r="AA264" s="67" t="s">
        <v>16</v>
      </c>
      <c r="AB264" s="67" t="s">
        <v>1326</v>
      </c>
      <c r="AC264" s="67" t="s">
        <v>16</v>
      </c>
      <c r="AD264" s="67" t="s">
        <v>1009</v>
      </c>
      <c r="AE264" s="67" t="s">
        <v>409</v>
      </c>
      <c r="AF264" s="67" t="s">
        <v>16</v>
      </c>
      <c r="AG264" s="67" t="s">
        <v>16</v>
      </c>
      <c r="AH264" s="67" t="s">
        <v>16</v>
      </c>
      <c r="AI264" s="67" t="s">
        <v>16</v>
      </c>
      <c r="AJ264" s="67" t="s">
        <v>16</v>
      </c>
      <c r="AK264" s="67" t="s">
        <v>16</v>
      </c>
      <c r="AL264" s="67" t="s">
        <v>16</v>
      </c>
      <c r="AM264" s="67" t="s">
        <v>16</v>
      </c>
      <c r="AN264" s="67" t="s">
        <v>16</v>
      </c>
      <c r="AO264" s="67" t="s">
        <v>16</v>
      </c>
      <c r="AP264" s="67" t="s">
        <v>16</v>
      </c>
      <c r="AQ264" s="67" t="s">
        <v>563</v>
      </c>
      <c r="AR264" s="67" t="s">
        <v>16</v>
      </c>
      <c r="AS264" s="67" t="s">
        <v>16</v>
      </c>
      <c r="AT264" s="67" t="s">
        <v>16</v>
      </c>
    </row>
    <row r="265" spans="2:46" x14ac:dyDescent="0.3">
      <c r="B265" s="12" t="s">
        <v>331</v>
      </c>
      <c r="C265" s="14" t="s">
        <v>308</v>
      </c>
      <c r="D265" s="67" t="s">
        <v>42</v>
      </c>
      <c r="E265" s="67" t="s">
        <v>129</v>
      </c>
      <c r="F265" s="67">
        <v>36200</v>
      </c>
      <c r="G265" s="67" t="s">
        <v>154</v>
      </c>
      <c r="H265" s="67" t="s">
        <v>125</v>
      </c>
      <c r="I265" s="67" t="s">
        <v>129</v>
      </c>
      <c r="J265" s="67" t="s">
        <v>64</v>
      </c>
      <c r="K265" s="67">
        <v>40</v>
      </c>
      <c r="L265" s="67" t="s">
        <v>996</v>
      </c>
      <c r="M265" s="67">
        <v>2013</v>
      </c>
      <c r="N265" s="66" t="b">
        <v>0</v>
      </c>
      <c r="O265" s="67">
        <v>2013</v>
      </c>
      <c r="P265" s="15">
        <v>0</v>
      </c>
      <c r="Q265" s="67">
        <v>725.13019999999995</v>
      </c>
      <c r="R265" s="67" t="s">
        <v>16</v>
      </c>
      <c r="S265" s="67" t="s">
        <v>386</v>
      </c>
      <c r="T265" s="67" t="s">
        <v>16</v>
      </c>
      <c r="U265" s="67">
        <v>0</v>
      </c>
      <c r="V265" s="67">
        <v>0</v>
      </c>
      <c r="W265" s="67">
        <v>45</v>
      </c>
      <c r="X265" s="67" t="s">
        <v>16</v>
      </c>
      <c r="Y265" s="67" t="s">
        <v>365</v>
      </c>
      <c r="Z265" s="67" t="s">
        <v>16</v>
      </c>
      <c r="AA265" s="67" t="s">
        <v>16</v>
      </c>
      <c r="AB265" s="67" t="s">
        <v>1327</v>
      </c>
      <c r="AC265" s="67" t="s">
        <v>16</v>
      </c>
      <c r="AD265" s="67" t="s">
        <v>1008</v>
      </c>
      <c r="AE265" s="67" t="s">
        <v>998</v>
      </c>
      <c r="AF265" s="67" t="s">
        <v>16</v>
      </c>
      <c r="AG265" s="67" t="s">
        <v>16</v>
      </c>
      <c r="AH265" s="67" t="s">
        <v>16</v>
      </c>
      <c r="AI265" s="67" t="s">
        <v>16</v>
      </c>
      <c r="AJ265" s="67" t="s">
        <v>16</v>
      </c>
      <c r="AK265" s="67" t="s">
        <v>16</v>
      </c>
      <c r="AL265" s="67" t="s">
        <v>16</v>
      </c>
      <c r="AM265" s="67" t="s">
        <v>16</v>
      </c>
      <c r="AN265" s="67" t="s">
        <v>16</v>
      </c>
      <c r="AO265" s="67" t="s">
        <v>16</v>
      </c>
      <c r="AP265" s="67" t="s">
        <v>16</v>
      </c>
      <c r="AQ265" s="67" t="s">
        <v>535</v>
      </c>
      <c r="AR265" s="67" t="s">
        <v>16</v>
      </c>
      <c r="AS265" s="67" t="s">
        <v>16</v>
      </c>
      <c r="AT265" s="67" t="s">
        <v>16</v>
      </c>
    </row>
    <row r="266" spans="2:46" x14ac:dyDescent="0.3">
      <c r="B266" s="12" t="s">
        <v>331</v>
      </c>
      <c r="C266" s="14" t="s">
        <v>308</v>
      </c>
      <c r="D266" s="67" t="s">
        <v>42</v>
      </c>
      <c r="E266" s="67" t="s">
        <v>129</v>
      </c>
      <c r="F266" s="67">
        <v>36200</v>
      </c>
      <c r="G266" s="67" t="s">
        <v>154</v>
      </c>
      <c r="H266" s="67" t="s">
        <v>125</v>
      </c>
      <c r="I266" s="67" t="s">
        <v>129</v>
      </c>
      <c r="J266" s="67" t="s">
        <v>64</v>
      </c>
      <c r="K266" s="67">
        <v>59</v>
      </c>
      <c r="L266" s="67" t="s">
        <v>996</v>
      </c>
      <c r="M266" s="67">
        <v>2003</v>
      </c>
      <c r="N266" s="66" t="b">
        <v>0</v>
      </c>
      <c r="O266" s="67">
        <v>2013</v>
      </c>
      <c r="P266" s="15">
        <v>0</v>
      </c>
      <c r="Q266" s="67">
        <v>327.74250000000001</v>
      </c>
      <c r="R266" s="67" t="s">
        <v>16</v>
      </c>
      <c r="S266" s="67" t="s">
        <v>386</v>
      </c>
      <c r="T266" s="67" t="s">
        <v>16</v>
      </c>
      <c r="U266" s="67">
        <v>0</v>
      </c>
      <c r="V266" s="67">
        <v>0</v>
      </c>
      <c r="W266" s="67">
        <v>45</v>
      </c>
      <c r="X266" s="67" t="s">
        <v>16</v>
      </c>
      <c r="Y266" s="67" t="s">
        <v>365</v>
      </c>
      <c r="Z266" s="67" t="s">
        <v>16</v>
      </c>
      <c r="AA266" s="67" t="s">
        <v>16</v>
      </c>
      <c r="AB266" s="67" t="s">
        <v>1328</v>
      </c>
      <c r="AC266" s="67" t="s">
        <v>16</v>
      </c>
      <c r="AD266" s="67" t="s">
        <v>1009</v>
      </c>
      <c r="AE266" s="67" t="s">
        <v>1000</v>
      </c>
      <c r="AF266" s="67" t="s">
        <v>16</v>
      </c>
      <c r="AG266" s="67" t="s">
        <v>16</v>
      </c>
      <c r="AH266" s="67" t="s">
        <v>16</v>
      </c>
      <c r="AI266" s="67" t="s">
        <v>16</v>
      </c>
      <c r="AJ266" s="67" t="s">
        <v>16</v>
      </c>
      <c r="AK266" s="67" t="s">
        <v>16</v>
      </c>
      <c r="AL266" s="67" t="s">
        <v>16</v>
      </c>
      <c r="AM266" s="67" t="s">
        <v>16</v>
      </c>
      <c r="AN266" s="67" t="s">
        <v>16</v>
      </c>
      <c r="AO266" s="67" t="s">
        <v>16</v>
      </c>
      <c r="AP266" s="67" t="s">
        <v>16</v>
      </c>
      <c r="AQ266" s="67" t="s">
        <v>589</v>
      </c>
      <c r="AR266" s="67" t="s">
        <v>16</v>
      </c>
      <c r="AS266" s="67" t="s">
        <v>16</v>
      </c>
      <c r="AT266" s="67" t="s">
        <v>16</v>
      </c>
    </row>
    <row r="267" spans="2:46" x14ac:dyDescent="0.3">
      <c r="B267" s="12" t="s">
        <v>331</v>
      </c>
      <c r="C267" s="14" t="s">
        <v>308</v>
      </c>
      <c r="D267" s="67" t="s">
        <v>42</v>
      </c>
      <c r="E267" s="67" t="s">
        <v>891</v>
      </c>
      <c r="F267" s="67">
        <v>52001</v>
      </c>
      <c r="G267" s="67" t="s">
        <v>276</v>
      </c>
      <c r="H267" s="67" t="s">
        <v>277</v>
      </c>
      <c r="I267" s="67" t="s">
        <v>43</v>
      </c>
      <c r="J267" s="67" t="s">
        <v>891</v>
      </c>
      <c r="K267" s="67">
        <v>7</v>
      </c>
      <c r="L267" s="67" t="s">
        <v>411</v>
      </c>
      <c r="M267" s="67">
        <v>2011</v>
      </c>
      <c r="N267" s="66" t="b">
        <v>0</v>
      </c>
      <c r="O267" s="67">
        <v>2011</v>
      </c>
      <c r="P267" s="15">
        <v>0.1</v>
      </c>
      <c r="Q267" s="67">
        <v>3414528.3698999998</v>
      </c>
      <c r="R267" s="67" t="s">
        <v>16</v>
      </c>
      <c r="S267" s="67" t="s">
        <v>386</v>
      </c>
      <c r="T267" s="67" t="s">
        <v>16</v>
      </c>
      <c r="U267" s="67">
        <v>0</v>
      </c>
      <c r="V267" s="67">
        <v>0</v>
      </c>
      <c r="W267" s="67">
        <v>28</v>
      </c>
      <c r="X267" s="67" t="s">
        <v>16</v>
      </c>
      <c r="Y267" s="67" t="s">
        <v>365</v>
      </c>
      <c r="Z267" s="67" t="s">
        <v>16</v>
      </c>
      <c r="AA267" s="67" t="s">
        <v>16</v>
      </c>
      <c r="AB267" s="67" t="s">
        <v>1329</v>
      </c>
      <c r="AC267" s="67" t="s">
        <v>16</v>
      </c>
      <c r="AD267" s="67" t="s">
        <v>1009</v>
      </c>
      <c r="AE267" s="67" t="s">
        <v>16</v>
      </c>
      <c r="AF267" s="67" t="s">
        <v>16</v>
      </c>
      <c r="AG267" s="67" t="s">
        <v>16</v>
      </c>
      <c r="AH267" s="67" t="s">
        <v>16</v>
      </c>
      <c r="AI267" s="67" t="s">
        <v>16</v>
      </c>
      <c r="AJ267" s="67" t="s">
        <v>16</v>
      </c>
      <c r="AK267" s="67" t="s">
        <v>16</v>
      </c>
      <c r="AL267" s="67" t="s">
        <v>16</v>
      </c>
      <c r="AM267" s="67" t="s">
        <v>16</v>
      </c>
      <c r="AN267" s="67" t="s">
        <v>16</v>
      </c>
      <c r="AO267" s="67" t="s">
        <v>16</v>
      </c>
      <c r="AP267" s="67" t="s">
        <v>16</v>
      </c>
      <c r="AQ267" s="67" t="s">
        <v>553</v>
      </c>
      <c r="AR267" s="67" t="s">
        <v>16</v>
      </c>
      <c r="AS267" s="67" t="s">
        <v>16</v>
      </c>
      <c r="AT267" s="67" t="s">
        <v>16</v>
      </c>
    </row>
    <row r="268" spans="2:46" x14ac:dyDescent="0.3">
      <c r="B268" s="12" t="s">
        <v>331</v>
      </c>
      <c r="C268" s="14" t="s">
        <v>308</v>
      </c>
      <c r="D268" s="67" t="s">
        <v>42</v>
      </c>
      <c r="E268" s="67" t="s">
        <v>891</v>
      </c>
      <c r="F268" s="67">
        <v>52001</v>
      </c>
      <c r="G268" s="67" t="s">
        <v>276</v>
      </c>
      <c r="H268" s="67" t="s">
        <v>277</v>
      </c>
      <c r="I268" s="67" t="s">
        <v>43</v>
      </c>
      <c r="J268" s="67" t="s">
        <v>891</v>
      </c>
      <c r="K268" s="67">
        <v>7</v>
      </c>
      <c r="L268" s="67" t="s">
        <v>411</v>
      </c>
      <c r="M268" s="67">
        <v>2011</v>
      </c>
      <c r="N268" s="66" t="b">
        <v>0</v>
      </c>
      <c r="O268" s="67">
        <v>2011</v>
      </c>
      <c r="P268" s="15">
        <v>0.1</v>
      </c>
      <c r="Q268" s="67">
        <v>3414528.3698999998</v>
      </c>
      <c r="R268" s="67" t="s">
        <v>16</v>
      </c>
      <c r="S268" s="67" t="s">
        <v>386</v>
      </c>
      <c r="T268" s="67" t="s">
        <v>16</v>
      </c>
      <c r="U268" s="67">
        <v>0</v>
      </c>
      <c r="V268" s="67">
        <v>0</v>
      </c>
      <c r="W268" s="67">
        <v>28</v>
      </c>
      <c r="X268" s="67" t="s">
        <v>16</v>
      </c>
      <c r="Y268" s="67" t="s">
        <v>365</v>
      </c>
      <c r="Z268" s="67" t="s">
        <v>16</v>
      </c>
      <c r="AA268" s="67" t="s">
        <v>16</v>
      </c>
      <c r="AB268" s="67" t="s">
        <v>1329</v>
      </c>
      <c r="AC268" s="67" t="s">
        <v>16</v>
      </c>
      <c r="AD268" s="67" t="s">
        <v>1008</v>
      </c>
      <c r="AE268" s="67" t="s">
        <v>16</v>
      </c>
      <c r="AF268" s="67" t="s">
        <v>16</v>
      </c>
      <c r="AG268" s="67" t="s">
        <v>16</v>
      </c>
      <c r="AH268" s="67" t="s">
        <v>16</v>
      </c>
      <c r="AI268" s="67" t="s">
        <v>16</v>
      </c>
      <c r="AJ268" s="67" t="s">
        <v>16</v>
      </c>
      <c r="AK268" s="67" t="s">
        <v>16</v>
      </c>
      <c r="AL268" s="67" t="s">
        <v>16</v>
      </c>
      <c r="AM268" s="67" t="s">
        <v>16</v>
      </c>
      <c r="AN268" s="67" t="s">
        <v>16</v>
      </c>
      <c r="AO268" s="67" t="s">
        <v>16</v>
      </c>
      <c r="AP268" s="67" t="s">
        <v>16</v>
      </c>
      <c r="AQ268" s="67" t="s">
        <v>644</v>
      </c>
      <c r="AR268" s="67" t="s">
        <v>16</v>
      </c>
      <c r="AS268" s="67" t="s">
        <v>16</v>
      </c>
      <c r="AT268" s="67" t="s">
        <v>16</v>
      </c>
    </row>
    <row r="269" spans="2:46" x14ac:dyDescent="0.3">
      <c r="B269" s="12" t="s">
        <v>331</v>
      </c>
      <c r="C269" s="14" t="s">
        <v>308</v>
      </c>
      <c r="D269" s="67" t="s">
        <v>42</v>
      </c>
      <c r="E269" s="67" t="s">
        <v>891</v>
      </c>
      <c r="F269" s="67">
        <v>52001</v>
      </c>
      <c r="G269" s="67" t="s">
        <v>276</v>
      </c>
      <c r="H269" s="67" t="s">
        <v>277</v>
      </c>
      <c r="I269" s="67" t="s">
        <v>43</v>
      </c>
      <c r="J269" s="67" t="s">
        <v>891</v>
      </c>
      <c r="K269" s="67">
        <v>7</v>
      </c>
      <c r="L269" s="67" t="s">
        <v>411</v>
      </c>
      <c r="M269" s="67">
        <v>2011</v>
      </c>
      <c r="N269" s="66" t="b">
        <v>0</v>
      </c>
      <c r="O269" s="67">
        <v>2011</v>
      </c>
      <c r="P269" s="15">
        <v>0.1</v>
      </c>
      <c r="Q269" s="67">
        <v>3414528.3698999998</v>
      </c>
      <c r="R269" s="67" t="s">
        <v>16</v>
      </c>
      <c r="S269" s="67" t="s">
        <v>386</v>
      </c>
      <c r="T269" s="67" t="s">
        <v>16</v>
      </c>
      <c r="U269" s="67">
        <v>0</v>
      </c>
      <c r="V269" s="67">
        <v>0</v>
      </c>
      <c r="W269" s="67">
        <v>28</v>
      </c>
      <c r="X269" s="67" t="s">
        <v>16</v>
      </c>
      <c r="Y269" s="67" t="s">
        <v>365</v>
      </c>
      <c r="Z269" s="67" t="s">
        <v>16</v>
      </c>
      <c r="AA269" s="67" t="s">
        <v>16</v>
      </c>
      <c r="AB269" s="67" t="s">
        <v>1329</v>
      </c>
      <c r="AC269" s="67" t="s">
        <v>16</v>
      </c>
      <c r="AD269" s="67" t="s">
        <v>1007</v>
      </c>
      <c r="AE269" s="67" t="s">
        <v>16</v>
      </c>
      <c r="AF269" s="67" t="s">
        <v>16</v>
      </c>
      <c r="AG269" s="67" t="s">
        <v>16</v>
      </c>
      <c r="AH269" s="67" t="s">
        <v>16</v>
      </c>
      <c r="AI269" s="67" t="s">
        <v>16</v>
      </c>
      <c r="AJ269" s="67" t="s">
        <v>16</v>
      </c>
      <c r="AK269" s="67" t="s">
        <v>16</v>
      </c>
      <c r="AL269" s="67" t="s">
        <v>16</v>
      </c>
      <c r="AM269" s="67" t="s">
        <v>16</v>
      </c>
      <c r="AN269" s="67" t="s">
        <v>16</v>
      </c>
      <c r="AO269" s="67" t="s">
        <v>16</v>
      </c>
      <c r="AP269" s="67" t="s">
        <v>16</v>
      </c>
      <c r="AQ269" s="67" t="s">
        <v>619</v>
      </c>
      <c r="AR269" s="67" t="s">
        <v>16</v>
      </c>
      <c r="AS269" s="67" t="s">
        <v>16</v>
      </c>
      <c r="AT269" s="67" t="s">
        <v>16</v>
      </c>
    </row>
    <row r="270" spans="2:46" x14ac:dyDescent="0.3">
      <c r="B270" s="12" t="s">
        <v>331</v>
      </c>
      <c r="C270" s="14" t="s">
        <v>308</v>
      </c>
      <c r="D270" s="67" t="s">
        <v>42</v>
      </c>
      <c r="E270" s="67" t="s">
        <v>891</v>
      </c>
      <c r="F270" s="67">
        <v>52001</v>
      </c>
      <c r="G270" s="67" t="s">
        <v>276</v>
      </c>
      <c r="H270" s="67" t="s">
        <v>277</v>
      </c>
      <c r="I270" s="67" t="s">
        <v>43</v>
      </c>
      <c r="J270" s="67" t="s">
        <v>891</v>
      </c>
      <c r="K270" s="67">
        <v>7</v>
      </c>
      <c r="L270" s="67" t="s">
        <v>411</v>
      </c>
      <c r="M270" s="67">
        <v>2011</v>
      </c>
      <c r="N270" s="66" t="b">
        <v>0</v>
      </c>
      <c r="O270" s="67">
        <v>2011</v>
      </c>
      <c r="P270" s="15">
        <v>0.1</v>
      </c>
      <c r="Q270" s="67">
        <v>3414528.3698999998</v>
      </c>
      <c r="R270" s="67" t="s">
        <v>16</v>
      </c>
      <c r="S270" s="67" t="s">
        <v>386</v>
      </c>
      <c r="T270" s="67" t="s">
        <v>16</v>
      </c>
      <c r="U270" s="67">
        <v>0</v>
      </c>
      <c r="V270" s="67">
        <v>0</v>
      </c>
      <c r="W270" s="67">
        <v>28</v>
      </c>
      <c r="X270" s="67" t="s">
        <v>16</v>
      </c>
      <c r="Y270" s="67" t="s">
        <v>365</v>
      </c>
      <c r="Z270" s="67" t="s">
        <v>16</v>
      </c>
      <c r="AA270" s="67" t="s">
        <v>16</v>
      </c>
      <c r="AB270" s="67" t="s">
        <v>1329</v>
      </c>
      <c r="AC270" s="67" t="s">
        <v>16</v>
      </c>
      <c r="AD270" s="67" t="s">
        <v>1009</v>
      </c>
      <c r="AE270" s="67" t="s">
        <v>16</v>
      </c>
      <c r="AF270" s="67" t="s">
        <v>16</v>
      </c>
      <c r="AG270" s="67" t="s">
        <v>16</v>
      </c>
      <c r="AH270" s="67" t="s">
        <v>16</v>
      </c>
      <c r="AI270" s="67" t="s">
        <v>16</v>
      </c>
      <c r="AJ270" s="67" t="s">
        <v>16</v>
      </c>
      <c r="AK270" s="67" t="s">
        <v>16</v>
      </c>
      <c r="AL270" s="67" t="s">
        <v>16</v>
      </c>
      <c r="AM270" s="67" t="s">
        <v>16</v>
      </c>
      <c r="AN270" s="67" t="s">
        <v>16</v>
      </c>
      <c r="AO270" s="67" t="s">
        <v>16</v>
      </c>
      <c r="AP270" s="67" t="s">
        <v>16</v>
      </c>
      <c r="AQ270" s="67" t="s">
        <v>670</v>
      </c>
      <c r="AR270" s="67" t="s">
        <v>16</v>
      </c>
      <c r="AS270" s="67" t="s">
        <v>16</v>
      </c>
      <c r="AT270" s="67" t="s">
        <v>16</v>
      </c>
    </row>
    <row r="271" spans="2:46" x14ac:dyDescent="0.3">
      <c r="B271" s="12" t="s">
        <v>331</v>
      </c>
      <c r="C271" s="14" t="s">
        <v>308</v>
      </c>
      <c r="D271" s="67" t="s">
        <v>42</v>
      </c>
      <c r="E271" s="67" t="s">
        <v>891</v>
      </c>
      <c r="F271" s="67">
        <v>52001</v>
      </c>
      <c r="G271" s="67" t="s">
        <v>276</v>
      </c>
      <c r="H271" s="67" t="s">
        <v>277</v>
      </c>
      <c r="I271" s="67" t="s">
        <v>43</v>
      </c>
      <c r="J271" s="67" t="s">
        <v>891</v>
      </c>
      <c r="K271" s="67">
        <v>7</v>
      </c>
      <c r="L271" s="67" t="s">
        <v>411</v>
      </c>
      <c r="M271" s="67">
        <v>2011</v>
      </c>
      <c r="N271" s="66" t="b">
        <v>0</v>
      </c>
      <c r="O271" s="67">
        <v>2011</v>
      </c>
      <c r="P271" s="15">
        <v>0.1</v>
      </c>
      <c r="Q271" s="67">
        <v>3414528.3698999998</v>
      </c>
      <c r="R271" s="67" t="s">
        <v>16</v>
      </c>
      <c r="S271" s="67" t="s">
        <v>386</v>
      </c>
      <c r="T271" s="67" t="s">
        <v>16</v>
      </c>
      <c r="U271" s="67">
        <v>0</v>
      </c>
      <c r="V271" s="67">
        <v>0</v>
      </c>
      <c r="W271" s="67">
        <v>28</v>
      </c>
      <c r="X271" s="67" t="s">
        <v>16</v>
      </c>
      <c r="Y271" s="67" t="s">
        <v>365</v>
      </c>
      <c r="Z271" s="67" t="s">
        <v>16</v>
      </c>
      <c r="AA271" s="67" t="s">
        <v>16</v>
      </c>
      <c r="AB271" s="67" t="s">
        <v>1329</v>
      </c>
      <c r="AC271" s="67" t="s">
        <v>16</v>
      </c>
      <c r="AD271" s="67" t="s">
        <v>1008</v>
      </c>
      <c r="AE271" s="67" t="s">
        <v>16</v>
      </c>
      <c r="AF271" s="67" t="s">
        <v>16</v>
      </c>
      <c r="AG271" s="67" t="s">
        <v>16</v>
      </c>
      <c r="AH271" s="67" t="s">
        <v>16</v>
      </c>
      <c r="AI271" s="67" t="s">
        <v>16</v>
      </c>
      <c r="AJ271" s="67" t="s">
        <v>16</v>
      </c>
      <c r="AK271" s="67" t="s">
        <v>16</v>
      </c>
      <c r="AL271" s="67" t="s">
        <v>16</v>
      </c>
      <c r="AM271" s="67" t="s">
        <v>16</v>
      </c>
      <c r="AN271" s="67" t="s">
        <v>16</v>
      </c>
      <c r="AO271" s="67" t="s">
        <v>16</v>
      </c>
      <c r="AP271" s="67" t="s">
        <v>16</v>
      </c>
      <c r="AQ271" s="67" t="s">
        <v>429</v>
      </c>
      <c r="AR271" s="67" t="s">
        <v>16</v>
      </c>
      <c r="AS271" s="67" t="s">
        <v>16</v>
      </c>
      <c r="AT271" s="67" t="s">
        <v>16</v>
      </c>
    </row>
    <row r="272" spans="2:46" x14ac:dyDescent="0.3">
      <c r="B272" s="12" t="s">
        <v>331</v>
      </c>
      <c r="C272" s="14" t="s">
        <v>308</v>
      </c>
      <c r="D272" s="67" t="s">
        <v>42</v>
      </c>
      <c r="E272" s="67" t="s">
        <v>891</v>
      </c>
      <c r="F272" s="67">
        <v>52001</v>
      </c>
      <c r="G272" s="67" t="s">
        <v>276</v>
      </c>
      <c r="H272" s="67" t="s">
        <v>277</v>
      </c>
      <c r="I272" s="67" t="s">
        <v>43</v>
      </c>
      <c r="J272" s="67" t="s">
        <v>891</v>
      </c>
      <c r="K272" s="67">
        <v>7</v>
      </c>
      <c r="L272" s="67" t="s">
        <v>411</v>
      </c>
      <c r="M272" s="67">
        <v>2011</v>
      </c>
      <c r="N272" s="66" t="b">
        <v>0</v>
      </c>
      <c r="O272" s="67">
        <v>2011</v>
      </c>
      <c r="P272" s="15">
        <v>0.1</v>
      </c>
      <c r="Q272" s="67">
        <v>3414528.3698999998</v>
      </c>
      <c r="R272" s="67" t="s">
        <v>16</v>
      </c>
      <c r="S272" s="67" t="s">
        <v>386</v>
      </c>
      <c r="T272" s="67" t="s">
        <v>16</v>
      </c>
      <c r="U272" s="67">
        <v>0</v>
      </c>
      <c r="V272" s="67">
        <v>0</v>
      </c>
      <c r="W272" s="67">
        <v>28</v>
      </c>
      <c r="X272" s="67" t="s">
        <v>16</v>
      </c>
      <c r="Y272" s="67" t="s">
        <v>365</v>
      </c>
      <c r="Z272" s="67" t="s">
        <v>16</v>
      </c>
      <c r="AA272" s="67" t="s">
        <v>16</v>
      </c>
      <c r="AB272" s="67" t="s">
        <v>1329</v>
      </c>
      <c r="AC272" s="67" t="s">
        <v>16</v>
      </c>
      <c r="AD272" s="67" t="s">
        <v>1009</v>
      </c>
      <c r="AE272" s="67" t="s">
        <v>16</v>
      </c>
      <c r="AF272" s="67" t="s">
        <v>16</v>
      </c>
      <c r="AG272" s="67" t="s">
        <v>16</v>
      </c>
      <c r="AH272" s="67" t="s">
        <v>16</v>
      </c>
      <c r="AI272" s="67" t="s">
        <v>16</v>
      </c>
      <c r="AJ272" s="67" t="s">
        <v>16</v>
      </c>
      <c r="AK272" s="67" t="s">
        <v>16</v>
      </c>
      <c r="AL272" s="67" t="s">
        <v>16</v>
      </c>
      <c r="AM272" s="67" t="s">
        <v>16</v>
      </c>
      <c r="AN272" s="67" t="s">
        <v>16</v>
      </c>
      <c r="AO272" s="67" t="s">
        <v>16</v>
      </c>
      <c r="AP272" s="67" t="s">
        <v>16</v>
      </c>
      <c r="AQ272" s="67" t="s">
        <v>602</v>
      </c>
      <c r="AR272" s="67" t="s">
        <v>16</v>
      </c>
      <c r="AS272" s="67" t="s">
        <v>16</v>
      </c>
      <c r="AT272" s="67" t="s">
        <v>16</v>
      </c>
    </row>
    <row r="273" spans="2:46" x14ac:dyDescent="0.3">
      <c r="B273" s="12" t="s">
        <v>331</v>
      </c>
      <c r="C273" s="14" t="s">
        <v>308</v>
      </c>
      <c r="D273" s="67" t="s">
        <v>42</v>
      </c>
      <c r="E273" s="67" t="s">
        <v>891</v>
      </c>
      <c r="F273" s="67">
        <v>52001</v>
      </c>
      <c r="G273" s="67" t="s">
        <v>276</v>
      </c>
      <c r="H273" s="67" t="s">
        <v>277</v>
      </c>
      <c r="I273" s="67" t="s">
        <v>43</v>
      </c>
      <c r="J273" s="67" t="s">
        <v>891</v>
      </c>
      <c r="K273" s="67">
        <v>7</v>
      </c>
      <c r="L273" s="67" t="s">
        <v>411</v>
      </c>
      <c r="M273" s="67">
        <v>2011</v>
      </c>
      <c r="N273" s="66" t="b">
        <v>0</v>
      </c>
      <c r="O273" s="67">
        <v>2011</v>
      </c>
      <c r="P273" s="15">
        <v>0.1</v>
      </c>
      <c r="Q273" s="67">
        <v>3414528.3698999998</v>
      </c>
      <c r="R273" s="67" t="s">
        <v>16</v>
      </c>
      <c r="S273" s="67" t="s">
        <v>386</v>
      </c>
      <c r="T273" s="67" t="s">
        <v>16</v>
      </c>
      <c r="U273" s="67">
        <v>0</v>
      </c>
      <c r="V273" s="67">
        <v>0</v>
      </c>
      <c r="W273" s="67">
        <v>28</v>
      </c>
      <c r="X273" s="67" t="s">
        <v>16</v>
      </c>
      <c r="Y273" s="67" t="s">
        <v>365</v>
      </c>
      <c r="Z273" s="67" t="s">
        <v>16</v>
      </c>
      <c r="AA273" s="67" t="s">
        <v>16</v>
      </c>
      <c r="AB273" s="67" t="s">
        <v>1329</v>
      </c>
      <c r="AC273" s="67" t="s">
        <v>16</v>
      </c>
      <c r="AD273" s="67" t="s">
        <v>1008</v>
      </c>
      <c r="AE273" s="67" t="s">
        <v>16</v>
      </c>
      <c r="AF273" s="67" t="s">
        <v>16</v>
      </c>
      <c r="AG273" s="67" t="s">
        <v>16</v>
      </c>
      <c r="AH273" s="67" t="s">
        <v>16</v>
      </c>
      <c r="AI273" s="67" t="s">
        <v>16</v>
      </c>
      <c r="AJ273" s="67" t="s">
        <v>16</v>
      </c>
      <c r="AK273" s="67" t="s">
        <v>16</v>
      </c>
      <c r="AL273" s="67" t="s">
        <v>16</v>
      </c>
      <c r="AM273" s="67" t="s">
        <v>16</v>
      </c>
      <c r="AN273" s="67" t="s">
        <v>16</v>
      </c>
      <c r="AO273" s="67" t="s">
        <v>16</v>
      </c>
      <c r="AP273" s="67" t="s">
        <v>16</v>
      </c>
      <c r="AQ273" s="67" t="s">
        <v>436</v>
      </c>
      <c r="AR273" s="67" t="s">
        <v>16</v>
      </c>
      <c r="AS273" s="67" t="s">
        <v>16</v>
      </c>
      <c r="AT273" s="67" t="s">
        <v>16</v>
      </c>
    </row>
    <row r="274" spans="2:46" x14ac:dyDescent="0.3">
      <c r="B274" s="12" t="s">
        <v>331</v>
      </c>
      <c r="C274" s="14" t="s">
        <v>308</v>
      </c>
      <c r="D274" s="67" t="s">
        <v>42</v>
      </c>
      <c r="E274" s="67" t="s">
        <v>891</v>
      </c>
      <c r="F274" s="67">
        <v>52001</v>
      </c>
      <c r="G274" s="67" t="s">
        <v>276</v>
      </c>
      <c r="H274" s="67" t="s">
        <v>277</v>
      </c>
      <c r="I274" s="67" t="s">
        <v>43</v>
      </c>
      <c r="J274" s="67" t="s">
        <v>891</v>
      </c>
      <c r="K274" s="67">
        <v>7</v>
      </c>
      <c r="L274" s="67" t="s">
        <v>411</v>
      </c>
      <c r="M274" s="67">
        <v>2011</v>
      </c>
      <c r="N274" s="66" t="b">
        <v>0</v>
      </c>
      <c r="O274" s="67">
        <v>2011</v>
      </c>
      <c r="P274" s="15">
        <v>0.1</v>
      </c>
      <c r="Q274" s="67">
        <v>3414528.3698999998</v>
      </c>
      <c r="R274" s="67" t="s">
        <v>16</v>
      </c>
      <c r="S274" s="67" t="s">
        <v>386</v>
      </c>
      <c r="T274" s="67" t="s">
        <v>16</v>
      </c>
      <c r="U274" s="67">
        <v>0</v>
      </c>
      <c r="V274" s="67">
        <v>0</v>
      </c>
      <c r="W274" s="67">
        <v>28</v>
      </c>
      <c r="X274" s="67" t="s">
        <v>16</v>
      </c>
      <c r="Y274" s="67" t="s">
        <v>365</v>
      </c>
      <c r="Z274" s="67" t="s">
        <v>16</v>
      </c>
      <c r="AA274" s="67" t="s">
        <v>16</v>
      </c>
      <c r="AB274" s="67" t="s">
        <v>1329</v>
      </c>
      <c r="AC274" s="67" t="s">
        <v>16</v>
      </c>
      <c r="AD274" s="67" t="s">
        <v>1007</v>
      </c>
      <c r="AE274" s="67" t="s">
        <v>16</v>
      </c>
      <c r="AF274" s="67" t="s">
        <v>16</v>
      </c>
      <c r="AG274" s="67" t="s">
        <v>16</v>
      </c>
      <c r="AH274" s="67" t="s">
        <v>16</v>
      </c>
      <c r="AI274" s="67" t="s">
        <v>16</v>
      </c>
      <c r="AJ274" s="67" t="s">
        <v>16</v>
      </c>
      <c r="AK274" s="67" t="s">
        <v>16</v>
      </c>
      <c r="AL274" s="67" t="s">
        <v>16</v>
      </c>
      <c r="AM274" s="67" t="s">
        <v>16</v>
      </c>
      <c r="AN274" s="67" t="s">
        <v>16</v>
      </c>
      <c r="AO274" s="67" t="s">
        <v>16</v>
      </c>
      <c r="AP274" s="67" t="s">
        <v>16</v>
      </c>
      <c r="AQ274" s="67" t="s">
        <v>427</v>
      </c>
      <c r="AR274" s="67" t="s">
        <v>16</v>
      </c>
      <c r="AS274" s="67" t="s">
        <v>16</v>
      </c>
      <c r="AT274" s="67" t="s">
        <v>16</v>
      </c>
    </row>
    <row r="275" spans="2:46" x14ac:dyDescent="0.3">
      <c r="B275" s="12" t="s">
        <v>331</v>
      </c>
      <c r="C275" s="14" t="s">
        <v>308</v>
      </c>
      <c r="D275" s="67" t="s">
        <v>42</v>
      </c>
      <c r="E275" s="67" t="s">
        <v>891</v>
      </c>
      <c r="F275" s="67">
        <v>52001</v>
      </c>
      <c r="G275" s="67" t="s">
        <v>276</v>
      </c>
      <c r="H275" s="67" t="s">
        <v>277</v>
      </c>
      <c r="I275" s="67" t="s">
        <v>43</v>
      </c>
      <c r="J275" s="67" t="s">
        <v>891</v>
      </c>
      <c r="K275" s="67">
        <v>7</v>
      </c>
      <c r="L275" s="67" t="s">
        <v>411</v>
      </c>
      <c r="M275" s="67">
        <v>2011</v>
      </c>
      <c r="N275" s="66" t="b">
        <v>0</v>
      </c>
      <c r="O275" s="67">
        <v>2011</v>
      </c>
      <c r="P275" s="15">
        <v>0.1</v>
      </c>
      <c r="Q275" s="67">
        <v>3414528.3698999998</v>
      </c>
      <c r="R275" s="67" t="s">
        <v>16</v>
      </c>
      <c r="S275" s="67" t="s">
        <v>386</v>
      </c>
      <c r="T275" s="67" t="s">
        <v>16</v>
      </c>
      <c r="U275" s="67">
        <v>0</v>
      </c>
      <c r="V275" s="67">
        <v>0</v>
      </c>
      <c r="W275" s="67">
        <v>28</v>
      </c>
      <c r="X275" s="67" t="s">
        <v>16</v>
      </c>
      <c r="Y275" s="67" t="s">
        <v>365</v>
      </c>
      <c r="Z275" s="67" t="s">
        <v>16</v>
      </c>
      <c r="AA275" s="67" t="s">
        <v>16</v>
      </c>
      <c r="AB275" s="67" t="s">
        <v>1329</v>
      </c>
      <c r="AC275" s="67" t="s">
        <v>16</v>
      </c>
      <c r="AD275" s="67" t="s">
        <v>1009</v>
      </c>
      <c r="AE275" s="67" t="s">
        <v>16</v>
      </c>
      <c r="AF275" s="67" t="s">
        <v>16</v>
      </c>
      <c r="AG275" s="67" t="s">
        <v>16</v>
      </c>
      <c r="AH275" s="67" t="s">
        <v>16</v>
      </c>
      <c r="AI275" s="67" t="s">
        <v>16</v>
      </c>
      <c r="AJ275" s="67" t="s">
        <v>16</v>
      </c>
      <c r="AK275" s="67" t="s">
        <v>16</v>
      </c>
      <c r="AL275" s="67" t="s">
        <v>16</v>
      </c>
      <c r="AM275" s="67" t="s">
        <v>16</v>
      </c>
      <c r="AN275" s="67" t="s">
        <v>16</v>
      </c>
      <c r="AO275" s="67" t="s">
        <v>16</v>
      </c>
      <c r="AP275" s="67" t="s">
        <v>16</v>
      </c>
      <c r="AQ275" s="67" t="s">
        <v>523</v>
      </c>
      <c r="AR275" s="67" t="s">
        <v>16</v>
      </c>
      <c r="AS275" s="67" t="s">
        <v>16</v>
      </c>
      <c r="AT275" s="67" t="s">
        <v>16</v>
      </c>
    </row>
    <row r="276" spans="2:46" x14ac:dyDescent="0.3">
      <c r="B276" s="12" t="s">
        <v>331</v>
      </c>
      <c r="C276" s="14" t="s">
        <v>308</v>
      </c>
      <c r="D276" s="67" t="s">
        <v>42</v>
      </c>
      <c r="E276" s="67" t="s">
        <v>891</v>
      </c>
      <c r="F276" s="67">
        <v>52001</v>
      </c>
      <c r="G276" s="67" t="s">
        <v>276</v>
      </c>
      <c r="H276" s="67" t="s">
        <v>277</v>
      </c>
      <c r="I276" s="67" t="s">
        <v>43</v>
      </c>
      <c r="J276" s="67" t="s">
        <v>891</v>
      </c>
      <c r="K276" s="67">
        <v>17</v>
      </c>
      <c r="L276" s="67" t="s">
        <v>411</v>
      </c>
      <c r="M276" s="67">
        <v>2001</v>
      </c>
      <c r="N276" s="66" t="b">
        <v>0</v>
      </c>
      <c r="O276" s="67">
        <v>2001</v>
      </c>
      <c r="P276" s="15">
        <v>0.1</v>
      </c>
      <c r="Q276" s="67">
        <v>2615958.2363</v>
      </c>
      <c r="R276" s="67" t="s">
        <v>16</v>
      </c>
      <c r="S276" s="67" t="s">
        <v>386</v>
      </c>
      <c r="T276" s="67" t="s">
        <v>16</v>
      </c>
      <c r="U276" s="67">
        <v>0</v>
      </c>
      <c r="V276" s="67">
        <v>0</v>
      </c>
      <c r="W276" s="67">
        <v>28</v>
      </c>
      <c r="X276" s="67" t="s">
        <v>16</v>
      </c>
      <c r="Y276" s="67" t="s">
        <v>365</v>
      </c>
      <c r="Z276" s="67" t="s">
        <v>16</v>
      </c>
      <c r="AA276" s="67" t="s">
        <v>16</v>
      </c>
      <c r="AB276" s="67" t="s">
        <v>1330</v>
      </c>
      <c r="AC276" s="67" t="s">
        <v>16</v>
      </c>
      <c r="AD276" s="67" t="s">
        <v>1008</v>
      </c>
      <c r="AE276" s="67" t="s">
        <v>16</v>
      </c>
      <c r="AF276" s="67" t="s">
        <v>16</v>
      </c>
      <c r="AG276" s="67" t="s">
        <v>16</v>
      </c>
      <c r="AH276" s="67" t="s">
        <v>16</v>
      </c>
      <c r="AI276" s="67" t="s">
        <v>16</v>
      </c>
      <c r="AJ276" s="67" t="s">
        <v>16</v>
      </c>
      <c r="AK276" s="67" t="s">
        <v>16</v>
      </c>
      <c r="AL276" s="67" t="s">
        <v>16</v>
      </c>
      <c r="AM276" s="67" t="s">
        <v>16</v>
      </c>
      <c r="AN276" s="67" t="s">
        <v>16</v>
      </c>
      <c r="AO276" s="67" t="s">
        <v>16</v>
      </c>
      <c r="AP276" s="67" t="s">
        <v>16</v>
      </c>
      <c r="AQ276" s="67" t="s">
        <v>667</v>
      </c>
      <c r="AR276" s="67" t="s">
        <v>16</v>
      </c>
      <c r="AS276" s="67" t="s">
        <v>16</v>
      </c>
      <c r="AT276" s="67" t="s">
        <v>16</v>
      </c>
    </row>
    <row r="277" spans="2:46" x14ac:dyDescent="0.3">
      <c r="B277" s="12" t="s">
        <v>331</v>
      </c>
      <c r="C277" s="14" t="s">
        <v>308</v>
      </c>
      <c r="D277" s="67" t="s">
        <v>42</v>
      </c>
      <c r="E277" s="67" t="s">
        <v>891</v>
      </c>
      <c r="F277" s="67">
        <v>52001</v>
      </c>
      <c r="G277" s="67" t="s">
        <v>276</v>
      </c>
      <c r="H277" s="67" t="s">
        <v>277</v>
      </c>
      <c r="I277" s="67" t="s">
        <v>43</v>
      </c>
      <c r="J277" s="67" t="s">
        <v>891</v>
      </c>
      <c r="K277" s="67">
        <v>23</v>
      </c>
      <c r="L277" s="67" t="s">
        <v>411</v>
      </c>
      <c r="M277" s="67">
        <v>1999</v>
      </c>
      <c r="N277" s="66" t="b">
        <v>0</v>
      </c>
      <c r="O277" s="67">
        <v>1999</v>
      </c>
      <c r="P277" s="15">
        <v>0.1</v>
      </c>
      <c r="Q277" s="67">
        <v>1907309.9447000001</v>
      </c>
      <c r="R277" s="67" t="s">
        <v>16</v>
      </c>
      <c r="S277" s="67" t="s">
        <v>386</v>
      </c>
      <c r="T277" s="67" t="s">
        <v>16</v>
      </c>
      <c r="U277" s="67">
        <v>0</v>
      </c>
      <c r="V277" s="67">
        <v>0</v>
      </c>
      <c r="W277" s="67">
        <v>28</v>
      </c>
      <c r="X277" s="67" t="s">
        <v>16</v>
      </c>
      <c r="Y277" s="67" t="s">
        <v>365</v>
      </c>
      <c r="Z277" s="67" t="s">
        <v>16</v>
      </c>
      <c r="AA277" s="67" t="s">
        <v>16</v>
      </c>
      <c r="AB277" s="67" t="s">
        <v>1331</v>
      </c>
      <c r="AC277" s="67" t="s">
        <v>16</v>
      </c>
      <c r="AD277" s="67" t="s">
        <v>1009</v>
      </c>
      <c r="AE277" s="67" t="s">
        <v>16</v>
      </c>
      <c r="AF277" s="67" t="s">
        <v>16</v>
      </c>
      <c r="AG277" s="67" t="s">
        <v>16</v>
      </c>
      <c r="AH277" s="67" t="s">
        <v>16</v>
      </c>
      <c r="AI277" s="67" t="s">
        <v>16</v>
      </c>
      <c r="AJ277" s="67" t="s">
        <v>16</v>
      </c>
      <c r="AK277" s="67" t="s">
        <v>16</v>
      </c>
      <c r="AL277" s="67" t="s">
        <v>16</v>
      </c>
      <c r="AM277" s="67" t="s">
        <v>16</v>
      </c>
      <c r="AN277" s="67" t="s">
        <v>16</v>
      </c>
      <c r="AO277" s="67" t="s">
        <v>16</v>
      </c>
      <c r="AP277" s="67" t="s">
        <v>16</v>
      </c>
      <c r="AQ277" s="67" t="s">
        <v>621</v>
      </c>
      <c r="AR277" s="67" t="s">
        <v>16</v>
      </c>
      <c r="AS277" s="67" t="s">
        <v>16</v>
      </c>
      <c r="AT277" s="67" t="s">
        <v>16</v>
      </c>
    </row>
    <row r="278" spans="2:46" x14ac:dyDescent="0.3">
      <c r="B278" s="12" t="s">
        <v>331</v>
      </c>
      <c r="C278" s="14" t="s">
        <v>308</v>
      </c>
      <c r="D278" s="67" t="s">
        <v>42</v>
      </c>
      <c r="E278" s="67" t="s">
        <v>891</v>
      </c>
      <c r="F278" s="67">
        <v>52001</v>
      </c>
      <c r="G278" s="67" t="s">
        <v>276</v>
      </c>
      <c r="H278" s="67" t="s">
        <v>277</v>
      </c>
      <c r="I278" s="67" t="s">
        <v>43</v>
      </c>
      <c r="J278" s="67" t="s">
        <v>891</v>
      </c>
      <c r="K278" s="67">
        <v>7</v>
      </c>
      <c r="L278" s="67" t="s">
        <v>411</v>
      </c>
      <c r="M278" s="67">
        <v>2003</v>
      </c>
      <c r="N278" s="66" t="b">
        <v>0</v>
      </c>
      <c r="O278" s="67">
        <v>2003</v>
      </c>
      <c r="P278" s="15">
        <v>0.1</v>
      </c>
      <c r="Q278" s="67">
        <v>2607388.9432999999</v>
      </c>
      <c r="R278" s="67" t="s">
        <v>16</v>
      </c>
      <c r="S278" s="67" t="s">
        <v>386</v>
      </c>
      <c r="T278" s="67" t="s">
        <v>16</v>
      </c>
      <c r="U278" s="67">
        <v>0</v>
      </c>
      <c r="V278" s="67">
        <v>0</v>
      </c>
      <c r="W278" s="67">
        <v>28</v>
      </c>
      <c r="X278" s="67" t="s">
        <v>16</v>
      </c>
      <c r="Y278" s="67" t="s">
        <v>365</v>
      </c>
      <c r="Z278" s="67" t="s">
        <v>16</v>
      </c>
      <c r="AA278" s="67" t="s">
        <v>16</v>
      </c>
      <c r="AB278" s="67" t="s">
        <v>1332</v>
      </c>
      <c r="AC278" s="67" t="s">
        <v>16</v>
      </c>
      <c r="AD278" s="67" t="s">
        <v>1008</v>
      </c>
      <c r="AE278" s="67" t="s">
        <v>16</v>
      </c>
      <c r="AF278" s="67" t="s">
        <v>16</v>
      </c>
      <c r="AG278" s="67" t="s">
        <v>16</v>
      </c>
      <c r="AH278" s="67" t="s">
        <v>16</v>
      </c>
      <c r="AI278" s="67" t="s">
        <v>16</v>
      </c>
      <c r="AJ278" s="67" t="s">
        <v>16</v>
      </c>
      <c r="AK278" s="67" t="s">
        <v>16</v>
      </c>
      <c r="AL278" s="67" t="s">
        <v>16</v>
      </c>
      <c r="AM278" s="67" t="s">
        <v>16</v>
      </c>
      <c r="AN278" s="67" t="s">
        <v>16</v>
      </c>
      <c r="AO278" s="67" t="s">
        <v>16</v>
      </c>
      <c r="AP278" s="67" t="s">
        <v>16</v>
      </c>
      <c r="AQ278" s="67" t="s">
        <v>673</v>
      </c>
      <c r="AR278" s="67" t="s">
        <v>16</v>
      </c>
      <c r="AS278" s="67" t="s">
        <v>16</v>
      </c>
      <c r="AT278" s="67" t="s">
        <v>16</v>
      </c>
    </row>
    <row r="279" spans="2:46" x14ac:dyDescent="0.3">
      <c r="B279" s="12" t="s">
        <v>331</v>
      </c>
      <c r="C279" s="14" t="s">
        <v>308</v>
      </c>
      <c r="D279" s="67" t="s">
        <v>42</v>
      </c>
      <c r="E279" s="67" t="s">
        <v>891</v>
      </c>
      <c r="F279" s="67">
        <v>52001</v>
      </c>
      <c r="G279" s="67" t="s">
        <v>276</v>
      </c>
      <c r="H279" s="67" t="s">
        <v>277</v>
      </c>
      <c r="I279" s="67" t="s">
        <v>43</v>
      </c>
      <c r="J279" s="67" t="s">
        <v>891</v>
      </c>
      <c r="K279" s="67">
        <v>29</v>
      </c>
      <c r="L279" s="67" t="s">
        <v>411</v>
      </c>
      <c r="M279" s="67">
        <v>1976</v>
      </c>
      <c r="N279" s="66" t="b">
        <v>0</v>
      </c>
      <c r="O279" s="67">
        <v>2008</v>
      </c>
      <c r="P279" s="15">
        <v>0.1</v>
      </c>
      <c r="Q279" s="67">
        <v>235572.97099999999</v>
      </c>
      <c r="R279" s="67" t="s">
        <v>16</v>
      </c>
      <c r="S279" s="67" t="s">
        <v>386</v>
      </c>
      <c r="T279" s="67" t="s">
        <v>16</v>
      </c>
      <c r="U279" s="67">
        <v>0</v>
      </c>
      <c r="V279" s="67">
        <v>0</v>
      </c>
      <c r="W279" s="67">
        <v>28</v>
      </c>
      <c r="X279" s="67" t="s">
        <v>16</v>
      </c>
      <c r="Y279" s="67" t="s">
        <v>365</v>
      </c>
      <c r="Z279" s="67" t="s">
        <v>16</v>
      </c>
      <c r="AA279" s="67" t="s">
        <v>16</v>
      </c>
      <c r="AB279" s="67" t="s">
        <v>1333</v>
      </c>
      <c r="AC279" s="67" t="s">
        <v>16</v>
      </c>
      <c r="AD279" s="67" t="s">
        <v>1007</v>
      </c>
      <c r="AE279" s="67" t="s">
        <v>16</v>
      </c>
      <c r="AF279" s="67" t="s">
        <v>16</v>
      </c>
      <c r="AG279" s="67" t="s">
        <v>16</v>
      </c>
      <c r="AH279" s="67" t="s">
        <v>16</v>
      </c>
      <c r="AI279" s="67" t="s">
        <v>16</v>
      </c>
      <c r="AJ279" s="67" t="s">
        <v>16</v>
      </c>
      <c r="AK279" s="67" t="s">
        <v>16</v>
      </c>
      <c r="AL279" s="67" t="s">
        <v>16</v>
      </c>
      <c r="AM279" s="67" t="s">
        <v>16</v>
      </c>
      <c r="AN279" s="67" t="s">
        <v>16</v>
      </c>
      <c r="AO279" s="67" t="s">
        <v>16</v>
      </c>
      <c r="AP279" s="67" t="s">
        <v>16</v>
      </c>
      <c r="AQ279" s="67" t="s">
        <v>502</v>
      </c>
      <c r="AR279" s="67" t="s">
        <v>16</v>
      </c>
      <c r="AS279" s="67" t="s">
        <v>16</v>
      </c>
      <c r="AT279" s="67" t="s">
        <v>16</v>
      </c>
    </row>
    <row r="280" spans="2:46" x14ac:dyDescent="0.3">
      <c r="B280" s="12" t="s">
        <v>331</v>
      </c>
      <c r="C280" s="14" t="s">
        <v>308</v>
      </c>
      <c r="D280" s="67" t="s">
        <v>44</v>
      </c>
      <c r="E280" s="67" t="s">
        <v>114</v>
      </c>
      <c r="F280" s="67">
        <v>21210</v>
      </c>
      <c r="G280" s="67" t="s">
        <v>17</v>
      </c>
      <c r="H280" s="67" t="s">
        <v>18</v>
      </c>
      <c r="I280" s="67" t="s">
        <v>19</v>
      </c>
      <c r="J280" s="67" t="s">
        <v>114</v>
      </c>
      <c r="K280" s="67">
        <v>8</v>
      </c>
      <c r="L280" s="67" t="s">
        <v>314</v>
      </c>
      <c r="M280" s="67">
        <v>1981</v>
      </c>
      <c r="N280" s="66" t="b">
        <v>0</v>
      </c>
      <c r="O280" s="67">
        <v>1981</v>
      </c>
      <c r="P280" s="15">
        <v>0.1</v>
      </c>
      <c r="Q280" s="67">
        <v>2892105.1923000002</v>
      </c>
      <c r="R280" s="67" t="s">
        <v>16</v>
      </c>
      <c r="S280" s="67" t="s">
        <v>386</v>
      </c>
      <c r="T280" s="67" t="s">
        <v>16</v>
      </c>
      <c r="U280" s="67">
        <v>0</v>
      </c>
      <c r="V280" s="67">
        <v>0</v>
      </c>
      <c r="W280" s="67">
        <v>60</v>
      </c>
      <c r="X280" s="67" t="s">
        <v>16</v>
      </c>
      <c r="Y280" s="67" t="s">
        <v>365</v>
      </c>
      <c r="Z280" s="67" t="s">
        <v>16</v>
      </c>
      <c r="AA280" s="67" t="s">
        <v>16</v>
      </c>
      <c r="AB280" s="67" t="s">
        <v>1334</v>
      </c>
      <c r="AC280" s="67" t="s">
        <v>16</v>
      </c>
      <c r="AD280" s="67" t="s">
        <v>999</v>
      </c>
      <c r="AE280" s="67" t="s">
        <v>1002</v>
      </c>
      <c r="AF280" s="67" t="s">
        <v>16</v>
      </c>
      <c r="AG280" s="67" t="s">
        <v>16</v>
      </c>
      <c r="AH280" s="67" t="s">
        <v>16</v>
      </c>
      <c r="AI280" s="67" t="s">
        <v>16</v>
      </c>
      <c r="AJ280" s="67" t="s">
        <v>16</v>
      </c>
      <c r="AK280" s="67" t="s">
        <v>16</v>
      </c>
      <c r="AL280" s="67" t="s">
        <v>16</v>
      </c>
      <c r="AM280" s="67" t="s">
        <v>16</v>
      </c>
      <c r="AN280" s="67" t="s">
        <v>16</v>
      </c>
      <c r="AO280" s="67" t="s">
        <v>16</v>
      </c>
      <c r="AP280" s="67" t="s">
        <v>16</v>
      </c>
      <c r="AQ280" s="67" t="s">
        <v>583</v>
      </c>
      <c r="AR280" s="67" t="s">
        <v>16</v>
      </c>
      <c r="AS280" s="67" t="s">
        <v>16</v>
      </c>
      <c r="AT280" s="67" t="s">
        <v>16</v>
      </c>
    </row>
    <row r="281" spans="2:46" x14ac:dyDescent="0.3">
      <c r="B281" s="12" t="s">
        <v>331</v>
      </c>
      <c r="C281" s="14" t="s">
        <v>308</v>
      </c>
      <c r="D281" s="67" t="s">
        <v>44</v>
      </c>
      <c r="E281" s="67" t="s">
        <v>114</v>
      </c>
      <c r="F281" s="67">
        <v>21210</v>
      </c>
      <c r="G281" s="67" t="s">
        <v>17</v>
      </c>
      <c r="H281" s="67" t="s">
        <v>18</v>
      </c>
      <c r="I281" s="67" t="s">
        <v>19</v>
      </c>
      <c r="J281" s="67" t="s">
        <v>114</v>
      </c>
      <c r="K281" s="67">
        <v>9</v>
      </c>
      <c r="L281" s="67" t="s">
        <v>314</v>
      </c>
      <c r="M281" s="67">
        <v>1987</v>
      </c>
      <c r="N281" s="66" t="b">
        <v>0</v>
      </c>
      <c r="O281" s="67">
        <v>1987</v>
      </c>
      <c r="P281" s="15">
        <v>0.1</v>
      </c>
      <c r="Q281" s="67">
        <v>870691.31229999999</v>
      </c>
      <c r="R281" s="67" t="s">
        <v>16</v>
      </c>
      <c r="S281" s="67" t="s">
        <v>386</v>
      </c>
      <c r="T281" s="67" t="s">
        <v>16</v>
      </c>
      <c r="U281" s="67">
        <v>0</v>
      </c>
      <c r="V281" s="67">
        <v>0</v>
      </c>
      <c r="W281" s="67">
        <v>60</v>
      </c>
      <c r="X281" s="67" t="s">
        <v>16</v>
      </c>
      <c r="Y281" s="67" t="s">
        <v>365</v>
      </c>
      <c r="Z281" s="67" t="s">
        <v>16</v>
      </c>
      <c r="AA281" s="67" t="s">
        <v>16</v>
      </c>
      <c r="AB281" s="67" t="s">
        <v>1335</v>
      </c>
      <c r="AC281" s="67" t="s">
        <v>16</v>
      </c>
      <c r="AD281" s="67" t="s">
        <v>999</v>
      </c>
      <c r="AE281" s="67" t="s">
        <v>1002</v>
      </c>
      <c r="AF281" s="67" t="s">
        <v>16</v>
      </c>
      <c r="AG281" s="67" t="s">
        <v>16</v>
      </c>
      <c r="AH281" s="67" t="s">
        <v>16</v>
      </c>
      <c r="AI281" s="67" t="s">
        <v>16</v>
      </c>
      <c r="AJ281" s="67" t="s">
        <v>16</v>
      </c>
      <c r="AK281" s="67" t="s">
        <v>16</v>
      </c>
      <c r="AL281" s="67" t="s">
        <v>16</v>
      </c>
      <c r="AM281" s="67" t="s">
        <v>16</v>
      </c>
      <c r="AN281" s="67" t="s">
        <v>16</v>
      </c>
      <c r="AO281" s="67" t="s">
        <v>16</v>
      </c>
      <c r="AP281" s="67" t="s">
        <v>16</v>
      </c>
      <c r="AQ281" s="67" t="s">
        <v>500</v>
      </c>
      <c r="AR281" s="67" t="s">
        <v>16</v>
      </c>
      <c r="AS281" s="67" t="s">
        <v>16</v>
      </c>
      <c r="AT281" s="67" t="s">
        <v>16</v>
      </c>
    </row>
    <row r="282" spans="2:46" x14ac:dyDescent="0.3">
      <c r="B282" s="12" t="s">
        <v>331</v>
      </c>
      <c r="C282" s="14" t="s">
        <v>308</v>
      </c>
      <c r="D282" s="67" t="s">
        <v>44</v>
      </c>
      <c r="E282" s="67" t="s">
        <v>114</v>
      </c>
      <c r="F282" s="67">
        <v>21210</v>
      </c>
      <c r="G282" s="67" t="s">
        <v>17</v>
      </c>
      <c r="H282" s="67" t="s">
        <v>18</v>
      </c>
      <c r="I282" s="67" t="s">
        <v>19</v>
      </c>
      <c r="J282" s="67" t="s">
        <v>114</v>
      </c>
      <c r="K282" s="67">
        <v>5</v>
      </c>
      <c r="L282" s="67" t="s">
        <v>314</v>
      </c>
      <c r="M282" s="67">
        <v>1997</v>
      </c>
      <c r="N282" s="66" t="b">
        <v>0</v>
      </c>
      <c r="O282" s="67">
        <v>1997</v>
      </c>
      <c r="P282" s="15">
        <v>0.1</v>
      </c>
      <c r="Q282" s="67">
        <v>1367461.0349999999</v>
      </c>
      <c r="R282" s="67" t="s">
        <v>16</v>
      </c>
      <c r="S282" s="67" t="s">
        <v>386</v>
      </c>
      <c r="T282" s="67" t="s">
        <v>16</v>
      </c>
      <c r="U282" s="67">
        <v>0</v>
      </c>
      <c r="V282" s="67">
        <v>0</v>
      </c>
      <c r="W282" s="67">
        <v>60</v>
      </c>
      <c r="X282" s="67" t="s">
        <v>16</v>
      </c>
      <c r="Y282" s="67" t="s">
        <v>365</v>
      </c>
      <c r="Z282" s="67" t="s">
        <v>16</v>
      </c>
      <c r="AA282" s="67" t="s">
        <v>16</v>
      </c>
      <c r="AB282" s="67" t="s">
        <v>1336</v>
      </c>
      <c r="AC282" s="67" t="s">
        <v>16</v>
      </c>
      <c r="AD282" s="67" t="s">
        <v>997</v>
      </c>
      <c r="AE282" s="67" t="s">
        <v>1003</v>
      </c>
      <c r="AF282" s="67" t="s">
        <v>16</v>
      </c>
      <c r="AG282" s="67" t="s">
        <v>16</v>
      </c>
      <c r="AH282" s="67" t="s">
        <v>16</v>
      </c>
      <c r="AI282" s="67" t="s">
        <v>16</v>
      </c>
      <c r="AJ282" s="67" t="s">
        <v>16</v>
      </c>
      <c r="AK282" s="67" t="s">
        <v>16</v>
      </c>
      <c r="AL282" s="67" t="s">
        <v>16</v>
      </c>
      <c r="AM282" s="67" t="s">
        <v>16</v>
      </c>
      <c r="AN282" s="67" t="s">
        <v>16</v>
      </c>
      <c r="AO282" s="67" t="s">
        <v>16</v>
      </c>
      <c r="AP282" s="67" t="s">
        <v>16</v>
      </c>
      <c r="AQ282" s="67" t="s">
        <v>426</v>
      </c>
      <c r="AR282" s="67" t="s">
        <v>16</v>
      </c>
      <c r="AS282" s="67" t="s">
        <v>16</v>
      </c>
      <c r="AT282" s="67" t="s">
        <v>16</v>
      </c>
    </row>
    <row r="283" spans="2:46" x14ac:dyDescent="0.3">
      <c r="B283" s="12" t="s">
        <v>331</v>
      </c>
      <c r="C283" s="14" t="s">
        <v>308</v>
      </c>
      <c r="D283" s="67" t="s">
        <v>44</v>
      </c>
      <c r="E283" s="67" t="s">
        <v>114</v>
      </c>
      <c r="F283" s="67">
        <v>21210</v>
      </c>
      <c r="G283" s="67" t="s">
        <v>17</v>
      </c>
      <c r="H283" s="67" t="s">
        <v>18</v>
      </c>
      <c r="I283" s="67" t="s">
        <v>19</v>
      </c>
      <c r="J283" s="67" t="s">
        <v>114</v>
      </c>
      <c r="K283" s="67">
        <v>6</v>
      </c>
      <c r="L283" s="67" t="s">
        <v>314</v>
      </c>
      <c r="M283" s="67">
        <v>1988</v>
      </c>
      <c r="N283" s="66" t="b">
        <v>0</v>
      </c>
      <c r="O283" s="67">
        <v>1988</v>
      </c>
      <c r="P283" s="15">
        <v>0.1</v>
      </c>
      <c r="Q283" s="67">
        <v>971661.36869999999</v>
      </c>
      <c r="R283" s="67" t="s">
        <v>16</v>
      </c>
      <c r="S283" s="67" t="s">
        <v>386</v>
      </c>
      <c r="T283" s="67" t="s">
        <v>16</v>
      </c>
      <c r="U283" s="67">
        <v>0</v>
      </c>
      <c r="V283" s="67">
        <v>0</v>
      </c>
      <c r="W283" s="67">
        <v>60</v>
      </c>
      <c r="X283" s="67" t="s">
        <v>16</v>
      </c>
      <c r="Y283" s="67" t="s">
        <v>365</v>
      </c>
      <c r="Z283" s="67" t="s">
        <v>16</v>
      </c>
      <c r="AA283" s="67" t="s">
        <v>16</v>
      </c>
      <c r="AB283" s="67" t="s">
        <v>1337</v>
      </c>
      <c r="AC283" s="67" t="s">
        <v>16</v>
      </c>
      <c r="AD283" s="67" t="s">
        <v>997</v>
      </c>
      <c r="AE283" s="67" t="s">
        <v>1003</v>
      </c>
      <c r="AF283" s="67" t="s">
        <v>16</v>
      </c>
      <c r="AG283" s="67" t="s">
        <v>16</v>
      </c>
      <c r="AH283" s="67" t="s">
        <v>16</v>
      </c>
      <c r="AI283" s="67" t="s">
        <v>16</v>
      </c>
      <c r="AJ283" s="67" t="s">
        <v>16</v>
      </c>
      <c r="AK283" s="67" t="s">
        <v>16</v>
      </c>
      <c r="AL283" s="67" t="s">
        <v>16</v>
      </c>
      <c r="AM283" s="67" t="s">
        <v>16</v>
      </c>
      <c r="AN283" s="67" t="s">
        <v>16</v>
      </c>
      <c r="AO283" s="67" t="s">
        <v>16</v>
      </c>
      <c r="AP283" s="67" t="s">
        <v>16</v>
      </c>
      <c r="AQ283" s="67" t="s">
        <v>603</v>
      </c>
      <c r="AR283" s="67" t="s">
        <v>16</v>
      </c>
      <c r="AS283" s="67" t="s">
        <v>16</v>
      </c>
      <c r="AT283" s="67" t="s">
        <v>16</v>
      </c>
    </row>
    <row r="284" spans="2:46" x14ac:dyDescent="0.3">
      <c r="B284" s="12" t="s">
        <v>331</v>
      </c>
      <c r="C284" s="14" t="s">
        <v>308</v>
      </c>
      <c r="D284" s="67" t="s">
        <v>44</v>
      </c>
      <c r="E284" s="67" t="s">
        <v>114</v>
      </c>
      <c r="F284" s="67">
        <v>21210</v>
      </c>
      <c r="G284" s="67" t="s">
        <v>17</v>
      </c>
      <c r="H284" s="67" t="s">
        <v>18</v>
      </c>
      <c r="I284" s="67" t="s">
        <v>19</v>
      </c>
      <c r="J284" s="67" t="s">
        <v>114</v>
      </c>
      <c r="K284" s="67">
        <v>11</v>
      </c>
      <c r="L284" s="67" t="s">
        <v>314</v>
      </c>
      <c r="M284" s="67">
        <v>1990</v>
      </c>
      <c r="N284" s="66" t="b">
        <v>0</v>
      </c>
      <c r="O284" s="67">
        <v>1990</v>
      </c>
      <c r="P284" s="15">
        <v>0.1</v>
      </c>
      <c r="Q284" s="67">
        <v>371058.41009999998</v>
      </c>
      <c r="R284" s="67" t="s">
        <v>16</v>
      </c>
      <c r="S284" s="67" t="s">
        <v>386</v>
      </c>
      <c r="T284" s="67" t="s">
        <v>16</v>
      </c>
      <c r="U284" s="67">
        <v>0</v>
      </c>
      <c r="V284" s="67">
        <v>0</v>
      </c>
      <c r="W284" s="67">
        <v>60</v>
      </c>
      <c r="X284" s="67" t="s">
        <v>16</v>
      </c>
      <c r="Y284" s="67" t="s">
        <v>365</v>
      </c>
      <c r="Z284" s="67" t="s">
        <v>16</v>
      </c>
      <c r="AA284" s="67" t="s">
        <v>16</v>
      </c>
      <c r="AB284" s="67" t="s">
        <v>1338</v>
      </c>
      <c r="AC284" s="67" t="s">
        <v>16</v>
      </c>
      <c r="AD284" s="67" t="s">
        <v>999</v>
      </c>
      <c r="AE284" s="67" t="s">
        <v>1002</v>
      </c>
      <c r="AF284" s="67" t="s">
        <v>16</v>
      </c>
      <c r="AG284" s="67" t="s">
        <v>16</v>
      </c>
      <c r="AH284" s="67" t="s">
        <v>16</v>
      </c>
      <c r="AI284" s="67" t="s">
        <v>16</v>
      </c>
      <c r="AJ284" s="67" t="s">
        <v>16</v>
      </c>
      <c r="AK284" s="67" t="s">
        <v>16</v>
      </c>
      <c r="AL284" s="67" t="s">
        <v>16</v>
      </c>
      <c r="AM284" s="67" t="s">
        <v>16</v>
      </c>
      <c r="AN284" s="67" t="s">
        <v>16</v>
      </c>
      <c r="AO284" s="67" t="s">
        <v>16</v>
      </c>
      <c r="AP284" s="67" t="s">
        <v>16</v>
      </c>
      <c r="AQ284" s="67" t="s">
        <v>600</v>
      </c>
      <c r="AR284" s="67" t="s">
        <v>16</v>
      </c>
      <c r="AS284" s="67" t="s">
        <v>16</v>
      </c>
      <c r="AT284" s="67" t="s">
        <v>16</v>
      </c>
    </row>
    <row r="285" spans="2:46" x14ac:dyDescent="0.3">
      <c r="B285" s="12" t="s">
        <v>331</v>
      </c>
      <c r="C285" s="14" t="s">
        <v>308</v>
      </c>
      <c r="D285" s="67" t="s">
        <v>44</v>
      </c>
      <c r="E285" s="67" t="s">
        <v>114</v>
      </c>
      <c r="F285" s="67">
        <v>21210</v>
      </c>
      <c r="G285" s="67" t="s">
        <v>17</v>
      </c>
      <c r="H285" s="67" t="s">
        <v>18</v>
      </c>
      <c r="I285" s="67" t="s">
        <v>19</v>
      </c>
      <c r="J285" s="67" t="s">
        <v>114</v>
      </c>
      <c r="K285" s="67">
        <v>12</v>
      </c>
      <c r="L285" s="67" t="s">
        <v>314</v>
      </c>
      <c r="M285" s="67">
        <v>1999</v>
      </c>
      <c r="N285" s="66" t="b">
        <v>0</v>
      </c>
      <c r="O285" s="67">
        <v>1999</v>
      </c>
      <c r="P285" s="15">
        <v>0.1</v>
      </c>
      <c r="Q285" s="67">
        <v>255047.26010000001</v>
      </c>
      <c r="R285" s="67" t="s">
        <v>16</v>
      </c>
      <c r="S285" s="67" t="s">
        <v>386</v>
      </c>
      <c r="T285" s="67" t="s">
        <v>16</v>
      </c>
      <c r="U285" s="67">
        <v>0</v>
      </c>
      <c r="V285" s="67">
        <v>0</v>
      </c>
      <c r="W285" s="67">
        <v>60</v>
      </c>
      <c r="X285" s="67" t="s">
        <v>16</v>
      </c>
      <c r="Y285" s="67" t="s">
        <v>365</v>
      </c>
      <c r="Z285" s="67" t="s">
        <v>16</v>
      </c>
      <c r="AA285" s="67" t="s">
        <v>16</v>
      </c>
      <c r="AB285" s="67" t="s">
        <v>1339</v>
      </c>
      <c r="AC285" s="67" t="s">
        <v>16</v>
      </c>
      <c r="AD285" s="67" t="s">
        <v>997</v>
      </c>
      <c r="AE285" s="67" t="s">
        <v>1003</v>
      </c>
      <c r="AF285" s="67" t="s">
        <v>16</v>
      </c>
      <c r="AG285" s="67" t="s">
        <v>16</v>
      </c>
      <c r="AH285" s="67" t="s">
        <v>16</v>
      </c>
      <c r="AI285" s="67" t="s">
        <v>16</v>
      </c>
      <c r="AJ285" s="67" t="s">
        <v>16</v>
      </c>
      <c r="AK285" s="67" t="s">
        <v>16</v>
      </c>
      <c r="AL285" s="67" t="s">
        <v>16</v>
      </c>
      <c r="AM285" s="67" t="s">
        <v>16</v>
      </c>
      <c r="AN285" s="67" t="s">
        <v>16</v>
      </c>
      <c r="AO285" s="67" t="s">
        <v>16</v>
      </c>
      <c r="AP285" s="67" t="s">
        <v>16</v>
      </c>
      <c r="AQ285" s="67" t="s">
        <v>609</v>
      </c>
      <c r="AR285" s="67" t="s">
        <v>16</v>
      </c>
      <c r="AS285" s="67" t="s">
        <v>16</v>
      </c>
      <c r="AT285" s="67" t="s">
        <v>16</v>
      </c>
    </row>
    <row r="286" spans="2:46" x14ac:dyDescent="0.3">
      <c r="B286" s="12" t="s">
        <v>331</v>
      </c>
      <c r="C286" s="14" t="s">
        <v>308</v>
      </c>
      <c r="D286" s="67" t="s">
        <v>44</v>
      </c>
      <c r="E286" s="67" t="s">
        <v>114</v>
      </c>
      <c r="F286" s="67">
        <v>21210</v>
      </c>
      <c r="G286" s="67" t="s">
        <v>17</v>
      </c>
      <c r="H286" s="67" t="s">
        <v>18</v>
      </c>
      <c r="I286" s="67" t="s">
        <v>19</v>
      </c>
      <c r="J286" s="67" t="s">
        <v>114</v>
      </c>
      <c r="K286" s="67">
        <v>8</v>
      </c>
      <c r="L286" s="67" t="s">
        <v>314</v>
      </c>
      <c r="M286" s="67">
        <v>2002</v>
      </c>
      <c r="N286" s="66" t="b">
        <v>0</v>
      </c>
      <c r="O286" s="67">
        <v>2002</v>
      </c>
      <c r="P286" s="15">
        <v>0.1</v>
      </c>
      <c r="Q286" s="67">
        <v>277206.01419999998</v>
      </c>
      <c r="R286" s="67" t="s">
        <v>16</v>
      </c>
      <c r="S286" s="67" t="s">
        <v>386</v>
      </c>
      <c r="T286" s="67" t="s">
        <v>16</v>
      </c>
      <c r="U286" s="67">
        <v>0</v>
      </c>
      <c r="V286" s="67">
        <v>0</v>
      </c>
      <c r="W286" s="67">
        <v>60</v>
      </c>
      <c r="X286" s="67" t="s">
        <v>16</v>
      </c>
      <c r="Y286" s="67" t="s">
        <v>365</v>
      </c>
      <c r="Z286" s="67" t="s">
        <v>16</v>
      </c>
      <c r="AA286" s="67" t="s">
        <v>16</v>
      </c>
      <c r="AB286" s="67" t="s">
        <v>1340</v>
      </c>
      <c r="AC286" s="67" t="s">
        <v>16</v>
      </c>
      <c r="AD286" s="67" t="s">
        <v>997</v>
      </c>
      <c r="AE286" s="67" t="s">
        <v>1003</v>
      </c>
      <c r="AF286" s="67" t="s">
        <v>16</v>
      </c>
      <c r="AG286" s="67" t="s">
        <v>16</v>
      </c>
      <c r="AH286" s="67" t="s">
        <v>16</v>
      </c>
      <c r="AI286" s="67" t="s">
        <v>16</v>
      </c>
      <c r="AJ286" s="67" t="s">
        <v>16</v>
      </c>
      <c r="AK286" s="67" t="s">
        <v>16</v>
      </c>
      <c r="AL286" s="67" t="s">
        <v>16</v>
      </c>
      <c r="AM286" s="67" t="s">
        <v>16</v>
      </c>
      <c r="AN286" s="67" t="s">
        <v>16</v>
      </c>
      <c r="AO286" s="67" t="s">
        <v>16</v>
      </c>
      <c r="AP286" s="67" t="s">
        <v>16</v>
      </c>
      <c r="AQ286" s="67" t="s">
        <v>593</v>
      </c>
      <c r="AR286" s="67" t="s">
        <v>16</v>
      </c>
      <c r="AS286" s="67" t="s">
        <v>16</v>
      </c>
      <c r="AT286" s="67" t="s">
        <v>16</v>
      </c>
    </row>
    <row r="287" spans="2:46" x14ac:dyDescent="0.3">
      <c r="B287" s="12" t="s">
        <v>331</v>
      </c>
      <c r="C287" s="14" t="s">
        <v>308</v>
      </c>
      <c r="D287" s="67" t="s">
        <v>44</v>
      </c>
      <c r="E287" s="67" t="s">
        <v>114</v>
      </c>
      <c r="F287" s="67">
        <v>21210</v>
      </c>
      <c r="G287" s="67" t="s">
        <v>17</v>
      </c>
      <c r="H287" s="67" t="s">
        <v>18</v>
      </c>
      <c r="I287" s="67" t="s">
        <v>19</v>
      </c>
      <c r="J287" s="67" t="s">
        <v>114</v>
      </c>
      <c r="K287" s="67">
        <v>1</v>
      </c>
      <c r="L287" s="67" t="s">
        <v>314</v>
      </c>
      <c r="M287" s="67">
        <v>1972</v>
      </c>
      <c r="N287" s="66" t="b">
        <v>0</v>
      </c>
      <c r="O287" s="67">
        <v>1972</v>
      </c>
      <c r="P287" s="15">
        <v>0.1</v>
      </c>
      <c r="Q287" s="67">
        <v>1991628.8213</v>
      </c>
      <c r="R287" s="67" t="s">
        <v>16</v>
      </c>
      <c r="S287" s="67" t="s">
        <v>386</v>
      </c>
      <c r="T287" s="67" t="s">
        <v>16</v>
      </c>
      <c r="U287" s="67">
        <v>0</v>
      </c>
      <c r="V287" s="67">
        <v>0</v>
      </c>
      <c r="W287" s="67">
        <v>60</v>
      </c>
      <c r="X287" s="67" t="s">
        <v>16</v>
      </c>
      <c r="Y287" s="67" t="s">
        <v>365</v>
      </c>
      <c r="Z287" s="67" t="s">
        <v>16</v>
      </c>
      <c r="AA287" s="67" t="s">
        <v>16</v>
      </c>
      <c r="AB287" s="67" t="s">
        <v>1341</v>
      </c>
      <c r="AC287" s="67" t="s">
        <v>16</v>
      </c>
      <c r="AD287" s="67" t="s">
        <v>997</v>
      </c>
      <c r="AE287" s="67" t="s">
        <v>1003</v>
      </c>
      <c r="AF287" s="67" t="s">
        <v>16</v>
      </c>
      <c r="AG287" s="67" t="s">
        <v>16</v>
      </c>
      <c r="AH287" s="67" t="s">
        <v>16</v>
      </c>
      <c r="AI287" s="67" t="s">
        <v>16</v>
      </c>
      <c r="AJ287" s="67" t="s">
        <v>16</v>
      </c>
      <c r="AK287" s="67" t="s">
        <v>16</v>
      </c>
      <c r="AL287" s="67" t="s">
        <v>16</v>
      </c>
      <c r="AM287" s="67" t="s">
        <v>16</v>
      </c>
      <c r="AN287" s="67" t="s">
        <v>16</v>
      </c>
      <c r="AO287" s="67" t="s">
        <v>16</v>
      </c>
      <c r="AP287" s="67" t="s">
        <v>16</v>
      </c>
      <c r="AQ287" s="67" t="s">
        <v>617</v>
      </c>
      <c r="AR287" s="67" t="s">
        <v>16</v>
      </c>
      <c r="AS287" s="67" t="s">
        <v>16</v>
      </c>
      <c r="AT287" s="67" t="s">
        <v>16</v>
      </c>
    </row>
    <row r="288" spans="2:46" x14ac:dyDescent="0.3">
      <c r="B288" s="12" t="s">
        <v>331</v>
      </c>
      <c r="C288" s="14" t="s">
        <v>308</v>
      </c>
      <c r="D288" s="67" t="s">
        <v>44</v>
      </c>
      <c r="E288" s="67" t="s">
        <v>114</v>
      </c>
      <c r="F288" s="67">
        <v>21210</v>
      </c>
      <c r="G288" s="67" t="s">
        <v>17</v>
      </c>
      <c r="H288" s="67" t="s">
        <v>18</v>
      </c>
      <c r="I288" s="67" t="s">
        <v>19</v>
      </c>
      <c r="J288" s="67" t="s">
        <v>114</v>
      </c>
      <c r="K288" s="67">
        <v>2</v>
      </c>
      <c r="L288" s="67" t="s">
        <v>314</v>
      </c>
      <c r="M288" s="67">
        <v>2008</v>
      </c>
      <c r="N288" s="66" t="b">
        <v>0</v>
      </c>
      <c r="O288" s="67">
        <v>2008</v>
      </c>
      <c r="P288" s="15">
        <v>0.1</v>
      </c>
      <c r="Q288" s="67">
        <v>891080.36849999998</v>
      </c>
      <c r="R288" s="67" t="s">
        <v>16</v>
      </c>
      <c r="S288" s="67" t="s">
        <v>386</v>
      </c>
      <c r="T288" s="67" t="s">
        <v>16</v>
      </c>
      <c r="U288" s="67">
        <v>0</v>
      </c>
      <c r="V288" s="67">
        <v>0</v>
      </c>
      <c r="W288" s="67">
        <v>60</v>
      </c>
      <c r="X288" s="67" t="s">
        <v>16</v>
      </c>
      <c r="Y288" s="67" t="s">
        <v>365</v>
      </c>
      <c r="Z288" s="67" t="s">
        <v>16</v>
      </c>
      <c r="AA288" s="67" t="s">
        <v>16</v>
      </c>
      <c r="AB288" s="67" t="s">
        <v>1342</v>
      </c>
      <c r="AC288" s="67" t="s">
        <v>16</v>
      </c>
      <c r="AD288" s="67" t="s">
        <v>999</v>
      </c>
      <c r="AE288" s="67" t="s">
        <v>1002</v>
      </c>
      <c r="AF288" s="67" t="s">
        <v>16</v>
      </c>
      <c r="AG288" s="67" t="s">
        <v>16</v>
      </c>
      <c r="AH288" s="67" t="s">
        <v>16</v>
      </c>
      <c r="AI288" s="67" t="s">
        <v>16</v>
      </c>
      <c r="AJ288" s="67" t="s">
        <v>16</v>
      </c>
      <c r="AK288" s="67" t="s">
        <v>16</v>
      </c>
      <c r="AL288" s="67" t="s">
        <v>16</v>
      </c>
      <c r="AM288" s="67" t="s">
        <v>16</v>
      </c>
      <c r="AN288" s="67" t="s">
        <v>16</v>
      </c>
      <c r="AO288" s="67" t="s">
        <v>16</v>
      </c>
      <c r="AP288" s="67" t="s">
        <v>16</v>
      </c>
      <c r="AQ288" s="67" t="s">
        <v>608</v>
      </c>
      <c r="AR288" s="67" t="s">
        <v>16</v>
      </c>
      <c r="AS288" s="67" t="s">
        <v>16</v>
      </c>
      <c r="AT288" s="67" t="s">
        <v>16</v>
      </c>
    </row>
    <row r="289" spans="2:46" x14ac:dyDescent="0.3">
      <c r="B289" s="12" t="s">
        <v>331</v>
      </c>
      <c r="C289" s="14" t="s">
        <v>308</v>
      </c>
      <c r="D289" s="67" t="s">
        <v>44</v>
      </c>
      <c r="E289" s="67" t="s">
        <v>114</v>
      </c>
      <c r="F289" s="67">
        <v>21210</v>
      </c>
      <c r="G289" s="67" t="s">
        <v>17</v>
      </c>
      <c r="H289" s="67" t="s">
        <v>18</v>
      </c>
      <c r="I289" s="67" t="s">
        <v>19</v>
      </c>
      <c r="J289" s="67" t="s">
        <v>114</v>
      </c>
      <c r="K289" s="67">
        <v>2</v>
      </c>
      <c r="L289" s="67" t="s">
        <v>314</v>
      </c>
      <c r="M289" s="67">
        <v>1986</v>
      </c>
      <c r="N289" s="66" t="b">
        <v>0</v>
      </c>
      <c r="O289" s="67">
        <v>1986</v>
      </c>
      <c r="P289" s="15">
        <v>0.1</v>
      </c>
      <c r="Q289" s="67">
        <v>585700.18920000002</v>
      </c>
      <c r="R289" s="67" t="s">
        <v>16</v>
      </c>
      <c r="S289" s="67" t="s">
        <v>386</v>
      </c>
      <c r="T289" s="67" t="s">
        <v>16</v>
      </c>
      <c r="U289" s="67">
        <v>0</v>
      </c>
      <c r="V289" s="67">
        <v>0</v>
      </c>
      <c r="W289" s="67">
        <v>60</v>
      </c>
      <c r="X289" s="67" t="s">
        <v>16</v>
      </c>
      <c r="Y289" s="67" t="s">
        <v>365</v>
      </c>
      <c r="Z289" s="67" t="s">
        <v>16</v>
      </c>
      <c r="AA289" s="67" t="s">
        <v>16</v>
      </c>
      <c r="AB289" s="67" t="s">
        <v>1343</v>
      </c>
      <c r="AC289" s="67" t="s">
        <v>16</v>
      </c>
      <c r="AD289" s="67" t="s">
        <v>997</v>
      </c>
      <c r="AE289" s="67" t="s">
        <v>1003</v>
      </c>
      <c r="AF289" s="67" t="s">
        <v>16</v>
      </c>
      <c r="AG289" s="67" t="s">
        <v>16</v>
      </c>
      <c r="AH289" s="67" t="s">
        <v>16</v>
      </c>
      <c r="AI289" s="67" t="s">
        <v>16</v>
      </c>
      <c r="AJ289" s="67" t="s">
        <v>16</v>
      </c>
      <c r="AK289" s="67" t="s">
        <v>16</v>
      </c>
      <c r="AL289" s="67" t="s">
        <v>16</v>
      </c>
      <c r="AM289" s="67" t="s">
        <v>16</v>
      </c>
      <c r="AN289" s="67" t="s">
        <v>16</v>
      </c>
      <c r="AO289" s="67" t="s">
        <v>16</v>
      </c>
      <c r="AP289" s="67" t="s">
        <v>16</v>
      </c>
      <c r="AQ289" s="67" t="s">
        <v>597</v>
      </c>
      <c r="AR289" s="67" t="s">
        <v>16</v>
      </c>
      <c r="AS289" s="67" t="s">
        <v>16</v>
      </c>
      <c r="AT289" s="67" t="s">
        <v>16</v>
      </c>
    </row>
    <row r="290" spans="2:46" x14ac:dyDescent="0.3">
      <c r="B290" s="12" t="s">
        <v>331</v>
      </c>
      <c r="C290" s="14" t="s">
        <v>308</v>
      </c>
      <c r="D290" s="67" t="s">
        <v>44</v>
      </c>
      <c r="E290" s="67" t="s">
        <v>114</v>
      </c>
      <c r="F290" s="67">
        <v>21210</v>
      </c>
      <c r="G290" s="67" t="s">
        <v>17</v>
      </c>
      <c r="H290" s="67" t="s">
        <v>18</v>
      </c>
      <c r="I290" s="67" t="s">
        <v>19</v>
      </c>
      <c r="J290" s="67" t="s">
        <v>114</v>
      </c>
      <c r="K290" s="67">
        <v>3</v>
      </c>
      <c r="L290" s="67" t="s">
        <v>314</v>
      </c>
      <c r="M290" s="67">
        <v>1991</v>
      </c>
      <c r="N290" s="66" t="b">
        <v>0</v>
      </c>
      <c r="O290" s="67">
        <v>1991</v>
      </c>
      <c r="P290" s="15">
        <v>0.1</v>
      </c>
      <c r="Q290" s="67">
        <v>362192.22249999997</v>
      </c>
      <c r="R290" s="67" t="s">
        <v>16</v>
      </c>
      <c r="S290" s="67" t="s">
        <v>386</v>
      </c>
      <c r="T290" s="67" t="s">
        <v>16</v>
      </c>
      <c r="U290" s="67">
        <v>0</v>
      </c>
      <c r="V290" s="67">
        <v>0</v>
      </c>
      <c r="W290" s="67">
        <v>60</v>
      </c>
      <c r="X290" s="67" t="s">
        <v>16</v>
      </c>
      <c r="Y290" s="67" t="s">
        <v>365</v>
      </c>
      <c r="Z290" s="67" t="s">
        <v>16</v>
      </c>
      <c r="AA290" s="67" t="s">
        <v>16</v>
      </c>
      <c r="AB290" s="67" t="s">
        <v>1344</v>
      </c>
      <c r="AC290" s="67" t="s">
        <v>16</v>
      </c>
      <c r="AD290" s="67" t="s">
        <v>999</v>
      </c>
      <c r="AE290" s="67" t="s">
        <v>1002</v>
      </c>
      <c r="AF290" s="67" t="s">
        <v>16</v>
      </c>
      <c r="AG290" s="67" t="s">
        <v>16</v>
      </c>
      <c r="AH290" s="67" t="s">
        <v>16</v>
      </c>
      <c r="AI290" s="67" t="s">
        <v>16</v>
      </c>
      <c r="AJ290" s="67" t="s">
        <v>16</v>
      </c>
      <c r="AK290" s="67" t="s">
        <v>16</v>
      </c>
      <c r="AL290" s="67" t="s">
        <v>16</v>
      </c>
      <c r="AM290" s="67" t="s">
        <v>16</v>
      </c>
      <c r="AN290" s="67" t="s">
        <v>16</v>
      </c>
      <c r="AO290" s="67" t="s">
        <v>16</v>
      </c>
      <c r="AP290" s="67" t="s">
        <v>16</v>
      </c>
      <c r="AQ290" s="67" t="s">
        <v>543</v>
      </c>
      <c r="AR290" s="67" t="s">
        <v>16</v>
      </c>
      <c r="AS290" s="67" t="s">
        <v>16</v>
      </c>
      <c r="AT290" s="67" t="s">
        <v>16</v>
      </c>
    </row>
    <row r="291" spans="2:46" x14ac:dyDescent="0.3">
      <c r="B291" s="12" t="s">
        <v>331</v>
      </c>
      <c r="C291" s="14" t="s">
        <v>308</v>
      </c>
      <c r="D291" s="67" t="s">
        <v>44</v>
      </c>
      <c r="E291" s="67" t="s">
        <v>114</v>
      </c>
      <c r="F291" s="67">
        <v>21210</v>
      </c>
      <c r="G291" s="67" t="s">
        <v>17</v>
      </c>
      <c r="H291" s="67" t="s">
        <v>18</v>
      </c>
      <c r="I291" s="67" t="s">
        <v>19</v>
      </c>
      <c r="J291" s="67" t="s">
        <v>114</v>
      </c>
      <c r="K291" s="67">
        <v>13</v>
      </c>
      <c r="L291" s="67" t="s">
        <v>314</v>
      </c>
      <c r="M291" s="67">
        <v>1983</v>
      </c>
      <c r="N291" s="66" t="b">
        <v>0</v>
      </c>
      <c r="O291" s="67">
        <v>1983</v>
      </c>
      <c r="P291" s="15">
        <v>0.1</v>
      </c>
      <c r="Q291" s="67">
        <v>38914.181299999997</v>
      </c>
      <c r="R291" s="67" t="s">
        <v>16</v>
      </c>
      <c r="S291" s="67" t="s">
        <v>386</v>
      </c>
      <c r="T291" s="67" t="s">
        <v>16</v>
      </c>
      <c r="U291" s="67">
        <v>0</v>
      </c>
      <c r="V291" s="67">
        <v>0</v>
      </c>
      <c r="W291" s="67">
        <v>60</v>
      </c>
      <c r="X291" s="67" t="s">
        <v>16</v>
      </c>
      <c r="Y291" s="67" t="s">
        <v>365</v>
      </c>
      <c r="Z291" s="67" t="s">
        <v>16</v>
      </c>
      <c r="AA291" s="67" t="s">
        <v>16</v>
      </c>
      <c r="AB291" s="67" t="s">
        <v>1345</v>
      </c>
      <c r="AC291" s="67" t="s">
        <v>16</v>
      </c>
      <c r="AD291" s="67" t="s">
        <v>997</v>
      </c>
      <c r="AE291" s="67" t="s">
        <v>1003</v>
      </c>
      <c r="AF291" s="67" t="s">
        <v>16</v>
      </c>
      <c r="AG291" s="67" t="s">
        <v>16</v>
      </c>
      <c r="AH291" s="67" t="s">
        <v>16</v>
      </c>
      <c r="AI291" s="67" t="s">
        <v>16</v>
      </c>
      <c r="AJ291" s="67" t="s">
        <v>16</v>
      </c>
      <c r="AK291" s="67" t="s">
        <v>16</v>
      </c>
      <c r="AL291" s="67" t="s">
        <v>16</v>
      </c>
      <c r="AM291" s="67" t="s">
        <v>16</v>
      </c>
      <c r="AN291" s="67" t="s">
        <v>16</v>
      </c>
      <c r="AO291" s="67" t="s">
        <v>16</v>
      </c>
      <c r="AP291" s="67" t="s">
        <v>16</v>
      </c>
      <c r="AQ291" s="67" t="s">
        <v>642</v>
      </c>
      <c r="AR291" s="67" t="s">
        <v>16</v>
      </c>
      <c r="AS291" s="67" t="s">
        <v>16</v>
      </c>
      <c r="AT291" s="67" t="s">
        <v>16</v>
      </c>
    </row>
    <row r="292" spans="2:46" x14ac:dyDescent="0.3">
      <c r="B292" s="12" t="s">
        <v>331</v>
      </c>
      <c r="C292" s="14" t="s">
        <v>308</v>
      </c>
      <c r="D292" s="67" t="s">
        <v>44</v>
      </c>
      <c r="E292" s="67" t="s">
        <v>125</v>
      </c>
      <c r="F292" s="67">
        <v>21230</v>
      </c>
      <c r="G292" s="67" t="s">
        <v>17</v>
      </c>
      <c r="H292" s="67" t="s">
        <v>18</v>
      </c>
      <c r="I292" s="67" t="s">
        <v>19</v>
      </c>
      <c r="J292" s="67" t="s">
        <v>125</v>
      </c>
      <c r="K292" s="67">
        <v>1</v>
      </c>
      <c r="L292" s="67" t="s">
        <v>314</v>
      </c>
      <c r="M292" s="67">
        <v>1981</v>
      </c>
      <c r="N292" s="66" t="b">
        <v>0</v>
      </c>
      <c r="O292" s="67">
        <v>1981</v>
      </c>
      <c r="P292" s="15">
        <v>0.1</v>
      </c>
      <c r="Q292" s="67">
        <v>306632.83970000001</v>
      </c>
      <c r="R292" s="67" t="s">
        <v>16</v>
      </c>
      <c r="S292" s="67" t="s">
        <v>386</v>
      </c>
      <c r="T292" s="67" t="s">
        <v>16</v>
      </c>
      <c r="U292" s="67">
        <v>0</v>
      </c>
      <c r="V292" s="67">
        <v>0</v>
      </c>
      <c r="W292" s="67">
        <v>60</v>
      </c>
      <c r="X292" s="67" t="s">
        <v>16</v>
      </c>
      <c r="Y292" s="67" t="s">
        <v>365</v>
      </c>
      <c r="Z292" s="67" t="s">
        <v>16</v>
      </c>
      <c r="AA292" s="67" t="s">
        <v>16</v>
      </c>
      <c r="AB292" s="67" t="s">
        <v>1346</v>
      </c>
      <c r="AC292" s="67" t="s">
        <v>16</v>
      </c>
      <c r="AD292" s="67" t="s">
        <v>997</v>
      </c>
      <c r="AE292" s="67" t="s">
        <v>1003</v>
      </c>
      <c r="AF292" s="67" t="s">
        <v>16</v>
      </c>
      <c r="AG292" s="67" t="s">
        <v>16</v>
      </c>
      <c r="AH292" s="67" t="s">
        <v>16</v>
      </c>
      <c r="AI292" s="67" t="s">
        <v>16</v>
      </c>
      <c r="AJ292" s="67" t="s">
        <v>16</v>
      </c>
      <c r="AK292" s="67" t="s">
        <v>16</v>
      </c>
      <c r="AL292" s="67" t="s">
        <v>16</v>
      </c>
      <c r="AM292" s="67" t="s">
        <v>16</v>
      </c>
      <c r="AN292" s="67" t="s">
        <v>16</v>
      </c>
      <c r="AO292" s="67" t="s">
        <v>16</v>
      </c>
      <c r="AP292" s="67" t="s">
        <v>16</v>
      </c>
      <c r="AQ292" s="67" t="s">
        <v>675</v>
      </c>
      <c r="AR292" s="67" t="s">
        <v>16</v>
      </c>
      <c r="AS292" s="67" t="s">
        <v>16</v>
      </c>
      <c r="AT292" s="67" t="s">
        <v>16</v>
      </c>
    </row>
    <row r="293" spans="2:46" x14ac:dyDescent="0.3">
      <c r="B293" s="12" t="s">
        <v>331</v>
      </c>
      <c r="C293" s="14" t="s">
        <v>308</v>
      </c>
      <c r="D293" s="67" t="s">
        <v>44</v>
      </c>
      <c r="E293" s="67" t="s">
        <v>114</v>
      </c>
      <c r="F293" s="67">
        <v>23301</v>
      </c>
      <c r="G293" s="67" t="s">
        <v>17</v>
      </c>
      <c r="H293" s="67" t="s">
        <v>139</v>
      </c>
      <c r="I293" s="67" t="s">
        <v>19</v>
      </c>
      <c r="J293" s="67" t="s">
        <v>114</v>
      </c>
      <c r="K293" s="67">
        <v>2</v>
      </c>
      <c r="L293" s="67" t="s">
        <v>314</v>
      </c>
      <c r="M293" s="67">
        <v>1997</v>
      </c>
      <c r="N293" s="66" t="b">
        <v>0</v>
      </c>
      <c r="O293" s="67">
        <v>1997</v>
      </c>
      <c r="P293" s="15">
        <v>0.1</v>
      </c>
      <c r="Q293" s="67">
        <v>830244.19979999994</v>
      </c>
      <c r="R293" s="67" t="s">
        <v>16</v>
      </c>
      <c r="S293" s="67" t="s">
        <v>386</v>
      </c>
      <c r="T293" s="67" t="s">
        <v>16</v>
      </c>
      <c r="U293" s="67">
        <v>0</v>
      </c>
      <c r="V293" s="67">
        <v>0</v>
      </c>
      <c r="W293" s="67">
        <v>15</v>
      </c>
      <c r="X293" s="67" t="s">
        <v>16</v>
      </c>
      <c r="Y293" s="67" t="s">
        <v>365</v>
      </c>
      <c r="Z293" s="67" t="s">
        <v>16</v>
      </c>
      <c r="AA293" s="67" t="s">
        <v>16</v>
      </c>
      <c r="AB293" s="67" t="s">
        <v>1347</v>
      </c>
      <c r="AC293" s="67" t="s">
        <v>16</v>
      </c>
      <c r="AD293" s="67" t="s">
        <v>999</v>
      </c>
      <c r="AE293" s="67" t="s">
        <v>1002</v>
      </c>
      <c r="AF293" s="67" t="s">
        <v>16</v>
      </c>
      <c r="AG293" s="67" t="s">
        <v>16</v>
      </c>
      <c r="AH293" s="67" t="s">
        <v>16</v>
      </c>
      <c r="AI293" s="67" t="s">
        <v>16</v>
      </c>
      <c r="AJ293" s="67" t="s">
        <v>16</v>
      </c>
      <c r="AK293" s="67" t="s">
        <v>16</v>
      </c>
      <c r="AL293" s="67" t="s">
        <v>16</v>
      </c>
      <c r="AM293" s="67" t="s">
        <v>16</v>
      </c>
      <c r="AN293" s="67" t="s">
        <v>16</v>
      </c>
      <c r="AO293" s="67" t="s">
        <v>16</v>
      </c>
      <c r="AP293" s="67" t="s">
        <v>16</v>
      </c>
      <c r="AQ293" s="67" t="s">
        <v>542</v>
      </c>
      <c r="AR293" s="67" t="s">
        <v>16</v>
      </c>
      <c r="AS293" s="67" t="s">
        <v>16</v>
      </c>
      <c r="AT293" s="67" t="s">
        <v>16</v>
      </c>
    </row>
    <row r="294" spans="2:46" x14ac:dyDescent="0.3">
      <c r="B294" s="12" t="s">
        <v>331</v>
      </c>
      <c r="C294" s="14" t="s">
        <v>308</v>
      </c>
      <c r="D294" s="67" t="s">
        <v>44</v>
      </c>
      <c r="E294" s="67" t="s">
        <v>114</v>
      </c>
      <c r="F294" s="67">
        <v>23301</v>
      </c>
      <c r="G294" s="67" t="s">
        <v>17</v>
      </c>
      <c r="H294" s="67" t="s">
        <v>139</v>
      </c>
      <c r="I294" s="67" t="s">
        <v>19</v>
      </c>
      <c r="J294" s="67" t="s">
        <v>114</v>
      </c>
      <c r="K294" s="67">
        <v>5</v>
      </c>
      <c r="L294" s="67" t="s">
        <v>314</v>
      </c>
      <c r="M294" s="67">
        <v>1981</v>
      </c>
      <c r="N294" s="66" t="b">
        <v>0</v>
      </c>
      <c r="O294" s="67">
        <v>1981</v>
      </c>
      <c r="P294" s="15">
        <v>0.1</v>
      </c>
      <c r="Q294" s="67">
        <v>167254.27619999999</v>
      </c>
      <c r="R294" s="67" t="s">
        <v>16</v>
      </c>
      <c r="S294" s="67" t="s">
        <v>386</v>
      </c>
      <c r="T294" s="67" t="s">
        <v>16</v>
      </c>
      <c r="U294" s="67">
        <v>0</v>
      </c>
      <c r="V294" s="67">
        <v>0</v>
      </c>
      <c r="W294" s="67">
        <v>15</v>
      </c>
      <c r="X294" s="67" t="s">
        <v>16</v>
      </c>
      <c r="Y294" s="67" t="s">
        <v>365</v>
      </c>
      <c r="Z294" s="67" t="s">
        <v>16</v>
      </c>
      <c r="AA294" s="67" t="s">
        <v>16</v>
      </c>
      <c r="AB294" s="67" t="s">
        <v>1348</v>
      </c>
      <c r="AC294" s="67" t="s">
        <v>16</v>
      </c>
      <c r="AD294" s="67" t="s">
        <v>999</v>
      </c>
      <c r="AE294" s="67" t="s">
        <v>1002</v>
      </c>
      <c r="AF294" s="67" t="s">
        <v>16</v>
      </c>
      <c r="AG294" s="67" t="s">
        <v>16</v>
      </c>
      <c r="AH294" s="67" t="s">
        <v>16</v>
      </c>
      <c r="AI294" s="67" t="s">
        <v>16</v>
      </c>
      <c r="AJ294" s="67" t="s">
        <v>16</v>
      </c>
      <c r="AK294" s="67" t="s">
        <v>16</v>
      </c>
      <c r="AL294" s="67" t="s">
        <v>16</v>
      </c>
      <c r="AM294" s="67" t="s">
        <v>16</v>
      </c>
      <c r="AN294" s="67" t="s">
        <v>16</v>
      </c>
      <c r="AO294" s="67" t="s">
        <v>16</v>
      </c>
      <c r="AP294" s="67" t="s">
        <v>16</v>
      </c>
      <c r="AQ294" s="67" t="s">
        <v>430</v>
      </c>
      <c r="AR294" s="67" t="s">
        <v>16</v>
      </c>
      <c r="AS294" s="67" t="s">
        <v>16</v>
      </c>
      <c r="AT294" s="67" t="s">
        <v>16</v>
      </c>
    </row>
    <row r="295" spans="2:46" x14ac:dyDescent="0.3">
      <c r="B295" s="12" t="s">
        <v>331</v>
      </c>
      <c r="C295" s="14" t="s">
        <v>308</v>
      </c>
      <c r="D295" s="67" t="s">
        <v>44</v>
      </c>
      <c r="E295" s="67" t="s">
        <v>114</v>
      </c>
      <c r="F295" s="67">
        <v>23301</v>
      </c>
      <c r="G295" s="67" t="s">
        <v>17</v>
      </c>
      <c r="H295" s="67" t="s">
        <v>139</v>
      </c>
      <c r="I295" s="67" t="s">
        <v>19</v>
      </c>
      <c r="J295" s="67" t="s">
        <v>114</v>
      </c>
      <c r="K295" s="67">
        <v>3</v>
      </c>
      <c r="L295" s="67" t="s">
        <v>314</v>
      </c>
      <c r="M295" s="67">
        <v>2000</v>
      </c>
      <c r="N295" s="66" t="b">
        <v>0</v>
      </c>
      <c r="O295" s="67">
        <v>2000</v>
      </c>
      <c r="P295" s="15">
        <v>0.1</v>
      </c>
      <c r="Q295" s="67">
        <v>260586.9486</v>
      </c>
      <c r="R295" s="67" t="s">
        <v>16</v>
      </c>
      <c r="S295" s="67" t="s">
        <v>386</v>
      </c>
      <c r="T295" s="67" t="s">
        <v>16</v>
      </c>
      <c r="U295" s="67">
        <v>0</v>
      </c>
      <c r="V295" s="67">
        <v>0</v>
      </c>
      <c r="W295" s="67">
        <v>15</v>
      </c>
      <c r="X295" s="67" t="s">
        <v>16</v>
      </c>
      <c r="Y295" s="67" t="s">
        <v>365</v>
      </c>
      <c r="Z295" s="67" t="s">
        <v>16</v>
      </c>
      <c r="AA295" s="67" t="s">
        <v>16</v>
      </c>
      <c r="AB295" s="67" t="s">
        <v>1349</v>
      </c>
      <c r="AC295" s="67" t="s">
        <v>16</v>
      </c>
      <c r="AD295" s="67" t="s">
        <v>997</v>
      </c>
      <c r="AE295" s="67" t="s">
        <v>1003</v>
      </c>
      <c r="AF295" s="67" t="s">
        <v>16</v>
      </c>
      <c r="AG295" s="67" t="s">
        <v>16</v>
      </c>
      <c r="AH295" s="67" t="s">
        <v>16</v>
      </c>
      <c r="AI295" s="67" t="s">
        <v>16</v>
      </c>
      <c r="AJ295" s="67" t="s">
        <v>16</v>
      </c>
      <c r="AK295" s="67" t="s">
        <v>16</v>
      </c>
      <c r="AL295" s="67" t="s">
        <v>16</v>
      </c>
      <c r="AM295" s="67" t="s">
        <v>16</v>
      </c>
      <c r="AN295" s="67" t="s">
        <v>16</v>
      </c>
      <c r="AO295" s="67" t="s">
        <v>16</v>
      </c>
      <c r="AP295" s="67" t="s">
        <v>16</v>
      </c>
      <c r="AQ295" s="67" t="s">
        <v>611</v>
      </c>
      <c r="AR295" s="67" t="s">
        <v>16</v>
      </c>
      <c r="AS295" s="67" t="s">
        <v>16</v>
      </c>
      <c r="AT295" s="67" t="s">
        <v>16</v>
      </c>
    </row>
    <row r="296" spans="2:46" x14ac:dyDescent="0.3">
      <c r="B296" s="12" t="s">
        <v>331</v>
      </c>
      <c r="C296" s="14" t="s">
        <v>308</v>
      </c>
      <c r="D296" s="67" t="s">
        <v>44</v>
      </c>
      <c r="E296" s="67" t="s">
        <v>114</v>
      </c>
      <c r="F296" s="67">
        <v>23301</v>
      </c>
      <c r="G296" s="67" t="s">
        <v>17</v>
      </c>
      <c r="H296" s="67" t="s">
        <v>139</v>
      </c>
      <c r="I296" s="67" t="s">
        <v>19</v>
      </c>
      <c r="J296" s="67" t="s">
        <v>114</v>
      </c>
      <c r="K296" s="67">
        <v>3</v>
      </c>
      <c r="L296" s="67" t="s">
        <v>314</v>
      </c>
      <c r="M296" s="67">
        <v>1999</v>
      </c>
      <c r="N296" s="66" t="b">
        <v>0</v>
      </c>
      <c r="O296" s="67">
        <v>1999</v>
      </c>
      <c r="P296" s="15">
        <v>0.1</v>
      </c>
      <c r="Q296" s="67">
        <v>108820.1643</v>
      </c>
      <c r="R296" s="67" t="s">
        <v>16</v>
      </c>
      <c r="S296" s="67" t="s">
        <v>386</v>
      </c>
      <c r="T296" s="67" t="s">
        <v>16</v>
      </c>
      <c r="U296" s="67">
        <v>0</v>
      </c>
      <c r="V296" s="67">
        <v>0</v>
      </c>
      <c r="W296" s="67">
        <v>15</v>
      </c>
      <c r="X296" s="67" t="s">
        <v>16</v>
      </c>
      <c r="Y296" s="67" t="s">
        <v>365</v>
      </c>
      <c r="Z296" s="67" t="s">
        <v>16</v>
      </c>
      <c r="AA296" s="67" t="s">
        <v>16</v>
      </c>
      <c r="AB296" s="67" t="s">
        <v>1350</v>
      </c>
      <c r="AC296" s="67" t="s">
        <v>16</v>
      </c>
      <c r="AD296" s="67" t="s">
        <v>1000</v>
      </c>
      <c r="AE296" s="67" t="s">
        <v>1001</v>
      </c>
      <c r="AF296" s="67" t="s">
        <v>16</v>
      </c>
      <c r="AG296" s="67" t="s">
        <v>16</v>
      </c>
      <c r="AH296" s="67" t="s">
        <v>16</v>
      </c>
      <c r="AI296" s="67" t="s">
        <v>16</v>
      </c>
      <c r="AJ296" s="67" t="s">
        <v>16</v>
      </c>
      <c r="AK296" s="67" t="s">
        <v>16</v>
      </c>
      <c r="AL296" s="67" t="s">
        <v>16</v>
      </c>
      <c r="AM296" s="67" t="s">
        <v>16</v>
      </c>
      <c r="AN296" s="67" t="s">
        <v>16</v>
      </c>
      <c r="AO296" s="67" t="s">
        <v>16</v>
      </c>
      <c r="AP296" s="67" t="s">
        <v>16</v>
      </c>
      <c r="AQ296" s="67" t="s">
        <v>516</v>
      </c>
      <c r="AR296" s="67" t="s">
        <v>16</v>
      </c>
      <c r="AS296" s="67" t="s">
        <v>16</v>
      </c>
      <c r="AT296" s="67" t="s">
        <v>16</v>
      </c>
    </row>
    <row r="297" spans="2:46" x14ac:dyDescent="0.3">
      <c r="B297" s="12" t="s">
        <v>331</v>
      </c>
      <c r="C297" s="14" t="s">
        <v>308</v>
      </c>
      <c r="D297" s="67" t="s">
        <v>44</v>
      </c>
      <c r="E297" s="67" t="s">
        <v>114</v>
      </c>
      <c r="F297" s="67">
        <v>23301</v>
      </c>
      <c r="G297" s="67" t="s">
        <v>17</v>
      </c>
      <c r="H297" s="67" t="s">
        <v>139</v>
      </c>
      <c r="I297" s="67" t="s">
        <v>19</v>
      </c>
      <c r="J297" s="67" t="s">
        <v>114</v>
      </c>
      <c r="K297" s="67">
        <v>3</v>
      </c>
      <c r="L297" s="67" t="s">
        <v>314</v>
      </c>
      <c r="M297" s="67">
        <v>2005</v>
      </c>
      <c r="N297" s="66" t="b">
        <v>0</v>
      </c>
      <c r="O297" s="67">
        <v>2005</v>
      </c>
      <c r="P297" s="15">
        <v>0.1</v>
      </c>
      <c r="Q297" s="67">
        <v>89157.963099999994</v>
      </c>
      <c r="R297" s="67" t="s">
        <v>16</v>
      </c>
      <c r="S297" s="67" t="s">
        <v>386</v>
      </c>
      <c r="T297" s="67" t="s">
        <v>16</v>
      </c>
      <c r="U297" s="67">
        <v>0</v>
      </c>
      <c r="V297" s="67">
        <v>0</v>
      </c>
      <c r="W297" s="67">
        <v>15</v>
      </c>
      <c r="X297" s="67" t="s">
        <v>16</v>
      </c>
      <c r="Y297" s="67" t="s">
        <v>365</v>
      </c>
      <c r="Z297" s="67" t="s">
        <v>16</v>
      </c>
      <c r="AA297" s="67" t="s">
        <v>16</v>
      </c>
      <c r="AB297" s="67" t="s">
        <v>1351</v>
      </c>
      <c r="AC297" s="67" t="s">
        <v>16</v>
      </c>
      <c r="AD297" s="67" t="s">
        <v>999</v>
      </c>
      <c r="AE297" s="67" t="s">
        <v>1002</v>
      </c>
      <c r="AF297" s="67" t="s">
        <v>16</v>
      </c>
      <c r="AG297" s="67" t="s">
        <v>16</v>
      </c>
      <c r="AH297" s="67" t="s">
        <v>16</v>
      </c>
      <c r="AI297" s="67" t="s">
        <v>16</v>
      </c>
      <c r="AJ297" s="67" t="s">
        <v>16</v>
      </c>
      <c r="AK297" s="67" t="s">
        <v>16</v>
      </c>
      <c r="AL297" s="67" t="s">
        <v>16</v>
      </c>
      <c r="AM297" s="67" t="s">
        <v>16</v>
      </c>
      <c r="AN297" s="67" t="s">
        <v>16</v>
      </c>
      <c r="AO297" s="67" t="s">
        <v>16</v>
      </c>
      <c r="AP297" s="67" t="s">
        <v>16</v>
      </c>
      <c r="AQ297" s="67" t="s">
        <v>509</v>
      </c>
      <c r="AR297" s="67" t="s">
        <v>16</v>
      </c>
      <c r="AS297" s="67" t="s">
        <v>16</v>
      </c>
      <c r="AT297" s="67" t="s">
        <v>16</v>
      </c>
    </row>
    <row r="298" spans="2:46" x14ac:dyDescent="0.3">
      <c r="B298" s="12" t="s">
        <v>331</v>
      </c>
      <c r="C298" s="14" t="s">
        <v>308</v>
      </c>
      <c r="D298" s="67" t="s">
        <v>44</v>
      </c>
      <c r="E298" s="67" t="s">
        <v>114</v>
      </c>
      <c r="F298" s="67">
        <v>23301</v>
      </c>
      <c r="G298" s="67" t="s">
        <v>17</v>
      </c>
      <c r="H298" s="67" t="s">
        <v>139</v>
      </c>
      <c r="I298" s="67" t="s">
        <v>19</v>
      </c>
      <c r="J298" s="67" t="s">
        <v>114</v>
      </c>
      <c r="K298" s="67">
        <v>2</v>
      </c>
      <c r="L298" s="67" t="s">
        <v>314</v>
      </c>
      <c r="M298" s="67">
        <v>2006</v>
      </c>
      <c r="N298" s="66" t="b">
        <v>0</v>
      </c>
      <c r="O298" s="67">
        <v>2006</v>
      </c>
      <c r="P298" s="15">
        <v>0.1</v>
      </c>
      <c r="Q298" s="67">
        <v>97418.746700000003</v>
      </c>
      <c r="R298" s="67" t="s">
        <v>16</v>
      </c>
      <c r="S298" s="67" t="s">
        <v>386</v>
      </c>
      <c r="T298" s="67" t="s">
        <v>16</v>
      </c>
      <c r="U298" s="67">
        <v>0</v>
      </c>
      <c r="V298" s="67">
        <v>0</v>
      </c>
      <c r="W298" s="67">
        <v>15</v>
      </c>
      <c r="X298" s="67" t="s">
        <v>16</v>
      </c>
      <c r="Y298" s="67" t="s">
        <v>365</v>
      </c>
      <c r="Z298" s="67" t="s">
        <v>16</v>
      </c>
      <c r="AA298" s="67" t="s">
        <v>16</v>
      </c>
      <c r="AB298" s="67" t="s">
        <v>1352</v>
      </c>
      <c r="AC298" s="67" t="s">
        <v>16</v>
      </c>
      <c r="AD298" s="67" t="s">
        <v>997</v>
      </c>
      <c r="AE298" s="67" t="s">
        <v>1003</v>
      </c>
      <c r="AF298" s="67" t="s">
        <v>16</v>
      </c>
      <c r="AG298" s="67" t="s">
        <v>16</v>
      </c>
      <c r="AH298" s="67" t="s">
        <v>16</v>
      </c>
      <c r="AI298" s="67" t="s">
        <v>16</v>
      </c>
      <c r="AJ298" s="67" t="s">
        <v>16</v>
      </c>
      <c r="AK298" s="67" t="s">
        <v>16</v>
      </c>
      <c r="AL298" s="67" t="s">
        <v>16</v>
      </c>
      <c r="AM298" s="67" t="s">
        <v>16</v>
      </c>
      <c r="AN298" s="67" t="s">
        <v>16</v>
      </c>
      <c r="AO298" s="67" t="s">
        <v>16</v>
      </c>
      <c r="AP298" s="67" t="s">
        <v>16</v>
      </c>
      <c r="AQ298" s="67" t="s">
        <v>640</v>
      </c>
      <c r="AR298" s="67" t="s">
        <v>16</v>
      </c>
      <c r="AS298" s="67" t="s">
        <v>16</v>
      </c>
      <c r="AT298" s="67" t="s">
        <v>16</v>
      </c>
    </row>
    <row r="299" spans="2:46" x14ac:dyDescent="0.3">
      <c r="B299" s="12" t="s">
        <v>331</v>
      </c>
      <c r="C299" s="14" t="s">
        <v>308</v>
      </c>
      <c r="D299" s="67" t="s">
        <v>44</v>
      </c>
      <c r="E299" s="67" t="s">
        <v>114</v>
      </c>
      <c r="F299" s="67">
        <v>23301</v>
      </c>
      <c r="G299" s="67" t="s">
        <v>17</v>
      </c>
      <c r="H299" s="67" t="s">
        <v>139</v>
      </c>
      <c r="I299" s="67" t="s">
        <v>19</v>
      </c>
      <c r="J299" s="67" t="s">
        <v>114</v>
      </c>
      <c r="K299" s="67">
        <v>1</v>
      </c>
      <c r="L299" s="67" t="s">
        <v>314</v>
      </c>
      <c r="M299" s="67">
        <v>2003</v>
      </c>
      <c r="N299" s="66" t="b">
        <v>0</v>
      </c>
      <c r="O299" s="67">
        <v>2003</v>
      </c>
      <c r="P299" s="15">
        <v>0.1</v>
      </c>
      <c r="Q299" s="67">
        <v>85554.949699999997</v>
      </c>
      <c r="R299" s="67" t="s">
        <v>16</v>
      </c>
      <c r="S299" s="67" t="s">
        <v>386</v>
      </c>
      <c r="T299" s="67" t="s">
        <v>16</v>
      </c>
      <c r="U299" s="67">
        <v>0</v>
      </c>
      <c r="V299" s="67">
        <v>0</v>
      </c>
      <c r="W299" s="67">
        <v>15</v>
      </c>
      <c r="X299" s="67" t="s">
        <v>16</v>
      </c>
      <c r="Y299" s="67" t="s">
        <v>365</v>
      </c>
      <c r="Z299" s="67" t="s">
        <v>16</v>
      </c>
      <c r="AA299" s="67" t="s">
        <v>16</v>
      </c>
      <c r="AB299" s="67" t="s">
        <v>1353</v>
      </c>
      <c r="AC299" s="67" t="s">
        <v>16</v>
      </c>
      <c r="AD299" s="67" t="s">
        <v>997</v>
      </c>
      <c r="AE299" s="67" t="s">
        <v>1003</v>
      </c>
      <c r="AF299" s="67" t="s">
        <v>16</v>
      </c>
      <c r="AG299" s="67" t="s">
        <v>16</v>
      </c>
      <c r="AH299" s="67" t="s">
        <v>16</v>
      </c>
      <c r="AI299" s="67" t="s">
        <v>16</v>
      </c>
      <c r="AJ299" s="67" t="s">
        <v>16</v>
      </c>
      <c r="AK299" s="67" t="s">
        <v>16</v>
      </c>
      <c r="AL299" s="67" t="s">
        <v>16</v>
      </c>
      <c r="AM299" s="67" t="s">
        <v>16</v>
      </c>
      <c r="AN299" s="67" t="s">
        <v>16</v>
      </c>
      <c r="AO299" s="67" t="s">
        <v>16</v>
      </c>
      <c r="AP299" s="67" t="s">
        <v>16</v>
      </c>
      <c r="AQ299" s="67" t="s">
        <v>579</v>
      </c>
      <c r="AR299" s="67" t="s">
        <v>16</v>
      </c>
      <c r="AS299" s="67" t="s">
        <v>16</v>
      </c>
      <c r="AT299" s="67" t="s">
        <v>16</v>
      </c>
    </row>
    <row r="300" spans="2:46" x14ac:dyDescent="0.3">
      <c r="B300" s="12" t="s">
        <v>331</v>
      </c>
      <c r="C300" s="14" t="s">
        <v>308</v>
      </c>
      <c r="D300" s="67" t="s">
        <v>44</v>
      </c>
      <c r="E300" s="67" t="s">
        <v>114</v>
      </c>
      <c r="F300" s="67">
        <v>23301</v>
      </c>
      <c r="G300" s="67" t="s">
        <v>17</v>
      </c>
      <c r="H300" s="67" t="s">
        <v>139</v>
      </c>
      <c r="I300" s="67" t="s">
        <v>19</v>
      </c>
      <c r="J300" s="67" t="s">
        <v>114</v>
      </c>
      <c r="K300" s="67">
        <v>1</v>
      </c>
      <c r="L300" s="67" t="s">
        <v>314</v>
      </c>
      <c r="M300" s="67">
        <v>1987</v>
      </c>
      <c r="N300" s="66" t="b">
        <v>0</v>
      </c>
      <c r="O300" s="67">
        <v>1987</v>
      </c>
      <c r="P300" s="15">
        <v>0.1</v>
      </c>
      <c r="Q300" s="67">
        <v>78362.218099999998</v>
      </c>
      <c r="R300" s="67" t="s">
        <v>16</v>
      </c>
      <c r="S300" s="67" t="s">
        <v>386</v>
      </c>
      <c r="T300" s="67" t="s">
        <v>16</v>
      </c>
      <c r="U300" s="67">
        <v>0</v>
      </c>
      <c r="V300" s="67">
        <v>0</v>
      </c>
      <c r="W300" s="67">
        <v>15</v>
      </c>
      <c r="X300" s="67" t="s">
        <v>16</v>
      </c>
      <c r="Y300" s="67" t="s">
        <v>365</v>
      </c>
      <c r="Z300" s="67" t="s">
        <v>16</v>
      </c>
      <c r="AA300" s="67" t="s">
        <v>16</v>
      </c>
      <c r="AB300" s="67" t="s">
        <v>1354</v>
      </c>
      <c r="AC300" s="67" t="s">
        <v>16</v>
      </c>
      <c r="AD300" s="67" t="s">
        <v>997</v>
      </c>
      <c r="AE300" s="67" t="s">
        <v>1003</v>
      </c>
      <c r="AF300" s="67" t="s">
        <v>16</v>
      </c>
      <c r="AG300" s="67" t="s">
        <v>16</v>
      </c>
      <c r="AH300" s="67" t="s">
        <v>16</v>
      </c>
      <c r="AI300" s="67" t="s">
        <v>16</v>
      </c>
      <c r="AJ300" s="67" t="s">
        <v>16</v>
      </c>
      <c r="AK300" s="67" t="s">
        <v>16</v>
      </c>
      <c r="AL300" s="67" t="s">
        <v>16</v>
      </c>
      <c r="AM300" s="67" t="s">
        <v>16</v>
      </c>
      <c r="AN300" s="67" t="s">
        <v>16</v>
      </c>
      <c r="AO300" s="67" t="s">
        <v>16</v>
      </c>
      <c r="AP300" s="67" t="s">
        <v>16</v>
      </c>
      <c r="AQ300" s="67" t="s">
        <v>435</v>
      </c>
      <c r="AR300" s="67" t="s">
        <v>16</v>
      </c>
      <c r="AS300" s="67" t="s">
        <v>16</v>
      </c>
      <c r="AT300" s="67" t="s">
        <v>16</v>
      </c>
    </row>
    <row r="301" spans="2:46" x14ac:dyDescent="0.3">
      <c r="B301" s="12" t="s">
        <v>331</v>
      </c>
      <c r="C301" s="14" t="s">
        <v>308</v>
      </c>
      <c r="D301" s="67" t="s">
        <v>44</v>
      </c>
      <c r="E301" s="67" t="s">
        <v>114</v>
      </c>
      <c r="F301" s="67">
        <v>23301</v>
      </c>
      <c r="G301" s="67" t="s">
        <v>17</v>
      </c>
      <c r="H301" s="67" t="s">
        <v>139</v>
      </c>
      <c r="I301" s="67" t="s">
        <v>19</v>
      </c>
      <c r="J301" s="67" t="s">
        <v>114</v>
      </c>
      <c r="K301" s="67">
        <v>2</v>
      </c>
      <c r="L301" s="67" t="s">
        <v>314</v>
      </c>
      <c r="M301" s="67">
        <v>1983</v>
      </c>
      <c r="N301" s="66" t="b">
        <v>0</v>
      </c>
      <c r="O301" s="67">
        <v>1983</v>
      </c>
      <c r="P301" s="15">
        <v>0.1</v>
      </c>
      <c r="Q301" s="67">
        <v>32039.3426</v>
      </c>
      <c r="R301" s="67" t="s">
        <v>16</v>
      </c>
      <c r="S301" s="67" t="s">
        <v>386</v>
      </c>
      <c r="T301" s="67" t="s">
        <v>16</v>
      </c>
      <c r="U301" s="67">
        <v>0</v>
      </c>
      <c r="V301" s="67">
        <v>0</v>
      </c>
      <c r="W301" s="67">
        <v>15</v>
      </c>
      <c r="X301" s="67" t="s">
        <v>16</v>
      </c>
      <c r="Y301" s="67" t="s">
        <v>365</v>
      </c>
      <c r="Z301" s="67" t="s">
        <v>16</v>
      </c>
      <c r="AA301" s="67" t="s">
        <v>16</v>
      </c>
      <c r="AB301" s="67" t="s">
        <v>1355</v>
      </c>
      <c r="AC301" s="67" t="s">
        <v>16</v>
      </c>
      <c r="AD301" s="67" t="s">
        <v>999</v>
      </c>
      <c r="AE301" s="67" t="s">
        <v>1002</v>
      </c>
      <c r="AF301" s="67" t="s">
        <v>16</v>
      </c>
      <c r="AG301" s="67" t="s">
        <v>16</v>
      </c>
      <c r="AH301" s="67" t="s">
        <v>16</v>
      </c>
      <c r="AI301" s="67" t="s">
        <v>16</v>
      </c>
      <c r="AJ301" s="67" t="s">
        <v>16</v>
      </c>
      <c r="AK301" s="67" t="s">
        <v>16</v>
      </c>
      <c r="AL301" s="67" t="s">
        <v>16</v>
      </c>
      <c r="AM301" s="67" t="s">
        <v>16</v>
      </c>
      <c r="AN301" s="67" t="s">
        <v>16</v>
      </c>
      <c r="AO301" s="67" t="s">
        <v>16</v>
      </c>
      <c r="AP301" s="67" t="s">
        <v>16</v>
      </c>
      <c r="AQ301" s="67" t="s">
        <v>444</v>
      </c>
      <c r="AR301" s="67" t="s">
        <v>16</v>
      </c>
      <c r="AS301" s="67" t="s">
        <v>16</v>
      </c>
      <c r="AT301" s="67" t="s">
        <v>16</v>
      </c>
    </row>
    <row r="302" spans="2:46" x14ac:dyDescent="0.3">
      <c r="B302" s="12" t="s">
        <v>331</v>
      </c>
      <c r="C302" s="14" t="s">
        <v>308</v>
      </c>
      <c r="D302" s="67" t="s">
        <v>44</v>
      </c>
      <c r="E302" s="67" t="s">
        <v>114</v>
      </c>
      <c r="F302" s="67">
        <v>23301</v>
      </c>
      <c r="G302" s="67" t="s">
        <v>17</v>
      </c>
      <c r="H302" s="67" t="s">
        <v>139</v>
      </c>
      <c r="I302" s="67" t="s">
        <v>19</v>
      </c>
      <c r="J302" s="67" t="s">
        <v>114</v>
      </c>
      <c r="K302" s="67">
        <v>1</v>
      </c>
      <c r="L302" s="67" t="s">
        <v>314</v>
      </c>
      <c r="M302" s="67">
        <v>2002</v>
      </c>
      <c r="N302" s="66" t="b">
        <v>0</v>
      </c>
      <c r="O302" s="67">
        <v>2002</v>
      </c>
      <c r="P302" s="15">
        <v>0.1</v>
      </c>
      <c r="Q302" s="67">
        <v>43798.550199999998</v>
      </c>
      <c r="R302" s="67" t="s">
        <v>16</v>
      </c>
      <c r="S302" s="67" t="s">
        <v>386</v>
      </c>
      <c r="T302" s="67" t="s">
        <v>16</v>
      </c>
      <c r="U302" s="67">
        <v>0</v>
      </c>
      <c r="V302" s="67">
        <v>0</v>
      </c>
      <c r="W302" s="67">
        <v>15</v>
      </c>
      <c r="X302" s="67" t="s">
        <v>16</v>
      </c>
      <c r="Y302" s="67" t="s">
        <v>365</v>
      </c>
      <c r="Z302" s="67" t="s">
        <v>16</v>
      </c>
      <c r="AA302" s="67" t="s">
        <v>16</v>
      </c>
      <c r="AB302" s="67" t="s">
        <v>1356</v>
      </c>
      <c r="AC302" s="67" t="s">
        <v>16</v>
      </c>
      <c r="AD302" s="67" t="s">
        <v>997</v>
      </c>
      <c r="AE302" s="67" t="s">
        <v>1003</v>
      </c>
      <c r="AF302" s="67" t="s">
        <v>16</v>
      </c>
      <c r="AG302" s="67" t="s">
        <v>16</v>
      </c>
      <c r="AH302" s="67" t="s">
        <v>16</v>
      </c>
      <c r="AI302" s="67" t="s">
        <v>16</v>
      </c>
      <c r="AJ302" s="67" t="s">
        <v>16</v>
      </c>
      <c r="AK302" s="67" t="s">
        <v>16</v>
      </c>
      <c r="AL302" s="67" t="s">
        <v>16</v>
      </c>
      <c r="AM302" s="67" t="s">
        <v>16</v>
      </c>
      <c r="AN302" s="67" t="s">
        <v>16</v>
      </c>
      <c r="AO302" s="67" t="s">
        <v>16</v>
      </c>
      <c r="AP302" s="67" t="s">
        <v>16</v>
      </c>
      <c r="AQ302" s="67" t="s">
        <v>499</v>
      </c>
      <c r="AR302" s="67" t="s">
        <v>16</v>
      </c>
      <c r="AS302" s="67" t="s">
        <v>16</v>
      </c>
      <c r="AT302" s="67" t="s">
        <v>16</v>
      </c>
    </row>
    <row r="303" spans="2:46" x14ac:dyDescent="0.3">
      <c r="B303" s="12" t="s">
        <v>331</v>
      </c>
      <c r="C303" s="14" t="s">
        <v>308</v>
      </c>
      <c r="D303" s="67" t="s">
        <v>44</v>
      </c>
      <c r="E303" s="67" t="s">
        <v>114</v>
      </c>
      <c r="F303" s="67">
        <v>23301</v>
      </c>
      <c r="G303" s="67" t="s">
        <v>17</v>
      </c>
      <c r="H303" s="67" t="s">
        <v>139</v>
      </c>
      <c r="I303" s="67" t="s">
        <v>19</v>
      </c>
      <c r="J303" s="67" t="s">
        <v>114</v>
      </c>
      <c r="K303" s="67">
        <v>1</v>
      </c>
      <c r="L303" s="67" t="s">
        <v>314</v>
      </c>
      <c r="M303" s="67">
        <v>1989</v>
      </c>
      <c r="N303" s="66" t="b">
        <v>0</v>
      </c>
      <c r="O303" s="67">
        <v>1989</v>
      </c>
      <c r="P303" s="15">
        <v>0.1</v>
      </c>
      <c r="Q303" s="67">
        <v>30279.494299999998</v>
      </c>
      <c r="R303" s="67" t="s">
        <v>16</v>
      </c>
      <c r="S303" s="67" t="s">
        <v>386</v>
      </c>
      <c r="T303" s="67" t="s">
        <v>16</v>
      </c>
      <c r="U303" s="67">
        <v>0</v>
      </c>
      <c r="V303" s="67">
        <v>0</v>
      </c>
      <c r="W303" s="67">
        <v>15</v>
      </c>
      <c r="X303" s="67" t="s">
        <v>16</v>
      </c>
      <c r="Y303" s="67" t="s">
        <v>365</v>
      </c>
      <c r="Z303" s="67" t="s">
        <v>16</v>
      </c>
      <c r="AA303" s="67" t="s">
        <v>16</v>
      </c>
      <c r="AB303" s="67" t="s">
        <v>1357</v>
      </c>
      <c r="AC303" s="67" t="s">
        <v>16</v>
      </c>
      <c r="AD303" s="67" t="s">
        <v>999</v>
      </c>
      <c r="AE303" s="67" t="s">
        <v>1002</v>
      </c>
      <c r="AF303" s="67" t="s">
        <v>16</v>
      </c>
      <c r="AG303" s="67" t="s">
        <v>16</v>
      </c>
      <c r="AH303" s="67" t="s">
        <v>16</v>
      </c>
      <c r="AI303" s="67" t="s">
        <v>16</v>
      </c>
      <c r="AJ303" s="67" t="s">
        <v>16</v>
      </c>
      <c r="AK303" s="67" t="s">
        <v>16</v>
      </c>
      <c r="AL303" s="67" t="s">
        <v>16</v>
      </c>
      <c r="AM303" s="67" t="s">
        <v>16</v>
      </c>
      <c r="AN303" s="67" t="s">
        <v>16</v>
      </c>
      <c r="AO303" s="67" t="s">
        <v>16</v>
      </c>
      <c r="AP303" s="67" t="s">
        <v>16</v>
      </c>
      <c r="AQ303" s="67" t="s">
        <v>585</v>
      </c>
      <c r="AR303" s="67" t="s">
        <v>16</v>
      </c>
      <c r="AS303" s="67" t="s">
        <v>16</v>
      </c>
      <c r="AT303" s="67" t="s">
        <v>16</v>
      </c>
    </row>
    <row r="304" spans="2:46" x14ac:dyDescent="0.3">
      <c r="B304" s="12" t="s">
        <v>331</v>
      </c>
      <c r="C304" s="14" t="s">
        <v>308</v>
      </c>
      <c r="D304" s="67" t="s">
        <v>44</v>
      </c>
      <c r="E304" s="67" t="s">
        <v>114</v>
      </c>
      <c r="F304" s="67">
        <v>23301</v>
      </c>
      <c r="G304" s="67" t="s">
        <v>17</v>
      </c>
      <c r="H304" s="67" t="s">
        <v>139</v>
      </c>
      <c r="I304" s="67" t="s">
        <v>19</v>
      </c>
      <c r="J304" s="67" t="s">
        <v>114</v>
      </c>
      <c r="K304" s="67">
        <v>1</v>
      </c>
      <c r="L304" s="67" t="s">
        <v>314</v>
      </c>
      <c r="M304" s="67">
        <v>1991</v>
      </c>
      <c r="N304" s="66" t="b">
        <v>0</v>
      </c>
      <c r="O304" s="67">
        <v>1991</v>
      </c>
      <c r="P304" s="15">
        <v>0.1</v>
      </c>
      <c r="Q304" s="67">
        <v>10865.7667</v>
      </c>
      <c r="R304" s="67" t="s">
        <v>16</v>
      </c>
      <c r="S304" s="67" t="s">
        <v>386</v>
      </c>
      <c r="T304" s="67" t="s">
        <v>16</v>
      </c>
      <c r="U304" s="67">
        <v>0</v>
      </c>
      <c r="V304" s="67">
        <v>0</v>
      </c>
      <c r="W304" s="67">
        <v>15</v>
      </c>
      <c r="X304" s="67" t="s">
        <v>16</v>
      </c>
      <c r="Y304" s="67" t="s">
        <v>365</v>
      </c>
      <c r="Z304" s="67" t="s">
        <v>16</v>
      </c>
      <c r="AA304" s="67" t="s">
        <v>16</v>
      </c>
      <c r="AB304" s="67" t="s">
        <v>1358</v>
      </c>
      <c r="AC304" s="67" t="s">
        <v>16</v>
      </c>
      <c r="AD304" s="67" t="s">
        <v>997</v>
      </c>
      <c r="AE304" s="67" t="s">
        <v>1003</v>
      </c>
      <c r="AF304" s="67" t="s">
        <v>16</v>
      </c>
      <c r="AG304" s="67" t="s">
        <v>16</v>
      </c>
      <c r="AH304" s="67" t="s">
        <v>16</v>
      </c>
      <c r="AI304" s="67" t="s">
        <v>16</v>
      </c>
      <c r="AJ304" s="67" t="s">
        <v>16</v>
      </c>
      <c r="AK304" s="67" t="s">
        <v>16</v>
      </c>
      <c r="AL304" s="67" t="s">
        <v>16</v>
      </c>
      <c r="AM304" s="67" t="s">
        <v>16</v>
      </c>
      <c r="AN304" s="67" t="s">
        <v>16</v>
      </c>
      <c r="AO304" s="67" t="s">
        <v>16</v>
      </c>
      <c r="AP304" s="67" t="s">
        <v>16</v>
      </c>
      <c r="AQ304" s="67" t="s">
        <v>594</v>
      </c>
      <c r="AR304" s="67" t="s">
        <v>16</v>
      </c>
      <c r="AS304" s="67" t="s">
        <v>16</v>
      </c>
      <c r="AT304" s="67" t="s">
        <v>16</v>
      </c>
    </row>
    <row r="305" spans="2:46" x14ac:dyDescent="0.3">
      <c r="B305" s="12" t="s">
        <v>331</v>
      </c>
      <c r="C305" s="14" t="s">
        <v>308</v>
      </c>
      <c r="D305" s="67" t="s">
        <v>44</v>
      </c>
      <c r="E305" s="67" t="s">
        <v>114</v>
      </c>
      <c r="F305" s="67">
        <v>23301</v>
      </c>
      <c r="G305" s="67" t="s">
        <v>17</v>
      </c>
      <c r="H305" s="67" t="s">
        <v>139</v>
      </c>
      <c r="I305" s="67" t="s">
        <v>19</v>
      </c>
      <c r="J305" s="67" t="s">
        <v>114</v>
      </c>
      <c r="K305" s="67">
        <v>1</v>
      </c>
      <c r="L305" s="67" t="s">
        <v>314</v>
      </c>
      <c r="M305" s="67">
        <v>1992</v>
      </c>
      <c r="N305" s="66" t="b">
        <v>0</v>
      </c>
      <c r="O305" s="67">
        <v>1992</v>
      </c>
      <c r="P305" s="15">
        <v>0.1</v>
      </c>
      <c r="Q305" s="67">
        <v>6434.9022000000004</v>
      </c>
      <c r="R305" s="67" t="s">
        <v>16</v>
      </c>
      <c r="S305" s="67" t="s">
        <v>386</v>
      </c>
      <c r="T305" s="67" t="s">
        <v>16</v>
      </c>
      <c r="U305" s="67">
        <v>0</v>
      </c>
      <c r="V305" s="67">
        <v>0</v>
      </c>
      <c r="W305" s="67">
        <v>15</v>
      </c>
      <c r="X305" s="67" t="s">
        <v>16</v>
      </c>
      <c r="Y305" s="67" t="s">
        <v>365</v>
      </c>
      <c r="Z305" s="67" t="s">
        <v>16</v>
      </c>
      <c r="AA305" s="67" t="s">
        <v>16</v>
      </c>
      <c r="AB305" s="67" t="s">
        <v>1359</v>
      </c>
      <c r="AC305" s="67" t="s">
        <v>16</v>
      </c>
      <c r="AD305" s="67" t="s">
        <v>997</v>
      </c>
      <c r="AE305" s="67" t="s">
        <v>1003</v>
      </c>
      <c r="AF305" s="67" t="s">
        <v>16</v>
      </c>
      <c r="AG305" s="67" t="s">
        <v>16</v>
      </c>
      <c r="AH305" s="67" t="s">
        <v>16</v>
      </c>
      <c r="AI305" s="67" t="s">
        <v>16</v>
      </c>
      <c r="AJ305" s="67" t="s">
        <v>16</v>
      </c>
      <c r="AK305" s="67" t="s">
        <v>16</v>
      </c>
      <c r="AL305" s="67" t="s">
        <v>16</v>
      </c>
      <c r="AM305" s="67" t="s">
        <v>16</v>
      </c>
      <c r="AN305" s="67" t="s">
        <v>16</v>
      </c>
      <c r="AO305" s="67" t="s">
        <v>16</v>
      </c>
      <c r="AP305" s="67" t="s">
        <v>16</v>
      </c>
      <c r="AQ305" s="67" t="s">
        <v>505</v>
      </c>
      <c r="AR305" s="67" t="s">
        <v>16</v>
      </c>
      <c r="AS305" s="67" t="s">
        <v>16</v>
      </c>
      <c r="AT305" s="67" t="s">
        <v>16</v>
      </c>
    </row>
    <row r="306" spans="2:46" x14ac:dyDescent="0.3">
      <c r="B306" s="12" t="s">
        <v>331</v>
      </c>
      <c r="C306" s="14" t="s">
        <v>308</v>
      </c>
      <c r="D306" s="67" t="s">
        <v>44</v>
      </c>
      <c r="E306" s="67" t="s">
        <v>114</v>
      </c>
      <c r="F306" s="67">
        <v>23301</v>
      </c>
      <c r="G306" s="67" t="s">
        <v>17</v>
      </c>
      <c r="H306" s="67" t="s">
        <v>139</v>
      </c>
      <c r="I306" s="67" t="s">
        <v>19</v>
      </c>
      <c r="J306" s="67" t="s">
        <v>114</v>
      </c>
      <c r="K306" s="67">
        <v>1</v>
      </c>
      <c r="L306" s="67" t="s">
        <v>314</v>
      </c>
      <c r="M306" s="67">
        <v>1982</v>
      </c>
      <c r="N306" s="66" t="b">
        <v>0</v>
      </c>
      <c r="O306" s="67">
        <v>1982</v>
      </c>
      <c r="P306" s="15">
        <v>0.1</v>
      </c>
      <c r="Q306" s="67">
        <v>6204.4512000000004</v>
      </c>
      <c r="R306" s="67" t="s">
        <v>16</v>
      </c>
      <c r="S306" s="67" t="s">
        <v>386</v>
      </c>
      <c r="T306" s="67" t="s">
        <v>16</v>
      </c>
      <c r="U306" s="67">
        <v>0</v>
      </c>
      <c r="V306" s="67">
        <v>0</v>
      </c>
      <c r="W306" s="67">
        <v>15</v>
      </c>
      <c r="X306" s="67" t="s">
        <v>16</v>
      </c>
      <c r="Y306" s="67" t="s">
        <v>365</v>
      </c>
      <c r="Z306" s="67" t="s">
        <v>16</v>
      </c>
      <c r="AA306" s="67" t="s">
        <v>16</v>
      </c>
      <c r="AB306" s="67" t="s">
        <v>1360</v>
      </c>
      <c r="AC306" s="67" t="s">
        <v>16</v>
      </c>
      <c r="AD306" s="67" t="s">
        <v>997</v>
      </c>
      <c r="AE306" s="67" t="s">
        <v>1003</v>
      </c>
      <c r="AF306" s="67" t="s">
        <v>16</v>
      </c>
      <c r="AG306" s="67" t="s">
        <v>16</v>
      </c>
      <c r="AH306" s="67" t="s">
        <v>16</v>
      </c>
      <c r="AI306" s="67" t="s">
        <v>16</v>
      </c>
      <c r="AJ306" s="67" t="s">
        <v>16</v>
      </c>
      <c r="AK306" s="67" t="s">
        <v>16</v>
      </c>
      <c r="AL306" s="67" t="s">
        <v>16</v>
      </c>
      <c r="AM306" s="67" t="s">
        <v>16</v>
      </c>
      <c r="AN306" s="67" t="s">
        <v>16</v>
      </c>
      <c r="AO306" s="67" t="s">
        <v>16</v>
      </c>
      <c r="AP306" s="67" t="s">
        <v>16</v>
      </c>
      <c r="AQ306" s="67" t="s">
        <v>552</v>
      </c>
      <c r="AR306" s="67" t="s">
        <v>16</v>
      </c>
      <c r="AS306" s="67" t="s">
        <v>16</v>
      </c>
      <c r="AT306" s="67" t="s">
        <v>16</v>
      </c>
    </row>
    <row r="307" spans="2:46" x14ac:dyDescent="0.3">
      <c r="B307" s="12" t="s">
        <v>331</v>
      </c>
      <c r="C307" s="14" t="s">
        <v>308</v>
      </c>
      <c r="D307" s="67" t="s">
        <v>44</v>
      </c>
      <c r="E307" s="67" t="s">
        <v>114</v>
      </c>
      <c r="F307" s="67">
        <v>23301</v>
      </c>
      <c r="G307" s="67" t="s">
        <v>17</v>
      </c>
      <c r="H307" s="67" t="s">
        <v>139</v>
      </c>
      <c r="I307" s="67" t="s">
        <v>19</v>
      </c>
      <c r="J307" s="67" t="s">
        <v>114</v>
      </c>
      <c r="K307" s="67">
        <v>1</v>
      </c>
      <c r="L307" s="67" t="s">
        <v>314</v>
      </c>
      <c r="M307" s="67">
        <v>2004</v>
      </c>
      <c r="N307" s="66" t="b">
        <v>0</v>
      </c>
      <c r="O307" s="67">
        <v>2004</v>
      </c>
      <c r="P307" s="15">
        <v>0.1</v>
      </c>
      <c r="Q307" s="67">
        <v>5498.9164000000001</v>
      </c>
      <c r="R307" s="67" t="s">
        <v>16</v>
      </c>
      <c r="S307" s="67" t="s">
        <v>386</v>
      </c>
      <c r="T307" s="67" t="s">
        <v>16</v>
      </c>
      <c r="U307" s="67">
        <v>0</v>
      </c>
      <c r="V307" s="67">
        <v>0</v>
      </c>
      <c r="W307" s="67">
        <v>15</v>
      </c>
      <c r="X307" s="67" t="s">
        <v>16</v>
      </c>
      <c r="Y307" s="67" t="s">
        <v>365</v>
      </c>
      <c r="Z307" s="67" t="s">
        <v>16</v>
      </c>
      <c r="AA307" s="67" t="s">
        <v>16</v>
      </c>
      <c r="AB307" s="67" t="s">
        <v>1361</v>
      </c>
      <c r="AC307" s="67" t="s">
        <v>16</v>
      </c>
      <c r="AD307" s="67" t="s">
        <v>1000</v>
      </c>
      <c r="AE307" s="67" t="s">
        <v>1001</v>
      </c>
      <c r="AF307" s="67" t="s">
        <v>16</v>
      </c>
      <c r="AG307" s="67" t="s">
        <v>16</v>
      </c>
      <c r="AH307" s="67" t="s">
        <v>16</v>
      </c>
      <c r="AI307" s="67" t="s">
        <v>16</v>
      </c>
      <c r="AJ307" s="67" t="s">
        <v>16</v>
      </c>
      <c r="AK307" s="67" t="s">
        <v>16</v>
      </c>
      <c r="AL307" s="67" t="s">
        <v>16</v>
      </c>
      <c r="AM307" s="67" t="s">
        <v>16</v>
      </c>
      <c r="AN307" s="67" t="s">
        <v>16</v>
      </c>
      <c r="AO307" s="67" t="s">
        <v>16</v>
      </c>
      <c r="AP307" s="67" t="s">
        <v>16</v>
      </c>
      <c r="AQ307" s="67" t="s">
        <v>517</v>
      </c>
      <c r="AR307" s="67" t="s">
        <v>16</v>
      </c>
      <c r="AS307" s="67" t="s">
        <v>16</v>
      </c>
      <c r="AT307" s="67" t="s">
        <v>16</v>
      </c>
    </row>
    <row r="308" spans="2:46" x14ac:dyDescent="0.3">
      <c r="B308" s="12" t="s">
        <v>331</v>
      </c>
      <c r="C308" s="14" t="s">
        <v>308</v>
      </c>
      <c r="D308" s="67" t="s">
        <v>44</v>
      </c>
      <c r="E308" s="67" t="s">
        <v>114</v>
      </c>
      <c r="F308" s="67">
        <v>23301</v>
      </c>
      <c r="G308" s="67" t="s">
        <v>17</v>
      </c>
      <c r="H308" s="67" t="s">
        <v>139</v>
      </c>
      <c r="I308" s="67" t="s">
        <v>19</v>
      </c>
      <c r="J308" s="67" t="s">
        <v>114</v>
      </c>
      <c r="K308" s="67">
        <v>1</v>
      </c>
      <c r="L308" s="67" t="s">
        <v>314</v>
      </c>
      <c r="M308" s="67">
        <v>1979</v>
      </c>
      <c r="N308" s="66" t="b">
        <v>0</v>
      </c>
      <c r="O308" s="67">
        <v>1979</v>
      </c>
      <c r="P308" s="15">
        <v>0.1</v>
      </c>
      <c r="Q308" s="67">
        <v>4267.7759999999998</v>
      </c>
      <c r="R308" s="67" t="s">
        <v>16</v>
      </c>
      <c r="S308" s="67" t="s">
        <v>386</v>
      </c>
      <c r="T308" s="67" t="s">
        <v>16</v>
      </c>
      <c r="U308" s="67">
        <v>0</v>
      </c>
      <c r="V308" s="67">
        <v>0</v>
      </c>
      <c r="W308" s="67">
        <v>15</v>
      </c>
      <c r="X308" s="67" t="s">
        <v>16</v>
      </c>
      <c r="Y308" s="67" t="s">
        <v>365</v>
      </c>
      <c r="Z308" s="67" t="s">
        <v>16</v>
      </c>
      <c r="AA308" s="67" t="s">
        <v>16</v>
      </c>
      <c r="AB308" s="67" t="s">
        <v>1362</v>
      </c>
      <c r="AC308" s="67" t="s">
        <v>16</v>
      </c>
      <c r="AD308" s="67" t="s">
        <v>1000</v>
      </c>
      <c r="AE308" s="67" t="s">
        <v>1001</v>
      </c>
      <c r="AF308" s="67" t="s">
        <v>16</v>
      </c>
      <c r="AG308" s="67" t="s">
        <v>16</v>
      </c>
      <c r="AH308" s="67" t="s">
        <v>16</v>
      </c>
      <c r="AI308" s="67" t="s">
        <v>16</v>
      </c>
      <c r="AJ308" s="67" t="s">
        <v>16</v>
      </c>
      <c r="AK308" s="67" t="s">
        <v>16</v>
      </c>
      <c r="AL308" s="67" t="s">
        <v>16</v>
      </c>
      <c r="AM308" s="67" t="s">
        <v>16</v>
      </c>
      <c r="AN308" s="67" t="s">
        <v>16</v>
      </c>
      <c r="AO308" s="67" t="s">
        <v>16</v>
      </c>
      <c r="AP308" s="67" t="s">
        <v>16</v>
      </c>
      <c r="AQ308" s="67" t="s">
        <v>651</v>
      </c>
      <c r="AR308" s="67" t="s">
        <v>16</v>
      </c>
      <c r="AS308" s="67" t="s">
        <v>16</v>
      </c>
      <c r="AT308" s="67" t="s">
        <v>16</v>
      </c>
    </row>
    <row r="309" spans="2:46" x14ac:dyDescent="0.3">
      <c r="B309" s="12" t="s">
        <v>331</v>
      </c>
      <c r="C309" s="14" t="s">
        <v>308</v>
      </c>
      <c r="D309" s="67" t="s">
        <v>44</v>
      </c>
      <c r="E309" s="67" t="s">
        <v>142</v>
      </c>
      <c r="F309" s="67">
        <v>23400</v>
      </c>
      <c r="G309" s="67" t="s">
        <v>17</v>
      </c>
      <c r="H309" s="67" t="s">
        <v>139</v>
      </c>
      <c r="I309" s="67" t="s">
        <v>19</v>
      </c>
      <c r="J309" s="67" t="s">
        <v>142</v>
      </c>
      <c r="K309" s="67">
        <v>2</v>
      </c>
      <c r="L309" s="67" t="s">
        <v>314</v>
      </c>
      <c r="M309" s="67">
        <v>2008</v>
      </c>
      <c r="N309" s="66" t="b">
        <v>0</v>
      </c>
      <c r="O309" s="67">
        <v>2008</v>
      </c>
      <c r="P309" s="15">
        <v>0.1</v>
      </c>
      <c r="Q309" s="67">
        <v>107672.21120000001</v>
      </c>
      <c r="R309" s="67" t="s">
        <v>16</v>
      </c>
      <c r="S309" s="67" t="s">
        <v>386</v>
      </c>
      <c r="T309" s="67" t="s">
        <v>16</v>
      </c>
      <c r="U309" s="67">
        <v>0</v>
      </c>
      <c r="V309" s="67">
        <v>0</v>
      </c>
      <c r="W309" s="67">
        <v>15</v>
      </c>
      <c r="X309" s="67" t="s">
        <v>16</v>
      </c>
      <c r="Y309" s="67" t="s">
        <v>365</v>
      </c>
      <c r="Z309" s="67" t="s">
        <v>16</v>
      </c>
      <c r="AA309" s="67" t="s">
        <v>16</v>
      </c>
      <c r="AB309" s="67" t="s">
        <v>1363</v>
      </c>
      <c r="AC309" s="67" t="s">
        <v>16</v>
      </c>
      <c r="AD309" s="67" t="s">
        <v>997</v>
      </c>
      <c r="AE309" s="67" t="s">
        <v>1003</v>
      </c>
      <c r="AF309" s="67" t="s">
        <v>16</v>
      </c>
      <c r="AG309" s="67" t="s">
        <v>16</v>
      </c>
      <c r="AH309" s="67" t="s">
        <v>16</v>
      </c>
      <c r="AI309" s="67" t="s">
        <v>16</v>
      </c>
      <c r="AJ309" s="67" t="s">
        <v>16</v>
      </c>
      <c r="AK309" s="67" t="s">
        <v>16</v>
      </c>
      <c r="AL309" s="67" t="s">
        <v>16</v>
      </c>
      <c r="AM309" s="67" t="s">
        <v>16</v>
      </c>
      <c r="AN309" s="67" t="s">
        <v>16</v>
      </c>
      <c r="AO309" s="67" t="s">
        <v>16</v>
      </c>
      <c r="AP309" s="67" t="s">
        <v>16</v>
      </c>
      <c r="AQ309" s="67" t="s">
        <v>638</v>
      </c>
      <c r="AR309" s="67" t="s">
        <v>16</v>
      </c>
      <c r="AS309" s="67" t="s">
        <v>16</v>
      </c>
      <c r="AT309" s="67" t="s">
        <v>16</v>
      </c>
    </row>
    <row r="310" spans="2:46" x14ac:dyDescent="0.3">
      <c r="B310" s="12" t="s">
        <v>331</v>
      </c>
      <c r="C310" s="14" t="s">
        <v>308</v>
      </c>
      <c r="D310" s="67" t="s">
        <v>44</v>
      </c>
      <c r="E310" s="67" t="s">
        <v>142</v>
      </c>
      <c r="F310" s="67">
        <v>23400</v>
      </c>
      <c r="G310" s="67" t="s">
        <v>17</v>
      </c>
      <c r="H310" s="67" t="s">
        <v>139</v>
      </c>
      <c r="I310" s="67" t="s">
        <v>19</v>
      </c>
      <c r="J310" s="67" t="s">
        <v>142</v>
      </c>
      <c r="K310" s="67">
        <v>1</v>
      </c>
      <c r="L310" s="67" t="s">
        <v>314</v>
      </c>
      <c r="M310" s="67">
        <v>1982</v>
      </c>
      <c r="N310" s="66" t="b">
        <v>0</v>
      </c>
      <c r="O310" s="67">
        <v>1982</v>
      </c>
      <c r="P310" s="15">
        <v>0.1</v>
      </c>
      <c r="Q310" s="67">
        <v>8686.2315999999992</v>
      </c>
      <c r="R310" s="67" t="s">
        <v>16</v>
      </c>
      <c r="S310" s="67" t="s">
        <v>386</v>
      </c>
      <c r="T310" s="67" t="s">
        <v>16</v>
      </c>
      <c r="U310" s="67">
        <v>0</v>
      </c>
      <c r="V310" s="67">
        <v>0</v>
      </c>
      <c r="W310" s="67">
        <v>15</v>
      </c>
      <c r="X310" s="67" t="s">
        <v>16</v>
      </c>
      <c r="Y310" s="67" t="s">
        <v>365</v>
      </c>
      <c r="Z310" s="67" t="s">
        <v>16</v>
      </c>
      <c r="AA310" s="67" t="s">
        <v>16</v>
      </c>
      <c r="AB310" s="67" t="s">
        <v>1364</v>
      </c>
      <c r="AC310" s="67" t="s">
        <v>16</v>
      </c>
      <c r="AD310" s="67" t="s">
        <v>997</v>
      </c>
      <c r="AE310" s="67" t="s">
        <v>1003</v>
      </c>
      <c r="AF310" s="67" t="s">
        <v>16</v>
      </c>
      <c r="AG310" s="67" t="s">
        <v>16</v>
      </c>
      <c r="AH310" s="67" t="s">
        <v>16</v>
      </c>
      <c r="AI310" s="67" t="s">
        <v>16</v>
      </c>
      <c r="AJ310" s="67" t="s">
        <v>16</v>
      </c>
      <c r="AK310" s="67" t="s">
        <v>16</v>
      </c>
      <c r="AL310" s="67" t="s">
        <v>16</v>
      </c>
      <c r="AM310" s="67" t="s">
        <v>16</v>
      </c>
      <c r="AN310" s="67" t="s">
        <v>16</v>
      </c>
      <c r="AO310" s="67" t="s">
        <v>16</v>
      </c>
      <c r="AP310" s="67" t="s">
        <v>16</v>
      </c>
      <c r="AQ310" s="67" t="s">
        <v>634</v>
      </c>
      <c r="AR310" s="67" t="s">
        <v>16</v>
      </c>
      <c r="AS310" s="67" t="s">
        <v>16</v>
      </c>
      <c r="AT310" s="67" t="s">
        <v>16</v>
      </c>
    </row>
    <row r="311" spans="2:46" x14ac:dyDescent="0.3">
      <c r="B311" s="12" t="s">
        <v>331</v>
      </c>
      <c r="C311" s="14" t="s">
        <v>308</v>
      </c>
      <c r="D311" s="67" t="s">
        <v>44</v>
      </c>
      <c r="E311" s="67" t="s">
        <v>137</v>
      </c>
      <c r="F311" s="67">
        <v>22000</v>
      </c>
      <c r="G311" s="67" t="s">
        <v>17</v>
      </c>
      <c r="H311" s="67" t="s">
        <v>137</v>
      </c>
      <c r="I311" s="67" t="s">
        <v>64</v>
      </c>
      <c r="J311" s="67" t="s">
        <v>64</v>
      </c>
      <c r="K311" s="67">
        <v>3</v>
      </c>
      <c r="L311" s="67" t="s">
        <v>314</v>
      </c>
      <c r="M311" s="67">
        <v>1994</v>
      </c>
      <c r="N311" s="66" t="b">
        <v>0</v>
      </c>
      <c r="O311" s="67">
        <v>1994</v>
      </c>
      <c r="P311" s="15">
        <v>0.1</v>
      </c>
      <c r="Q311" s="67">
        <v>91644.175300000003</v>
      </c>
      <c r="R311" s="67" t="s">
        <v>16</v>
      </c>
      <c r="S311" s="67" t="s">
        <v>386</v>
      </c>
      <c r="T311" s="67" t="s">
        <v>16</v>
      </c>
      <c r="U311" s="67">
        <v>0</v>
      </c>
      <c r="V311" s="67">
        <v>0</v>
      </c>
      <c r="W311" s="67">
        <v>80</v>
      </c>
      <c r="X311" s="67" t="s">
        <v>16</v>
      </c>
      <c r="Y311" s="67" t="s">
        <v>365</v>
      </c>
      <c r="Z311" s="67" t="s">
        <v>16</v>
      </c>
      <c r="AA311" s="67" t="s">
        <v>16</v>
      </c>
      <c r="AB311" s="67" t="s">
        <v>1365</v>
      </c>
      <c r="AC311" s="67" t="s">
        <v>16</v>
      </c>
      <c r="AD311" s="67" t="s">
        <v>1000</v>
      </c>
      <c r="AE311" s="67" t="s">
        <v>1001</v>
      </c>
      <c r="AF311" s="67" t="s">
        <v>16</v>
      </c>
      <c r="AG311" s="67" t="s">
        <v>16</v>
      </c>
      <c r="AH311" s="67" t="s">
        <v>16</v>
      </c>
      <c r="AI311" s="67" t="s">
        <v>16</v>
      </c>
      <c r="AJ311" s="67" t="s">
        <v>16</v>
      </c>
      <c r="AK311" s="67" t="s">
        <v>16</v>
      </c>
      <c r="AL311" s="67" t="s">
        <v>16</v>
      </c>
      <c r="AM311" s="67" t="s">
        <v>16</v>
      </c>
      <c r="AN311" s="67" t="s">
        <v>16</v>
      </c>
      <c r="AO311" s="67" t="s">
        <v>16</v>
      </c>
      <c r="AP311" s="67" t="s">
        <v>16</v>
      </c>
      <c r="AQ311" s="67" t="s">
        <v>514</v>
      </c>
      <c r="AR311" s="67" t="s">
        <v>16</v>
      </c>
      <c r="AS311" s="67" t="s">
        <v>16</v>
      </c>
      <c r="AT311" s="67" t="s">
        <v>16</v>
      </c>
    </row>
    <row r="312" spans="2:46" x14ac:dyDescent="0.3">
      <c r="B312" s="12" t="s">
        <v>331</v>
      </c>
      <c r="C312" s="14" t="s">
        <v>308</v>
      </c>
      <c r="D312" s="67" t="s">
        <v>44</v>
      </c>
      <c r="E312" s="67" t="s">
        <v>137</v>
      </c>
      <c r="F312" s="67">
        <v>22000</v>
      </c>
      <c r="G312" s="67" t="s">
        <v>17</v>
      </c>
      <c r="H312" s="67" t="s">
        <v>137</v>
      </c>
      <c r="I312" s="67" t="s">
        <v>64</v>
      </c>
      <c r="J312" s="67" t="s">
        <v>64</v>
      </c>
      <c r="K312" s="67">
        <v>3</v>
      </c>
      <c r="L312" s="67" t="s">
        <v>314</v>
      </c>
      <c r="M312" s="67">
        <v>1995</v>
      </c>
      <c r="N312" s="66" t="b">
        <v>0</v>
      </c>
      <c r="O312" s="67">
        <v>1995</v>
      </c>
      <c r="P312" s="15">
        <v>0.1</v>
      </c>
      <c r="Q312" s="67">
        <v>13263.3439</v>
      </c>
      <c r="R312" s="67" t="s">
        <v>16</v>
      </c>
      <c r="S312" s="67" t="s">
        <v>386</v>
      </c>
      <c r="T312" s="67" t="s">
        <v>16</v>
      </c>
      <c r="U312" s="67">
        <v>0</v>
      </c>
      <c r="V312" s="67">
        <v>0</v>
      </c>
      <c r="W312" s="67">
        <v>80</v>
      </c>
      <c r="X312" s="67" t="s">
        <v>16</v>
      </c>
      <c r="Y312" s="67" t="s">
        <v>365</v>
      </c>
      <c r="Z312" s="67" t="s">
        <v>16</v>
      </c>
      <c r="AA312" s="67" t="s">
        <v>16</v>
      </c>
      <c r="AB312" s="67" t="s">
        <v>1366</v>
      </c>
      <c r="AC312" s="67" t="s">
        <v>16</v>
      </c>
      <c r="AD312" s="67" t="s">
        <v>999</v>
      </c>
      <c r="AE312" s="67" t="s">
        <v>1002</v>
      </c>
      <c r="AF312" s="67" t="s">
        <v>16</v>
      </c>
      <c r="AG312" s="67" t="s">
        <v>16</v>
      </c>
      <c r="AH312" s="67" t="s">
        <v>16</v>
      </c>
      <c r="AI312" s="67" t="s">
        <v>16</v>
      </c>
      <c r="AJ312" s="67" t="s">
        <v>16</v>
      </c>
      <c r="AK312" s="67" t="s">
        <v>16</v>
      </c>
      <c r="AL312" s="67" t="s">
        <v>16</v>
      </c>
      <c r="AM312" s="67" t="s">
        <v>16</v>
      </c>
      <c r="AN312" s="67" t="s">
        <v>16</v>
      </c>
      <c r="AO312" s="67" t="s">
        <v>16</v>
      </c>
      <c r="AP312" s="67" t="s">
        <v>16</v>
      </c>
      <c r="AQ312" s="67" t="s">
        <v>567</v>
      </c>
      <c r="AR312" s="67" t="s">
        <v>16</v>
      </c>
      <c r="AS312" s="67" t="s">
        <v>16</v>
      </c>
      <c r="AT312" s="67" t="s">
        <v>16</v>
      </c>
    </row>
    <row r="313" spans="2:46" x14ac:dyDescent="0.3">
      <c r="B313" s="12" t="s">
        <v>331</v>
      </c>
      <c r="C313" s="14" t="s">
        <v>308</v>
      </c>
      <c r="D313" s="67" t="s">
        <v>44</v>
      </c>
      <c r="E313" s="67" t="s">
        <v>137</v>
      </c>
      <c r="F313" s="67">
        <v>22000</v>
      </c>
      <c r="G313" s="67" t="s">
        <v>17</v>
      </c>
      <c r="H313" s="67" t="s">
        <v>137</v>
      </c>
      <c r="I313" s="67" t="s">
        <v>64</v>
      </c>
      <c r="J313" s="67" t="s">
        <v>64</v>
      </c>
      <c r="K313" s="67">
        <v>1</v>
      </c>
      <c r="L313" s="67" t="s">
        <v>314</v>
      </c>
      <c r="M313" s="67">
        <v>1993</v>
      </c>
      <c r="N313" s="66" t="b">
        <v>0</v>
      </c>
      <c r="O313" s="67">
        <v>1993</v>
      </c>
      <c r="P313" s="15">
        <v>0.1</v>
      </c>
      <c r="Q313" s="67">
        <v>7929.2885999999999</v>
      </c>
      <c r="R313" s="67" t="s">
        <v>16</v>
      </c>
      <c r="S313" s="67" t="s">
        <v>386</v>
      </c>
      <c r="T313" s="67" t="s">
        <v>16</v>
      </c>
      <c r="U313" s="67">
        <v>0</v>
      </c>
      <c r="V313" s="67">
        <v>0</v>
      </c>
      <c r="W313" s="67">
        <v>80</v>
      </c>
      <c r="X313" s="67" t="s">
        <v>16</v>
      </c>
      <c r="Y313" s="67" t="s">
        <v>365</v>
      </c>
      <c r="Z313" s="67" t="s">
        <v>16</v>
      </c>
      <c r="AA313" s="67" t="s">
        <v>16</v>
      </c>
      <c r="AB313" s="67" t="s">
        <v>1367</v>
      </c>
      <c r="AC313" s="67" t="s">
        <v>16</v>
      </c>
      <c r="AD313" s="67" t="s">
        <v>997</v>
      </c>
      <c r="AE313" s="67" t="s">
        <v>1003</v>
      </c>
      <c r="AF313" s="67" t="s">
        <v>16</v>
      </c>
      <c r="AG313" s="67" t="s">
        <v>16</v>
      </c>
      <c r="AH313" s="67" t="s">
        <v>16</v>
      </c>
      <c r="AI313" s="67" t="s">
        <v>16</v>
      </c>
      <c r="AJ313" s="67" t="s">
        <v>16</v>
      </c>
      <c r="AK313" s="67" t="s">
        <v>16</v>
      </c>
      <c r="AL313" s="67" t="s">
        <v>16</v>
      </c>
      <c r="AM313" s="67" t="s">
        <v>16</v>
      </c>
      <c r="AN313" s="67" t="s">
        <v>16</v>
      </c>
      <c r="AO313" s="67" t="s">
        <v>16</v>
      </c>
      <c r="AP313" s="67" t="s">
        <v>16</v>
      </c>
      <c r="AQ313" s="67" t="s">
        <v>508</v>
      </c>
      <c r="AR313" s="67" t="s">
        <v>16</v>
      </c>
      <c r="AS313" s="67" t="s">
        <v>16</v>
      </c>
      <c r="AT313" s="67" t="s">
        <v>16</v>
      </c>
    </row>
    <row r="314" spans="2:46" x14ac:dyDescent="0.3">
      <c r="B314" s="12" t="s">
        <v>331</v>
      </c>
      <c r="C314" s="14" t="s">
        <v>308</v>
      </c>
      <c r="D314" s="67" t="s">
        <v>44</v>
      </c>
      <c r="E314" s="67" t="s">
        <v>728</v>
      </c>
      <c r="F314" s="67">
        <v>22300</v>
      </c>
      <c r="G314" s="67" t="s">
        <v>17</v>
      </c>
      <c r="H314" s="67" t="s">
        <v>137</v>
      </c>
      <c r="I314" s="67" t="s">
        <v>114</v>
      </c>
      <c r="J314" s="67" t="s">
        <v>728</v>
      </c>
      <c r="K314" s="67">
        <v>2</v>
      </c>
      <c r="L314" s="67" t="s">
        <v>314</v>
      </c>
      <c r="M314" s="67">
        <v>1999</v>
      </c>
      <c r="N314" s="66" t="b">
        <v>0</v>
      </c>
      <c r="O314" s="67">
        <v>1999</v>
      </c>
      <c r="P314" s="15">
        <v>0.1</v>
      </c>
      <c r="Q314" s="67">
        <v>612113.42409999995</v>
      </c>
      <c r="R314" s="67" t="s">
        <v>16</v>
      </c>
      <c r="S314" s="67" t="s">
        <v>386</v>
      </c>
      <c r="T314" s="67" t="s">
        <v>16</v>
      </c>
      <c r="U314" s="67">
        <v>0</v>
      </c>
      <c r="V314" s="67">
        <v>0</v>
      </c>
      <c r="W314" s="67">
        <v>60</v>
      </c>
      <c r="X314" s="67" t="s">
        <v>16</v>
      </c>
      <c r="Y314" s="67" t="s">
        <v>365</v>
      </c>
      <c r="Z314" s="67" t="s">
        <v>16</v>
      </c>
      <c r="AA314" s="67" t="s">
        <v>16</v>
      </c>
      <c r="AB314" s="67" t="s">
        <v>1368</v>
      </c>
      <c r="AC314" s="67" t="s">
        <v>16</v>
      </c>
      <c r="AD314" s="67" t="s">
        <v>997</v>
      </c>
      <c r="AE314" s="67" t="s">
        <v>1003</v>
      </c>
      <c r="AF314" s="67" t="s">
        <v>16</v>
      </c>
      <c r="AG314" s="67" t="s">
        <v>16</v>
      </c>
      <c r="AH314" s="67" t="s">
        <v>16</v>
      </c>
      <c r="AI314" s="67" t="s">
        <v>16</v>
      </c>
      <c r="AJ314" s="67" t="s">
        <v>16</v>
      </c>
      <c r="AK314" s="67" t="s">
        <v>16</v>
      </c>
      <c r="AL314" s="67" t="s">
        <v>16</v>
      </c>
      <c r="AM314" s="67" t="s">
        <v>16</v>
      </c>
      <c r="AN314" s="67" t="s">
        <v>16</v>
      </c>
      <c r="AO314" s="67" t="s">
        <v>16</v>
      </c>
      <c r="AP314" s="67" t="s">
        <v>16</v>
      </c>
      <c r="AQ314" s="67" t="s">
        <v>506</v>
      </c>
      <c r="AR314" s="67" t="s">
        <v>16</v>
      </c>
      <c r="AS314" s="67" t="s">
        <v>16</v>
      </c>
      <c r="AT314" s="67" t="s">
        <v>16</v>
      </c>
    </row>
    <row r="315" spans="2:46" x14ac:dyDescent="0.3">
      <c r="B315" s="12" t="s">
        <v>331</v>
      </c>
      <c r="C315" s="14" t="s">
        <v>308</v>
      </c>
      <c r="D315" s="67" t="s">
        <v>44</v>
      </c>
      <c r="E315" s="67" t="s">
        <v>252</v>
      </c>
      <c r="F315" s="67">
        <v>40000</v>
      </c>
      <c r="G315" s="67" t="s">
        <v>252</v>
      </c>
      <c r="H315" s="67" t="s">
        <v>64</v>
      </c>
      <c r="I315" s="67" t="s">
        <v>64</v>
      </c>
      <c r="J315" s="67" t="s">
        <v>64</v>
      </c>
      <c r="K315" s="67">
        <v>3</v>
      </c>
      <c r="L315" s="67" t="s">
        <v>314</v>
      </c>
      <c r="M315" s="67">
        <v>2002</v>
      </c>
      <c r="N315" s="66" t="b">
        <v>0</v>
      </c>
      <c r="O315" s="67">
        <v>2002</v>
      </c>
      <c r="P315" s="15">
        <v>0.1</v>
      </c>
      <c r="Q315" s="67">
        <v>4804904.2457999997</v>
      </c>
      <c r="R315" s="67" t="s">
        <v>16</v>
      </c>
      <c r="S315" s="67" t="s">
        <v>386</v>
      </c>
      <c r="T315" s="67" t="s">
        <v>16</v>
      </c>
      <c r="U315" s="67">
        <v>0</v>
      </c>
      <c r="V315" s="67">
        <v>0</v>
      </c>
      <c r="W315" s="67">
        <v>60</v>
      </c>
      <c r="X315" s="67" t="s">
        <v>16</v>
      </c>
      <c r="Y315" s="67" t="s">
        <v>365</v>
      </c>
      <c r="Z315" s="67" t="s">
        <v>16</v>
      </c>
      <c r="AA315" s="67" t="s">
        <v>16</v>
      </c>
      <c r="AB315" s="67" t="s">
        <v>1369</v>
      </c>
      <c r="AC315" s="67" t="s">
        <v>16</v>
      </c>
      <c r="AD315" s="67" t="s">
        <v>1008</v>
      </c>
      <c r="AE315" s="67" t="s">
        <v>998</v>
      </c>
      <c r="AF315" s="67" t="s">
        <v>16</v>
      </c>
      <c r="AG315" s="67" t="s">
        <v>16</v>
      </c>
      <c r="AH315" s="67" t="s">
        <v>16</v>
      </c>
      <c r="AI315" s="67" t="s">
        <v>16</v>
      </c>
      <c r="AJ315" s="67" t="s">
        <v>16</v>
      </c>
      <c r="AK315" s="67" t="s">
        <v>16</v>
      </c>
      <c r="AL315" s="67" t="s">
        <v>16</v>
      </c>
      <c r="AM315" s="67" t="s">
        <v>16</v>
      </c>
      <c r="AN315" s="67" t="s">
        <v>16</v>
      </c>
      <c r="AO315" s="67" t="s">
        <v>16</v>
      </c>
      <c r="AP315" s="67" t="s">
        <v>16</v>
      </c>
      <c r="AQ315" s="67" t="s">
        <v>649</v>
      </c>
      <c r="AR315" s="67" t="s">
        <v>16</v>
      </c>
      <c r="AS315" s="67" t="s">
        <v>16</v>
      </c>
      <c r="AT315" s="67" t="s">
        <v>16</v>
      </c>
    </row>
    <row r="316" spans="2:46" x14ac:dyDescent="0.3">
      <c r="B316" s="12" t="s">
        <v>331</v>
      </c>
      <c r="C316" s="14" t="s">
        <v>308</v>
      </c>
      <c r="D316" s="67" t="s">
        <v>44</v>
      </c>
      <c r="E316" s="67" t="s">
        <v>266</v>
      </c>
      <c r="F316" s="67">
        <v>41603</v>
      </c>
      <c r="G316" s="67" t="s">
        <v>252</v>
      </c>
      <c r="H316" s="67" t="s">
        <v>179</v>
      </c>
      <c r="I316" s="67" t="s">
        <v>264</v>
      </c>
      <c r="J316" s="67" t="s">
        <v>266</v>
      </c>
      <c r="K316" s="67">
        <v>1</v>
      </c>
      <c r="L316" s="67" t="s">
        <v>314</v>
      </c>
      <c r="M316" s="67">
        <v>1992</v>
      </c>
      <c r="N316" s="66" t="b">
        <v>0</v>
      </c>
      <c r="O316" s="67">
        <v>1992</v>
      </c>
      <c r="P316" s="15">
        <v>0.1</v>
      </c>
      <c r="Q316" s="67">
        <v>137277.9136</v>
      </c>
      <c r="R316" s="67" t="s">
        <v>16</v>
      </c>
      <c r="S316" s="67" t="s">
        <v>386</v>
      </c>
      <c r="T316" s="67" t="s">
        <v>16</v>
      </c>
      <c r="U316" s="67">
        <v>0</v>
      </c>
      <c r="V316" s="67">
        <v>0</v>
      </c>
      <c r="W316" s="67">
        <v>20</v>
      </c>
      <c r="X316" s="67" t="s">
        <v>16</v>
      </c>
      <c r="Y316" s="67" t="s">
        <v>365</v>
      </c>
      <c r="Z316" s="67" t="s">
        <v>16</v>
      </c>
      <c r="AA316" s="67" t="s">
        <v>16</v>
      </c>
      <c r="AB316" s="67" t="s">
        <v>1370</v>
      </c>
      <c r="AC316" s="67" t="s">
        <v>16</v>
      </c>
      <c r="AD316" s="67" t="s">
        <v>1008</v>
      </c>
      <c r="AE316" s="67" t="s">
        <v>999</v>
      </c>
      <c r="AF316" s="67" t="s">
        <v>16</v>
      </c>
      <c r="AG316" s="67" t="s">
        <v>16</v>
      </c>
      <c r="AH316" s="67" t="s">
        <v>16</v>
      </c>
      <c r="AI316" s="67" t="s">
        <v>16</v>
      </c>
      <c r="AJ316" s="67" t="s">
        <v>16</v>
      </c>
      <c r="AK316" s="67" t="s">
        <v>16</v>
      </c>
      <c r="AL316" s="67" t="s">
        <v>16</v>
      </c>
      <c r="AM316" s="67" t="s">
        <v>16</v>
      </c>
      <c r="AN316" s="67" t="s">
        <v>16</v>
      </c>
      <c r="AO316" s="67" t="s">
        <v>16</v>
      </c>
      <c r="AP316" s="67" t="s">
        <v>16</v>
      </c>
      <c r="AQ316" s="67" t="s">
        <v>507</v>
      </c>
      <c r="AR316" s="67" t="s">
        <v>16</v>
      </c>
      <c r="AS316" s="67" t="s">
        <v>16</v>
      </c>
      <c r="AT316" s="67" t="s">
        <v>16</v>
      </c>
    </row>
    <row r="317" spans="2:46" x14ac:dyDescent="0.3">
      <c r="B317" s="12" t="s">
        <v>331</v>
      </c>
      <c r="C317" s="14" t="s">
        <v>308</v>
      </c>
      <c r="D317" s="67" t="s">
        <v>44</v>
      </c>
      <c r="E317" s="67" t="s">
        <v>114</v>
      </c>
      <c r="F317" s="67">
        <v>41204</v>
      </c>
      <c r="G317" s="67" t="s">
        <v>252</v>
      </c>
      <c r="H317" s="67" t="s">
        <v>171</v>
      </c>
      <c r="I317" s="67" t="s">
        <v>114</v>
      </c>
      <c r="J317" s="67" t="s">
        <v>114</v>
      </c>
      <c r="K317" s="67">
        <v>1</v>
      </c>
      <c r="L317" s="67" t="s">
        <v>314</v>
      </c>
      <c r="M317" s="67">
        <v>2009</v>
      </c>
      <c r="N317" s="66" t="b">
        <v>0</v>
      </c>
      <c r="O317" s="67">
        <v>2009</v>
      </c>
      <c r="P317" s="15">
        <v>0.1</v>
      </c>
      <c r="Q317" s="67">
        <v>230410.44639999999</v>
      </c>
      <c r="R317" s="67" t="s">
        <v>16</v>
      </c>
      <c r="S317" s="67" t="s">
        <v>386</v>
      </c>
      <c r="T317" s="67" t="s">
        <v>16</v>
      </c>
      <c r="U317" s="67">
        <v>0</v>
      </c>
      <c r="V317" s="67">
        <v>0</v>
      </c>
      <c r="W317" s="67">
        <v>60</v>
      </c>
      <c r="X317" s="67" t="s">
        <v>16</v>
      </c>
      <c r="Y317" s="67" t="s">
        <v>365</v>
      </c>
      <c r="Z317" s="67" t="s">
        <v>16</v>
      </c>
      <c r="AA317" s="67" t="s">
        <v>16</v>
      </c>
      <c r="AB317" s="67" t="s">
        <v>1371</v>
      </c>
      <c r="AC317" s="67" t="s">
        <v>16</v>
      </c>
      <c r="AD317" s="67" t="s">
        <v>1008</v>
      </c>
      <c r="AE317" s="67" t="s">
        <v>409</v>
      </c>
      <c r="AF317" s="67" t="s">
        <v>16</v>
      </c>
      <c r="AG317" s="67" t="s">
        <v>16</v>
      </c>
      <c r="AH317" s="67" t="s">
        <v>16</v>
      </c>
      <c r="AI317" s="67" t="s">
        <v>16</v>
      </c>
      <c r="AJ317" s="67" t="s">
        <v>16</v>
      </c>
      <c r="AK317" s="67" t="s">
        <v>16</v>
      </c>
      <c r="AL317" s="67" t="s">
        <v>16</v>
      </c>
      <c r="AM317" s="67" t="s">
        <v>16</v>
      </c>
      <c r="AN317" s="67" t="s">
        <v>16</v>
      </c>
      <c r="AO317" s="67" t="s">
        <v>16</v>
      </c>
      <c r="AP317" s="67" t="s">
        <v>16</v>
      </c>
      <c r="AQ317" s="67" t="s">
        <v>545</v>
      </c>
      <c r="AR317" s="67" t="s">
        <v>16</v>
      </c>
      <c r="AS317" s="67" t="s">
        <v>16</v>
      </c>
      <c r="AT317" s="67" t="s">
        <v>16</v>
      </c>
    </row>
    <row r="318" spans="2:46" x14ac:dyDescent="0.3">
      <c r="B318" s="12" t="s">
        <v>331</v>
      </c>
      <c r="C318" s="14" t="s">
        <v>308</v>
      </c>
      <c r="D318" s="67" t="s">
        <v>44</v>
      </c>
      <c r="E318" s="67" t="s">
        <v>114</v>
      </c>
      <c r="F318" s="67">
        <v>41004</v>
      </c>
      <c r="G318" s="67" t="s">
        <v>252</v>
      </c>
      <c r="H318" s="67" t="s">
        <v>822</v>
      </c>
      <c r="I318" s="67" t="s">
        <v>114</v>
      </c>
      <c r="J318" s="67" t="s">
        <v>64</v>
      </c>
      <c r="K318" s="67">
        <v>923</v>
      </c>
      <c r="L318" s="67" t="s">
        <v>314</v>
      </c>
      <c r="M318" s="67">
        <v>2000</v>
      </c>
      <c r="N318" s="66" t="b">
        <v>0</v>
      </c>
      <c r="O318" s="67">
        <v>2000</v>
      </c>
      <c r="P318" s="15">
        <v>0.1</v>
      </c>
      <c r="Q318" s="67">
        <v>542.06600000000003</v>
      </c>
      <c r="R318" s="67" t="s">
        <v>16</v>
      </c>
      <c r="S318" s="67" t="s">
        <v>386</v>
      </c>
      <c r="T318" s="67" t="s">
        <v>16</v>
      </c>
      <c r="U318" s="67">
        <v>0</v>
      </c>
      <c r="V318" s="67">
        <v>0</v>
      </c>
      <c r="W318" s="67">
        <v>40</v>
      </c>
      <c r="X318" s="67" t="s">
        <v>16</v>
      </c>
      <c r="Y318" s="67" t="s">
        <v>365</v>
      </c>
      <c r="Z318" s="67" t="s">
        <v>16</v>
      </c>
      <c r="AA318" s="67" t="s">
        <v>16</v>
      </c>
      <c r="AB318" s="67" t="s">
        <v>1372</v>
      </c>
      <c r="AC318" s="67" t="s">
        <v>16</v>
      </c>
      <c r="AD318" s="67" t="s">
        <v>1009</v>
      </c>
      <c r="AE318" s="67" t="s">
        <v>1000</v>
      </c>
      <c r="AF318" s="67" t="s">
        <v>16</v>
      </c>
      <c r="AG318" s="67" t="s">
        <v>16</v>
      </c>
      <c r="AH318" s="67" t="s">
        <v>16</v>
      </c>
      <c r="AI318" s="67" t="s">
        <v>16</v>
      </c>
      <c r="AJ318" s="67" t="s">
        <v>16</v>
      </c>
      <c r="AK318" s="67" t="s">
        <v>16</v>
      </c>
      <c r="AL318" s="67" t="s">
        <v>16</v>
      </c>
      <c r="AM318" s="67" t="s">
        <v>16</v>
      </c>
      <c r="AN318" s="67" t="s">
        <v>16</v>
      </c>
      <c r="AO318" s="67" t="s">
        <v>16</v>
      </c>
      <c r="AP318" s="67" t="s">
        <v>16</v>
      </c>
      <c r="AQ318" s="67" t="s">
        <v>557</v>
      </c>
      <c r="AR318" s="67" t="s">
        <v>16</v>
      </c>
      <c r="AS318" s="67" t="s">
        <v>16</v>
      </c>
      <c r="AT318" s="67" t="s">
        <v>16</v>
      </c>
    </row>
    <row r="319" spans="2:46" x14ac:dyDescent="0.3">
      <c r="B319" s="12" t="s">
        <v>331</v>
      </c>
      <c r="C319" s="14" t="s">
        <v>308</v>
      </c>
      <c r="D319" s="67" t="s">
        <v>44</v>
      </c>
      <c r="E319" s="67" t="s">
        <v>114</v>
      </c>
      <c r="F319" s="67">
        <v>41006</v>
      </c>
      <c r="G319" s="67" t="s">
        <v>252</v>
      </c>
      <c r="H319" s="67" t="s">
        <v>822</v>
      </c>
      <c r="I319" s="67" t="s">
        <v>824</v>
      </c>
      <c r="J319" s="67" t="s">
        <v>114</v>
      </c>
      <c r="K319" s="67">
        <v>113</v>
      </c>
      <c r="L319" s="67" t="s">
        <v>314</v>
      </c>
      <c r="M319" s="67">
        <v>2000</v>
      </c>
      <c r="N319" s="66" t="b">
        <v>0</v>
      </c>
      <c r="O319" s="67">
        <v>2000</v>
      </c>
      <c r="P319" s="15">
        <v>0.1</v>
      </c>
      <c r="Q319" s="67">
        <v>7840.6692000000003</v>
      </c>
      <c r="R319" s="67" t="s">
        <v>16</v>
      </c>
      <c r="S319" s="67" t="s">
        <v>386</v>
      </c>
      <c r="T319" s="67" t="s">
        <v>16</v>
      </c>
      <c r="U319" s="67">
        <v>0</v>
      </c>
      <c r="V319" s="67">
        <v>0</v>
      </c>
      <c r="W319" s="67">
        <v>15</v>
      </c>
      <c r="X319" s="67" t="s">
        <v>16</v>
      </c>
      <c r="Y319" s="67" t="s">
        <v>365</v>
      </c>
      <c r="Z319" s="67" t="s">
        <v>16</v>
      </c>
      <c r="AA319" s="67" t="s">
        <v>16</v>
      </c>
      <c r="AB319" s="67" t="s">
        <v>1373</v>
      </c>
      <c r="AC319" s="67" t="s">
        <v>16</v>
      </c>
      <c r="AD319" s="67" t="s">
        <v>1007</v>
      </c>
      <c r="AE319" s="67" t="s">
        <v>1000</v>
      </c>
      <c r="AF319" s="67" t="s">
        <v>16</v>
      </c>
      <c r="AG319" s="67" t="s">
        <v>16</v>
      </c>
      <c r="AH319" s="67" t="s">
        <v>16</v>
      </c>
      <c r="AI319" s="67" t="s">
        <v>16</v>
      </c>
      <c r="AJ319" s="67" t="s">
        <v>16</v>
      </c>
      <c r="AK319" s="67" t="s">
        <v>16</v>
      </c>
      <c r="AL319" s="67" t="s">
        <v>16</v>
      </c>
      <c r="AM319" s="67" t="s">
        <v>16</v>
      </c>
      <c r="AN319" s="67" t="s">
        <v>16</v>
      </c>
      <c r="AO319" s="67" t="s">
        <v>16</v>
      </c>
      <c r="AP319" s="67" t="s">
        <v>16</v>
      </c>
      <c r="AQ319" s="67" t="s">
        <v>442</v>
      </c>
      <c r="AR319" s="67" t="s">
        <v>16</v>
      </c>
      <c r="AS319" s="67" t="s">
        <v>16</v>
      </c>
      <c r="AT319" s="67" t="s">
        <v>16</v>
      </c>
    </row>
    <row r="320" spans="2:46" x14ac:dyDescent="0.3">
      <c r="B320" s="12" t="s">
        <v>331</v>
      </c>
      <c r="C320" s="14" t="s">
        <v>308</v>
      </c>
      <c r="D320" s="67" t="s">
        <v>44</v>
      </c>
      <c r="E320" s="67" t="s">
        <v>114</v>
      </c>
      <c r="F320" s="67">
        <v>41006</v>
      </c>
      <c r="G320" s="67" t="s">
        <v>252</v>
      </c>
      <c r="H320" s="67" t="s">
        <v>822</v>
      </c>
      <c r="I320" s="67" t="s">
        <v>824</v>
      </c>
      <c r="J320" s="67" t="s">
        <v>114</v>
      </c>
      <c r="K320" s="67">
        <v>19</v>
      </c>
      <c r="L320" s="67" t="s">
        <v>314</v>
      </c>
      <c r="M320" s="67">
        <v>2008</v>
      </c>
      <c r="N320" s="66" t="b">
        <v>0</v>
      </c>
      <c r="O320" s="67">
        <v>2008</v>
      </c>
      <c r="P320" s="15">
        <v>0.1</v>
      </c>
      <c r="Q320" s="67">
        <v>32438.452000000001</v>
      </c>
      <c r="R320" s="67" t="s">
        <v>16</v>
      </c>
      <c r="S320" s="67" t="s">
        <v>386</v>
      </c>
      <c r="T320" s="67" t="s">
        <v>16</v>
      </c>
      <c r="U320" s="67">
        <v>0</v>
      </c>
      <c r="V320" s="67">
        <v>0</v>
      </c>
      <c r="W320" s="67">
        <v>15</v>
      </c>
      <c r="X320" s="67" t="s">
        <v>16</v>
      </c>
      <c r="Y320" s="67" t="s">
        <v>365</v>
      </c>
      <c r="Z320" s="67" t="s">
        <v>16</v>
      </c>
      <c r="AA320" s="67" t="s">
        <v>16</v>
      </c>
      <c r="AB320" s="67" t="s">
        <v>1374</v>
      </c>
      <c r="AC320" s="67" t="s">
        <v>16</v>
      </c>
      <c r="AD320" s="67" t="s">
        <v>1007</v>
      </c>
      <c r="AE320" s="67" t="s">
        <v>998</v>
      </c>
      <c r="AF320" s="67" t="s">
        <v>16</v>
      </c>
      <c r="AG320" s="67" t="s">
        <v>16</v>
      </c>
      <c r="AH320" s="67" t="s">
        <v>16</v>
      </c>
      <c r="AI320" s="67" t="s">
        <v>16</v>
      </c>
      <c r="AJ320" s="67" t="s">
        <v>16</v>
      </c>
      <c r="AK320" s="67" t="s">
        <v>16</v>
      </c>
      <c r="AL320" s="67" t="s">
        <v>16</v>
      </c>
      <c r="AM320" s="67" t="s">
        <v>16</v>
      </c>
      <c r="AN320" s="67" t="s">
        <v>16</v>
      </c>
      <c r="AO320" s="67" t="s">
        <v>16</v>
      </c>
      <c r="AP320" s="67" t="s">
        <v>16</v>
      </c>
      <c r="AQ320" s="67" t="s">
        <v>558</v>
      </c>
      <c r="AR320" s="67" t="s">
        <v>16</v>
      </c>
      <c r="AS320" s="67" t="s">
        <v>16</v>
      </c>
      <c r="AT320" s="67" t="s">
        <v>16</v>
      </c>
    </row>
    <row r="321" spans="2:46" x14ac:dyDescent="0.3">
      <c r="B321" s="12" t="s">
        <v>331</v>
      </c>
      <c r="C321" s="14" t="s">
        <v>308</v>
      </c>
      <c r="D321" s="67" t="s">
        <v>44</v>
      </c>
      <c r="E321" s="67" t="s">
        <v>114</v>
      </c>
      <c r="F321" s="67">
        <v>41006</v>
      </c>
      <c r="G321" s="67" t="s">
        <v>252</v>
      </c>
      <c r="H321" s="67" t="s">
        <v>822</v>
      </c>
      <c r="I321" s="67" t="s">
        <v>824</v>
      </c>
      <c r="J321" s="67" t="s">
        <v>114</v>
      </c>
      <c r="K321" s="67">
        <v>142</v>
      </c>
      <c r="L321" s="67" t="s">
        <v>314</v>
      </c>
      <c r="M321" s="67">
        <v>1995</v>
      </c>
      <c r="N321" s="66" t="b">
        <v>0</v>
      </c>
      <c r="O321" s="67">
        <v>1995</v>
      </c>
      <c r="P321" s="15">
        <v>0.1</v>
      </c>
      <c r="Q321" s="67">
        <v>2802.1149</v>
      </c>
      <c r="R321" s="67" t="s">
        <v>16</v>
      </c>
      <c r="S321" s="67" t="s">
        <v>386</v>
      </c>
      <c r="T321" s="67" t="s">
        <v>16</v>
      </c>
      <c r="U321" s="67">
        <v>0</v>
      </c>
      <c r="V321" s="67">
        <v>0</v>
      </c>
      <c r="W321" s="67">
        <v>15</v>
      </c>
      <c r="X321" s="67" t="s">
        <v>16</v>
      </c>
      <c r="Y321" s="67" t="s">
        <v>365</v>
      </c>
      <c r="Z321" s="67" t="s">
        <v>16</v>
      </c>
      <c r="AA321" s="67" t="s">
        <v>16</v>
      </c>
      <c r="AB321" s="67" t="s">
        <v>1375</v>
      </c>
      <c r="AC321" s="67" t="s">
        <v>16</v>
      </c>
      <c r="AD321" s="67" t="s">
        <v>1008</v>
      </c>
      <c r="AE321" s="67" t="s">
        <v>409</v>
      </c>
      <c r="AF321" s="67" t="s">
        <v>16</v>
      </c>
      <c r="AG321" s="67" t="s">
        <v>16</v>
      </c>
      <c r="AH321" s="67" t="s">
        <v>16</v>
      </c>
      <c r="AI321" s="67" t="s">
        <v>16</v>
      </c>
      <c r="AJ321" s="67" t="s">
        <v>16</v>
      </c>
      <c r="AK321" s="67" t="s">
        <v>16</v>
      </c>
      <c r="AL321" s="67" t="s">
        <v>16</v>
      </c>
      <c r="AM321" s="67" t="s">
        <v>16</v>
      </c>
      <c r="AN321" s="67" t="s">
        <v>16</v>
      </c>
      <c r="AO321" s="67" t="s">
        <v>16</v>
      </c>
      <c r="AP321" s="67" t="s">
        <v>16</v>
      </c>
      <c r="AQ321" s="67" t="s">
        <v>614</v>
      </c>
      <c r="AR321" s="67" t="s">
        <v>16</v>
      </c>
      <c r="AS321" s="67" t="s">
        <v>16</v>
      </c>
      <c r="AT321" s="67" t="s">
        <v>16</v>
      </c>
    </row>
    <row r="322" spans="2:46" x14ac:dyDescent="0.3">
      <c r="B322" s="12" t="s">
        <v>331</v>
      </c>
      <c r="C322" s="14" t="s">
        <v>308</v>
      </c>
      <c r="D322" s="67" t="s">
        <v>44</v>
      </c>
      <c r="E322" s="67" t="s">
        <v>211</v>
      </c>
      <c r="F322" s="67">
        <v>33700</v>
      </c>
      <c r="G322" s="67" t="s">
        <v>154</v>
      </c>
      <c r="H322" s="67" t="s">
        <v>201</v>
      </c>
      <c r="I322" s="67" t="s">
        <v>209</v>
      </c>
      <c r="J322" s="67" t="s">
        <v>211</v>
      </c>
      <c r="K322" s="67">
        <v>1</v>
      </c>
      <c r="L322" s="67" t="s">
        <v>314</v>
      </c>
      <c r="M322" s="67">
        <v>2002</v>
      </c>
      <c r="N322" s="66" t="b">
        <v>0</v>
      </c>
      <c r="O322" s="67">
        <v>2002</v>
      </c>
      <c r="P322" s="15">
        <v>0.1</v>
      </c>
      <c r="Q322" s="67">
        <v>9979.4164999999994</v>
      </c>
      <c r="R322" s="67" t="s">
        <v>16</v>
      </c>
      <c r="S322" s="67" t="s">
        <v>386</v>
      </c>
      <c r="T322" s="67" t="s">
        <v>16</v>
      </c>
      <c r="U322" s="67">
        <v>0</v>
      </c>
      <c r="V322" s="67">
        <v>0</v>
      </c>
      <c r="W322" s="67">
        <v>10</v>
      </c>
      <c r="X322" s="67" t="s">
        <v>16</v>
      </c>
      <c r="Y322" s="67" t="s">
        <v>365</v>
      </c>
      <c r="Z322" s="67" t="s">
        <v>16</v>
      </c>
      <c r="AA322" s="67" t="s">
        <v>16</v>
      </c>
      <c r="AB322" s="67" t="s">
        <v>1376</v>
      </c>
      <c r="AC322" s="67" t="s">
        <v>16</v>
      </c>
      <c r="AD322" s="67" t="s">
        <v>1004</v>
      </c>
      <c r="AE322" s="67" t="s">
        <v>16</v>
      </c>
      <c r="AF322" s="67" t="s">
        <v>16</v>
      </c>
      <c r="AG322" s="67" t="s">
        <v>16</v>
      </c>
      <c r="AH322" s="67" t="s">
        <v>16</v>
      </c>
      <c r="AI322" s="67" t="s">
        <v>16</v>
      </c>
      <c r="AJ322" s="67" t="s">
        <v>16</v>
      </c>
      <c r="AK322" s="67" t="s">
        <v>16</v>
      </c>
      <c r="AL322" s="67" t="s">
        <v>16</v>
      </c>
      <c r="AM322" s="67" t="s">
        <v>16</v>
      </c>
      <c r="AN322" s="67" t="s">
        <v>16</v>
      </c>
      <c r="AO322" s="67" t="s">
        <v>16</v>
      </c>
      <c r="AP322" s="67" t="s">
        <v>16</v>
      </c>
      <c r="AQ322" s="67" t="s">
        <v>633</v>
      </c>
      <c r="AR322" s="67" t="s">
        <v>16</v>
      </c>
      <c r="AS322" s="67" t="s">
        <v>16</v>
      </c>
      <c r="AT322" s="67" t="s">
        <v>16</v>
      </c>
    </row>
    <row r="323" spans="2:46" x14ac:dyDescent="0.3">
      <c r="B323" s="12" t="s">
        <v>331</v>
      </c>
      <c r="C323" s="14" t="s">
        <v>308</v>
      </c>
      <c r="D323" s="67" t="s">
        <v>44</v>
      </c>
      <c r="E323" s="67" t="s">
        <v>211</v>
      </c>
      <c r="F323" s="67">
        <v>33700</v>
      </c>
      <c r="G323" s="67" t="s">
        <v>154</v>
      </c>
      <c r="H323" s="67" t="s">
        <v>201</v>
      </c>
      <c r="I323" s="67" t="s">
        <v>209</v>
      </c>
      <c r="J323" s="67" t="s">
        <v>211</v>
      </c>
      <c r="K323" s="67">
        <v>1</v>
      </c>
      <c r="L323" s="67" t="s">
        <v>314</v>
      </c>
      <c r="M323" s="67">
        <v>2003</v>
      </c>
      <c r="N323" s="66" t="b">
        <v>0</v>
      </c>
      <c r="O323" s="67">
        <v>2003</v>
      </c>
      <c r="P323" s="15">
        <v>0.1</v>
      </c>
      <c r="Q323" s="67">
        <v>9696.2276000000002</v>
      </c>
      <c r="R323" s="67" t="s">
        <v>16</v>
      </c>
      <c r="S323" s="67" t="s">
        <v>386</v>
      </c>
      <c r="T323" s="67" t="s">
        <v>16</v>
      </c>
      <c r="U323" s="67">
        <v>0</v>
      </c>
      <c r="V323" s="67">
        <v>0</v>
      </c>
      <c r="W323" s="67">
        <v>10</v>
      </c>
      <c r="X323" s="67" t="s">
        <v>16</v>
      </c>
      <c r="Y323" s="67" t="s">
        <v>365</v>
      </c>
      <c r="Z323" s="67" t="s">
        <v>16</v>
      </c>
      <c r="AA323" s="67" t="s">
        <v>16</v>
      </c>
      <c r="AB323" s="67" t="s">
        <v>1377</v>
      </c>
      <c r="AC323" s="67" t="s">
        <v>16</v>
      </c>
      <c r="AD323" s="67" t="s">
        <v>1004</v>
      </c>
      <c r="AE323" s="67" t="s">
        <v>16</v>
      </c>
      <c r="AF323" s="67" t="s">
        <v>16</v>
      </c>
      <c r="AG323" s="67" t="s">
        <v>16</v>
      </c>
      <c r="AH323" s="67" t="s">
        <v>16</v>
      </c>
      <c r="AI323" s="67" t="s">
        <v>16</v>
      </c>
      <c r="AJ323" s="67" t="s">
        <v>16</v>
      </c>
      <c r="AK323" s="67" t="s">
        <v>16</v>
      </c>
      <c r="AL323" s="67" t="s">
        <v>16</v>
      </c>
      <c r="AM323" s="67" t="s">
        <v>16</v>
      </c>
      <c r="AN323" s="67" t="s">
        <v>16</v>
      </c>
      <c r="AO323" s="67" t="s">
        <v>16</v>
      </c>
      <c r="AP323" s="67" t="s">
        <v>16</v>
      </c>
      <c r="AQ323" s="67" t="s">
        <v>525</v>
      </c>
      <c r="AR323" s="67" t="s">
        <v>16</v>
      </c>
      <c r="AS323" s="67" t="s">
        <v>16</v>
      </c>
      <c r="AT323" s="67" t="s">
        <v>16</v>
      </c>
    </row>
    <row r="324" spans="2:46" x14ac:dyDescent="0.3">
      <c r="B324" s="12" t="s">
        <v>331</v>
      </c>
      <c r="C324" s="14" t="s">
        <v>308</v>
      </c>
      <c r="D324" s="67" t="s">
        <v>44</v>
      </c>
      <c r="E324" s="67" t="s">
        <v>211</v>
      </c>
      <c r="F324" s="67">
        <v>33700</v>
      </c>
      <c r="G324" s="67" t="s">
        <v>154</v>
      </c>
      <c r="H324" s="67" t="s">
        <v>201</v>
      </c>
      <c r="I324" s="67" t="s">
        <v>209</v>
      </c>
      <c r="J324" s="67" t="s">
        <v>211</v>
      </c>
      <c r="K324" s="67">
        <v>2</v>
      </c>
      <c r="L324" s="67" t="s">
        <v>314</v>
      </c>
      <c r="M324" s="67">
        <v>1999</v>
      </c>
      <c r="N324" s="66" t="b">
        <v>0</v>
      </c>
      <c r="O324" s="67">
        <v>1999</v>
      </c>
      <c r="P324" s="15">
        <v>0.1</v>
      </c>
      <c r="Q324" s="67">
        <v>4845.8978999999999</v>
      </c>
      <c r="R324" s="67" t="s">
        <v>16</v>
      </c>
      <c r="S324" s="67" t="s">
        <v>386</v>
      </c>
      <c r="T324" s="67" t="s">
        <v>16</v>
      </c>
      <c r="U324" s="67">
        <v>0</v>
      </c>
      <c r="V324" s="67">
        <v>0</v>
      </c>
      <c r="W324" s="67">
        <v>10</v>
      </c>
      <c r="X324" s="67" t="s">
        <v>16</v>
      </c>
      <c r="Y324" s="67" t="s">
        <v>365</v>
      </c>
      <c r="Z324" s="67" t="s">
        <v>16</v>
      </c>
      <c r="AA324" s="67" t="s">
        <v>16</v>
      </c>
      <c r="AB324" s="67" t="s">
        <v>1378</v>
      </c>
      <c r="AC324" s="67" t="s">
        <v>16</v>
      </c>
      <c r="AD324" s="67" t="s">
        <v>1004</v>
      </c>
      <c r="AE324" s="67" t="s">
        <v>16</v>
      </c>
      <c r="AF324" s="67" t="s">
        <v>16</v>
      </c>
      <c r="AG324" s="67" t="s">
        <v>16</v>
      </c>
      <c r="AH324" s="67" t="s">
        <v>16</v>
      </c>
      <c r="AI324" s="67" t="s">
        <v>16</v>
      </c>
      <c r="AJ324" s="67" t="s">
        <v>16</v>
      </c>
      <c r="AK324" s="67" t="s">
        <v>16</v>
      </c>
      <c r="AL324" s="67" t="s">
        <v>16</v>
      </c>
      <c r="AM324" s="67" t="s">
        <v>16</v>
      </c>
      <c r="AN324" s="67" t="s">
        <v>16</v>
      </c>
      <c r="AO324" s="67" t="s">
        <v>16</v>
      </c>
      <c r="AP324" s="67" t="s">
        <v>16</v>
      </c>
      <c r="AQ324" s="67" t="s">
        <v>654</v>
      </c>
      <c r="AR324" s="67" t="s">
        <v>16</v>
      </c>
      <c r="AS324" s="67" t="s">
        <v>16</v>
      </c>
      <c r="AT324" s="67" t="s">
        <v>16</v>
      </c>
    </row>
    <row r="325" spans="2:46" x14ac:dyDescent="0.3">
      <c r="B325" s="12" t="s">
        <v>331</v>
      </c>
      <c r="C325" s="14" t="s">
        <v>308</v>
      </c>
      <c r="D325" s="67" t="s">
        <v>44</v>
      </c>
      <c r="E325" s="67" t="s">
        <v>211</v>
      </c>
      <c r="F325" s="67">
        <v>33700</v>
      </c>
      <c r="G325" s="67" t="s">
        <v>154</v>
      </c>
      <c r="H325" s="67" t="s">
        <v>201</v>
      </c>
      <c r="I325" s="67" t="s">
        <v>209</v>
      </c>
      <c r="J325" s="67" t="s">
        <v>211</v>
      </c>
      <c r="K325" s="67">
        <v>1</v>
      </c>
      <c r="L325" s="67" t="s">
        <v>314</v>
      </c>
      <c r="M325" s="67">
        <v>2000</v>
      </c>
      <c r="N325" s="66" t="b">
        <v>0</v>
      </c>
      <c r="O325" s="67">
        <v>2000</v>
      </c>
      <c r="P325" s="15">
        <v>0.1</v>
      </c>
      <c r="Q325" s="67">
        <v>5003.2694000000001</v>
      </c>
      <c r="R325" s="67" t="s">
        <v>16</v>
      </c>
      <c r="S325" s="67" t="s">
        <v>386</v>
      </c>
      <c r="T325" s="67" t="s">
        <v>16</v>
      </c>
      <c r="U325" s="67">
        <v>0</v>
      </c>
      <c r="V325" s="67">
        <v>0</v>
      </c>
      <c r="W325" s="67">
        <v>10</v>
      </c>
      <c r="X325" s="67" t="s">
        <v>16</v>
      </c>
      <c r="Y325" s="67" t="s">
        <v>365</v>
      </c>
      <c r="Z325" s="67" t="s">
        <v>16</v>
      </c>
      <c r="AA325" s="67" t="s">
        <v>16</v>
      </c>
      <c r="AB325" s="67" t="s">
        <v>1379</v>
      </c>
      <c r="AC325" s="67" t="s">
        <v>16</v>
      </c>
      <c r="AD325" s="67" t="s">
        <v>1004</v>
      </c>
      <c r="AE325" s="67" t="s">
        <v>16</v>
      </c>
      <c r="AF325" s="67" t="s">
        <v>16</v>
      </c>
      <c r="AG325" s="67" t="s">
        <v>16</v>
      </c>
      <c r="AH325" s="67" t="s">
        <v>16</v>
      </c>
      <c r="AI325" s="67" t="s">
        <v>16</v>
      </c>
      <c r="AJ325" s="67" t="s">
        <v>16</v>
      </c>
      <c r="AK325" s="67" t="s">
        <v>16</v>
      </c>
      <c r="AL325" s="67" t="s">
        <v>16</v>
      </c>
      <c r="AM325" s="67" t="s">
        <v>16</v>
      </c>
      <c r="AN325" s="67" t="s">
        <v>16</v>
      </c>
      <c r="AO325" s="67" t="s">
        <v>16</v>
      </c>
      <c r="AP325" s="67" t="s">
        <v>16</v>
      </c>
      <c r="AQ325" s="67" t="s">
        <v>408</v>
      </c>
      <c r="AR325" s="67" t="s">
        <v>16</v>
      </c>
      <c r="AS325" s="67" t="s">
        <v>16</v>
      </c>
      <c r="AT325" s="67" t="s">
        <v>16</v>
      </c>
    </row>
    <row r="326" spans="2:46" x14ac:dyDescent="0.3">
      <c r="B326" s="12" t="s">
        <v>331</v>
      </c>
      <c r="C326" s="14" t="s">
        <v>308</v>
      </c>
      <c r="D326" s="67" t="s">
        <v>44</v>
      </c>
      <c r="E326" s="67" t="s">
        <v>211</v>
      </c>
      <c r="F326" s="67">
        <v>33700</v>
      </c>
      <c r="G326" s="67" t="s">
        <v>154</v>
      </c>
      <c r="H326" s="67" t="s">
        <v>201</v>
      </c>
      <c r="I326" s="67" t="s">
        <v>209</v>
      </c>
      <c r="J326" s="67" t="s">
        <v>211</v>
      </c>
      <c r="K326" s="67">
        <v>1</v>
      </c>
      <c r="L326" s="67" t="s">
        <v>314</v>
      </c>
      <c r="M326" s="67">
        <v>1998</v>
      </c>
      <c r="N326" s="66" t="b">
        <v>0</v>
      </c>
      <c r="O326" s="67">
        <v>1998</v>
      </c>
      <c r="P326" s="15">
        <v>0.1</v>
      </c>
      <c r="Q326" s="67">
        <v>4949.0248000000001</v>
      </c>
      <c r="R326" s="67" t="s">
        <v>16</v>
      </c>
      <c r="S326" s="67" t="s">
        <v>386</v>
      </c>
      <c r="T326" s="67" t="s">
        <v>16</v>
      </c>
      <c r="U326" s="67">
        <v>0</v>
      </c>
      <c r="V326" s="67">
        <v>0</v>
      </c>
      <c r="W326" s="67">
        <v>10</v>
      </c>
      <c r="X326" s="67" t="s">
        <v>16</v>
      </c>
      <c r="Y326" s="67" t="s">
        <v>365</v>
      </c>
      <c r="Z326" s="67" t="s">
        <v>16</v>
      </c>
      <c r="AA326" s="67" t="s">
        <v>16</v>
      </c>
      <c r="AB326" s="67" t="s">
        <v>1380</v>
      </c>
      <c r="AC326" s="67" t="s">
        <v>16</v>
      </c>
      <c r="AD326" s="67" t="s">
        <v>1004</v>
      </c>
      <c r="AE326" s="67" t="s">
        <v>16</v>
      </c>
      <c r="AF326" s="67" t="s">
        <v>16</v>
      </c>
      <c r="AG326" s="67" t="s">
        <v>16</v>
      </c>
      <c r="AH326" s="67" t="s">
        <v>16</v>
      </c>
      <c r="AI326" s="67" t="s">
        <v>16</v>
      </c>
      <c r="AJ326" s="67" t="s">
        <v>16</v>
      </c>
      <c r="AK326" s="67" t="s">
        <v>16</v>
      </c>
      <c r="AL326" s="67" t="s">
        <v>16</v>
      </c>
      <c r="AM326" s="67" t="s">
        <v>16</v>
      </c>
      <c r="AN326" s="67" t="s">
        <v>16</v>
      </c>
      <c r="AO326" s="67" t="s">
        <v>16</v>
      </c>
      <c r="AP326" s="67" t="s">
        <v>16</v>
      </c>
      <c r="AQ326" s="67" t="s">
        <v>549</v>
      </c>
      <c r="AR326" s="67" t="s">
        <v>16</v>
      </c>
      <c r="AS326" s="67" t="s">
        <v>16</v>
      </c>
      <c r="AT326" s="67" t="s">
        <v>16</v>
      </c>
    </row>
    <row r="327" spans="2:46" x14ac:dyDescent="0.3">
      <c r="B327" s="12" t="s">
        <v>331</v>
      </c>
      <c r="C327" s="14" t="s">
        <v>308</v>
      </c>
      <c r="D327" s="67" t="s">
        <v>44</v>
      </c>
      <c r="E327" s="67" t="s">
        <v>211</v>
      </c>
      <c r="F327" s="67">
        <v>33700</v>
      </c>
      <c r="G327" s="67" t="s">
        <v>154</v>
      </c>
      <c r="H327" s="67" t="s">
        <v>201</v>
      </c>
      <c r="I327" s="67" t="s">
        <v>209</v>
      </c>
      <c r="J327" s="67" t="s">
        <v>211</v>
      </c>
      <c r="K327" s="67">
        <v>1</v>
      </c>
      <c r="L327" s="67" t="s">
        <v>314</v>
      </c>
      <c r="M327" s="67">
        <v>1997</v>
      </c>
      <c r="N327" s="66" t="b">
        <v>0</v>
      </c>
      <c r="O327" s="67">
        <v>1997</v>
      </c>
      <c r="P327" s="15">
        <v>0.1</v>
      </c>
      <c r="Q327" s="67">
        <v>4004.7073</v>
      </c>
      <c r="R327" s="67" t="s">
        <v>16</v>
      </c>
      <c r="S327" s="67" t="s">
        <v>386</v>
      </c>
      <c r="T327" s="67" t="s">
        <v>16</v>
      </c>
      <c r="U327" s="67">
        <v>0</v>
      </c>
      <c r="V327" s="67">
        <v>0</v>
      </c>
      <c r="W327" s="67">
        <v>10</v>
      </c>
      <c r="X327" s="67" t="s">
        <v>16</v>
      </c>
      <c r="Y327" s="67" t="s">
        <v>365</v>
      </c>
      <c r="Z327" s="67" t="s">
        <v>16</v>
      </c>
      <c r="AA327" s="67" t="s">
        <v>16</v>
      </c>
      <c r="AB327" s="67" t="s">
        <v>1381</v>
      </c>
      <c r="AC327" s="67" t="s">
        <v>16</v>
      </c>
      <c r="AD327" s="67" t="s">
        <v>1004</v>
      </c>
      <c r="AE327" s="67" t="s">
        <v>16</v>
      </c>
      <c r="AF327" s="67" t="s">
        <v>16</v>
      </c>
      <c r="AG327" s="67" t="s">
        <v>16</v>
      </c>
      <c r="AH327" s="67" t="s">
        <v>16</v>
      </c>
      <c r="AI327" s="67" t="s">
        <v>16</v>
      </c>
      <c r="AJ327" s="67" t="s">
        <v>16</v>
      </c>
      <c r="AK327" s="67" t="s">
        <v>16</v>
      </c>
      <c r="AL327" s="67" t="s">
        <v>16</v>
      </c>
      <c r="AM327" s="67" t="s">
        <v>16</v>
      </c>
      <c r="AN327" s="67" t="s">
        <v>16</v>
      </c>
      <c r="AO327" s="67" t="s">
        <v>16</v>
      </c>
      <c r="AP327" s="67" t="s">
        <v>16</v>
      </c>
      <c r="AQ327" s="67" t="s">
        <v>428</v>
      </c>
      <c r="AR327" s="67" t="s">
        <v>16</v>
      </c>
      <c r="AS327" s="67" t="s">
        <v>16</v>
      </c>
      <c r="AT327" s="67" t="s">
        <v>16</v>
      </c>
    </row>
    <row r="328" spans="2:46" x14ac:dyDescent="0.3">
      <c r="B328" s="12" t="s">
        <v>331</v>
      </c>
      <c r="C328" s="14" t="s">
        <v>308</v>
      </c>
      <c r="D328" s="67" t="s">
        <v>44</v>
      </c>
      <c r="E328" s="67" t="s">
        <v>211</v>
      </c>
      <c r="F328" s="67">
        <v>33700</v>
      </c>
      <c r="G328" s="67" t="s">
        <v>154</v>
      </c>
      <c r="H328" s="67" t="s">
        <v>201</v>
      </c>
      <c r="I328" s="67" t="s">
        <v>209</v>
      </c>
      <c r="J328" s="67" t="s">
        <v>211</v>
      </c>
      <c r="K328" s="67">
        <v>1</v>
      </c>
      <c r="L328" s="67" t="s">
        <v>314</v>
      </c>
      <c r="M328" s="67">
        <v>1993</v>
      </c>
      <c r="N328" s="66" t="b">
        <v>0</v>
      </c>
      <c r="O328" s="67">
        <v>1993</v>
      </c>
      <c r="P328" s="15">
        <v>0.1</v>
      </c>
      <c r="Q328" s="67">
        <v>1497.7545</v>
      </c>
      <c r="R328" s="67" t="s">
        <v>16</v>
      </c>
      <c r="S328" s="67" t="s">
        <v>386</v>
      </c>
      <c r="T328" s="67" t="s">
        <v>16</v>
      </c>
      <c r="U328" s="67">
        <v>0</v>
      </c>
      <c r="V328" s="67">
        <v>0</v>
      </c>
      <c r="W328" s="67">
        <v>10</v>
      </c>
      <c r="X328" s="67" t="s">
        <v>16</v>
      </c>
      <c r="Y328" s="67" t="s">
        <v>365</v>
      </c>
      <c r="Z328" s="67" t="s">
        <v>16</v>
      </c>
      <c r="AA328" s="67" t="s">
        <v>16</v>
      </c>
      <c r="AB328" s="67" t="s">
        <v>1382</v>
      </c>
      <c r="AC328" s="67" t="s">
        <v>16</v>
      </c>
      <c r="AD328" s="67" t="s">
        <v>1004</v>
      </c>
      <c r="AE328" s="67" t="s">
        <v>16</v>
      </c>
      <c r="AF328" s="67" t="s">
        <v>16</v>
      </c>
      <c r="AG328" s="67" t="s">
        <v>16</v>
      </c>
      <c r="AH328" s="67" t="s">
        <v>16</v>
      </c>
      <c r="AI328" s="67" t="s">
        <v>16</v>
      </c>
      <c r="AJ328" s="67" t="s">
        <v>16</v>
      </c>
      <c r="AK328" s="67" t="s">
        <v>16</v>
      </c>
      <c r="AL328" s="67" t="s">
        <v>16</v>
      </c>
      <c r="AM328" s="67" t="s">
        <v>16</v>
      </c>
      <c r="AN328" s="67" t="s">
        <v>16</v>
      </c>
      <c r="AO328" s="67" t="s">
        <v>16</v>
      </c>
      <c r="AP328" s="67" t="s">
        <v>16</v>
      </c>
      <c r="AQ328" s="67" t="s">
        <v>566</v>
      </c>
      <c r="AR328" s="67" t="s">
        <v>16</v>
      </c>
      <c r="AS328" s="67" t="s">
        <v>16</v>
      </c>
      <c r="AT328" s="67" t="s">
        <v>16</v>
      </c>
    </row>
    <row r="329" spans="2:46" x14ac:dyDescent="0.3">
      <c r="B329" s="12" t="s">
        <v>331</v>
      </c>
      <c r="C329" s="14" t="s">
        <v>308</v>
      </c>
      <c r="D329" s="67" t="s">
        <v>44</v>
      </c>
      <c r="E329" s="67" t="s">
        <v>210</v>
      </c>
      <c r="F329" s="67">
        <v>33600</v>
      </c>
      <c r="G329" s="67" t="s">
        <v>154</v>
      </c>
      <c r="H329" s="67" t="s">
        <v>201</v>
      </c>
      <c r="I329" s="67" t="s">
        <v>209</v>
      </c>
      <c r="J329" s="67" t="s">
        <v>210</v>
      </c>
      <c r="K329" s="67">
        <v>2</v>
      </c>
      <c r="L329" s="67" t="s">
        <v>314</v>
      </c>
      <c r="M329" s="67">
        <v>2006</v>
      </c>
      <c r="N329" s="66" t="b">
        <v>0</v>
      </c>
      <c r="O329" s="67">
        <v>2006</v>
      </c>
      <c r="P329" s="15">
        <v>0.1</v>
      </c>
      <c r="Q329" s="67">
        <v>4031120.5515999999</v>
      </c>
      <c r="R329" s="67" t="s">
        <v>16</v>
      </c>
      <c r="S329" s="67" t="s">
        <v>386</v>
      </c>
      <c r="T329" s="67" t="s">
        <v>16</v>
      </c>
      <c r="U329" s="67">
        <v>0</v>
      </c>
      <c r="V329" s="67">
        <v>0</v>
      </c>
      <c r="W329" s="67">
        <v>10</v>
      </c>
      <c r="X329" s="67" t="s">
        <v>16</v>
      </c>
      <c r="Y329" s="67" t="s">
        <v>365</v>
      </c>
      <c r="Z329" s="67" t="s">
        <v>16</v>
      </c>
      <c r="AA329" s="67" t="s">
        <v>16</v>
      </c>
      <c r="AB329" s="67" t="s">
        <v>1383</v>
      </c>
      <c r="AC329" s="67" t="s">
        <v>16</v>
      </c>
      <c r="AD329" s="67" t="s">
        <v>1004</v>
      </c>
      <c r="AE329" s="67" t="s">
        <v>16</v>
      </c>
      <c r="AF329" s="67" t="s">
        <v>16</v>
      </c>
      <c r="AG329" s="67" t="s">
        <v>16</v>
      </c>
      <c r="AH329" s="67" t="s">
        <v>16</v>
      </c>
      <c r="AI329" s="67" t="s">
        <v>16</v>
      </c>
      <c r="AJ329" s="67" t="s">
        <v>16</v>
      </c>
      <c r="AK329" s="67" t="s">
        <v>16</v>
      </c>
      <c r="AL329" s="67" t="s">
        <v>16</v>
      </c>
      <c r="AM329" s="67" t="s">
        <v>16</v>
      </c>
      <c r="AN329" s="67" t="s">
        <v>16</v>
      </c>
      <c r="AO329" s="67" t="s">
        <v>16</v>
      </c>
      <c r="AP329" s="67" t="s">
        <v>16</v>
      </c>
      <c r="AQ329" s="67" t="s">
        <v>662</v>
      </c>
      <c r="AR329" s="67" t="s">
        <v>16</v>
      </c>
      <c r="AS329" s="67" t="s">
        <v>16</v>
      </c>
      <c r="AT329" s="67" t="s">
        <v>16</v>
      </c>
    </row>
    <row r="330" spans="2:46" x14ac:dyDescent="0.3">
      <c r="B330" s="12" t="s">
        <v>331</v>
      </c>
      <c r="C330" s="14" t="s">
        <v>308</v>
      </c>
      <c r="D330" s="67" t="s">
        <v>44</v>
      </c>
      <c r="E330" s="67" t="s">
        <v>210</v>
      </c>
      <c r="F330" s="67">
        <v>33600</v>
      </c>
      <c r="G330" s="67" t="s">
        <v>154</v>
      </c>
      <c r="H330" s="67" t="s">
        <v>201</v>
      </c>
      <c r="I330" s="67" t="s">
        <v>209</v>
      </c>
      <c r="J330" s="67" t="s">
        <v>210</v>
      </c>
      <c r="K330" s="67">
        <v>4</v>
      </c>
      <c r="L330" s="67" t="s">
        <v>314</v>
      </c>
      <c r="M330" s="67">
        <v>2007</v>
      </c>
      <c r="N330" s="66" t="b">
        <v>0</v>
      </c>
      <c r="O330" s="67">
        <v>2007</v>
      </c>
      <c r="P330" s="15">
        <v>0.1</v>
      </c>
      <c r="Q330" s="67">
        <v>574354.90709999995</v>
      </c>
      <c r="R330" s="67" t="s">
        <v>16</v>
      </c>
      <c r="S330" s="67" t="s">
        <v>386</v>
      </c>
      <c r="T330" s="67" t="s">
        <v>16</v>
      </c>
      <c r="U330" s="67">
        <v>0</v>
      </c>
      <c r="V330" s="67">
        <v>0</v>
      </c>
      <c r="W330" s="67">
        <v>10</v>
      </c>
      <c r="X330" s="67" t="s">
        <v>16</v>
      </c>
      <c r="Y330" s="67" t="s">
        <v>365</v>
      </c>
      <c r="Z330" s="67" t="s">
        <v>16</v>
      </c>
      <c r="AA330" s="67" t="s">
        <v>16</v>
      </c>
      <c r="AB330" s="67" t="s">
        <v>1384</v>
      </c>
      <c r="AC330" s="67" t="s">
        <v>16</v>
      </c>
      <c r="AD330" s="67" t="s">
        <v>1004</v>
      </c>
      <c r="AE330" s="67" t="s">
        <v>16</v>
      </c>
      <c r="AF330" s="67" t="s">
        <v>16</v>
      </c>
      <c r="AG330" s="67" t="s">
        <v>16</v>
      </c>
      <c r="AH330" s="67" t="s">
        <v>16</v>
      </c>
      <c r="AI330" s="67" t="s">
        <v>16</v>
      </c>
      <c r="AJ330" s="67" t="s">
        <v>16</v>
      </c>
      <c r="AK330" s="67" t="s">
        <v>16</v>
      </c>
      <c r="AL330" s="67" t="s">
        <v>16</v>
      </c>
      <c r="AM330" s="67" t="s">
        <v>16</v>
      </c>
      <c r="AN330" s="67" t="s">
        <v>16</v>
      </c>
      <c r="AO330" s="67" t="s">
        <v>16</v>
      </c>
      <c r="AP330" s="67" t="s">
        <v>16</v>
      </c>
      <c r="AQ330" s="67" t="s">
        <v>551</v>
      </c>
      <c r="AR330" s="67" t="s">
        <v>16</v>
      </c>
      <c r="AS330" s="67" t="s">
        <v>16</v>
      </c>
      <c r="AT330" s="67" t="s">
        <v>16</v>
      </c>
    </row>
    <row r="331" spans="2:46" x14ac:dyDescent="0.3">
      <c r="B331" s="12" t="s">
        <v>331</v>
      </c>
      <c r="C331" s="14" t="s">
        <v>308</v>
      </c>
      <c r="D331" s="67" t="s">
        <v>44</v>
      </c>
      <c r="E331" s="67" t="s">
        <v>210</v>
      </c>
      <c r="F331" s="67">
        <v>33600</v>
      </c>
      <c r="G331" s="67" t="s">
        <v>154</v>
      </c>
      <c r="H331" s="67" t="s">
        <v>201</v>
      </c>
      <c r="I331" s="67" t="s">
        <v>209</v>
      </c>
      <c r="J331" s="67" t="s">
        <v>210</v>
      </c>
      <c r="K331" s="67">
        <v>1</v>
      </c>
      <c r="L331" s="67" t="s">
        <v>314</v>
      </c>
      <c r="M331" s="67">
        <v>2005</v>
      </c>
      <c r="N331" s="66" t="b">
        <v>0</v>
      </c>
      <c r="O331" s="67">
        <v>2005</v>
      </c>
      <c r="P331" s="15">
        <v>0.1</v>
      </c>
      <c r="Q331" s="67">
        <v>1910527.7812000001</v>
      </c>
      <c r="R331" s="67" t="s">
        <v>16</v>
      </c>
      <c r="S331" s="67" t="s">
        <v>386</v>
      </c>
      <c r="T331" s="67" t="s">
        <v>16</v>
      </c>
      <c r="U331" s="67">
        <v>0</v>
      </c>
      <c r="V331" s="67">
        <v>0</v>
      </c>
      <c r="W331" s="67">
        <v>10</v>
      </c>
      <c r="X331" s="67" t="s">
        <v>16</v>
      </c>
      <c r="Y331" s="67" t="s">
        <v>365</v>
      </c>
      <c r="Z331" s="67" t="s">
        <v>16</v>
      </c>
      <c r="AA331" s="67" t="s">
        <v>16</v>
      </c>
      <c r="AB331" s="67" t="s">
        <v>1385</v>
      </c>
      <c r="AC331" s="67" t="s">
        <v>16</v>
      </c>
      <c r="AD331" s="67" t="s">
        <v>1004</v>
      </c>
      <c r="AE331" s="67" t="s">
        <v>16</v>
      </c>
      <c r="AF331" s="67" t="s">
        <v>16</v>
      </c>
      <c r="AG331" s="67" t="s">
        <v>16</v>
      </c>
      <c r="AH331" s="67" t="s">
        <v>16</v>
      </c>
      <c r="AI331" s="67" t="s">
        <v>16</v>
      </c>
      <c r="AJ331" s="67" t="s">
        <v>16</v>
      </c>
      <c r="AK331" s="67" t="s">
        <v>16</v>
      </c>
      <c r="AL331" s="67" t="s">
        <v>16</v>
      </c>
      <c r="AM331" s="67" t="s">
        <v>16</v>
      </c>
      <c r="AN331" s="67" t="s">
        <v>16</v>
      </c>
      <c r="AO331" s="67" t="s">
        <v>16</v>
      </c>
      <c r="AP331" s="67" t="s">
        <v>16</v>
      </c>
      <c r="AQ331" s="67" t="s">
        <v>658</v>
      </c>
      <c r="AR331" s="67" t="s">
        <v>16</v>
      </c>
      <c r="AS331" s="67" t="s">
        <v>16</v>
      </c>
      <c r="AT331" s="67" t="s">
        <v>16</v>
      </c>
    </row>
    <row r="332" spans="2:46" x14ac:dyDescent="0.3">
      <c r="B332" s="12" t="s">
        <v>331</v>
      </c>
      <c r="C332" s="14" t="s">
        <v>308</v>
      </c>
      <c r="D332" s="67" t="s">
        <v>44</v>
      </c>
      <c r="E332" s="67" t="s">
        <v>210</v>
      </c>
      <c r="F332" s="67">
        <v>33600</v>
      </c>
      <c r="G332" s="67" t="s">
        <v>154</v>
      </c>
      <c r="H332" s="67" t="s">
        <v>201</v>
      </c>
      <c r="I332" s="67" t="s">
        <v>209</v>
      </c>
      <c r="J332" s="67" t="s">
        <v>210</v>
      </c>
      <c r="K332" s="67">
        <v>1</v>
      </c>
      <c r="L332" s="67" t="s">
        <v>314</v>
      </c>
      <c r="M332" s="67">
        <v>2008</v>
      </c>
      <c r="N332" s="66" t="b">
        <v>0</v>
      </c>
      <c r="O332" s="67">
        <v>2008</v>
      </c>
      <c r="P332" s="15">
        <v>0.1</v>
      </c>
      <c r="Q332" s="67">
        <v>408411.83559999999</v>
      </c>
      <c r="R332" s="67" t="s">
        <v>16</v>
      </c>
      <c r="S332" s="67" t="s">
        <v>386</v>
      </c>
      <c r="T332" s="67" t="s">
        <v>16</v>
      </c>
      <c r="U332" s="67">
        <v>0</v>
      </c>
      <c r="V332" s="67">
        <v>0</v>
      </c>
      <c r="W332" s="67">
        <v>10</v>
      </c>
      <c r="X332" s="67" t="s">
        <v>16</v>
      </c>
      <c r="Y332" s="67" t="s">
        <v>365</v>
      </c>
      <c r="Z332" s="67" t="s">
        <v>16</v>
      </c>
      <c r="AA332" s="67" t="s">
        <v>16</v>
      </c>
      <c r="AB332" s="67" t="s">
        <v>1386</v>
      </c>
      <c r="AC332" s="67" t="s">
        <v>16</v>
      </c>
      <c r="AD332" s="67" t="s">
        <v>1004</v>
      </c>
      <c r="AE332" s="67" t="s">
        <v>16</v>
      </c>
      <c r="AF332" s="67" t="s">
        <v>16</v>
      </c>
      <c r="AG332" s="67" t="s">
        <v>16</v>
      </c>
      <c r="AH332" s="67" t="s">
        <v>16</v>
      </c>
      <c r="AI332" s="67" t="s">
        <v>16</v>
      </c>
      <c r="AJ332" s="67" t="s">
        <v>16</v>
      </c>
      <c r="AK332" s="67" t="s">
        <v>16</v>
      </c>
      <c r="AL332" s="67" t="s">
        <v>16</v>
      </c>
      <c r="AM332" s="67" t="s">
        <v>16</v>
      </c>
      <c r="AN332" s="67" t="s">
        <v>16</v>
      </c>
      <c r="AO332" s="67" t="s">
        <v>16</v>
      </c>
      <c r="AP332" s="67" t="s">
        <v>16</v>
      </c>
      <c r="AQ332" s="67" t="s">
        <v>424</v>
      </c>
      <c r="AR332" s="67" t="s">
        <v>16</v>
      </c>
      <c r="AS332" s="67" t="s">
        <v>16</v>
      </c>
      <c r="AT332" s="67" t="s">
        <v>16</v>
      </c>
    </row>
    <row r="333" spans="2:46" x14ac:dyDescent="0.3">
      <c r="B333" s="12" t="s">
        <v>331</v>
      </c>
      <c r="C333" s="14" t="s">
        <v>308</v>
      </c>
      <c r="D333" s="67" t="s">
        <v>44</v>
      </c>
      <c r="E333" s="67" t="s">
        <v>213</v>
      </c>
      <c r="F333" s="67">
        <v>33800</v>
      </c>
      <c r="G333" s="67" t="s">
        <v>154</v>
      </c>
      <c r="H333" s="67" t="s">
        <v>201</v>
      </c>
      <c r="I333" s="67" t="s">
        <v>213</v>
      </c>
      <c r="J333" s="67" t="s">
        <v>64</v>
      </c>
      <c r="K333" s="67">
        <v>1</v>
      </c>
      <c r="L333" s="67" t="s">
        <v>314</v>
      </c>
      <c r="M333" s="67">
        <v>2008</v>
      </c>
      <c r="N333" s="66" t="b">
        <v>0</v>
      </c>
      <c r="O333" s="67">
        <v>2008</v>
      </c>
      <c r="P333" s="15">
        <v>0.1</v>
      </c>
      <c r="Q333" s="67">
        <v>371283.48690000002</v>
      </c>
      <c r="R333" s="67" t="s">
        <v>16</v>
      </c>
      <c r="S333" s="67" t="s">
        <v>386</v>
      </c>
      <c r="T333" s="67" t="s">
        <v>16</v>
      </c>
      <c r="U333" s="67">
        <v>0</v>
      </c>
      <c r="V333" s="67">
        <v>0</v>
      </c>
      <c r="W333" s="67">
        <v>5</v>
      </c>
      <c r="X333" s="67" t="s">
        <v>16</v>
      </c>
      <c r="Y333" s="67" t="s">
        <v>365</v>
      </c>
      <c r="Z333" s="67" t="s">
        <v>16</v>
      </c>
      <c r="AA333" s="67" t="s">
        <v>16</v>
      </c>
      <c r="AB333" s="67" t="s">
        <v>1387</v>
      </c>
      <c r="AC333" s="67" t="s">
        <v>16</v>
      </c>
      <c r="AD333" s="67" t="s">
        <v>1004</v>
      </c>
      <c r="AE333" s="67" t="s">
        <v>16</v>
      </c>
      <c r="AF333" s="67" t="s">
        <v>16</v>
      </c>
      <c r="AG333" s="67" t="s">
        <v>16</v>
      </c>
      <c r="AH333" s="67" t="s">
        <v>16</v>
      </c>
      <c r="AI333" s="67" t="s">
        <v>16</v>
      </c>
      <c r="AJ333" s="67" t="s">
        <v>16</v>
      </c>
      <c r="AK333" s="67" t="s">
        <v>16</v>
      </c>
      <c r="AL333" s="67" t="s">
        <v>16</v>
      </c>
      <c r="AM333" s="67" t="s">
        <v>16</v>
      </c>
      <c r="AN333" s="67" t="s">
        <v>16</v>
      </c>
      <c r="AO333" s="67" t="s">
        <v>16</v>
      </c>
      <c r="AP333" s="67" t="s">
        <v>16</v>
      </c>
      <c r="AQ333" s="67" t="s">
        <v>539</v>
      </c>
      <c r="AR333" s="67" t="s">
        <v>16</v>
      </c>
      <c r="AS333" s="67" t="s">
        <v>16</v>
      </c>
      <c r="AT333" s="67" t="s">
        <v>16</v>
      </c>
    </row>
    <row r="334" spans="2:46" x14ac:dyDescent="0.3">
      <c r="B334" s="12" t="s">
        <v>331</v>
      </c>
      <c r="C334" s="14" t="s">
        <v>308</v>
      </c>
      <c r="D334" s="67" t="s">
        <v>44</v>
      </c>
      <c r="E334" s="67" t="s">
        <v>213</v>
      </c>
      <c r="F334" s="67">
        <v>33800</v>
      </c>
      <c r="G334" s="67" t="s">
        <v>154</v>
      </c>
      <c r="H334" s="67" t="s">
        <v>201</v>
      </c>
      <c r="I334" s="67" t="s">
        <v>213</v>
      </c>
      <c r="J334" s="67" t="s">
        <v>64</v>
      </c>
      <c r="K334" s="67">
        <v>1</v>
      </c>
      <c r="L334" s="67" t="s">
        <v>314</v>
      </c>
      <c r="M334" s="67">
        <v>2006</v>
      </c>
      <c r="N334" s="66" t="b">
        <v>0</v>
      </c>
      <c r="O334" s="67">
        <v>2006</v>
      </c>
      <c r="P334" s="15">
        <v>0.1</v>
      </c>
      <c r="Q334" s="67">
        <v>114215.08229999999</v>
      </c>
      <c r="R334" s="67" t="s">
        <v>16</v>
      </c>
      <c r="S334" s="67" t="s">
        <v>386</v>
      </c>
      <c r="T334" s="67" t="s">
        <v>16</v>
      </c>
      <c r="U334" s="67">
        <v>0</v>
      </c>
      <c r="V334" s="67">
        <v>0</v>
      </c>
      <c r="W334" s="67">
        <v>5</v>
      </c>
      <c r="X334" s="67" t="s">
        <v>16</v>
      </c>
      <c r="Y334" s="67" t="s">
        <v>365</v>
      </c>
      <c r="Z334" s="67" t="s">
        <v>16</v>
      </c>
      <c r="AA334" s="67" t="s">
        <v>16</v>
      </c>
      <c r="AB334" s="67" t="s">
        <v>1388</v>
      </c>
      <c r="AC334" s="67" t="s">
        <v>16</v>
      </c>
      <c r="AD334" s="67" t="s">
        <v>1004</v>
      </c>
      <c r="AE334" s="67" t="s">
        <v>16</v>
      </c>
      <c r="AF334" s="67" t="s">
        <v>16</v>
      </c>
      <c r="AG334" s="67" t="s">
        <v>16</v>
      </c>
      <c r="AH334" s="67" t="s">
        <v>16</v>
      </c>
      <c r="AI334" s="67" t="s">
        <v>16</v>
      </c>
      <c r="AJ334" s="67" t="s">
        <v>16</v>
      </c>
      <c r="AK334" s="67" t="s">
        <v>16</v>
      </c>
      <c r="AL334" s="67" t="s">
        <v>16</v>
      </c>
      <c r="AM334" s="67" t="s">
        <v>16</v>
      </c>
      <c r="AN334" s="67" t="s">
        <v>16</v>
      </c>
      <c r="AO334" s="67" t="s">
        <v>16</v>
      </c>
      <c r="AP334" s="67" t="s">
        <v>16</v>
      </c>
      <c r="AQ334" s="67" t="s">
        <v>568</v>
      </c>
      <c r="AR334" s="67" t="s">
        <v>16</v>
      </c>
      <c r="AS334" s="67" t="s">
        <v>16</v>
      </c>
      <c r="AT334" s="67" t="s">
        <v>16</v>
      </c>
    </row>
    <row r="335" spans="2:46" x14ac:dyDescent="0.3">
      <c r="B335" s="12" t="s">
        <v>331</v>
      </c>
      <c r="C335" s="14" t="s">
        <v>308</v>
      </c>
      <c r="D335" s="67" t="s">
        <v>44</v>
      </c>
      <c r="E335" s="67" t="s">
        <v>231</v>
      </c>
      <c r="F335" s="67">
        <v>35120</v>
      </c>
      <c r="G335" s="67" t="s">
        <v>154</v>
      </c>
      <c r="H335" s="67" t="s">
        <v>222</v>
      </c>
      <c r="I335" s="67" t="s">
        <v>224</v>
      </c>
      <c r="J335" s="67" t="s">
        <v>231</v>
      </c>
      <c r="K335" s="67">
        <v>1</v>
      </c>
      <c r="L335" s="67" t="s">
        <v>314</v>
      </c>
      <c r="M335" s="67">
        <v>2009</v>
      </c>
      <c r="N335" s="66" t="b">
        <v>0</v>
      </c>
      <c r="O335" s="67">
        <v>2009</v>
      </c>
      <c r="P335" s="15">
        <v>0.1</v>
      </c>
      <c r="Q335" s="67">
        <v>2150497.4996000002</v>
      </c>
      <c r="R335" s="67" t="s">
        <v>16</v>
      </c>
      <c r="S335" s="67" t="s">
        <v>386</v>
      </c>
      <c r="T335" s="67" t="s">
        <v>16</v>
      </c>
      <c r="U335" s="67">
        <v>0</v>
      </c>
      <c r="V335" s="67">
        <v>0</v>
      </c>
      <c r="W335" s="67">
        <v>20</v>
      </c>
      <c r="X335" s="67" t="s">
        <v>16</v>
      </c>
      <c r="Y335" s="67" t="s">
        <v>365</v>
      </c>
      <c r="Z335" s="67" t="s">
        <v>16</v>
      </c>
      <c r="AA335" s="67" t="s">
        <v>16</v>
      </c>
      <c r="AB335" s="67" t="s">
        <v>1389</v>
      </c>
      <c r="AC335" s="67" t="s">
        <v>16</v>
      </c>
      <c r="AD335" s="67" t="s">
        <v>1004</v>
      </c>
      <c r="AE335" s="67" t="s">
        <v>16</v>
      </c>
      <c r="AF335" s="67" t="s">
        <v>16</v>
      </c>
      <c r="AG335" s="67" t="s">
        <v>16</v>
      </c>
      <c r="AH335" s="67" t="s">
        <v>16</v>
      </c>
      <c r="AI335" s="67" t="s">
        <v>16</v>
      </c>
      <c r="AJ335" s="67" t="s">
        <v>16</v>
      </c>
      <c r="AK335" s="67" t="s">
        <v>16</v>
      </c>
      <c r="AL335" s="67" t="s">
        <v>16</v>
      </c>
      <c r="AM335" s="67" t="s">
        <v>16</v>
      </c>
      <c r="AN335" s="67" t="s">
        <v>16</v>
      </c>
      <c r="AO335" s="67" t="s">
        <v>16</v>
      </c>
      <c r="AP335" s="67" t="s">
        <v>16</v>
      </c>
      <c r="AQ335" s="67" t="s">
        <v>573</v>
      </c>
      <c r="AR335" s="67" t="s">
        <v>16</v>
      </c>
      <c r="AS335" s="67" t="s">
        <v>16</v>
      </c>
      <c r="AT335" s="67" t="s">
        <v>16</v>
      </c>
    </row>
    <row r="336" spans="2:46" x14ac:dyDescent="0.3">
      <c r="B336" s="12" t="s">
        <v>331</v>
      </c>
      <c r="C336" s="14" t="s">
        <v>308</v>
      </c>
      <c r="D336" s="67" t="s">
        <v>44</v>
      </c>
      <c r="E336" s="67" t="s">
        <v>226</v>
      </c>
      <c r="F336" s="67">
        <v>35110</v>
      </c>
      <c r="G336" s="67" t="s">
        <v>154</v>
      </c>
      <c r="H336" s="67" t="s">
        <v>222</v>
      </c>
      <c r="I336" s="67" t="s">
        <v>224</v>
      </c>
      <c r="J336" s="67" t="s">
        <v>226</v>
      </c>
      <c r="K336" s="67">
        <v>21</v>
      </c>
      <c r="L336" s="67" t="s">
        <v>314</v>
      </c>
      <c r="M336" s="67">
        <v>2008</v>
      </c>
      <c r="N336" s="66" t="b">
        <v>0</v>
      </c>
      <c r="O336" s="67">
        <v>2008</v>
      </c>
      <c r="P336" s="15">
        <v>0.1</v>
      </c>
      <c r="Q336" s="67">
        <v>56576.531300000002</v>
      </c>
      <c r="R336" s="67" t="s">
        <v>16</v>
      </c>
      <c r="S336" s="67" t="s">
        <v>386</v>
      </c>
      <c r="T336" s="67" t="s">
        <v>16</v>
      </c>
      <c r="U336" s="67">
        <v>0</v>
      </c>
      <c r="V336" s="67">
        <v>0</v>
      </c>
      <c r="W336" s="67">
        <v>20</v>
      </c>
      <c r="X336" s="67" t="s">
        <v>16</v>
      </c>
      <c r="Y336" s="67" t="s">
        <v>365</v>
      </c>
      <c r="Z336" s="67" t="s">
        <v>16</v>
      </c>
      <c r="AA336" s="67" t="s">
        <v>16</v>
      </c>
      <c r="AB336" s="67" t="s">
        <v>1390</v>
      </c>
      <c r="AC336" s="67" t="s">
        <v>16</v>
      </c>
      <c r="AD336" s="67" t="s">
        <v>1004</v>
      </c>
      <c r="AE336" s="67" t="s">
        <v>16</v>
      </c>
      <c r="AF336" s="67" t="s">
        <v>16</v>
      </c>
      <c r="AG336" s="67" t="s">
        <v>16</v>
      </c>
      <c r="AH336" s="67" t="s">
        <v>16</v>
      </c>
      <c r="AI336" s="67" t="s">
        <v>16</v>
      </c>
      <c r="AJ336" s="67" t="s">
        <v>16</v>
      </c>
      <c r="AK336" s="67" t="s">
        <v>16</v>
      </c>
      <c r="AL336" s="67" t="s">
        <v>16</v>
      </c>
      <c r="AM336" s="67" t="s">
        <v>16</v>
      </c>
      <c r="AN336" s="67" t="s">
        <v>16</v>
      </c>
      <c r="AO336" s="67" t="s">
        <v>16</v>
      </c>
      <c r="AP336" s="67" t="s">
        <v>16</v>
      </c>
      <c r="AQ336" s="67" t="s">
        <v>591</v>
      </c>
      <c r="AR336" s="67" t="s">
        <v>16</v>
      </c>
      <c r="AS336" s="67" t="s">
        <v>16</v>
      </c>
      <c r="AT336" s="67" t="s">
        <v>16</v>
      </c>
    </row>
    <row r="337" spans="2:46" x14ac:dyDescent="0.3">
      <c r="B337" s="12" t="s">
        <v>331</v>
      </c>
      <c r="C337" s="14" t="s">
        <v>308</v>
      </c>
      <c r="D337" s="67" t="s">
        <v>44</v>
      </c>
      <c r="E337" s="67" t="s">
        <v>867</v>
      </c>
      <c r="F337" s="67">
        <v>51905</v>
      </c>
      <c r="G337" s="67" t="s">
        <v>276</v>
      </c>
      <c r="H337" s="67" t="s">
        <v>277</v>
      </c>
      <c r="I337" s="67" t="s">
        <v>114</v>
      </c>
      <c r="J337" s="67" t="s">
        <v>867</v>
      </c>
      <c r="K337" s="67">
        <v>33</v>
      </c>
      <c r="L337" s="67" t="s">
        <v>314</v>
      </c>
      <c r="M337" s="67">
        <v>2005</v>
      </c>
      <c r="N337" s="66" t="b">
        <v>0</v>
      </c>
      <c r="O337" s="67">
        <v>2004</v>
      </c>
      <c r="P337" s="15">
        <v>0.1</v>
      </c>
      <c r="Q337" s="67">
        <v>389994.07270000002</v>
      </c>
      <c r="R337" s="67" t="s">
        <v>16</v>
      </c>
      <c r="S337" s="67" t="s">
        <v>386</v>
      </c>
      <c r="T337" s="67" t="s">
        <v>16</v>
      </c>
      <c r="U337" s="67">
        <v>0</v>
      </c>
      <c r="V337" s="67">
        <v>0</v>
      </c>
      <c r="W337" s="67">
        <v>14</v>
      </c>
      <c r="X337" s="67" t="s">
        <v>16</v>
      </c>
      <c r="Y337" s="67" t="s">
        <v>365</v>
      </c>
      <c r="Z337" s="67" t="s">
        <v>16</v>
      </c>
      <c r="AA337" s="67" t="s">
        <v>16</v>
      </c>
      <c r="AB337" s="67" t="s">
        <v>1391</v>
      </c>
      <c r="AC337" s="67" t="s">
        <v>16</v>
      </c>
      <c r="AD337" s="67" t="s">
        <v>1000</v>
      </c>
      <c r="AE337" s="67" t="s">
        <v>1001</v>
      </c>
      <c r="AF337" s="67" t="s">
        <v>16</v>
      </c>
      <c r="AG337" s="67" t="s">
        <v>16</v>
      </c>
      <c r="AH337" s="67" t="s">
        <v>16</v>
      </c>
      <c r="AI337" s="67" t="s">
        <v>16</v>
      </c>
      <c r="AJ337" s="67" t="s">
        <v>16</v>
      </c>
      <c r="AK337" s="67" t="s">
        <v>16</v>
      </c>
      <c r="AL337" s="67" t="s">
        <v>16</v>
      </c>
      <c r="AM337" s="67" t="s">
        <v>16</v>
      </c>
      <c r="AN337" s="67" t="s">
        <v>16</v>
      </c>
      <c r="AO337" s="67" t="s">
        <v>16</v>
      </c>
      <c r="AP337" s="67" t="s">
        <v>16</v>
      </c>
      <c r="AQ337" s="67" t="s">
        <v>592</v>
      </c>
      <c r="AR337" s="67" t="s">
        <v>16</v>
      </c>
      <c r="AS337" s="67" t="s">
        <v>16</v>
      </c>
      <c r="AT337" s="67" t="s">
        <v>16</v>
      </c>
    </row>
    <row r="338" spans="2:46" x14ac:dyDescent="0.3">
      <c r="B338" s="12" t="s">
        <v>331</v>
      </c>
      <c r="C338" s="14" t="s">
        <v>308</v>
      </c>
      <c r="D338" s="67" t="s">
        <v>44</v>
      </c>
      <c r="E338" s="67" t="s">
        <v>867</v>
      </c>
      <c r="F338" s="67">
        <v>51905</v>
      </c>
      <c r="G338" s="67" t="s">
        <v>276</v>
      </c>
      <c r="H338" s="67" t="s">
        <v>277</v>
      </c>
      <c r="I338" s="67" t="s">
        <v>114</v>
      </c>
      <c r="J338" s="67" t="s">
        <v>867</v>
      </c>
      <c r="K338" s="67">
        <v>10</v>
      </c>
      <c r="L338" s="67" t="s">
        <v>314</v>
      </c>
      <c r="M338" s="67">
        <v>2006</v>
      </c>
      <c r="N338" s="66" t="b">
        <v>0</v>
      </c>
      <c r="O338" s="67">
        <v>2004</v>
      </c>
      <c r="P338" s="15">
        <v>0.1</v>
      </c>
      <c r="Q338" s="67">
        <v>397793.95419999998</v>
      </c>
      <c r="R338" s="67" t="s">
        <v>16</v>
      </c>
      <c r="S338" s="67" t="s">
        <v>386</v>
      </c>
      <c r="T338" s="67" t="s">
        <v>16</v>
      </c>
      <c r="U338" s="67">
        <v>0</v>
      </c>
      <c r="V338" s="67">
        <v>0</v>
      </c>
      <c r="W338" s="67">
        <v>14</v>
      </c>
      <c r="X338" s="67" t="s">
        <v>16</v>
      </c>
      <c r="Y338" s="67" t="s">
        <v>365</v>
      </c>
      <c r="Z338" s="67" t="s">
        <v>16</v>
      </c>
      <c r="AA338" s="67" t="s">
        <v>16</v>
      </c>
      <c r="AB338" s="67" t="s">
        <v>1392</v>
      </c>
      <c r="AC338" s="67" t="s">
        <v>16</v>
      </c>
      <c r="AD338" s="67" t="s">
        <v>1000</v>
      </c>
      <c r="AE338" s="67" t="s">
        <v>1001</v>
      </c>
      <c r="AF338" s="67" t="s">
        <v>16</v>
      </c>
      <c r="AG338" s="67" t="s">
        <v>16</v>
      </c>
      <c r="AH338" s="67" t="s">
        <v>16</v>
      </c>
      <c r="AI338" s="67" t="s">
        <v>16</v>
      </c>
      <c r="AJ338" s="67" t="s">
        <v>16</v>
      </c>
      <c r="AK338" s="67" t="s">
        <v>16</v>
      </c>
      <c r="AL338" s="67" t="s">
        <v>16</v>
      </c>
      <c r="AM338" s="67" t="s">
        <v>16</v>
      </c>
      <c r="AN338" s="67" t="s">
        <v>16</v>
      </c>
      <c r="AO338" s="67" t="s">
        <v>16</v>
      </c>
      <c r="AP338" s="67" t="s">
        <v>16</v>
      </c>
      <c r="AQ338" s="67" t="s">
        <v>626</v>
      </c>
      <c r="AR338" s="67" t="s">
        <v>16</v>
      </c>
      <c r="AS338" s="67" t="s">
        <v>16</v>
      </c>
      <c r="AT338" s="67" t="s">
        <v>16</v>
      </c>
    </row>
    <row r="339" spans="2:46" x14ac:dyDescent="0.3">
      <c r="B339" s="12" t="s">
        <v>331</v>
      </c>
      <c r="C339" s="14" t="s">
        <v>308</v>
      </c>
      <c r="D339" s="67" t="s">
        <v>44</v>
      </c>
      <c r="E339" s="67" t="s">
        <v>866</v>
      </c>
      <c r="F339" s="67">
        <v>51904</v>
      </c>
      <c r="G339" s="67" t="s">
        <v>276</v>
      </c>
      <c r="H339" s="67" t="s">
        <v>277</v>
      </c>
      <c r="I339" s="67" t="s">
        <v>114</v>
      </c>
      <c r="J339" s="67" t="s">
        <v>866</v>
      </c>
      <c r="K339" s="67">
        <v>28</v>
      </c>
      <c r="L339" s="67" t="s">
        <v>314</v>
      </c>
      <c r="M339" s="67">
        <v>1999</v>
      </c>
      <c r="N339" s="66" t="b">
        <v>0</v>
      </c>
      <c r="O339" s="67">
        <v>2008</v>
      </c>
      <c r="P339" s="15">
        <v>0.1</v>
      </c>
      <c r="Q339" s="67">
        <v>503884.73220000003</v>
      </c>
      <c r="R339" s="67" t="s">
        <v>16</v>
      </c>
      <c r="S339" s="67" t="s">
        <v>386</v>
      </c>
      <c r="T339" s="67" t="s">
        <v>16</v>
      </c>
      <c r="U339" s="67">
        <v>0</v>
      </c>
      <c r="V339" s="67">
        <v>0</v>
      </c>
      <c r="W339" s="67">
        <v>14</v>
      </c>
      <c r="X339" s="67" t="s">
        <v>16</v>
      </c>
      <c r="Y339" s="67" t="s">
        <v>365</v>
      </c>
      <c r="Z339" s="67" t="s">
        <v>16</v>
      </c>
      <c r="AA339" s="67" t="s">
        <v>16</v>
      </c>
      <c r="AB339" s="67" t="s">
        <v>1393</v>
      </c>
      <c r="AC339" s="67" t="s">
        <v>16</v>
      </c>
      <c r="AD339" s="67" t="s">
        <v>999</v>
      </c>
      <c r="AE339" s="67" t="s">
        <v>1002</v>
      </c>
      <c r="AF339" s="67" t="s">
        <v>16</v>
      </c>
      <c r="AG339" s="67" t="s">
        <v>16</v>
      </c>
      <c r="AH339" s="67" t="s">
        <v>16</v>
      </c>
      <c r="AI339" s="67" t="s">
        <v>16</v>
      </c>
      <c r="AJ339" s="67" t="s">
        <v>16</v>
      </c>
      <c r="AK339" s="67" t="s">
        <v>16</v>
      </c>
      <c r="AL339" s="67" t="s">
        <v>16</v>
      </c>
      <c r="AM339" s="67" t="s">
        <v>16</v>
      </c>
      <c r="AN339" s="67" t="s">
        <v>16</v>
      </c>
      <c r="AO339" s="67" t="s">
        <v>16</v>
      </c>
      <c r="AP339" s="67" t="s">
        <v>16</v>
      </c>
      <c r="AQ339" s="67" t="s">
        <v>648</v>
      </c>
      <c r="AR339" s="67" t="s">
        <v>16</v>
      </c>
      <c r="AS339" s="67" t="s">
        <v>16</v>
      </c>
      <c r="AT339" s="67" t="s">
        <v>16</v>
      </c>
    </row>
    <row r="340" spans="2:46" x14ac:dyDescent="0.3">
      <c r="B340" s="12" t="s">
        <v>331</v>
      </c>
      <c r="C340" s="14" t="s">
        <v>308</v>
      </c>
      <c r="D340" s="67" t="s">
        <v>44</v>
      </c>
      <c r="E340" s="67" t="s">
        <v>866</v>
      </c>
      <c r="F340" s="67">
        <v>51904</v>
      </c>
      <c r="G340" s="67" t="s">
        <v>276</v>
      </c>
      <c r="H340" s="67" t="s">
        <v>277</v>
      </c>
      <c r="I340" s="67" t="s">
        <v>114</v>
      </c>
      <c r="J340" s="67" t="s">
        <v>866</v>
      </c>
      <c r="K340" s="67">
        <v>20</v>
      </c>
      <c r="L340" s="67" t="s">
        <v>314</v>
      </c>
      <c r="M340" s="67">
        <v>1997</v>
      </c>
      <c r="N340" s="66" t="b">
        <v>0</v>
      </c>
      <c r="O340" s="67">
        <v>2008</v>
      </c>
      <c r="P340" s="15">
        <v>0.1</v>
      </c>
      <c r="Q340" s="67">
        <v>519796.88160000002</v>
      </c>
      <c r="R340" s="67" t="s">
        <v>16</v>
      </c>
      <c r="S340" s="67" t="s">
        <v>386</v>
      </c>
      <c r="T340" s="67" t="s">
        <v>16</v>
      </c>
      <c r="U340" s="67">
        <v>0</v>
      </c>
      <c r="V340" s="67">
        <v>0</v>
      </c>
      <c r="W340" s="67">
        <v>14</v>
      </c>
      <c r="X340" s="67" t="s">
        <v>16</v>
      </c>
      <c r="Y340" s="67" t="s">
        <v>365</v>
      </c>
      <c r="Z340" s="67" t="s">
        <v>16</v>
      </c>
      <c r="AA340" s="67" t="s">
        <v>16</v>
      </c>
      <c r="AB340" s="67" t="s">
        <v>1394</v>
      </c>
      <c r="AC340" s="67" t="s">
        <v>16</v>
      </c>
      <c r="AD340" s="67" t="s">
        <v>999</v>
      </c>
      <c r="AE340" s="67" t="s">
        <v>1002</v>
      </c>
      <c r="AF340" s="67" t="s">
        <v>16</v>
      </c>
      <c r="AG340" s="67" t="s">
        <v>16</v>
      </c>
      <c r="AH340" s="67" t="s">
        <v>16</v>
      </c>
      <c r="AI340" s="67" t="s">
        <v>16</v>
      </c>
      <c r="AJ340" s="67" t="s">
        <v>16</v>
      </c>
      <c r="AK340" s="67" t="s">
        <v>16</v>
      </c>
      <c r="AL340" s="67" t="s">
        <v>16</v>
      </c>
      <c r="AM340" s="67" t="s">
        <v>16</v>
      </c>
      <c r="AN340" s="67" t="s">
        <v>16</v>
      </c>
      <c r="AO340" s="67" t="s">
        <v>16</v>
      </c>
      <c r="AP340" s="67" t="s">
        <v>16</v>
      </c>
      <c r="AQ340" s="67" t="s">
        <v>518</v>
      </c>
      <c r="AR340" s="67" t="s">
        <v>16</v>
      </c>
      <c r="AS340" s="67" t="s">
        <v>16</v>
      </c>
      <c r="AT340" s="67" t="s">
        <v>16</v>
      </c>
    </row>
    <row r="341" spans="2:46" x14ac:dyDescent="0.3">
      <c r="B341" s="12" t="s">
        <v>331</v>
      </c>
      <c r="C341" s="14" t="s">
        <v>308</v>
      </c>
      <c r="D341" s="67" t="s">
        <v>44</v>
      </c>
      <c r="E341" s="67" t="s">
        <v>866</v>
      </c>
      <c r="F341" s="67">
        <v>51904</v>
      </c>
      <c r="G341" s="67" t="s">
        <v>276</v>
      </c>
      <c r="H341" s="67" t="s">
        <v>277</v>
      </c>
      <c r="I341" s="67" t="s">
        <v>114</v>
      </c>
      <c r="J341" s="67" t="s">
        <v>866</v>
      </c>
      <c r="K341" s="67">
        <v>15</v>
      </c>
      <c r="L341" s="67" t="s">
        <v>314</v>
      </c>
      <c r="M341" s="67">
        <v>1996</v>
      </c>
      <c r="N341" s="66" t="b">
        <v>0</v>
      </c>
      <c r="O341" s="67">
        <v>2008</v>
      </c>
      <c r="P341" s="15">
        <v>0.1</v>
      </c>
      <c r="Q341" s="67">
        <v>495044.64919999999</v>
      </c>
      <c r="R341" s="67" t="s">
        <v>16</v>
      </c>
      <c r="S341" s="67" t="s">
        <v>386</v>
      </c>
      <c r="T341" s="67" t="s">
        <v>16</v>
      </c>
      <c r="U341" s="67">
        <v>0</v>
      </c>
      <c r="V341" s="67">
        <v>0</v>
      </c>
      <c r="W341" s="67">
        <v>14</v>
      </c>
      <c r="X341" s="67" t="s">
        <v>16</v>
      </c>
      <c r="Y341" s="67" t="s">
        <v>365</v>
      </c>
      <c r="Z341" s="67" t="s">
        <v>16</v>
      </c>
      <c r="AA341" s="67" t="s">
        <v>16</v>
      </c>
      <c r="AB341" s="67" t="s">
        <v>1395</v>
      </c>
      <c r="AC341" s="67" t="s">
        <v>16</v>
      </c>
      <c r="AD341" s="67" t="s">
        <v>1000</v>
      </c>
      <c r="AE341" s="67" t="s">
        <v>1001</v>
      </c>
      <c r="AF341" s="67" t="s">
        <v>16</v>
      </c>
      <c r="AG341" s="67" t="s">
        <v>16</v>
      </c>
      <c r="AH341" s="67" t="s">
        <v>16</v>
      </c>
      <c r="AI341" s="67" t="s">
        <v>16</v>
      </c>
      <c r="AJ341" s="67" t="s">
        <v>16</v>
      </c>
      <c r="AK341" s="67" t="s">
        <v>16</v>
      </c>
      <c r="AL341" s="67" t="s">
        <v>16</v>
      </c>
      <c r="AM341" s="67" t="s">
        <v>16</v>
      </c>
      <c r="AN341" s="67" t="s">
        <v>16</v>
      </c>
      <c r="AO341" s="67" t="s">
        <v>16</v>
      </c>
      <c r="AP341" s="67" t="s">
        <v>16</v>
      </c>
      <c r="AQ341" s="67" t="s">
        <v>676</v>
      </c>
      <c r="AR341" s="67" t="s">
        <v>16</v>
      </c>
      <c r="AS341" s="67" t="s">
        <v>16</v>
      </c>
      <c r="AT341" s="67" t="s">
        <v>16</v>
      </c>
    </row>
    <row r="342" spans="2:46" x14ac:dyDescent="0.3">
      <c r="B342" s="12" t="s">
        <v>331</v>
      </c>
      <c r="C342" s="14" t="s">
        <v>308</v>
      </c>
      <c r="D342" s="67" t="s">
        <v>44</v>
      </c>
      <c r="E342" s="67" t="s">
        <v>866</v>
      </c>
      <c r="F342" s="67">
        <v>51904</v>
      </c>
      <c r="G342" s="67" t="s">
        <v>276</v>
      </c>
      <c r="H342" s="67" t="s">
        <v>277</v>
      </c>
      <c r="I342" s="67" t="s">
        <v>114</v>
      </c>
      <c r="J342" s="67" t="s">
        <v>866</v>
      </c>
      <c r="K342" s="67">
        <v>11</v>
      </c>
      <c r="L342" s="67" t="s">
        <v>314</v>
      </c>
      <c r="M342" s="67">
        <v>2001</v>
      </c>
      <c r="N342" s="66" t="b">
        <v>0</v>
      </c>
      <c r="O342" s="67">
        <v>2008</v>
      </c>
      <c r="P342" s="15">
        <v>0.1</v>
      </c>
      <c r="Q342" s="67">
        <v>499545.0551</v>
      </c>
      <c r="R342" s="67" t="s">
        <v>16</v>
      </c>
      <c r="S342" s="67" t="s">
        <v>386</v>
      </c>
      <c r="T342" s="67" t="s">
        <v>16</v>
      </c>
      <c r="U342" s="67">
        <v>0</v>
      </c>
      <c r="V342" s="67">
        <v>0</v>
      </c>
      <c r="W342" s="67">
        <v>14</v>
      </c>
      <c r="X342" s="67" t="s">
        <v>16</v>
      </c>
      <c r="Y342" s="67" t="s">
        <v>365</v>
      </c>
      <c r="Z342" s="67" t="s">
        <v>16</v>
      </c>
      <c r="AA342" s="67" t="s">
        <v>16</v>
      </c>
      <c r="AB342" s="67" t="s">
        <v>1396</v>
      </c>
      <c r="AC342" s="67" t="s">
        <v>16</v>
      </c>
      <c r="AD342" s="67" t="s">
        <v>999</v>
      </c>
      <c r="AE342" s="67" t="s">
        <v>1002</v>
      </c>
      <c r="AF342" s="67" t="s">
        <v>16</v>
      </c>
      <c r="AG342" s="67" t="s">
        <v>16</v>
      </c>
      <c r="AH342" s="67" t="s">
        <v>16</v>
      </c>
      <c r="AI342" s="67" t="s">
        <v>16</v>
      </c>
      <c r="AJ342" s="67" t="s">
        <v>16</v>
      </c>
      <c r="AK342" s="67" t="s">
        <v>16</v>
      </c>
      <c r="AL342" s="67" t="s">
        <v>16</v>
      </c>
      <c r="AM342" s="67" t="s">
        <v>16</v>
      </c>
      <c r="AN342" s="67" t="s">
        <v>16</v>
      </c>
      <c r="AO342" s="67" t="s">
        <v>16</v>
      </c>
      <c r="AP342" s="67" t="s">
        <v>16</v>
      </c>
      <c r="AQ342" s="67" t="s">
        <v>582</v>
      </c>
      <c r="AR342" s="67" t="s">
        <v>16</v>
      </c>
      <c r="AS342" s="67" t="s">
        <v>16</v>
      </c>
      <c r="AT342" s="67" t="s">
        <v>16</v>
      </c>
    </row>
    <row r="343" spans="2:46" x14ac:dyDescent="0.3">
      <c r="B343" s="12" t="s">
        <v>331</v>
      </c>
      <c r="C343" s="14" t="s">
        <v>308</v>
      </c>
      <c r="D343" s="67" t="s">
        <v>44</v>
      </c>
      <c r="E343" s="67" t="s">
        <v>866</v>
      </c>
      <c r="F343" s="67">
        <v>51904</v>
      </c>
      <c r="G343" s="67" t="s">
        <v>276</v>
      </c>
      <c r="H343" s="67" t="s">
        <v>277</v>
      </c>
      <c r="I343" s="67" t="s">
        <v>114</v>
      </c>
      <c r="J343" s="67" t="s">
        <v>866</v>
      </c>
      <c r="K343" s="67">
        <v>9</v>
      </c>
      <c r="L343" s="67" t="s">
        <v>314</v>
      </c>
      <c r="M343" s="67">
        <v>2007</v>
      </c>
      <c r="N343" s="66" t="b">
        <v>0</v>
      </c>
      <c r="O343" s="67">
        <v>2008</v>
      </c>
      <c r="P343" s="15">
        <v>0.1</v>
      </c>
      <c r="Q343" s="67">
        <v>503295.3933</v>
      </c>
      <c r="R343" s="67" t="s">
        <v>16</v>
      </c>
      <c r="S343" s="67" t="s">
        <v>386</v>
      </c>
      <c r="T343" s="67" t="s">
        <v>16</v>
      </c>
      <c r="U343" s="67">
        <v>0</v>
      </c>
      <c r="V343" s="67">
        <v>0</v>
      </c>
      <c r="W343" s="67">
        <v>14</v>
      </c>
      <c r="X343" s="67" t="s">
        <v>16</v>
      </c>
      <c r="Y343" s="67" t="s">
        <v>365</v>
      </c>
      <c r="Z343" s="67" t="s">
        <v>16</v>
      </c>
      <c r="AA343" s="67" t="s">
        <v>16</v>
      </c>
      <c r="AB343" s="67" t="s">
        <v>1397</v>
      </c>
      <c r="AC343" s="67" t="s">
        <v>16</v>
      </c>
      <c r="AD343" s="67" t="s">
        <v>999</v>
      </c>
      <c r="AE343" s="67" t="s">
        <v>1002</v>
      </c>
      <c r="AF343" s="67" t="s">
        <v>16</v>
      </c>
      <c r="AG343" s="67" t="s">
        <v>16</v>
      </c>
      <c r="AH343" s="67" t="s">
        <v>16</v>
      </c>
      <c r="AI343" s="67" t="s">
        <v>16</v>
      </c>
      <c r="AJ343" s="67" t="s">
        <v>16</v>
      </c>
      <c r="AK343" s="67" t="s">
        <v>16</v>
      </c>
      <c r="AL343" s="67" t="s">
        <v>16</v>
      </c>
      <c r="AM343" s="67" t="s">
        <v>16</v>
      </c>
      <c r="AN343" s="67" t="s">
        <v>16</v>
      </c>
      <c r="AO343" s="67" t="s">
        <v>16</v>
      </c>
      <c r="AP343" s="67" t="s">
        <v>16</v>
      </c>
      <c r="AQ343" s="67" t="s">
        <v>575</v>
      </c>
      <c r="AR343" s="67" t="s">
        <v>16</v>
      </c>
      <c r="AS343" s="67" t="s">
        <v>16</v>
      </c>
      <c r="AT343" s="67" t="s">
        <v>16</v>
      </c>
    </row>
    <row r="344" spans="2:46" x14ac:dyDescent="0.3">
      <c r="B344" s="12" t="s">
        <v>331</v>
      </c>
      <c r="C344" s="14" t="s">
        <v>308</v>
      </c>
      <c r="D344" s="67" t="s">
        <v>44</v>
      </c>
      <c r="E344" s="67" t="s">
        <v>865</v>
      </c>
      <c r="F344" s="67">
        <v>51903</v>
      </c>
      <c r="G344" s="67" t="s">
        <v>276</v>
      </c>
      <c r="H344" s="67" t="s">
        <v>277</v>
      </c>
      <c r="I344" s="67" t="s">
        <v>114</v>
      </c>
      <c r="J344" s="67" t="s">
        <v>865</v>
      </c>
      <c r="K344" s="67">
        <v>66</v>
      </c>
      <c r="L344" s="67" t="s">
        <v>314</v>
      </c>
      <c r="M344" s="67">
        <v>1999</v>
      </c>
      <c r="N344" s="66" t="b">
        <v>0</v>
      </c>
      <c r="O344" s="67">
        <v>2008</v>
      </c>
      <c r="P344" s="15">
        <v>0.1</v>
      </c>
      <c r="Q344" s="67">
        <v>630056.82620000001</v>
      </c>
      <c r="R344" s="67" t="s">
        <v>16</v>
      </c>
      <c r="S344" s="67" t="s">
        <v>386</v>
      </c>
      <c r="T344" s="67" t="s">
        <v>16</v>
      </c>
      <c r="U344" s="67">
        <v>0</v>
      </c>
      <c r="V344" s="67">
        <v>0</v>
      </c>
      <c r="W344" s="67">
        <v>14</v>
      </c>
      <c r="X344" s="67" t="s">
        <v>16</v>
      </c>
      <c r="Y344" s="67" t="s">
        <v>365</v>
      </c>
      <c r="Z344" s="67" t="s">
        <v>16</v>
      </c>
      <c r="AA344" s="67" t="s">
        <v>16</v>
      </c>
      <c r="AB344" s="67" t="s">
        <v>1398</v>
      </c>
      <c r="AC344" s="67" t="s">
        <v>16</v>
      </c>
      <c r="AD344" s="67" t="s">
        <v>997</v>
      </c>
      <c r="AE344" s="67" t="s">
        <v>1003</v>
      </c>
      <c r="AF344" s="67" t="s">
        <v>16</v>
      </c>
      <c r="AG344" s="67" t="s">
        <v>16</v>
      </c>
      <c r="AH344" s="67" t="s">
        <v>16</v>
      </c>
      <c r="AI344" s="67" t="s">
        <v>16</v>
      </c>
      <c r="AJ344" s="67" t="s">
        <v>16</v>
      </c>
      <c r="AK344" s="67" t="s">
        <v>16</v>
      </c>
      <c r="AL344" s="67" t="s">
        <v>16</v>
      </c>
      <c r="AM344" s="67" t="s">
        <v>16</v>
      </c>
      <c r="AN344" s="67" t="s">
        <v>16</v>
      </c>
      <c r="AO344" s="67" t="s">
        <v>16</v>
      </c>
      <c r="AP344" s="67" t="s">
        <v>16</v>
      </c>
      <c r="AQ344" s="67" t="s">
        <v>441</v>
      </c>
      <c r="AR344" s="67" t="s">
        <v>16</v>
      </c>
      <c r="AS344" s="67" t="s">
        <v>16</v>
      </c>
      <c r="AT344" s="67" t="s">
        <v>16</v>
      </c>
    </row>
    <row r="345" spans="2:46" x14ac:dyDescent="0.3">
      <c r="B345" s="12" t="s">
        <v>331</v>
      </c>
      <c r="C345" s="14" t="s">
        <v>308</v>
      </c>
      <c r="D345" s="67" t="s">
        <v>44</v>
      </c>
      <c r="E345" s="67" t="s">
        <v>865</v>
      </c>
      <c r="F345" s="67">
        <v>51903</v>
      </c>
      <c r="G345" s="67" t="s">
        <v>276</v>
      </c>
      <c r="H345" s="67" t="s">
        <v>277</v>
      </c>
      <c r="I345" s="67" t="s">
        <v>114</v>
      </c>
      <c r="J345" s="67" t="s">
        <v>865</v>
      </c>
      <c r="K345" s="67">
        <v>61</v>
      </c>
      <c r="L345" s="67" t="s">
        <v>314</v>
      </c>
      <c r="M345" s="67">
        <v>2007</v>
      </c>
      <c r="N345" s="66" t="b">
        <v>0</v>
      </c>
      <c r="O345" s="67">
        <v>2008</v>
      </c>
      <c r="P345" s="15">
        <v>0.1</v>
      </c>
      <c r="Q345" s="67">
        <v>620834.68299999996</v>
      </c>
      <c r="R345" s="67" t="s">
        <v>16</v>
      </c>
      <c r="S345" s="67" t="s">
        <v>386</v>
      </c>
      <c r="T345" s="67" t="s">
        <v>16</v>
      </c>
      <c r="U345" s="67">
        <v>0</v>
      </c>
      <c r="V345" s="67">
        <v>0</v>
      </c>
      <c r="W345" s="67">
        <v>14</v>
      </c>
      <c r="X345" s="67" t="s">
        <v>16</v>
      </c>
      <c r="Y345" s="67" t="s">
        <v>365</v>
      </c>
      <c r="Z345" s="67" t="s">
        <v>16</v>
      </c>
      <c r="AA345" s="67" t="s">
        <v>16</v>
      </c>
      <c r="AB345" s="67" t="s">
        <v>1399</v>
      </c>
      <c r="AC345" s="67" t="s">
        <v>16</v>
      </c>
      <c r="AD345" s="67" t="s">
        <v>999</v>
      </c>
      <c r="AE345" s="67" t="s">
        <v>1002</v>
      </c>
      <c r="AF345" s="67" t="s">
        <v>16</v>
      </c>
      <c r="AG345" s="67" t="s">
        <v>16</v>
      </c>
      <c r="AH345" s="67" t="s">
        <v>16</v>
      </c>
      <c r="AI345" s="67" t="s">
        <v>16</v>
      </c>
      <c r="AJ345" s="67" t="s">
        <v>16</v>
      </c>
      <c r="AK345" s="67" t="s">
        <v>16</v>
      </c>
      <c r="AL345" s="67" t="s">
        <v>16</v>
      </c>
      <c r="AM345" s="67" t="s">
        <v>16</v>
      </c>
      <c r="AN345" s="67" t="s">
        <v>16</v>
      </c>
      <c r="AO345" s="67" t="s">
        <v>16</v>
      </c>
      <c r="AP345" s="67" t="s">
        <v>16</v>
      </c>
      <c r="AQ345" s="67" t="s">
        <v>635</v>
      </c>
      <c r="AR345" s="67" t="s">
        <v>16</v>
      </c>
      <c r="AS345" s="67" t="s">
        <v>16</v>
      </c>
      <c r="AT345" s="67" t="s">
        <v>16</v>
      </c>
    </row>
    <row r="346" spans="2:46" x14ac:dyDescent="0.3">
      <c r="B346" s="12" t="s">
        <v>331</v>
      </c>
      <c r="C346" s="14" t="s">
        <v>308</v>
      </c>
      <c r="D346" s="67" t="s">
        <v>44</v>
      </c>
      <c r="E346" s="67" t="s">
        <v>865</v>
      </c>
      <c r="F346" s="67">
        <v>51903</v>
      </c>
      <c r="G346" s="67" t="s">
        <v>276</v>
      </c>
      <c r="H346" s="67" t="s">
        <v>277</v>
      </c>
      <c r="I346" s="67" t="s">
        <v>114</v>
      </c>
      <c r="J346" s="67" t="s">
        <v>865</v>
      </c>
      <c r="K346" s="67">
        <v>57</v>
      </c>
      <c r="L346" s="67" t="s">
        <v>314</v>
      </c>
      <c r="M346" s="67">
        <v>2010</v>
      </c>
      <c r="N346" s="66" t="b">
        <v>0</v>
      </c>
      <c r="O346" s="67">
        <v>2008</v>
      </c>
      <c r="P346" s="15">
        <v>0.1</v>
      </c>
      <c r="Q346" s="67">
        <v>625319.55680000002</v>
      </c>
      <c r="R346" s="67" t="s">
        <v>16</v>
      </c>
      <c r="S346" s="67" t="s">
        <v>386</v>
      </c>
      <c r="T346" s="67" t="s">
        <v>16</v>
      </c>
      <c r="U346" s="67">
        <v>0</v>
      </c>
      <c r="V346" s="67">
        <v>0</v>
      </c>
      <c r="W346" s="67">
        <v>14</v>
      </c>
      <c r="X346" s="67" t="s">
        <v>16</v>
      </c>
      <c r="Y346" s="67" t="s">
        <v>365</v>
      </c>
      <c r="Z346" s="67" t="s">
        <v>16</v>
      </c>
      <c r="AA346" s="67" t="s">
        <v>16</v>
      </c>
      <c r="AB346" s="67" t="s">
        <v>1400</v>
      </c>
      <c r="AC346" s="67" t="s">
        <v>16</v>
      </c>
      <c r="AD346" s="67" t="s">
        <v>999</v>
      </c>
      <c r="AE346" s="67" t="s">
        <v>1002</v>
      </c>
      <c r="AF346" s="67" t="s">
        <v>16</v>
      </c>
      <c r="AG346" s="67" t="s">
        <v>16</v>
      </c>
      <c r="AH346" s="67" t="s">
        <v>16</v>
      </c>
      <c r="AI346" s="67" t="s">
        <v>16</v>
      </c>
      <c r="AJ346" s="67" t="s">
        <v>16</v>
      </c>
      <c r="AK346" s="67" t="s">
        <v>16</v>
      </c>
      <c r="AL346" s="67" t="s">
        <v>16</v>
      </c>
      <c r="AM346" s="67" t="s">
        <v>16</v>
      </c>
      <c r="AN346" s="67" t="s">
        <v>16</v>
      </c>
      <c r="AO346" s="67" t="s">
        <v>16</v>
      </c>
      <c r="AP346" s="67" t="s">
        <v>16</v>
      </c>
      <c r="AQ346" s="67" t="s">
        <v>437</v>
      </c>
      <c r="AR346" s="67" t="s">
        <v>16</v>
      </c>
      <c r="AS346" s="67" t="s">
        <v>16</v>
      </c>
      <c r="AT346" s="67" t="s">
        <v>16</v>
      </c>
    </row>
    <row r="347" spans="2:46" x14ac:dyDescent="0.3">
      <c r="B347" s="12" t="s">
        <v>331</v>
      </c>
      <c r="C347" s="14" t="s">
        <v>308</v>
      </c>
      <c r="D347" s="67" t="s">
        <v>44</v>
      </c>
      <c r="E347" s="67" t="s">
        <v>865</v>
      </c>
      <c r="F347" s="67">
        <v>51903</v>
      </c>
      <c r="G347" s="67" t="s">
        <v>276</v>
      </c>
      <c r="H347" s="67" t="s">
        <v>277</v>
      </c>
      <c r="I347" s="67" t="s">
        <v>114</v>
      </c>
      <c r="J347" s="67" t="s">
        <v>865</v>
      </c>
      <c r="K347" s="67">
        <v>50</v>
      </c>
      <c r="L347" s="67" t="s">
        <v>314</v>
      </c>
      <c r="M347" s="67">
        <v>2001</v>
      </c>
      <c r="N347" s="66" t="b">
        <v>0</v>
      </c>
      <c r="O347" s="67">
        <v>2008</v>
      </c>
      <c r="P347" s="15">
        <v>0.1</v>
      </c>
      <c r="Q347" s="67">
        <v>638607.59739999997</v>
      </c>
      <c r="R347" s="67" t="s">
        <v>16</v>
      </c>
      <c r="S347" s="67" t="s">
        <v>386</v>
      </c>
      <c r="T347" s="67" t="s">
        <v>16</v>
      </c>
      <c r="U347" s="67">
        <v>0</v>
      </c>
      <c r="V347" s="67">
        <v>0</v>
      </c>
      <c r="W347" s="67">
        <v>14</v>
      </c>
      <c r="X347" s="67" t="s">
        <v>16</v>
      </c>
      <c r="Y347" s="67" t="s">
        <v>365</v>
      </c>
      <c r="Z347" s="67" t="s">
        <v>16</v>
      </c>
      <c r="AA347" s="67" t="s">
        <v>16</v>
      </c>
      <c r="AB347" s="67" t="s">
        <v>1401</v>
      </c>
      <c r="AC347" s="67" t="s">
        <v>16</v>
      </c>
      <c r="AD347" s="67" t="s">
        <v>997</v>
      </c>
      <c r="AE347" s="67" t="s">
        <v>1003</v>
      </c>
      <c r="AF347" s="67" t="s">
        <v>16</v>
      </c>
      <c r="AG347" s="67" t="s">
        <v>16</v>
      </c>
      <c r="AH347" s="67" t="s">
        <v>16</v>
      </c>
      <c r="AI347" s="67" t="s">
        <v>16</v>
      </c>
      <c r="AJ347" s="67" t="s">
        <v>16</v>
      </c>
      <c r="AK347" s="67" t="s">
        <v>16</v>
      </c>
      <c r="AL347" s="67" t="s">
        <v>16</v>
      </c>
      <c r="AM347" s="67" t="s">
        <v>16</v>
      </c>
      <c r="AN347" s="67" t="s">
        <v>16</v>
      </c>
      <c r="AO347" s="67" t="s">
        <v>16</v>
      </c>
      <c r="AP347" s="67" t="s">
        <v>16</v>
      </c>
      <c r="AQ347" s="67" t="s">
        <v>570</v>
      </c>
      <c r="AR347" s="67" t="s">
        <v>16</v>
      </c>
      <c r="AS347" s="67" t="s">
        <v>16</v>
      </c>
      <c r="AT347" s="67" t="s">
        <v>16</v>
      </c>
    </row>
    <row r="348" spans="2:46" x14ac:dyDescent="0.3">
      <c r="B348" s="12" t="s">
        <v>331</v>
      </c>
      <c r="C348" s="14" t="s">
        <v>308</v>
      </c>
      <c r="D348" s="67" t="s">
        <v>44</v>
      </c>
      <c r="E348" s="67" t="s">
        <v>865</v>
      </c>
      <c r="F348" s="67">
        <v>51903</v>
      </c>
      <c r="G348" s="67" t="s">
        <v>276</v>
      </c>
      <c r="H348" s="67" t="s">
        <v>277</v>
      </c>
      <c r="I348" s="67" t="s">
        <v>114</v>
      </c>
      <c r="J348" s="67" t="s">
        <v>865</v>
      </c>
      <c r="K348" s="67">
        <v>51</v>
      </c>
      <c r="L348" s="67" t="s">
        <v>314</v>
      </c>
      <c r="M348" s="67">
        <v>2009</v>
      </c>
      <c r="N348" s="66" t="b">
        <v>0</v>
      </c>
      <c r="O348" s="67">
        <v>2008</v>
      </c>
      <c r="P348" s="15">
        <v>0.1</v>
      </c>
      <c r="Q348" s="67">
        <v>626085.8798</v>
      </c>
      <c r="R348" s="67" t="s">
        <v>16</v>
      </c>
      <c r="S348" s="67" t="s">
        <v>386</v>
      </c>
      <c r="T348" s="67" t="s">
        <v>16</v>
      </c>
      <c r="U348" s="67">
        <v>0</v>
      </c>
      <c r="V348" s="67">
        <v>0</v>
      </c>
      <c r="W348" s="67">
        <v>14</v>
      </c>
      <c r="X348" s="67" t="s">
        <v>16</v>
      </c>
      <c r="Y348" s="67" t="s">
        <v>365</v>
      </c>
      <c r="Z348" s="67" t="s">
        <v>16</v>
      </c>
      <c r="AA348" s="67" t="s">
        <v>16</v>
      </c>
      <c r="AB348" s="67" t="s">
        <v>1402</v>
      </c>
      <c r="AC348" s="67" t="s">
        <v>16</v>
      </c>
      <c r="AD348" s="67" t="s">
        <v>999</v>
      </c>
      <c r="AE348" s="67" t="s">
        <v>1002</v>
      </c>
      <c r="AF348" s="67" t="s">
        <v>16</v>
      </c>
      <c r="AG348" s="67" t="s">
        <v>16</v>
      </c>
      <c r="AH348" s="67" t="s">
        <v>16</v>
      </c>
      <c r="AI348" s="67" t="s">
        <v>16</v>
      </c>
      <c r="AJ348" s="67" t="s">
        <v>16</v>
      </c>
      <c r="AK348" s="67" t="s">
        <v>16</v>
      </c>
      <c r="AL348" s="67" t="s">
        <v>16</v>
      </c>
      <c r="AM348" s="67" t="s">
        <v>16</v>
      </c>
      <c r="AN348" s="67" t="s">
        <v>16</v>
      </c>
      <c r="AO348" s="67" t="s">
        <v>16</v>
      </c>
      <c r="AP348" s="67" t="s">
        <v>16</v>
      </c>
      <c r="AQ348" s="67" t="s">
        <v>515</v>
      </c>
      <c r="AR348" s="67" t="s">
        <v>16</v>
      </c>
      <c r="AS348" s="67" t="s">
        <v>16</v>
      </c>
      <c r="AT348" s="67" t="s">
        <v>16</v>
      </c>
    </row>
    <row r="349" spans="2:46" x14ac:dyDescent="0.3">
      <c r="B349" s="12" t="s">
        <v>331</v>
      </c>
      <c r="C349" s="14" t="s">
        <v>308</v>
      </c>
      <c r="D349" s="67" t="s">
        <v>44</v>
      </c>
      <c r="E349" s="67" t="s">
        <v>865</v>
      </c>
      <c r="F349" s="67">
        <v>51903</v>
      </c>
      <c r="G349" s="67" t="s">
        <v>276</v>
      </c>
      <c r="H349" s="67" t="s">
        <v>277</v>
      </c>
      <c r="I349" s="67" t="s">
        <v>114</v>
      </c>
      <c r="J349" s="67" t="s">
        <v>865</v>
      </c>
      <c r="K349" s="67">
        <v>31</v>
      </c>
      <c r="L349" s="67" t="s">
        <v>314</v>
      </c>
      <c r="M349" s="67">
        <v>2006</v>
      </c>
      <c r="N349" s="66" t="b">
        <v>0</v>
      </c>
      <c r="O349" s="67">
        <v>2008</v>
      </c>
      <c r="P349" s="15">
        <v>0.1</v>
      </c>
      <c r="Q349" s="67">
        <v>646751.88040000002</v>
      </c>
      <c r="R349" s="67" t="s">
        <v>16</v>
      </c>
      <c r="S349" s="67" t="s">
        <v>386</v>
      </c>
      <c r="T349" s="67" t="s">
        <v>16</v>
      </c>
      <c r="U349" s="67">
        <v>0</v>
      </c>
      <c r="V349" s="67">
        <v>0</v>
      </c>
      <c r="W349" s="67">
        <v>14</v>
      </c>
      <c r="X349" s="67" t="s">
        <v>16</v>
      </c>
      <c r="Y349" s="67" t="s">
        <v>365</v>
      </c>
      <c r="Z349" s="67" t="s">
        <v>16</v>
      </c>
      <c r="AA349" s="67" t="s">
        <v>16</v>
      </c>
      <c r="AB349" s="67" t="s">
        <v>1403</v>
      </c>
      <c r="AC349" s="67" t="s">
        <v>16</v>
      </c>
      <c r="AD349" s="67" t="s">
        <v>999</v>
      </c>
      <c r="AE349" s="67" t="s">
        <v>1002</v>
      </c>
      <c r="AF349" s="67" t="s">
        <v>16</v>
      </c>
      <c r="AG349" s="67" t="s">
        <v>16</v>
      </c>
      <c r="AH349" s="67" t="s">
        <v>16</v>
      </c>
      <c r="AI349" s="67" t="s">
        <v>16</v>
      </c>
      <c r="AJ349" s="67" t="s">
        <v>16</v>
      </c>
      <c r="AK349" s="67" t="s">
        <v>16</v>
      </c>
      <c r="AL349" s="67" t="s">
        <v>16</v>
      </c>
      <c r="AM349" s="67" t="s">
        <v>16</v>
      </c>
      <c r="AN349" s="67" t="s">
        <v>16</v>
      </c>
      <c r="AO349" s="67" t="s">
        <v>16</v>
      </c>
      <c r="AP349" s="67" t="s">
        <v>16</v>
      </c>
      <c r="AQ349" s="67" t="s">
        <v>669</v>
      </c>
      <c r="AR349" s="67" t="s">
        <v>16</v>
      </c>
      <c r="AS349" s="67" t="s">
        <v>16</v>
      </c>
      <c r="AT349" s="67" t="s">
        <v>16</v>
      </c>
    </row>
    <row r="350" spans="2:46" x14ac:dyDescent="0.3">
      <c r="B350" s="12" t="s">
        <v>331</v>
      </c>
      <c r="C350" s="14" t="s">
        <v>308</v>
      </c>
      <c r="D350" s="67" t="s">
        <v>44</v>
      </c>
      <c r="E350" s="67" t="s">
        <v>865</v>
      </c>
      <c r="F350" s="67">
        <v>51903</v>
      </c>
      <c r="G350" s="67" t="s">
        <v>276</v>
      </c>
      <c r="H350" s="67" t="s">
        <v>277</v>
      </c>
      <c r="I350" s="67" t="s">
        <v>114</v>
      </c>
      <c r="J350" s="67" t="s">
        <v>865</v>
      </c>
      <c r="K350" s="67">
        <v>20</v>
      </c>
      <c r="L350" s="67" t="s">
        <v>314</v>
      </c>
      <c r="M350" s="67">
        <v>2005</v>
      </c>
      <c r="N350" s="66" t="b">
        <v>0</v>
      </c>
      <c r="O350" s="67">
        <v>2008</v>
      </c>
      <c r="P350" s="15">
        <v>0.1</v>
      </c>
      <c r="Q350" s="67">
        <v>631181.9277</v>
      </c>
      <c r="R350" s="67" t="s">
        <v>16</v>
      </c>
      <c r="S350" s="67" t="s">
        <v>386</v>
      </c>
      <c r="T350" s="67" t="s">
        <v>16</v>
      </c>
      <c r="U350" s="67">
        <v>0</v>
      </c>
      <c r="V350" s="67">
        <v>0</v>
      </c>
      <c r="W350" s="67">
        <v>14</v>
      </c>
      <c r="X350" s="67" t="s">
        <v>16</v>
      </c>
      <c r="Y350" s="67" t="s">
        <v>365</v>
      </c>
      <c r="Z350" s="67" t="s">
        <v>16</v>
      </c>
      <c r="AA350" s="67" t="s">
        <v>16</v>
      </c>
      <c r="AB350" s="67" t="s">
        <v>1404</v>
      </c>
      <c r="AC350" s="67" t="s">
        <v>16</v>
      </c>
      <c r="AD350" s="67" t="s">
        <v>997</v>
      </c>
      <c r="AE350" s="67" t="s">
        <v>1003</v>
      </c>
      <c r="AF350" s="67" t="s">
        <v>16</v>
      </c>
      <c r="AG350" s="67" t="s">
        <v>16</v>
      </c>
      <c r="AH350" s="67" t="s">
        <v>16</v>
      </c>
      <c r="AI350" s="67" t="s">
        <v>16</v>
      </c>
      <c r="AJ350" s="67" t="s">
        <v>16</v>
      </c>
      <c r="AK350" s="67" t="s">
        <v>16</v>
      </c>
      <c r="AL350" s="67" t="s">
        <v>16</v>
      </c>
      <c r="AM350" s="67" t="s">
        <v>16</v>
      </c>
      <c r="AN350" s="67" t="s">
        <v>16</v>
      </c>
      <c r="AO350" s="67" t="s">
        <v>16</v>
      </c>
      <c r="AP350" s="67" t="s">
        <v>16</v>
      </c>
      <c r="AQ350" s="67" t="s">
        <v>588</v>
      </c>
      <c r="AR350" s="67" t="s">
        <v>16</v>
      </c>
      <c r="AS350" s="67" t="s">
        <v>16</v>
      </c>
      <c r="AT350" s="67" t="s">
        <v>16</v>
      </c>
    </row>
    <row r="351" spans="2:46" x14ac:dyDescent="0.3">
      <c r="B351" s="12" t="s">
        <v>331</v>
      </c>
      <c r="C351" s="14" t="s">
        <v>308</v>
      </c>
      <c r="D351" s="67" t="s">
        <v>44</v>
      </c>
      <c r="E351" s="67" t="s">
        <v>865</v>
      </c>
      <c r="F351" s="67">
        <v>51903</v>
      </c>
      <c r="G351" s="67" t="s">
        <v>276</v>
      </c>
      <c r="H351" s="67" t="s">
        <v>277</v>
      </c>
      <c r="I351" s="67" t="s">
        <v>114</v>
      </c>
      <c r="J351" s="67" t="s">
        <v>865</v>
      </c>
      <c r="K351" s="67">
        <v>19</v>
      </c>
      <c r="L351" s="67" t="s">
        <v>314</v>
      </c>
      <c r="M351" s="67">
        <v>1995</v>
      </c>
      <c r="N351" s="66" t="b">
        <v>0</v>
      </c>
      <c r="O351" s="67">
        <v>2008</v>
      </c>
      <c r="P351" s="15">
        <v>0.1</v>
      </c>
      <c r="Q351" s="67">
        <v>625319.55680000002</v>
      </c>
      <c r="R351" s="67" t="s">
        <v>16</v>
      </c>
      <c r="S351" s="67" t="s">
        <v>386</v>
      </c>
      <c r="T351" s="67" t="s">
        <v>16</v>
      </c>
      <c r="U351" s="67">
        <v>0</v>
      </c>
      <c r="V351" s="67">
        <v>0</v>
      </c>
      <c r="W351" s="67">
        <v>14</v>
      </c>
      <c r="X351" s="67" t="s">
        <v>16</v>
      </c>
      <c r="Y351" s="67" t="s">
        <v>365</v>
      </c>
      <c r="Z351" s="67" t="s">
        <v>16</v>
      </c>
      <c r="AA351" s="67" t="s">
        <v>16</v>
      </c>
      <c r="AB351" s="67" t="s">
        <v>1405</v>
      </c>
      <c r="AC351" s="67" t="s">
        <v>16</v>
      </c>
      <c r="AD351" s="67" t="s">
        <v>999</v>
      </c>
      <c r="AE351" s="67" t="s">
        <v>1002</v>
      </c>
      <c r="AF351" s="67" t="s">
        <v>16</v>
      </c>
      <c r="AG351" s="67" t="s">
        <v>16</v>
      </c>
      <c r="AH351" s="67" t="s">
        <v>16</v>
      </c>
      <c r="AI351" s="67" t="s">
        <v>16</v>
      </c>
      <c r="AJ351" s="67" t="s">
        <v>16</v>
      </c>
      <c r="AK351" s="67" t="s">
        <v>16</v>
      </c>
      <c r="AL351" s="67" t="s">
        <v>16</v>
      </c>
      <c r="AM351" s="67" t="s">
        <v>16</v>
      </c>
      <c r="AN351" s="67" t="s">
        <v>16</v>
      </c>
      <c r="AO351" s="67" t="s">
        <v>16</v>
      </c>
      <c r="AP351" s="67" t="s">
        <v>16</v>
      </c>
      <c r="AQ351" s="67" t="s">
        <v>521</v>
      </c>
      <c r="AR351" s="67" t="s">
        <v>16</v>
      </c>
      <c r="AS351" s="67" t="s">
        <v>16</v>
      </c>
      <c r="AT351" s="67" t="s">
        <v>16</v>
      </c>
    </row>
    <row r="352" spans="2:46" x14ac:dyDescent="0.3">
      <c r="B352" s="12" t="s">
        <v>331</v>
      </c>
      <c r="C352" s="14" t="s">
        <v>308</v>
      </c>
      <c r="D352" s="67" t="s">
        <v>44</v>
      </c>
      <c r="E352" s="67" t="s">
        <v>865</v>
      </c>
      <c r="F352" s="67">
        <v>51903</v>
      </c>
      <c r="G352" s="67" t="s">
        <v>276</v>
      </c>
      <c r="H352" s="67" t="s">
        <v>277</v>
      </c>
      <c r="I352" s="67" t="s">
        <v>114</v>
      </c>
      <c r="J352" s="67" t="s">
        <v>865</v>
      </c>
      <c r="K352" s="67">
        <v>15</v>
      </c>
      <c r="L352" s="67" t="s">
        <v>314</v>
      </c>
      <c r="M352" s="67">
        <v>2004</v>
      </c>
      <c r="N352" s="66" t="b">
        <v>0</v>
      </c>
      <c r="O352" s="67">
        <v>2008</v>
      </c>
      <c r="P352" s="15">
        <v>0.1</v>
      </c>
      <c r="Q352" s="67">
        <v>643558.04390000005</v>
      </c>
      <c r="R352" s="67" t="s">
        <v>16</v>
      </c>
      <c r="S352" s="67" t="s">
        <v>386</v>
      </c>
      <c r="T352" s="67" t="s">
        <v>16</v>
      </c>
      <c r="U352" s="67">
        <v>0</v>
      </c>
      <c r="V352" s="67">
        <v>0</v>
      </c>
      <c r="W352" s="67">
        <v>14</v>
      </c>
      <c r="X352" s="67" t="s">
        <v>16</v>
      </c>
      <c r="Y352" s="67" t="s">
        <v>365</v>
      </c>
      <c r="Z352" s="67" t="s">
        <v>16</v>
      </c>
      <c r="AA352" s="67" t="s">
        <v>16</v>
      </c>
      <c r="AB352" s="67" t="s">
        <v>1406</v>
      </c>
      <c r="AC352" s="67" t="s">
        <v>16</v>
      </c>
      <c r="AD352" s="67" t="s">
        <v>997</v>
      </c>
      <c r="AE352" s="67" t="s">
        <v>1003</v>
      </c>
      <c r="AF352" s="67" t="s">
        <v>16</v>
      </c>
      <c r="AG352" s="67" t="s">
        <v>16</v>
      </c>
      <c r="AH352" s="67" t="s">
        <v>16</v>
      </c>
      <c r="AI352" s="67" t="s">
        <v>16</v>
      </c>
      <c r="AJ352" s="67" t="s">
        <v>16</v>
      </c>
      <c r="AK352" s="67" t="s">
        <v>16</v>
      </c>
      <c r="AL352" s="67" t="s">
        <v>16</v>
      </c>
      <c r="AM352" s="67" t="s">
        <v>16</v>
      </c>
      <c r="AN352" s="67" t="s">
        <v>16</v>
      </c>
      <c r="AO352" s="67" t="s">
        <v>16</v>
      </c>
      <c r="AP352" s="67" t="s">
        <v>16</v>
      </c>
      <c r="AQ352" s="67" t="s">
        <v>433</v>
      </c>
      <c r="AR352" s="67" t="s">
        <v>16</v>
      </c>
      <c r="AS352" s="67" t="s">
        <v>16</v>
      </c>
      <c r="AT352" s="67" t="s">
        <v>16</v>
      </c>
    </row>
    <row r="353" spans="2:46" x14ac:dyDescent="0.3">
      <c r="B353" s="12" t="s">
        <v>331</v>
      </c>
      <c r="C353" s="14" t="s">
        <v>308</v>
      </c>
      <c r="D353" s="67" t="s">
        <v>44</v>
      </c>
      <c r="E353" s="67" t="s">
        <v>865</v>
      </c>
      <c r="F353" s="67">
        <v>51903</v>
      </c>
      <c r="G353" s="67" t="s">
        <v>276</v>
      </c>
      <c r="H353" s="67" t="s">
        <v>277</v>
      </c>
      <c r="I353" s="67" t="s">
        <v>114</v>
      </c>
      <c r="J353" s="67" t="s">
        <v>865</v>
      </c>
      <c r="K353" s="67">
        <v>13</v>
      </c>
      <c r="L353" s="67" t="s">
        <v>314</v>
      </c>
      <c r="M353" s="67">
        <v>2002</v>
      </c>
      <c r="N353" s="66" t="b">
        <v>0</v>
      </c>
      <c r="O353" s="67">
        <v>2008</v>
      </c>
      <c r="P353" s="15">
        <v>0.1</v>
      </c>
      <c r="Q353" s="67">
        <v>628325.90090000001</v>
      </c>
      <c r="R353" s="67" t="s">
        <v>16</v>
      </c>
      <c r="S353" s="67" t="s">
        <v>386</v>
      </c>
      <c r="T353" s="67" t="s">
        <v>16</v>
      </c>
      <c r="U353" s="67">
        <v>0</v>
      </c>
      <c r="V353" s="67">
        <v>0</v>
      </c>
      <c r="W353" s="67">
        <v>14</v>
      </c>
      <c r="X353" s="67" t="s">
        <v>16</v>
      </c>
      <c r="Y353" s="67" t="s">
        <v>365</v>
      </c>
      <c r="Z353" s="67" t="s">
        <v>16</v>
      </c>
      <c r="AA353" s="67" t="s">
        <v>16</v>
      </c>
      <c r="AB353" s="67" t="s">
        <v>1407</v>
      </c>
      <c r="AC353" s="67" t="s">
        <v>16</v>
      </c>
      <c r="AD353" s="67" t="s">
        <v>997</v>
      </c>
      <c r="AE353" s="67" t="s">
        <v>1003</v>
      </c>
      <c r="AF353" s="67" t="s">
        <v>16</v>
      </c>
      <c r="AG353" s="67" t="s">
        <v>16</v>
      </c>
      <c r="AH353" s="67" t="s">
        <v>16</v>
      </c>
      <c r="AI353" s="67" t="s">
        <v>16</v>
      </c>
      <c r="AJ353" s="67" t="s">
        <v>16</v>
      </c>
      <c r="AK353" s="67" t="s">
        <v>16</v>
      </c>
      <c r="AL353" s="67" t="s">
        <v>16</v>
      </c>
      <c r="AM353" s="67" t="s">
        <v>16</v>
      </c>
      <c r="AN353" s="67" t="s">
        <v>16</v>
      </c>
      <c r="AO353" s="67" t="s">
        <v>16</v>
      </c>
      <c r="AP353" s="67" t="s">
        <v>16</v>
      </c>
      <c r="AQ353" s="67" t="s">
        <v>581</v>
      </c>
      <c r="AR353" s="67" t="s">
        <v>16</v>
      </c>
      <c r="AS353" s="67" t="s">
        <v>16</v>
      </c>
      <c r="AT353" s="67" t="s">
        <v>16</v>
      </c>
    </row>
    <row r="354" spans="2:46" x14ac:dyDescent="0.3">
      <c r="B354" s="12" t="s">
        <v>331</v>
      </c>
      <c r="C354" s="14" t="s">
        <v>308</v>
      </c>
      <c r="D354" s="67" t="s">
        <v>44</v>
      </c>
      <c r="E354" s="67" t="s">
        <v>865</v>
      </c>
      <c r="F354" s="67">
        <v>51903</v>
      </c>
      <c r="G354" s="67" t="s">
        <v>276</v>
      </c>
      <c r="H354" s="67" t="s">
        <v>277</v>
      </c>
      <c r="I354" s="67" t="s">
        <v>114</v>
      </c>
      <c r="J354" s="67" t="s">
        <v>865</v>
      </c>
      <c r="K354" s="67">
        <v>11</v>
      </c>
      <c r="L354" s="67" t="s">
        <v>314</v>
      </c>
      <c r="M354" s="67">
        <v>1997</v>
      </c>
      <c r="N354" s="66" t="b">
        <v>0</v>
      </c>
      <c r="O354" s="67">
        <v>2008</v>
      </c>
      <c r="P354" s="15">
        <v>0.1</v>
      </c>
      <c r="Q354" s="67">
        <v>627806.62329999998</v>
      </c>
      <c r="R354" s="67" t="s">
        <v>16</v>
      </c>
      <c r="S354" s="67" t="s">
        <v>386</v>
      </c>
      <c r="T354" s="67" t="s">
        <v>16</v>
      </c>
      <c r="U354" s="67">
        <v>0</v>
      </c>
      <c r="V354" s="67">
        <v>0</v>
      </c>
      <c r="W354" s="67">
        <v>14</v>
      </c>
      <c r="X354" s="67" t="s">
        <v>16</v>
      </c>
      <c r="Y354" s="67" t="s">
        <v>365</v>
      </c>
      <c r="Z354" s="67" t="s">
        <v>16</v>
      </c>
      <c r="AA354" s="67" t="s">
        <v>16</v>
      </c>
      <c r="AB354" s="67" t="s">
        <v>1408</v>
      </c>
      <c r="AC354" s="67" t="s">
        <v>16</v>
      </c>
      <c r="AD354" s="67" t="s">
        <v>997</v>
      </c>
      <c r="AE354" s="67" t="s">
        <v>1003</v>
      </c>
      <c r="AF354" s="67" t="s">
        <v>16</v>
      </c>
      <c r="AG354" s="67" t="s">
        <v>16</v>
      </c>
      <c r="AH354" s="67" t="s">
        <v>16</v>
      </c>
      <c r="AI354" s="67" t="s">
        <v>16</v>
      </c>
      <c r="AJ354" s="67" t="s">
        <v>16</v>
      </c>
      <c r="AK354" s="67" t="s">
        <v>16</v>
      </c>
      <c r="AL354" s="67" t="s">
        <v>16</v>
      </c>
      <c r="AM354" s="67" t="s">
        <v>16</v>
      </c>
      <c r="AN354" s="67" t="s">
        <v>16</v>
      </c>
      <c r="AO354" s="67" t="s">
        <v>16</v>
      </c>
      <c r="AP354" s="67" t="s">
        <v>16</v>
      </c>
      <c r="AQ354" s="67" t="s">
        <v>414</v>
      </c>
      <c r="AR354" s="67" t="s">
        <v>16</v>
      </c>
      <c r="AS354" s="67" t="s">
        <v>16</v>
      </c>
      <c r="AT354" s="67" t="s">
        <v>16</v>
      </c>
    </row>
    <row r="355" spans="2:46" x14ac:dyDescent="0.3">
      <c r="B355" s="12" t="s">
        <v>331</v>
      </c>
      <c r="C355" s="14" t="s">
        <v>308</v>
      </c>
      <c r="D355" s="67" t="s">
        <v>44</v>
      </c>
      <c r="E355" s="67" t="s">
        <v>865</v>
      </c>
      <c r="F355" s="67">
        <v>51903</v>
      </c>
      <c r="G355" s="67" t="s">
        <v>276</v>
      </c>
      <c r="H355" s="67" t="s">
        <v>277</v>
      </c>
      <c r="I355" s="67" t="s">
        <v>114</v>
      </c>
      <c r="J355" s="67" t="s">
        <v>865</v>
      </c>
      <c r="K355" s="67">
        <v>3</v>
      </c>
      <c r="L355" s="67" t="s">
        <v>314</v>
      </c>
      <c r="M355" s="67">
        <v>2003</v>
      </c>
      <c r="N355" s="66" t="b">
        <v>0</v>
      </c>
      <c r="O355" s="67">
        <v>2008</v>
      </c>
      <c r="P355" s="15">
        <v>0.1</v>
      </c>
      <c r="Q355" s="67">
        <v>643558.04390000005</v>
      </c>
      <c r="R355" s="67" t="s">
        <v>16</v>
      </c>
      <c r="S355" s="67" t="s">
        <v>386</v>
      </c>
      <c r="T355" s="67" t="s">
        <v>16</v>
      </c>
      <c r="U355" s="67">
        <v>0</v>
      </c>
      <c r="V355" s="67">
        <v>0</v>
      </c>
      <c r="W355" s="67">
        <v>14</v>
      </c>
      <c r="X355" s="67" t="s">
        <v>16</v>
      </c>
      <c r="Y355" s="67" t="s">
        <v>365</v>
      </c>
      <c r="Z355" s="67" t="s">
        <v>16</v>
      </c>
      <c r="AA355" s="67" t="s">
        <v>16</v>
      </c>
      <c r="AB355" s="67" t="s">
        <v>1409</v>
      </c>
      <c r="AC355" s="67" t="s">
        <v>16</v>
      </c>
      <c r="AD355" s="67" t="s">
        <v>997</v>
      </c>
      <c r="AE355" s="67" t="s">
        <v>1003</v>
      </c>
      <c r="AF355" s="67" t="s">
        <v>16</v>
      </c>
      <c r="AG355" s="67" t="s">
        <v>16</v>
      </c>
      <c r="AH355" s="67" t="s">
        <v>16</v>
      </c>
      <c r="AI355" s="67" t="s">
        <v>16</v>
      </c>
      <c r="AJ355" s="67" t="s">
        <v>16</v>
      </c>
      <c r="AK355" s="67" t="s">
        <v>16</v>
      </c>
      <c r="AL355" s="67" t="s">
        <v>16</v>
      </c>
      <c r="AM355" s="67" t="s">
        <v>16</v>
      </c>
      <c r="AN355" s="67" t="s">
        <v>16</v>
      </c>
      <c r="AO355" s="67" t="s">
        <v>16</v>
      </c>
      <c r="AP355" s="67" t="s">
        <v>16</v>
      </c>
      <c r="AQ355" s="67" t="s">
        <v>527</v>
      </c>
      <c r="AR355" s="67" t="s">
        <v>16</v>
      </c>
      <c r="AS355" s="67" t="s">
        <v>16</v>
      </c>
      <c r="AT355" s="67" t="s">
        <v>16</v>
      </c>
    </row>
    <row r="356" spans="2:46" x14ac:dyDescent="0.3">
      <c r="B356" s="12" t="s">
        <v>331</v>
      </c>
      <c r="C356" s="14" t="s">
        <v>308</v>
      </c>
      <c r="D356" s="67" t="s">
        <v>50</v>
      </c>
      <c r="E356" s="67" t="s">
        <v>18</v>
      </c>
      <c r="F356" s="67">
        <v>21000</v>
      </c>
      <c r="G356" s="67" t="s">
        <v>17</v>
      </c>
      <c r="H356" s="67" t="s">
        <v>18</v>
      </c>
      <c r="I356" s="67" t="s">
        <v>64</v>
      </c>
      <c r="J356" s="67" t="s">
        <v>64</v>
      </c>
      <c r="K356" s="67">
        <v>1</v>
      </c>
      <c r="L356" s="67" t="s">
        <v>314</v>
      </c>
      <c r="M356" s="67">
        <v>1997</v>
      </c>
      <c r="N356" s="66" t="b">
        <v>0</v>
      </c>
      <c r="O356" s="67">
        <v>1997</v>
      </c>
      <c r="P356" s="15">
        <v>0.1</v>
      </c>
      <c r="Q356" s="67">
        <v>19046.778699999999</v>
      </c>
      <c r="R356" s="67" t="s">
        <v>16</v>
      </c>
      <c r="S356" s="67" t="s">
        <v>386</v>
      </c>
      <c r="T356" s="67" t="s">
        <v>16</v>
      </c>
      <c r="U356" s="67">
        <v>0</v>
      </c>
      <c r="V356" s="67">
        <v>0</v>
      </c>
      <c r="W356" s="67">
        <v>60</v>
      </c>
      <c r="X356" s="67" t="s">
        <v>16</v>
      </c>
      <c r="Y356" s="67" t="s">
        <v>365</v>
      </c>
      <c r="Z356" s="67" t="s">
        <v>16</v>
      </c>
      <c r="AA356" s="67" t="s">
        <v>16</v>
      </c>
      <c r="AB356" s="67" t="s">
        <v>1410</v>
      </c>
      <c r="AC356" s="67" t="s">
        <v>16</v>
      </c>
      <c r="AD356" s="67" t="s">
        <v>1004</v>
      </c>
      <c r="AE356" s="67" t="s">
        <v>16</v>
      </c>
      <c r="AF356" s="67" t="s">
        <v>16</v>
      </c>
      <c r="AG356" s="67" t="s">
        <v>16</v>
      </c>
      <c r="AH356" s="67" t="s">
        <v>16</v>
      </c>
      <c r="AI356" s="67" t="s">
        <v>16</v>
      </c>
      <c r="AJ356" s="67" t="s">
        <v>16</v>
      </c>
      <c r="AK356" s="67" t="s">
        <v>16</v>
      </c>
      <c r="AL356" s="67" t="s">
        <v>16</v>
      </c>
      <c r="AM356" s="67" t="s">
        <v>16</v>
      </c>
      <c r="AN356" s="67" t="s">
        <v>16</v>
      </c>
      <c r="AO356" s="67" t="s">
        <v>16</v>
      </c>
      <c r="AP356" s="67" t="s">
        <v>16</v>
      </c>
      <c r="AQ356" s="67" t="s">
        <v>550</v>
      </c>
      <c r="AR356" s="67" t="s">
        <v>16</v>
      </c>
      <c r="AS356" s="67" t="s">
        <v>16</v>
      </c>
      <c r="AT356" s="67" t="s">
        <v>16</v>
      </c>
    </row>
    <row r="357" spans="2:46" x14ac:dyDescent="0.3">
      <c r="B357" s="12" t="s">
        <v>331</v>
      </c>
      <c r="C357" s="14" t="s">
        <v>308</v>
      </c>
      <c r="D357" s="67" t="s">
        <v>50</v>
      </c>
      <c r="E357" s="67" t="s">
        <v>112</v>
      </c>
      <c r="F357" s="67">
        <v>21100</v>
      </c>
      <c r="G357" s="67" t="s">
        <v>17</v>
      </c>
      <c r="H357" s="67" t="s">
        <v>18</v>
      </c>
      <c r="I357" s="67" t="s">
        <v>112</v>
      </c>
      <c r="J357" s="67" t="s">
        <v>64</v>
      </c>
      <c r="K357" s="67">
        <v>2</v>
      </c>
      <c r="L357" s="67" t="s">
        <v>314</v>
      </c>
      <c r="M357" s="67">
        <v>2008</v>
      </c>
      <c r="N357" s="66" t="b">
        <v>0</v>
      </c>
      <c r="O357" s="67">
        <v>2008</v>
      </c>
      <c r="P357" s="15">
        <v>0.1</v>
      </c>
      <c r="Q357" s="67">
        <v>3193037.9871999999</v>
      </c>
      <c r="R357" s="67" t="s">
        <v>16</v>
      </c>
      <c r="S357" s="67" t="s">
        <v>386</v>
      </c>
      <c r="T357" s="67" t="s">
        <v>16</v>
      </c>
      <c r="U357" s="67">
        <v>0</v>
      </c>
      <c r="V357" s="67">
        <v>0</v>
      </c>
      <c r="W357" s="67">
        <v>60</v>
      </c>
      <c r="X357" s="67" t="s">
        <v>16</v>
      </c>
      <c r="Y357" s="67" t="s">
        <v>365</v>
      </c>
      <c r="Z357" s="67" t="s">
        <v>16</v>
      </c>
      <c r="AA357" s="67" t="s">
        <v>16</v>
      </c>
      <c r="AB357" s="67" t="s">
        <v>1411</v>
      </c>
      <c r="AC357" s="67" t="s">
        <v>16</v>
      </c>
      <c r="AD357" s="67" t="s">
        <v>1004</v>
      </c>
      <c r="AE357" s="67" t="s">
        <v>16</v>
      </c>
      <c r="AF357" s="67" t="s">
        <v>16</v>
      </c>
      <c r="AG357" s="67" t="s">
        <v>16</v>
      </c>
      <c r="AH357" s="67" t="s">
        <v>16</v>
      </c>
      <c r="AI357" s="67" t="s">
        <v>16</v>
      </c>
      <c r="AJ357" s="67" t="s">
        <v>16</v>
      </c>
      <c r="AK357" s="67" t="s">
        <v>16</v>
      </c>
      <c r="AL357" s="67" t="s">
        <v>16</v>
      </c>
      <c r="AM357" s="67" t="s">
        <v>16</v>
      </c>
      <c r="AN357" s="67" t="s">
        <v>16</v>
      </c>
      <c r="AO357" s="67" t="s">
        <v>16</v>
      </c>
      <c r="AP357" s="67" t="s">
        <v>16</v>
      </c>
      <c r="AQ357" s="67" t="s">
        <v>405</v>
      </c>
      <c r="AR357" s="67" t="s">
        <v>16</v>
      </c>
      <c r="AS357" s="67" t="s">
        <v>16</v>
      </c>
      <c r="AT357" s="67" t="s">
        <v>16</v>
      </c>
    </row>
    <row r="358" spans="2:46" x14ac:dyDescent="0.3">
      <c r="B358" s="12" t="s">
        <v>331</v>
      </c>
      <c r="C358" s="14" t="s">
        <v>308</v>
      </c>
      <c r="D358" s="67" t="s">
        <v>50</v>
      </c>
      <c r="E358" s="67" t="s">
        <v>112</v>
      </c>
      <c r="F358" s="67">
        <v>21100</v>
      </c>
      <c r="G358" s="67" t="s">
        <v>17</v>
      </c>
      <c r="H358" s="67" t="s">
        <v>18</v>
      </c>
      <c r="I358" s="67" t="s">
        <v>112</v>
      </c>
      <c r="J358" s="67" t="s">
        <v>64</v>
      </c>
      <c r="K358" s="67">
        <v>3</v>
      </c>
      <c r="L358" s="67" t="s">
        <v>314</v>
      </c>
      <c r="M358" s="67">
        <v>1981</v>
      </c>
      <c r="N358" s="66" t="b">
        <v>0</v>
      </c>
      <c r="O358" s="67">
        <v>1981</v>
      </c>
      <c r="P358" s="15">
        <v>0.1</v>
      </c>
      <c r="Q358" s="67">
        <v>1393785.6348999999</v>
      </c>
      <c r="R358" s="67" t="s">
        <v>16</v>
      </c>
      <c r="S358" s="67" t="s">
        <v>386</v>
      </c>
      <c r="T358" s="67" t="s">
        <v>16</v>
      </c>
      <c r="U358" s="67">
        <v>0</v>
      </c>
      <c r="V358" s="67">
        <v>0</v>
      </c>
      <c r="W358" s="67">
        <v>60</v>
      </c>
      <c r="X358" s="67" t="s">
        <v>16</v>
      </c>
      <c r="Y358" s="67" t="s">
        <v>365</v>
      </c>
      <c r="Z358" s="67" t="s">
        <v>16</v>
      </c>
      <c r="AA358" s="67" t="s">
        <v>16</v>
      </c>
      <c r="AB358" s="67" t="s">
        <v>1412</v>
      </c>
      <c r="AC358" s="67" t="s">
        <v>16</v>
      </c>
      <c r="AD358" s="67" t="s">
        <v>1004</v>
      </c>
      <c r="AE358" s="67" t="s">
        <v>16</v>
      </c>
      <c r="AF358" s="67" t="s">
        <v>16</v>
      </c>
      <c r="AG358" s="67" t="s">
        <v>16</v>
      </c>
      <c r="AH358" s="67" t="s">
        <v>16</v>
      </c>
      <c r="AI358" s="67" t="s">
        <v>16</v>
      </c>
      <c r="AJ358" s="67" t="s">
        <v>16</v>
      </c>
      <c r="AK358" s="67" t="s">
        <v>16</v>
      </c>
      <c r="AL358" s="67" t="s">
        <v>16</v>
      </c>
      <c r="AM358" s="67" t="s">
        <v>16</v>
      </c>
      <c r="AN358" s="67" t="s">
        <v>16</v>
      </c>
      <c r="AO358" s="67" t="s">
        <v>16</v>
      </c>
      <c r="AP358" s="67" t="s">
        <v>16</v>
      </c>
      <c r="AQ358" s="67" t="s">
        <v>445</v>
      </c>
      <c r="AR358" s="67" t="s">
        <v>16</v>
      </c>
      <c r="AS358" s="67" t="s">
        <v>16</v>
      </c>
      <c r="AT358" s="67" t="s">
        <v>16</v>
      </c>
    </row>
    <row r="359" spans="2:46" x14ac:dyDescent="0.3">
      <c r="B359" s="12" t="s">
        <v>331</v>
      </c>
      <c r="C359" s="14" t="s">
        <v>308</v>
      </c>
      <c r="D359" s="67" t="s">
        <v>50</v>
      </c>
      <c r="E359" s="67" t="s">
        <v>112</v>
      </c>
      <c r="F359" s="67">
        <v>21100</v>
      </c>
      <c r="G359" s="67" t="s">
        <v>17</v>
      </c>
      <c r="H359" s="67" t="s">
        <v>18</v>
      </c>
      <c r="I359" s="67" t="s">
        <v>112</v>
      </c>
      <c r="J359" s="67" t="s">
        <v>64</v>
      </c>
      <c r="K359" s="67">
        <v>7</v>
      </c>
      <c r="L359" s="67" t="s">
        <v>314</v>
      </c>
      <c r="M359" s="67">
        <v>2002</v>
      </c>
      <c r="N359" s="66" t="b">
        <v>0</v>
      </c>
      <c r="O359" s="67">
        <v>2002</v>
      </c>
      <c r="P359" s="15">
        <v>0.1</v>
      </c>
      <c r="Q359" s="67">
        <v>586092.71569999994</v>
      </c>
      <c r="R359" s="67" t="s">
        <v>16</v>
      </c>
      <c r="S359" s="67" t="s">
        <v>386</v>
      </c>
      <c r="T359" s="67" t="s">
        <v>16</v>
      </c>
      <c r="U359" s="67">
        <v>0</v>
      </c>
      <c r="V359" s="67">
        <v>0</v>
      </c>
      <c r="W359" s="67">
        <v>60</v>
      </c>
      <c r="X359" s="67" t="s">
        <v>16</v>
      </c>
      <c r="Y359" s="67" t="s">
        <v>365</v>
      </c>
      <c r="Z359" s="67" t="s">
        <v>16</v>
      </c>
      <c r="AA359" s="67" t="s">
        <v>16</v>
      </c>
      <c r="AB359" s="67" t="s">
        <v>1413</v>
      </c>
      <c r="AC359" s="67" t="s">
        <v>16</v>
      </c>
      <c r="AD359" s="67" t="s">
        <v>1004</v>
      </c>
      <c r="AE359" s="67" t="s">
        <v>16</v>
      </c>
      <c r="AF359" s="67" t="s">
        <v>16</v>
      </c>
      <c r="AG359" s="67" t="s">
        <v>16</v>
      </c>
      <c r="AH359" s="67" t="s">
        <v>16</v>
      </c>
      <c r="AI359" s="67" t="s">
        <v>16</v>
      </c>
      <c r="AJ359" s="67" t="s">
        <v>16</v>
      </c>
      <c r="AK359" s="67" t="s">
        <v>16</v>
      </c>
      <c r="AL359" s="67" t="s">
        <v>16</v>
      </c>
      <c r="AM359" s="67" t="s">
        <v>16</v>
      </c>
      <c r="AN359" s="67" t="s">
        <v>16</v>
      </c>
      <c r="AO359" s="67" t="s">
        <v>16</v>
      </c>
      <c r="AP359" s="67" t="s">
        <v>16</v>
      </c>
      <c r="AQ359" s="67" t="s">
        <v>607</v>
      </c>
      <c r="AR359" s="67" t="s">
        <v>16</v>
      </c>
      <c r="AS359" s="67" t="s">
        <v>16</v>
      </c>
      <c r="AT359" s="67" t="s">
        <v>16</v>
      </c>
    </row>
    <row r="360" spans="2:46" x14ac:dyDescent="0.3">
      <c r="B360" s="12" t="s">
        <v>331</v>
      </c>
      <c r="C360" s="14" t="s">
        <v>308</v>
      </c>
      <c r="D360" s="67" t="s">
        <v>50</v>
      </c>
      <c r="E360" s="67" t="s">
        <v>112</v>
      </c>
      <c r="F360" s="67">
        <v>21100</v>
      </c>
      <c r="G360" s="67" t="s">
        <v>17</v>
      </c>
      <c r="H360" s="67" t="s">
        <v>18</v>
      </c>
      <c r="I360" s="67" t="s">
        <v>112</v>
      </c>
      <c r="J360" s="67" t="s">
        <v>64</v>
      </c>
      <c r="K360" s="67">
        <v>2</v>
      </c>
      <c r="L360" s="67" t="s">
        <v>314</v>
      </c>
      <c r="M360" s="67">
        <v>1988</v>
      </c>
      <c r="N360" s="66" t="b">
        <v>0</v>
      </c>
      <c r="O360" s="67">
        <v>1988</v>
      </c>
      <c r="P360" s="15">
        <v>0.1</v>
      </c>
      <c r="Q360" s="67">
        <v>893928.45920000004</v>
      </c>
      <c r="R360" s="67" t="s">
        <v>16</v>
      </c>
      <c r="S360" s="67" t="s">
        <v>386</v>
      </c>
      <c r="T360" s="67" t="s">
        <v>16</v>
      </c>
      <c r="U360" s="67">
        <v>0</v>
      </c>
      <c r="V360" s="67">
        <v>0</v>
      </c>
      <c r="W360" s="67">
        <v>60</v>
      </c>
      <c r="X360" s="67" t="s">
        <v>16</v>
      </c>
      <c r="Y360" s="67" t="s">
        <v>365</v>
      </c>
      <c r="Z360" s="67" t="s">
        <v>16</v>
      </c>
      <c r="AA360" s="67" t="s">
        <v>16</v>
      </c>
      <c r="AB360" s="67" t="s">
        <v>1414</v>
      </c>
      <c r="AC360" s="67" t="s">
        <v>16</v>
      </c>
      <c r="AD360" s="67" t="s">
        <v>1004</v>
      </c>
      <c r="AE360" s="67" t="s">
        <v>16</v>
      </c>
      <c r="AF360" s="67" t="s">
        <v>16</v>
      </c>
      <c r="AG360" s="67" t="s">
        <v>16</v>
      </c>
      <c r="AH360" s="67" t="s">
        <v>16</v>
      </c>
      <c r="AI360" s="67" t="s">
        <v>16</v>
      </c>
      <c r="AJ360" s="67" t="s">
        <v>16</v>
      </c>
      <c r="AK360" s="67" t="s">
        <v>16</v>
      </c>
      <c r="AL360" s="67" t="s">
        <v>16</v>
      </c>
      <c r="AM360" s="67" t="s">
        <v>16</v>
      </c>
      <c r="AN360" s="67" t="s">
        <v>16</v>
      </c>
      <c r="AO360" s="67" t="s">
        <v>16</v>
      </c>
      <c r="AP360" s="67" t="s">
        <v>16</v>
      </c>
      <c r="AQ360" s="67" t="s">
        <v>659</v>
      </c>
      <c r="AR360" s="67" t="s">
        <v>16</v>
      </c>
      <c r="AS360" s="67" t="s">
        <v>16</v>
      </c>
      <c r="AT360" s="67" t="s">
        <v>16</v>
      </c>
    </row>
    <row r="361" spans="2:46" x14ac:dyDescent="0.3">
      <c r="B361" s="12" t="s">
        <v>331</v>
      </c>
      <c r="C361" s="14" t="s">
        <v>308</v>
      </c>
      <c r="D361" s="67" t="s">
        <v>50</v>
      </c>
      <c r="E361" s="67" t="s">
        <v>112</v>
      </c>
      <c r="F361" s="67">
        <v>21100</v>
      </c>
      <c r="G361" s="67" t="s">
        <v>17</v>
      </c>
      <c r="H361" s="67" t="s">
        <v>18</v>
      </c>
      <c r="I361" s="67" t="s">
        <v>112</v>
      </c>
      <c r="J361" s="67" t="s">
        <v>64</v>
      </c>
      <c r="K361" s="67">
        <v>5</v>
      </c>
      <c r="L361" s="67" t="s">
        <v>314</v>
      </c>
      <c r="M361" s="67">
        <v>1997</v>
      </c>
      <c r="N361" s="66" t="b">
        <v>0</v>
      </c>
      <c r="O361" s="67">
        <v>1997</v>
      </c>
      <c r="P361" s="15">
        <v>0.1</v>
      </c>
      <c r="Q361" s="67">
        <v>293027.36459999997</v>
      </c>
      <c r="R361" s="67" t="s">
        <v>16</v>
      </c>
      <c r="S361" s="67" t="s">
        <v>386</v>
      </c>
      <c r="T361" s="67" t="s">
        <v>16</v>
      </c>
      <c r="U361" s="67">
        <v>0</v>
      </c>
      <c r="V361" s="67">
        <v>0</v>
      </c>
      <c r="W361" s="67">
        <v>60</v>
      </c>
      <c r="X361" s="67" t="s">
        <v>16</v>
      </c>
      <c r="Y361" s="67" t="s">
        <v>365</v>
      </c>
      <c r="Z361" s="67" t="s">
        <v>16</v>
      </c>
      <c r="AA361" s="67" t="s">
        <v>16</v>
      </c>
      <c r="AB361" s="67" t="s">
        <v>1415</v>
      </c>
      <c r="AC361" s="67" t="s">
        <v>16</v>
      </c>
      <c r="AD361" s="67" t="s">
        <v>1004</v>
      </c>
      <c r="AE361" s="67" t="s">
        <v>16</v>
      </c>
      <c r="AF361" s="67" t="s">
        <v>16</v>
      </c>
      <c r="AG361" s="67" t="s">
        <v>16</v>
      </c>
      <c r="AH361" s="67" t="s">
        <v>16</v>
      </c>
      <c r="AI361" s="67" t="s">
        <v>16</v>
      </c>
      <c r="AJ361" s="67" t="s">
        <v>16</v>
      </c>
      <c r="AK361" s="67" t="s">
        <v>16</v>
      </c>
      <c r="AL361" s="67" t="s">
        <v>16</v>
      </c>
      <c r="AM361" s="67" t="s">
        <v>16</v>
      </c>
      <c r="AN361" s="67" t="s">
        <v>16</v>
      </c>
      <c r="AO361" s="67" t="s">
        <v>16</v>
      </c>
      <c r="AP361" s="67" t="s">
        <v>16</v>
      </c>
      <c r="AQ361" s="67" t="s">
        <v>565</v>
      </c>
      <c r="AR361" s="67" t="s">
        <v>16</v>
      </c>
      <c r="AS361" s="67" t="s">
        <v>16</v>
      </c>
      <c r="AT361" s="67" t="s">
        <v>16</v>
      </c>
    </row>
    <row r="362" spans="2:46" x14ac:dyDescent="0.3">
      <c r="B362" s="12" t="s">
        <v>331</v>
      </c>
      <c r="C362" s="14" t="s">
        <v>308</v>
      </c>
      <c r="D362" s="67" t="s">
        <v>50</v>
      </c>
      <c r="E362" s="67" t="s">
        <v>112</v>
      </c>
      <c r="F362" s="67">
        <v>21100</v>
      </c>
      <c r="G362" s="67" t="s">
        <v>17</v>
      </c>
      <c r="H362" s="67" t="s">
        <v>18</v>
      </c>
      <c r="I362" s="67" t="s">
        <v>112</v>
      </c>
      <c r="J362" s="67" t="s">
        <v>64</v>
      </c>
      <c r="K362" s="67">
        <v>5</v>
      </c>
      <c r="L362" s="67" t="s">
        <v>314</v>
      </c>
      <c r="M362" s="67">
        <v>1990</v>
      </c>
      <c r="N362" s="66" t="b">
        <v>0</v>
      </c>
      <c r="O362" s="67">
        <v>1990</v>
      </c>
      <c r="P362" s="15">
        <v>0.1</v>
      </c>
      <c r="Q362" s="67">
        <v>204082.12549999999</v>
      </c>
      <c r="R362" s="67" t="s">
        <v>16</v>
      </c>
      <c r="S362" s="67" t="s">
        <v>386</v>
      </c>
      <c r="T362" s="67" t="s">
        <v>16</v>
      </c>
      <c r="U362" s="67">
        <v>0</v>
      </c>
      <c r="V362" s="67">
        <v>0</v>
      </c>
      <c r="W362" s="67">
        <v>60</v>
      </c>
      <c r="X362" s="67" t="s">
        <v>16</v>
      </c>
      <c r="Y362" s="67" t="s">
        <v>365</v>
      </c>
      <c r="Z362" s="67" t="s">
        <v>16</v>
      </c>
      <c r="AA362" s="67" t="s">
        <v>16</v>
      </c>
      <c r="AB362" s="67" t="s">
        <v>1416</v>
      </c>
      <c r="AC362" s="67" t="s">
        <v>16</v>
      </c>
      <c r="AD362" s="67" t="s">
        <v>1004</v>
      </c>
      <c r="AE362" s="67" t="s">
        <v>16</v>
      </c>
      <c r="AF362" s="67" t="s">
        <v>16</v>
      </c>
      <c r="AG362" s="67" t="s">
        <v>16</v>
      </c>
      <c r="AH362" s="67" t="s">
        <v>16</v>
      </c>
      <c r="AI362" s="67" t="s">
        <v>16</v>
      </c>
      <c r="AJ362" s="67" t="s">
        <v>16</v>
      </c>
      <c r="AK362" s="67" t="s">
        <v>16</v>
      </c>
      <c r="AL362" s="67" t="s">
        <v>16</v>
      </c>
      <c r="AM362" s="67" t="s">
        <v>16</v>
      </c>
      <c r="AN362" s="67" t="s">
        <v>16</v>
      </c>
      <c r="AO362" s="67" t="s">
        <v>16</v>
      </c>
      <c r="AP362" s="67" t="s">
        <v>16</v>
      </c>
      <c r="AQ362" s="67" t="s">
        <v>16</v>
      </c>
      <c r="AR362" s="67" t="s">
        <v>16</v>
      </c>
      <c r="AS362" s="67" t="s">
        <v>16</v>
      </c>
      <c r="AT362" s="67" t="s">
        <v>16</v>
      </c>
    </row>
    <row r="363" spans="2:46" x14ac:dyDescent="0.3">
      <c r="B363" s="12" t="s">
        <v>331</v>
      </c>
      <c r="C363" s="14" t="s">
        <v>308</v>
      </c>
      <c r="D363" s="67" t="s">
        <v>50</v>
      </c>
      <c r="E363" s="67" t="s">
        <v>112</v>
      </c>
      <c r="F363" s="67">
        <v>21100</v>
      </c>
      <c r="G363" s="67" t="s">
        <v>17</v>
      </c>
      <c r="H363" s="67" t="s">
        <v>18</v>
      </c>
      <c r="I363" s="67" t="s">
        <v>112</v>
      </c>
      <c r="J363" s="67" t="s">
        <v>64</v>
      </c>
      <c r="K363" s="67">
        <v>2</v>
      </c>
      <c r="L363" s="67" t="s">
        <v>314</v>
      </c>
      <c r="M363" s="67">
        <v>1987</v>
      </c>
      <c r="N363" s="66" t="b">
        <v>0</v>
      </c>
      <c r="O363" s="67">
        <v>1987</v>
      </c>
      <c r="P363" s="15">
        <v>0.1</v>
      </c>
      <c r="Q363" s="67">
        <v>503757.1164</v>
      </c>
      <c r="R363" s="67" t="s">
        <v>16</v>
      </c>
      <c r="S363" s="67" t="s">
        <v>386</v>
      </c>
      <c r="T363" s="67" t="s">
        <v>16</v>
      </c>
      <c r="U363" s="67">
        <v>0</v>
      </c>
      <c r="V363" s="67">
        <v>0</v>
      </c>
      <c r="W363" s="67">
        <v>60</v>
      </c>
      <c r="X363" s="67" t="s">
        <v>16</v>
      </c>
      <c r="Y363" s="67" t="s">
        <v>365</v>
      </c>
      <c r="Z363" s="67" t="s">
        <v>16</v>
      </c>
      <c r="AA363" s="67" t="s">
        <v>16</v>
      </c>
      <c r="AB363" s="67" t="s">
        <v>1417</v>
      </c>
      <c r="AC363" s="67" t="s">
        <v>16</v>
      </c>
      <c r="AD363" s="67" t="s">
        <v>1004</v>
      </c>
      <c r="AE363" s="67" t="s">
        <v>16</v>
      </c>
      <c r="AF363" s="67" t="s">
        <v>16</v>
      </c>
      <c r="AG363" s="67" t="s">
        <v>16</v>
      </c>
      <c r="AH363" s="67" t="s">
        <v>16</v>
      </c>
      <c r="AI363" s="67" t="s">
        <v>16</v>
      </c>
      <c r="AJ363" s="67" t="s">
        <v>16</v>
      </c>
      <c r="AK363" s="67" t="s">
        <v>16</v>
      </c>
      <c r="AL363" s="67" t="s">
        <v>16</v>
      </c>
      <c r="AM363" s="67" t="s">
        <v>16</v>
      </c>
      <c r="AN363" s="67" t="s">
        <v>16</v>
      </c>
      <c r="AO363" s="67" t="s">
        <v>16</v>
      </c>
      <c r="AP363" s="67" t="s">
        <v>16</v>
      </c>
      <c r="AQ363" s="67" t="s">
        <v>16</v>
      </c>
      <c r="AR363" s="67" t="s">
        <v>16</v>
      </c>
      <c r="AS363" s="67" t="s">
        <v>16</v>
      </c>
      <c r="AT363" s="67" t="s">
        <v>16</v>
      </c>
    </row>
    <row r="364" spans="2:46" x14ac:dyDescent="0.3">
      <c r="B364" s="12" t="s">
        <v>331</v>
      </c>
      <c r="C364" s="14" t="s">
        <v>308</v>
      </c>
      <c r="D364" s="67" t="s">
        <v>50</v>
      </c>
      <c r="E364" s="67" t="s">
        <v>112</v>
      </c>
      <c r="F364" s="67">
        <v>21100</v>
      </c>
      <c r="G364" s="67" t="s">
        <v>17</v>
      </c>
      <c r="H364" s="67" t="s">
        <v>18</v>
      </c>
      <c r="I364" s="67" t="s">
        <v>112</v>
      </c>
      <c r="J364" s="67" t="s">
        <v>64</v>
      </c>
      <c r="K364" s="67">
        <v>2</v>
      </c>
      <c r="L364" s="67" t="s">
        <v>314</v>
      </c>
      <c r="M364" s="67">
        <v>1979</v>
      </c>
      <c r="N364" s="66" t="b">
        <v>0</v>
      </c>
      <c r="O364" s="67">
        <v>1979</v>
      </c>
      <c r="P364" s="15">
        <v>0.1</v>
      </c>
      <c r="Q364" s="67">
        <v>391212.80420000001</v>
      </c>
      <c r="R364" s="67" t="s">
        <v>16</v>
      </c>
      <c r="S364" s="67" t="s">
        <v>386</v>
      </c>
      <c r="T364" s="67" t="s">
        <v>16</v>
      </c>
      <c r="U364" s="67">
        <v>0</v>
      </c>
      <c r="V364" s="67">
        <v>0</v>
      </c>
      <c r="W364" s="67">
        <v>60</v>
      </c>
      <c r="X364" s="67" t="s">
        <v>16</v>
      </c>
      <c r="Y364" s="67" t="s">
        <v>365</v>
      </c>
      <c r="Z364" s="67" t="s">
        <v>16</v>
      </c>
      <c r="AA364" s="67" t="s">
        <v>16</v>
      </c>
      <c r="AB364" s="67" t="s">
        <v>1418</v>
      </c>
      <c r="AC364" s="67" t="s">
        <v>16</v>
      </c>
      <c r="AD364" s="67" t="s">
        <v>1004</v>
      </c>
      <c r="AE364" s="67" t="s">
        <v>16</v>
      </c>
      <c r="AF364" s="67" t="s">
        <v>16</v>
      </c>
      <c r="AG364" s="67" t="s">
        <v>16</v>
      </c>
      <c r="AH364" s="67" t="s">
        <v>16</v>
      </c>
      <c r="AI364" s="67" t="s">
        <v>16</v>
      </c>
      <c r="AJ364" s="67" t="s">
        <v>16</v>
      </c>
      <c r="AK364" s="67" t="s">
        <v>16</v>
      </c>
      <c r="AL364" s="67" t="s">
        <v>16</v>
      </c>
      <c r="AM364" s="67" t="s">
        <v>16</v>
      </c>
      <c r="AN364" s="67" t="s">
        <v>16</v>
      </c>
      <c r="AO364" s="67" t="s">
        <v>16</v>
      </c>
      <c r="AP364" s="67" t="s">
        <v>16</v>
      </c>
      <c r="AQ364" s="67" t="s">
        <v>16</v>
      </c>
      <c r="AR364" s="67" t="s">
        <v>16</v>
      </c>
      <c r="AS364" s="67" t="s">
        <v>16</v>
      </c>
      <c r="AT364" s="67" t="s">
        <v>16</v>
      </c>
    </row>
    <row r="365" spans="2:46" x14ac:dyDescent="0.3">
      <c r="B365" s="12" t="s">
        <v>331</v>
      </c>
      <c r="C365" s="14" t="s">
        <v>308</v>
      </c>
      <c r="D365" s="67" t="s">
        <v>50</v>
      </c>
      <c r="E365" s="67" t="s">
        <v>112</v>
      </c>
      <c r="F365" s="67">
        <v>21100</v>
      </c>
      <c r="G365" s="67" t="s">
        <v>17</v>
      </c>
      <c r="H365" s="67" t="s">
        <v>18</v>
      </c>
      <c r="I365" s="67" t="s">
        <v>112</v>
      </c>
      <c r="J365" s="67" t="s">
        <v>64</v>
      </c>
      <c r="K365" s="67">
        <v>1</v>
      </c>
      <c r="L365" s="67" t="s">
        <v>314</v>
      </c>
      <c r="M365" s="67">
        <v>1972</v>
      </c>
      <c r="N365" s="66" t="b">
        <v>0</v>
      </c>
      <c r="O365" s="67">
        <v>1972</v>
      </c>
      <c r="P365" s="15">
        <v>0.1</v>
      </c>
      <c r="Q365" s="67">
        <v>640166.40689999994</v>
      </c>
      <c r="R365" s="67" t="s">
        <v>16</v>
      </c>
      <c r="S365" s="67" t="s">
        <v>386</v>
      </c>
      <c r="T365" s="67" t="s">
        <v>16</v>
      </c>
      <c r="U365" s="67">
        <v>0</v>
      </c>
      <c r="V365" s="67">
        <v>0</v>
      </c>
      <c r="W365" s="67">
        <v>60</v>
      </c>
      <c r="X365" s="67" t="s">
        <v>16</v>
      </c>
      <c r="Y365" s="67" t="s">
        <v>365</v>
      </c>
      <c r="Z365" s="67" t="s">
        <v>16</v>
      </c>
      <c r="AA365" s="67" t="s">
        <v>16</v>
      </c>
      <c r="AB365" s="67" t="s">
        <v>1419</v>
      </c>
      <c r="AC365" s="67" t="s">
        <v>16</v>
      </c>
      <c r="AD365" s="67" t="s">
        <v>1004</v>
      </c>
      <c r="AE365" s="67" t="s">
        <v>16</v>
      </c>
      <c r="AF365" s="67" t="s">
        <v>16</v>
      </c>
      <c r="AG365" s="67" t="s">
        <v>16</v>
      </c>
      <c r="AH365" s="67" t="s">
        <v>16</v>
      </c>
      <c r="AI365" s="67" t="s">
        <v>16</v>
      </c>
      <c r="AJ365" s="67" t="s">
        <v>16</v>
      </c>
      <c r="AK365" s="67" t="s">
        <v>16</v>
      </c>
      <c r="AL365" s="67" t="s">
        <v>16</v>
      </c>
      <c r="AM365" s="67" t="s">
        <v>16</v>
      </c>
      <c r="AN365" s="67" t="s">
        <v>16</v>
      </c>
      <c r="AO365" s="67" t="s">
        <v>16</v>
      </c>
      <c r="AP365" s="67" t="s">
        <v>16</v>
      </c>
      <c r="AQ365" s="67" t="s">
        <v>16</v>
      </c>
      <c r="AR365" s="67" t="s">
        <v>16</v>
      </c>
      <c r="AS365" s="67" t="s">
        <v>16</v>
      </c>
      <c r="AT365" s="67" t="s">
        <v>16</v>
      </c>
    </row>
    <row r="366" spans="2:46" x14ac:dyDescent="0.3">
      <c r="B366" s="12" t="s">
        <v>331</v>
      </c>
      <c r="C366" s="14" t="s">
        <v>308</v>
      </c>
      <c r="D366" s="67" t="s">
        <v>50</v>
      </c>
      <c r="E366" s="67" t="s">
        <v>112</v>
      </c>
      <c r="F366" s="67">
        <v>21100</v>
      </c>
      <c r="G366" s="67" t="s">
        <v>17</v>
      </c>
      <c r="H366" s="67" t="s">
        <v>18</v>
      </c>
      <c r="I366" s="67" t="s">
        <v>112</v>
      </c>
      <c r="J366" s="67" t="s">
        <v>64</v>
      </c>
      <c r="K366" s="67">
        <v>4</v>
      </c>
      <c r="L366" s="67" t="s">
        <v>314</v>
      </c>
      <c r="M366" s="67">
        <v>1995</v>
      </c>
      <c r="N366" s="66" t="b">
        <v>0</v>
      </c>
      <c r="O366" s="67">
        <v>1995</v>
      </c>
      <c r="P366" s="15">
        <v>0.1</v>
      </c>
      <c r="Q366" s="67">
        <v>138802.43590000001</v>
      </c>
      <c r="R366" s="67" t="s">
        <v>16</v>
      </c>
      <c r="S366" s="67" t="s">
        <v>386</v>
      </c>
      <c r="T366" s="67" t="s">
        <v>16</v>
      </c>
      <c r="U366" s="67">
        <v>0</v>
      </c>
      <c r="V366" s="67">
        <v>0</v>
      </c>
      <c r="W366" s="67">
        <v>60</v>
      </c>
      <c r="X366" s="67" t="s">
        <v>16</v>
      </c>
      <c r="Y366" s="67" t="s">
        <v>365</v>
      </c>
      <c r="Z366" s="67" t="s">
        <v>16</v>
      </c>
      <c r="AA366" s="67" t="s">
        <v>16</v>
      </c>
      <c r="AB366" s="67" t="s">
        <v>1420</v>
      </c>
      <c r="AC366" s="67" t="s">
        <v>16</v>
      </c>
      <c r="AD366" s="67" t="s">
        <v>1004</v>
      </c>
      <c r="AE366" s="67" t="s">
        <v>16</v>
      </c>
      <c r="AF366" s="67" t="s">
        <v>16</v>
      </c>
      <c r="AG366" s="67" t="s">
        <v>16</v>
      </c>
      <c r="AH366" s="67" t="s">
        <v>16</v>
      </c>
      <c r="AI366" s="67" t="s">
        <v>16</v>
      </c>
      <c r="AJ366" s="67" t="s">
        <v>16</v>
      </c>
      <c r="AK366" s="67" t="s">
        <v>16</v>
      </c>
      <c r="AL366" s="67" t="s">
        <v>16</v>
      </c>
      <c r="AM366" s="67" t="s">
        <v>16</v>
      </c>
      <c r="AN366" s="67" t="s">
        <v>16</v>
      </c>
      <c r="AO366" s="67" t="s">
        <v>16</v>
      </c>
      <c r="AP366" s="67" t="s">
        <v>16</v>
      </c>
      <c r="AQ366" s="67" t="s">
        <v>16</v>
      </c>
      <c r="AR366" s="67" t="s">
        <v>16</v>
      </c>
      <c r="AS366" s="67" t="s">
        <v>16</v>
      </c>
      <c r="AT366" s="67" t="s">
        <v>16</v>
      </c>
    </row>
    <row r="367" spans="2:46" x14ac:dyDescent="0.3">
      <c r="B367" s="12" t="s">
        <v>331</v>
      </c>
      <c r="C367" s="14" t="s">
        <v>308</v>
      </c>
      <c r="D367" s="67" t="s">
        <v>50</v>
      </c>
      <c r="E367" s="67" t="s">
        <v>112</v>
      </c>
      <c r="F367" s="67">
        <v>21100</v>
      </c>
      <c r="G367" s="67" t="s">
        <v>17</v>
      </c>
      <c r="H367" s="67" t="s">
        <v>18</v>
      </c>
      <c r="I367" s="67" t="s">
        <v>112</v>
      </c>
      <c r="J367" s="67" t="s">
        <v>64</v>
      </c>
      <c r="K367" s="67">
        <v>2</v>
      </c>
      <c r="L367" s="67" t="s">
        <v>314</v>
      </c>
      <c r="M367" s="67">
        <v>1991</v>
      </c>
      <c r="N367" s="66" t="b">
        <v>0</v>
      </c>
      <c r="O367" s="67">
        <v>1991</v>
      </c>
      <c r="P367" s="15">
        <v>0.1</v>
      </c>
      <c r="Q367" s="67">
        <v>96120.243700000006</v>
      </c>
      <c r="R367" s="67" t="s">
        <v>16</v>
      </c>
      <c r="S367" s="67" t="s">
        <v>386</v>
      </c>
      <c r="T367" s="67" t="s">
        <v>16</v>
      </c>
      <c r="U367" s="67">
        <v>0</v>
      </c>
      <c r="V367" s="67">
        <v>0</v>
      </c>
      <c r="W367" s="67">
        <v>60</v>
      </c>
      <c r="X367" s="67" t="s">
        <v>16</v>
      </c>
      <c r="Y367" s="67" t="s">
        <v>365</v>
      </c>
      <c r="Z367" s="67" t="s">
        <v>16</v>
      </c>
      <c r="AA367" s="67" t="s">
        <v>16</v>
      </c>
      <c r="AB367" s="67" t="s">
        <v>1421</v>
      </c>
      <c r="AC367" s="67" t="s">
        <v>16</v>
      </c>
      <c r="AD367" s="67" t="s">
        <v>1004</v>
      </c>
      <c r="AE367" s="67" t="s">
        <v>16</v>
      </c>
      <c r="AF367" s="67" t="s">
        <v>16</v>
      </c>
      <c r="AG367" s="67" t="s">
        <v>16</v>
      </c>
      <c r="AH367" s="67" t="s">
        <v>16</v>
      </c>
      <c r="AI367" s="67" t="s">
        <v>16</v>
      </c>
      <c r="AJ367" s="67" t="s">
        <v>16</v>
      </c>
      <c r="AK367" s="67" t="s">
        <v>16</v>
      </c>
      <c r="AL367" s="67" t="s">
        <v>16</v>
      </c>
      <c r="AM367" s="67" t="s">
        <v>16</v>
      </c>
      <c r="AN367" s="67" t="s">
        <v>16</v>
      </c>
      <c r="AO367" s="67" t="s">
        <v>16</v>
      </c>
      <c r="AP367" s="67" t="s">
        <v>16</v>
      </c>
      <c r="AQ367" s="67" t="s">
        <v>16</v>
      </c>
      <c r="AR367" s="67" t="s">
        <v>16</v>
      </c>
      <c r="AS367" s="67" t="s">
        <v>16</v>
      </c>
      <c r="AT367" s="67" t="s">
        <v>16</v>
      </c>
    </row>
    <row r="368" spans="2:46" x14ac:dyDescent="0.3">
      <c r="B368" s="12" t="s">
        <v>331</v>
      </c>
      <c r="C368" s="14" t="s">
        <v>308</v>
      </c>
      <c r="D368" s="67" t="s">
        <v>50</v>
      </c>
      <c r="E368" s="67" t="s">
        <v>112</v>
      </c>
      <c r="F368" s="67">
        <v>21100</v>
      </c>
      <c r="G368" s="67" t="s">
        <v>17</v>
      </c>
      <c r="H368" s="67" t="s">
        <v>18</v>
      </c>
      <c r="I368" s="67" t="s">
        <v>112</v>
      </c>
      <c r="J368" s="67" t="s">
        <v>64</v>
      </c>
      <c r="K368" s="67">
        <v>2</v>
      </c>
      <c r="L368" s="67" t="s">
        <v>314</v>
      </c>
      <c r="M368" s="67">
        <v>1996</v>
      </c>
      <c r="N368" s="66" t="b">
        <v>0</v>
      </c>
      <c r="O368" s="67">
        <v>1996</v>
      </c>
      <c r="P368" s="15">
        <v>0.1</v>
      </c>
      <c r="Q368" s="67">
        <v>52454.202799999999</v>
      </c>
      <c r="R368" s="67" t="s">
        <v>16</v>
      </c>
      <c r="S368" s="67" t="s">
        <v>386</v>
      </c>
      <c r="T368" s="67" t="s">
        <v>16</v>
      </c>
      <c r="U368" s="67">
        <v>0</v>
      </c>
      <c r="V368" s="67">
        <v>0</v>
      </c>
      <c r="W368" s="67">
        <v>60</v>
      </c>
      <c r="X368" s="67" t="s">
        <v>16</v>
      </c>
      <c r="Y368" s="67" t="s">
        <v>365</v>
      </c>
      <c r="Z368" s="67" t="s">
        <v>16</v>
      </c>
      <c r="AA368" s="67" t="s">
        <v>16</v>
      </c>
      <c r="AB368" s="67" t="s">
        <v>1422</v>
      </c>
      <c r="AC368" s="67" t="s">
        <v>16</v>
      </c>
      <c r="AD368" s="67" t="s">
        <v>1004</v>
      </c>
      <c r="AE368" s="67" t="s">
        <v>16</v>
      </c>
      <c r="AF368" s="67" t="s">
        <v>16</v>
      </c>
      <c r="AG368" s="67" t="s">
        <v>16</v>
      </c>
      <c r="AH368" s="67" t="s">
        <v>16</v>
      </c>
      <c r="AI368" s="67" t="s">
        <v>16</v>
      </c>
      <c r="AJ368" s="67" t="s">
        <v>16</v>
      </c>
      <c r="AK368" s="67" t="s">
        <v>16</v>
      </c>
      <c r="AL368" s="67" t="s">
        <v>16</v>
      </c>
      <c r="AM368" s="67" t="s">
        <v>16</v>
      </c>
      <c r="AN368" s="67" t="s">
        <v>16</v>
      </c>
      <c r="AO368" s="67" t="s">
        <v>16</v>
      </c>
      <c r="AP368" s="67" t="s">
        <v>16</v>
      </c>
      <c r="AQ368" s="67" t="s">
        <v>660</v>
      </c>
      <c r="AR368" s="67" t="s">
        <v>16</v>
      </c>
      <c r="AS368" s="67" t="s">
        <v>16</v>
      </c>
      <c r="AT368" s="67" t="s">
        <v>16</v>
      </c>
    </row>
    <row r="369" spans="2:46" x14ac:dyDescent="0.3">
      <c r="B369" s="12" t="s">
        <v>331</v>
      </c>
      <c r="C369" s="14" t="s">
        <v>308</v>
      </c>
      <c r="D369" s="67" t="s">
        <v>50</v>
      </c>
      <c r="E369" s="67" t="s">
        <v>112</v>
      </c>
      <c r="F369" s="67">
        <v>21100</v>
      </c>
      <c r="G369" s="67" t="s">
        <v>17</v>
      </c>
      <c r="H369" s="67" t="s">
        <v>18</v>
      </c>
      <c r="I369" s="67" t="s">
        <v>112</v>
      </c>
      <c r="J369" s="67" t="s">
        <v>64</v>
      </c>
      <c r="K369" s="67">
        <v>3</v>
      </c>
      <c r="L369" s="67" t="s">
        <v>314</v>
      </c>
      <c r="M369" s="67">
        <v>2004</v>
      </c>
      <c r="N369" s="66" t="b">
        <v>0</v>
      </c>
      <c r="O369" s="67">
        <v>2004</v>
      </c>
      <c r="P369" s="15">
        <v>0.1</v>
      </c>
      <c r="Q369" s="67">
        <v>21449.673999999999</v>
      </c>
      <c r="R369" s="67" t="s">
        <v>16</v>
      </c>
      <c r="S369" s="67" t="s">
        <v>386</v>
      </c>
      <c r="T369" s="67" t="s">
        <v>16</v>
      </c>
      <c r="U369" s="67">
        <v>0</v>
      </c>
      <c r="V369" s="67">
        <v>0</v>
      </c>
      <c r="W369" s="67">
        <v>60</v>
      </c>
      <c r="X369" s="67" t="s">
        <v>16</v>
      </c>
      <c r="Y369" s="67" t="s">
        <v>365</v>
      </c>
      <c r="Z369" s="67" t="s">
        <v>16</v>
      </c>
      <c r="AA369" s="67" t="s">
        <v>16</v>
      </c>
      <c r="AB369" s="67" t="s">
        <v>1423</v>
      </c>
      <c r="AC369" s="67" t="s">
        <v>16</v>
      </c>
      <c r="AD369" s="67" t="s">
        <v>1004</v>
      </c>
      <c r="AE369" s="67" t="s">
        <v>16</v>
      </c>
      <c r="AF369" s="67" t="s">
        <v>16</v>
      </c>
      <c r="AG369" s="67" t="s">
        <v>16</v>
      </c>
      <c r="AH369" s="67" t="s">
        <v>16</v>
      </c>
      <c r="AI369" s="67" t="s">
        <v>16</v>
      </c>
      <c r="AJ369" s="67" t="s">
        <v>16</v>
      </c>
      <c r="AK369" s="67" t="s">
        <v>16</v>
      </c>
      <c r="AL369" s="67" t="s">
        <v>16</v>
      </c>
      <c r="AM369" s="67" t="s">
        <v>16</v>
      </c>
      <c r="AN369" s="67" t="s">
        <v>16</v>
      </c>
      <c r="AO369" s="67" t="s">
        <v>16</v>
      </c>
      <c r="AP369" s="67" t="s">
        <v>16</v>
      </c>
      <c r="AQ369" s="67" t="s">
        <v>643</v>
      </c>
      <c r="AR369" s="67" t="s">
        <v>16</v>
      </c>
      <c r="AS369" s="67" t="s">
        <v>16</v>
      </c>
      <c r="AT369" s="67" t="s">
        <v>16</v>
      </c>
    </row>
    <row r="370" spans="2:46" x14ac:dyDescent="0.3">
      <c r="B370" s="12" t="s">
        <v>331</v>
      </c>
      <c r="C370" s="14" t="s">
        <v>308</v>
      </c>
      <c r="D370" s="67" t="s">
        <v>50</v>
      </c>
      <c r="E370" s="67" t="s">
        <v>112</v>
      </c>
      <c r="F370" s="67">
        <v>21100</v>
      </c>
      <c r="G370" s="67" t="s">
        <v>17</v>
      </c>
      <c r="H370" s="67" t="s">
        <v>18</v>
      </c>
      <c r="I370" s="67" t="s">
        <v>112</v>
      </c>
      <c r="J370" s="67" t="s">
        <v>64</v>
      </c>
      <c r="K370" s="67">
        <v>1</v>
      </c>
      <c r="L370" s="67" t="s">
        <v>314</v>
      </c>
      <c r="M370" s="67">
        <v>1983</v>
      </c>
      <c r="N370" s="66" t="b">
        <v>0</v>
      </c>
      <c r="O370" s="67">
        <v>1983</v>
      </c>
      <c r="P370" s="15">
        <v>0.1</v>
      </c>
      <c r="Q370" s="67">
        <v>47215.873299999999</v>
      </c>
      <c r="R370" s="67" t="s">
        <v>16</v>
      </c>
      <c r="S370" s="67" t="s">
        <v>386</v>
      </c>
      <c r="T370" s="67" t="s">
        <v>16</v>
      </c>
      <c r="U370" s="67">
        <v>0</v>
      </c>
      <c r="V370" s="67">
        <v>0</v>
      </c>
      <c r="W370" s="67">
        <v>60</v>
      </c>
      <c r="X370" s="67" t="s">
        <v>16</v>
      </c>
      <c r="Y370" s="67" t="s">
        <v>365</v>
      </c>
      <c r="Z370" s="67" t="s">
        <v>16</v>
      </c>
      <c r="AA370" s="67" t="s">
        <v>16</v>
      </c>
      <c r="AB370" s="67" t="s">
        <v>1424</v>
      </c>
      <c r="AC370" s="67" t="s">
        <v>16</v>
      </c>
      <c r="AD370" s="67" t="s">
        <v>1004</v>
      </c>
      <c r="AE370" s="67" t="s">
        <v>16</v>
      </c>
      <c r="AF370" s="67" t="s">
        <v>16</v>
      </c>
      <c r="AG370" s="67" t="s">
        <v>16</v>
      </c>
      <c r="AH370" s="67" t="s">
        <v>16</v>
      </c>
      <c r="AI370" s="67" t="s">
        <v>16</v>
      </c>
      <c r="AJ370" s="67" t="s">
        <v>16</v>
      </c>
      <c r="AK370" s="67" t="s">
        <v>16</v>
      </c>
      <c r="AL370" s="67" t="s">
        <v>16</v>
      </c>
      <c r="AM370" s="67" t="s">
        <v>16</v>
      </c>
      <c r="AN370" s="67" t="s">
        <v>16</v>
      </c>
      <c r="AO370" s="67" t="s">
        <v>16</v>
      </c>
      <c r="AP370" s="67" t="s">
        <v>16</v>
      </c>
      <c r="AQ370" s="67" t="s">
        <v>561</v>
      </c>
      <c r="AR370" s="67" t="s">
        <v>16</v>
      </c>
      <c r="AS370" s="67" t="s">
        <v>16</v>
      </c>
      <c r="AT370" s="67" t="s">
        <v>16</v>
      </c>
    </row>
    <row r="371" spans="2:46" x14ac:dyDescent="0.3">
      <c r="B371" s="12" t="s">
        <v>331</v>
      </c>
      <c r="C371" s="14" t="s">
        <v>308</v>
      </c>
      <c r="D371" s="67" t="s">
        <v>50</v>
      </c>
      <c r="E371" s="67" t="s">
        <v>112</v>
      </c>
      <c r="F371" s="67">
        <v>21100</v>
      </c>
      <c r="G371" s="67" t="s">
        <v>17</v>
      </c>
      <c r="H371" s="67" t="s">
        <v>18</v>
      </c>
      <c r="I371" s="67" t="s">
        <v>112</v>
      </c>
      <c r="J371" s="67" t="s">
        <v>64</v>
      </c>
      <c r="K371" s="67">
        <v>5</v>
      </c>
      <c r="L371" s="67" t="s">
        <v>314</v>
      </c>
      <c r="M371" s="67">
        <v>1998</v>
      </c>
      <c r="N371" s="66" t="b">
        <v>0</v>
      </c>
      <c r="O371" s="67">
        <v>1998</v>
      </c>
      <c r="P371" s="15">
        <v>0.1</v>
      </c>
      <c r="Q371" s="67">
        <v>8998.2268999999997</v>
      </c>
      <c r="R371" s="67" t="s">
        <v>16</v>
      </c>
      <c r="S371" s="67" t="s">
        <v>386</v>
      </c>
      <c r="T371" s="67" t="s">
        <v>16</v>
      </c>
      <c r="U371" s="67">
        <v>0</v>
      </c>
      <c r="V371" s="67">
        <v>0</v>
      </c>
      <c r="W371" s="67">
        <v>60</v>
      </c>
      <c r="X371" s="67" t="s">
        <v>16</v>
      </c>
      <c r="Y371" s="67" t="s">
        <v>365</v>
      </c>
      <c r="Z371" s="67" t="s">
        <v>16</v>
      </c>
      <c r="AA371" s="67" t="s">
        <v>16</v>
      </c>
      <c r="AB371" s="67" t="s">
        <v>1425</v>
      </c>
      <c r="AC371" s="67" t="s">
        <v>16</v>
      </c>
      <c r="AD371" s="67" t="s">
        <v>1004</v>
      </c>
      <c r="AE371" s="67" t="s">
        <v>16</v>
      </c>
      <c r="AF371" s="67" t="s">
        <v>16</v>
      </c>
      <c r="AG371" s="67" t="s">
        <v>16</v>
      </c>
      <c r="AH371" s="67" t="s">
        <v>16</v>
      </c>
      <c r="AI371" s="67" t="s">
        <v>16</v>
      </c>
      <c r="AJ371" s="67" t="s">
        <v>16</v>
      </c>
      <c r="AK371" s="67" t="s">
        <v>16</v>
      </c>
      <c r="AL371" s="67" t="s">
        <v>16</v>
      </c>
      <c r="AM371" s="67" t="s">
        <v>16</v>
      </c>
      <c r="AN371" s="67" t="s">
        <v>16</v>
      </c>
      <c r="AO371" s="67" t="s">
        <v>16</v>
      </c>
      <c r="AP371" s="67" t="s">
        <v>16</v>
      </c>
      <c r="AQ371" s="67" t="s">
        <v>498</v>
      </c>
      <c r="AR371" s="67" t="s">
        <v>16</v>
      </c>
      <c r="AS371" s="67" t="s">
        <v>16</v>
      </c>
      <c r="AT371" s="67" t="s">
        <v>16</v>
      </c>
    </row>
    <row r="372" spans="2:46" x14ac:dyDescent="0.3">
      <c r="B372" s="12" t="s">
        <v>331</v>
      </c>
      <c r="C372" s="14" t="s">
        <v>308</v>
      </c>
      <c r="D372" s="67" t="s">
        <v>50</v>
      </c>
      <c r="E372" s="67" t="s">
        <v>112</v>
      </c>
      <c r="F372" s="67">
        <v>21100</v>
      </c>
      <c r="G372" s="67" t="s">
        <v>17</v>
      </c>
      <c r="H372" s="67" t="s">
        <v>18</v>
      </c>
      <c r="I372" s="67" t="s">
        <v>112</v>
      </c>
      <c r="J372" s="67" t="s">
        <v>64</v>
      </c>
      <c r="K372" s="67">
        <v>2</v>
      </c>
      <c r="L372" s="67" t="s">
        <v>314</v>
      </c>
      <c r="M372" s="67">
        <v>2000</v>
      </c>
      <c r="N372" s="66" t="b">
        <v>0</v>
      </c>
      <c r="O372" s="67">
        <v>2000</v>
      </c>
      <c r="P372" s="15">
        <v>0.1</v>
      </c>
      <c r="Q372" s="67">
        <v>20325.781999999999</v>
      </c>
      <c r="R372" s="67" t="s">
        <v>16</v>
      </c>
      <c r="S372" s="67" t="s">
        <v>386</v>
      </c>
      <c r="T372" s="67" t="s">
        <v>16</v>
      </c>
      <c r="U372" s="67">
        <v>0</v>
      </c>
      <c r="V372" s="67">
        <v>0</v>
      </c>
      <c r="W372" s="67">
        <v>60</v>
      </c>
      <c r="X372" s="67" t="s">
        <v>16</v>
      </c>
      <c r="Y372" s="67" t="s">
        <v>365</v>
      </c>
      <c r="Z372" s="67" t="s">
        <v>16</v>
      </c>
      <c r="AA372" s="67" t="s">
        <v>16</v>
      </c>
      <c r="AB372" s="67" t="s">
        <v>1426</v>
      </c>
      <c r="AC372" s="67" t="s">
        <v>16</v>
      </c>
      <c r="AD372" s="67" t="s">
        <v>1004</v>
      </c>
      <c r="AE372" s="67" t="s">
        <v>16</v>
      </c>
      <c r="AF372" s="67" t="s">
        <v>16</v>
      </c>
      <c r="AG372" s="67" t="s">
        <v>16</v>
      </c>
      <c r="AH372" s="67" t="s">
        <v>16</v>
      </c>
      <c r="AI372" s="67" t="s">
        <v>16</v>
      </c>
      <c r="AJ372" s="67" t="s">
        <v>16</v>
      </c>
      <c r="AK372" s="67" t="s">
        <v>16</v>
      </c>
      <c r="AL372" s="67" t="s">
        <v>16</v>
      </c>
      <c r="AM372" s="67" t="s">
        <v>16</v>
      </c>
      <c r="AN372" s="67" t="s">
        <v>16</v>
      </c>
      <c r="AO372" s="67" t="s">
        <v>16</v>
      </c>
      <c r="AP372" s="67" t="s">
        <v>16</v>
      </c>
      <c r="AQ372" s="67" t="s">
        <v>16</v>
      </c>
      <c r="AR372" s="67" t="s">
        <v>16</v>
      </c>
      <c r="AS372" s="67" t="s">
        <v>16</v>
      </c>
      <c r="AT372" s="67" t="s">
        <v>16</v>
      </c>
    </row>
    <row r="373" spans="2:46" x14ac:dyDescent="0.3">
      <c r="B373" s="12" t="s">
        <v>331</v>
      </c>
      <c r="C373" s="14" t="s">
        <v>308</v>
      </c>
      <c r="D373" s="67" t="s">
        <v>50</v>
      </c>
      <c r="E373" s="67" t="s">
        <v>112</v>
      </c>
      <c r="F373" s="67">
        <v>21100</v>
      </c>
      <c r="G373" s="67" t="s">
        <v>17</v>
      </c>
      <c r="H373" s="67" t="s">
        <v>18</v>
      </c>
      <c r="I373" s="67" t="s">
        <v>112</v>
      </c>
      <c r="J373" s="67" t="s">
        <v>64</v>
      </c>
      <c r="K373" s="67">
        <v>1</v>
      </c>
      <c r="L373" s="67" t="s">
        <v>314</v>
      </c>
      <c r="M373" s="67">
        <v>2006</v>
      </c>
      <c r="N373" s="66" t="b">
        <v>0</v>
      </c>
      <c r="O373" s="67">
        <v>2006</v>
      </c>
      <c r="P373" s="15">
        <v>0.1</v>
      </c>
      <c r="Q373" s="67">
        <v>33592.671300000002</v>
      </c>
      <c r="R373" s="67" t="s">
        <v>16</v>
      </c>
      <c r="S373" s="67" t="s">
        <v>386</v>
      </c>
      <c r="T373" s="67" t="s">
        <v>16</v>
      </c>
      <c r="U373" s="67">
        <v>0</v>
      </c>
      <c r="V373" s="67">
        <v>0</v>
      </c>
      <c r="W373" s="67">
        <v>60</v>
      </c>
      <c r="X373" s="67" t="s">
        <v>16</v>
      </c>
      <c r="Y373" s="67" t="s">
        <v>365</v>
      </c>
      <c r="Z373" s="67" t="s">
        <v>16</v>
      </c>
      <c r="AA373" s="67" t="s">
        <v>16</v>
      </c>
      <c r="AB373" s="67" t="s">
        <v>1427</v>
      </c>
      <c r="AC373" s="67" t="s">
        <v>16</v>
      </c>
      <c r="AD373" s="67" t="s">
        <v>1004</v>
      </c>
      <c r="AE373" s="67" t="s">
        <v>16</v>
      </c>
      <c r="AF373" s="67" t="s">
        <v>16</v>
      </c>
      <c r="AG373" s="67" t="s">
        <v>16</v>
      </c>
      <c r="AH373" s="67" t="s">
        <v>16</v>
      </c>
      <c r="AI373" s="67" t="s">
        <v>16</v>
      </c>
      <c r="AJ373" s="67" t="s">
        <v>16</v>
      </c>
      <c r="AK373" s="67" t="s">
        <v>16</v>
      </c>
      <c r="AL373" s="67" t="s">
        <v>16</v>
      </c>
      <c r="AM373" s="67" t="s">
        <v>16</v>
      </c>
      <c r="AN373" s="67" t="s">
        <v>16</v>
      </c>
      <c r="AO373" s="67" t="s">
        <v>16</v>
      </c>
      <c r="AP373" s="67" t="s">
        <v>16</v>
      </c>
      <c r="AQ373" s="67" t="s">
        <v>16</v>
      </c>
      <c r="AR373" s="67" t="s">
        <v>16</v>
      </c>
      <c r="AS373" s="67" t="s">
        <v>16</v>
      </c>
      <c r="AT373" s="67" t="s">
        <v>16</v>
      </c>
    </row>
    <row r="374" spans="2:46" x14ac:dyDescent="0.3">
      <c r="B374" s="12" t="s">
        <v>331</v>
      </c>
      <c r="C374" s="14" t="s">
        <v>308</v>
      </c>
      <c r="D374" s="67" t="s">
        <v>50</v>
      </c>
      <c r="E374" s="67" t="s">
        <v>112</v>
      </c>
      <c r="F374" s="67">
        <v>21100</v>
      </c>
      <c r="G374" s="67" t="s">
        <v>17</v>
      </c>
      <c r="H374" s="67" t="s">
        <v>18</v>
      </c>
      <c r="I374" s="67" t="s">
        <v>112</v>
      </c>
      <c r="J374" s="67" t="s">
        <v>64</v>
      </c>
      <c r="K374" s="67">
        <v>2</v>
      </c>
      <c r="L374" s="67" t="s">
        <v>314</v>
      </c>
      <c r="M374" s="67">
        <v>1989</v>
      </c>
      <c r="N374" s="66" t="b">
        <v>0</v>
      </c>
      <c r="O374" s="67">
        <v>1989</v>
      </c>
      <c r="P374" s="15">
        <v>0.1</v>
      </c>
      <c r="Q374" s="67">
        <v>8167.4952000000003</v>
      </c>
      <c r="R374" s="67" t="s">
        <v>16</v>
      </c>
      <c r="S374" s="67" t="s">
        <v>386</v>
      </c>
      <c r="T374" s="67" t="s">
        <v>16</v>
      </c>
      <c r="U374" s="67">
        <v>0</v>
      </c>
      <c r="V374" s="67">
        <v>0</v>
      </c>
      <c r="W374" s="67">
        <v>60</v>
      </c>
      <c r="X374" s="67" t="s">
        <v>16</v>
      </c>
      <c r="Y374" s="67" t="s">
        <v>365</v>
      </c>
      <c r="Z374" s="67" t="s">
        <v>16</v>
      </c>
      <c r="AA374" s="67" t="s">
        <v>16</v>
      </c>
      <c r="AB374" s="67" t="s">
        <v>1428</v>
      </c>
      <c r="AC374" s="67" t="s">
        <v>16</v>
      </c>
      <c r="AD374" s="67" t="s">
        <v>1004</v>
      </c>
      <c r="AE374" s="67" t="s">
        <v>16</v>
      </c>
      <c r="AF374" s="67" t="s">
        <v>16</v>
      </c>
      <c r="AG374" s="67" t="s">
        <v>16</v>
      </c>
      <c r="AH374" s="67" t="s">
        <v>16</v>
      </c>
      <c r="AI374" s="67" t="s">
        <v>16</v>
      </c>
      <c r="AJ374" s="67" t="s">
        <v>16</v>
      </c>
      <c r="AK374" s="67" t="s">
        <v>16</v>
      </c>
      <c r="AL374" s="67" t="s">
        <v>16</v>
      </c>
      <c r="AM374" s="67" t="s">
        <v>16</v>
      </c>
      <c r="AN374" s="67" t="s">
        <v>16</v>
      </c>
      <c r="AO374" s="67" t="s">
        <v>16</v>
      </c>
      <c r="AP374" s="67" t="s">
        <v>16</v>
      </c>
      <c r="AQ374" s="67" t="s">
        <v>16</v>
      </c>
      <c r="AR374" s="67" t="s">
        <v>16</v>
      </c>
      <c r="AS374" s="67" t="s">
        <v>16</v>
      </c>
      <c r="AT374" s="67" t="s">
        <v>16</v>
      </c>
    </row>
    <row r="375" spans="2:46" x14ac:dyDescent="0.3">
      <c r="B375" s="12" t="s">
        <v>331</v>
      </c>
      <c r="C375" s="14" t="s">
        <v>308</v>
      </c>
      <c r="D375" s="67" t="s">
        <v>50</v>
      </c>
      <c r="E375" s="67" t="s">
        <v>112</v>
      </c>
      <c r="F375" s="67">
        <v>21100</v>
      </c>
      <c r="G375" s="67" t="s">
        <v>17</v>
      </c>
      <c r="H375" s="67" t="s">
        <v>18</v>
      </c>
      <c r="I375" s="67" t="s">
        <v>112</v>
      </c>
      <c r="J375" s="67" t="s">
        <v>64</v>
      </c>
      <c r="K375" s="67">
        <v>1</v>
      </c>
      <c r="L375" s="67" t="s">
        <v>314</v>
      </c>
      <c r="M375" s="67">
        <v>1992</v>
      </c>
      <c r="N375" s="66" t="b">
        <v>0</v>
      </c>
      <c r="O375" s="67">
        <v>1992</v>
      </c>
      <c r="P375" s="15">
        <v>0.1</v>
      </c>
      <c r="Q375" s="67">
        <v>5576.9152000000004</v>
      </c>
      <c r="R375" s="67" t="s">
        <v>16</v>
      </c>
      <c r="S375" s="67" t="s">
        <v>386</v>
      </c>
      <c r="T375" s="67" t="s">
        <v>16</v>
      </c>
      <c r="U375" s="67">
        <v>0</v>
      </c>
      <c r="V375" s="67">
        <v>0</v>
      </c>
      <c r="W375" s="67">
        <v>60</v>
      </c>
      <c r="X375" s="67" t="s">
        <v>16</v>
      </c>
      <c r="Y375" s="67" t="s">
        <v>365</v>
      </c>
      <c r="Z375" s="67" t="s">
        <v>16</v>
      </c>
      <c r="AA375" s="67" t="s">
        <v>16</v>
      </c>
      <c r="AB375" s="67" t="s">
        <v>1429</v>
      </c>
      <c r="AC375" s="67" t="s">
        <v>16</v>
      </c>
      <c r="AD375" s="67" t="s">
        <v>1004</v>
      </c>
      <c r="AE375" s="67" t="s">
        <v>16</v>
      </c>
      <c r="AF375" s="67" t="s">
        <v>16</v>
      </c>
      <c r="AG375" s="67" t="s">
        <v>16</v>
      </c>
      <c r="AH375" s="67" t="s">
        <v>16</v>
      </c>
      <c r="AI375" s="67" t="s">
        <v>16</v>
      </c>
      <c r="AJ375" s="67" t="s">
        <v>16</v>
      </c>
      <c r="AK375" s="67" t="s">
        <v>16</v>
      </c>
      <c r="AL375" s="67" t="s">
        <v>16</v>
      </c>
      <c r="AM375" s="67" t="s">
        <v>16</v>
      </c>
      <c r="AN375" s="67" t="s">
        <v>16</v>
      </c>
      <c r="AO375" s="67" t="s">
        <v>16</v>
      </c>
      <c r="AP375" s="67" t="s">
        <v>16</v>
      </c>
      <c r="AQ375" s="67" t="s">
        <v>16</v>
      </c>
      <c r="AR375" s="67" t="s">
        <v>16</v>
      </c>
      <c r="AS375" s="67" t="s">
        <v>16</v>
      </c>
      <c r="AT375" s="67" t="s">
        <v>16</v>
      </c>
    </row>
    <row r="376" spans="2:46" x14ac:dyDescent="0.3">
      <c r="B376" s="12" t="s">
        <v>331</v>
      </c>
      <c r="C376" s="14" t="s">
        <v>308</v>
      </c>
      <c r="D376" s="67" t="s">
        <v>50</v>
      </c>
      <c r="E376" s="67" t="s">
        <v>112</v>
      </c>
      <c r="F376" s="67">
        <v>21100</v>
      </c>
      <c r="G376" s="67" t="s">
        <v>17</v>
      </c>
      <c r="H376" s="67" t="s">
        <v>18</v>
      </c>
      <c r="I376" s="67" t="s">
        <v>112</v>
      </c>
      <c r="J376" s="67" t="s">
        <v>64</v>
      </c>
      <c r="K376" s="67">
        <v>1</v>
      </c>
      <c r="L376" s="67" t="s">
        <v>314</v>
      </c>
      <c r="M376" s="67">
        <v>1986</v>
      </c>
      <c r="N376" s="66" t="b">
        <v>0</v>
      </c>
      <c r="O376" s="67">
        <v>1986</v>
      </c>
      <c r="P376" s="15">
        <v>0.1</v>
      </c>
      <c r="Q376" s="67">
        <v>2782.0758999999998</v>
      </c>
      <c r="R376" s="67" t="s">
        <v>16</v>
      </c>
      <c r="S376" s="67" t="s">
        <v>386</v>
      </c>
      <c r="T376" s="67" t="s">
        <v>16</v>
      </c>
      <c r="U376" s="67">
        <v>0</v>
      </c>
      <c r="V376" s="67">
        <v>0</v>
      </c>
      <c r="W376" s="67">
        <v>60</v>
      </c>
      <c r="X376" s="67" t="s">
        <v>16</v>
      </c>
      <c r="Y376" s="67" t="s">
        <v>365</v>
      </c>
      <c r="Z376" s="67" t="s">
        <v>16</v>
      </c>
      <c r="AA376" s="67" t="s">
        <v>16</v>
      </c>
      <c r="AB376" s="67" t="s">
        <v>1430</v>
      </c>
      <c r="AC376" s="67" t="s">
        <v>16</v>
      </c>
      <c r="AD376" s="67" t="s">
        <v>1004</v>
      </c>
      <c r="AE376" s="67" t="s">
        <v>16</v>
      </c>
      <c r="AF376" s="67" t="s">
        <v>16</v>
      </c>
      <c r="AG376" s="67" t="s">
        <v>16</v>
      </c>
      <c r="AH376" s="67" t="s">
        <v>16</v>
      </c>
      <c r="AI376" s="67" t="s">
        <v>16</v>
      </c>
      <c r="AJ376" s="67" t="s">
        <v>16</v>
      </c>
      <c r="AK376" s="67" t="s">
        <v>16</v>
      </c>
      <c r="AL376" s="67" t="s">
        <v>16</v>
      </c>
      <c r="AM376" s="67" t="s">
        <v>16</v>
      </c>
      <c r="AN376" s="67" t="s">
        <v>16</v>
      </c>
      <c r="AO376" s="67" t="s">
        <v>16</v>
      </c>
      <c r="AP376" s="67" t="s">
        <v>16</v>
      </c>
      <c r="AQ376" s="67" t="s">
        <v>16</v>
      </c>
      <c r="AR376" s="67" t="s">
        <v>16</v>
      </c>
      <c r="AS376" s="67" t="s">
        <v>16</v>
      </c>
      <c r="AT376" s="67" t="s">
        <v>16</v>
      </c>
    </row>
    <row r="377" spans="2:46" x14ac:dyDescent="0.3">
      <c r="B377" s="12" t="s">
        <v>331</v>
      </c>
      <c r="C377" s="14" t="s">
        <v>308</v>
      </c>
      <c r="D377" s="67" t="s">
        <v>50</v>
      </c>
      <c r="E377" s="67" t="s">
        <v>139</v>
      </c>
      <c r="F377" s="67">
        <v>23000</v>
      </c>
      <c r="G377" s="67" t="s">
        <v>17</v>
      </c>
      <c r="H377" s="67" t="s">
        <v>139</v>
      </c>
      <c r="I377" s="67" t="s">
        <v>64</v>
      </c>
      <c r="J377" s="67" t="s">
        <v>64</v>
      </c>
      <c r="K377" s="67">
        <v>1</v>
      </c>
      <c r="L377" s="67" t="s">
        <v>314</v>
      </c>
      <c r="M377" s="67">
        <v>2003</v>
      </c>
      <c r="N377" s="66" t="b">
        <v>0</v>
      </c>
      <c r="O377" s="67">
        <v>2003</v>
      </c>
      <c r="P377" s="15">
        <v>0.1</v>
      </c>
      <c r="Q377" s="67">
        <v>313701.48220000003</v>
      </c>
      <c r="R377" s="67" t="s">
        <v>16</v>
      </c>
      <c r="S377" s="67" t="s">
        <v>386</v>
      </c>
      <c r="T377" s="67" t="s">
        <v>16</v>
      </c>
      <c r="U377" s="67">
        <v>0</v>
      </c>
      <c r="V377" s="67">
        <v>0</v>
      </c>
      <c r="W377" s="67">
        <v>15</v>
      </c>
      <c r="X377" s="67" t="s">
        <v>16</v>
      </c>
      <c r="Y377" s="67" t="s">
        <v>365</v>
      </c>
      <c r="Z377" s="67" t="s">
        <v>16</v>
      </c>
      <c r="AA377" s="67" t="s">
        <v>16</v>
      </c>
      <c r="AB377" s="67" t="s">
        <v>1431</v>
      </c>
      <c r="AC377" s="67" t="s">
        <v>16</v>
      </c>
      <c r="AD377" s="67" t="s">
        <v>1000</v>
      </c>
      <c r="AE377" s="67" t="s">
        <v>1001</v>
      </c>
      <c r="AF377" s="67" t="s">
        <v>16</v>
      </c>
      <c r="AG377" s="67" t="s">
        <v>16</v>
      </c>
      <c r="AH377" s="67" t="s">
        <v>16</v>
      </c>
      <c r="AI377" s="67" t="s">
        <v>16</v>
      </c>
      <c r="AJ377" s="67" t="s">
        <v>16</v>
      </c>
      <c r="AK377" s="67" t="s">
        <v>16</v>
      </c>
      <c r="AL377" s="67" t="s">
        <v>16</v>
      </c>
      <c r="AM377" s="67" t="s">
        <v>16</v>
      </c>
      <c r="AN377" s="67" t="s">
        <v>16</v>
      </c>
      <c r="AO377" s="67" t="s">
        <v>16</v>
      </c>
      <c r="AP377" s="67" t="s">
        <v>16</v>
      </c>
      <c r="AQ377" s="67" t="s">
        <v>16</v>
      </c>
      <c r="AR377" s="67" t="s">
        <v>16</v>
      </c>
      <c r="AS377" s="67" t="s">
        <v>16</v>
      </c>
      <c r="AT377" s="67" t="s">
        <v>16</v>
      </c>
    </row>
    <row r="378" spans="2:46" x14ac:dyDescent="0.3">
      <c r="B378" s="12" t="s">
        <v>331</v>
      </c>
      <c r="C378" s="14" t="s">
        <v>308</v>
      </c>
      <c r="D378" s="67" t="s">
        <v>50</v>
      </c>
      <c r="E378" s="67" t="s">
        <v>139</v>
      </c>
      <c r="F378" s="67">
        <v>23000</v>
      </c>
      <c r="G378" s="67" t="s">
        <v>17</v>
      </c>
      <c r="H378" s="67" t="s">
        <v>139</v>
      </c>
      <c r="I378" s="67" t="s">
        <v>64</v>
      </c>
      <c r="J378" s="67" t="s">
        <v>64</v>
      </c>
      <c r="K378" s="67">
        <v>1</v>
      </c>
      <c r="L378" s="67" t="s">
        <v>314</v>
      </c>
      <c r="M378" s="67">
        <v>1995</v>
      </c>
      <c r="N378" s="66" t="b">
        <v>0</v>
      </c>
      <c r="O378" s="67">
        <v>1995</v>
      </c>
      <c r="P378" s="15">
        <v>0.1</v>
      </c>
      <c r="Q378" s="67">
        <v>120295.44439999999</v>
      </c>
      <c r="R378" s="67" t="s">
        <v>16</v>
      </c>
      <c r="S378" s="67" t="s">
        <v>386</v>
      </c>
      <c r="T378" s="67" t="s">
        <v>16</v>
      </c>
      <c r="U378" s="67">
        <v>0</v>
      </c>
      <c r="V378" s="67">
        <v>0</v>
      </c>
      <c r="W378" s="67">
        <v>15</v>
      </c>
      <c r="X378" s="67" t="s">
        <v>16</v>
      </c>
      <c r="Y378" s="67" t="s">
        <v>365</v>
      </c>
      <c r="Z378" s="67" t="s">
        <v>16</v>
      </c>
      <c r="AA378" s="67" t="s">
        <v>16</v>
      </c>
      <c r="AB378" s="67" t="s">
        <v>1432</v>
      </c>
      <c r="AC378" s="67" t="s">
        <v>16</v>
      </c>
      <c r="AD378" s="67" t="s">
        <v>999</v>
      </c>
      <c r="AE378" s="67" t="s">
        <v>1002</v>
      </c>
      <c r="AF378" s="67" t="s">
        <v>16</v>
      </c>
      <c r="AG378" s="67" t="s">
        <v>16</v>
      </c>
      <c r="AH378" s="67" t="s">
        <v>16</v>
      </c>
      <c r="AI378" s="67" t="s">
        <v>16</v>
      </c>
      <c r="AJ378" s="67" t="s">
        <v>16</v>
      </c>
      <c r="AK378" s="67" t="s">
        <v>16</v>
      </c>
      <c r="AL378" s="67" t="s">
        <v>16</v>
      </c>
      <c r="AM378" s="67" t="s">
        <v>16</v>
      </c>
      <c r="AN378" s="67" t="s">
        <v>16</v>
      </c>
      <c r="AO378" s="67" t="s">
        <v>16</v>
      </c>
      <c r="AP378" s="67" t="s">
        <v>16</v>
      </c>
      <c r="AQ378" s="67" t="s">
        <v>16</v>
      </c>
      <c r="AR378" s="67" t="s">
        <v>16</v>
      </c>
      <c r="AS378" s="67" t="s">
        <v>16</v>
      </c>
      <c r="AT378" s="67" t="s">
        <v>16</v>
      </c>
    </row>
    <row r="379" spans="2:46" x14ac:dyDescent="0.3">
      <c r="B379" s="12" t="s">
        <v>331</v>
      </c>
      <c r="C379" s="14" t="s">
        <v>308</v>
      </c>
      <c r="D379" s="67" t="s">
        <v>50</v>
      </c>
      <c r="E379" s="67" t="s">
        <v>141</v>
      </c>
      <c r="F379" s="67">
        <v>23200</v>
      </c>
      <c r="G379" s="67" t="s">
        <v>17</v>
      </c>
      <c r="H379" s="67" t="s">
        <v>139</v>
      </c>
      <c r="I379" s="67" t="s">
        <v>141</v>
      </c>
      <c r="J379" s="67" t="s">
        <v>64</v>
      </c>
      <c r="K379" s="67">
        <v>2</v>
      </c>
      <c r="L379" s="67" t="s">
        <v>314</v>
      </c>
      <c r="M379" s="67">
        <v>2000</v>
      </c>
      <c r="N379" s="66" t="b">
        <v>0</v>
      </c>
      <c r="O379" s="67">
        <v>2000</v>
      </c>
      <c r="P379" s="15">
        <v>0.1</v>
      </c>
      <c r="Q379" s="67">
        <v>3648.2172999999998</v>
      </c>
      <c r="R379" s="67" t="s">
        <v>16</v>
      </c>
      <c r="S379" s="67" t="s">
        <v>386</v>
      </c>
      <c r="T379" s="67" t="s">
        <v>16</v>
      </c>
      <c r="U379" s="67">
        <v>0</v>
      </c>
      <c r="V379" s="67">
        <v>0</v>
      </c>
      <c r="W379" s="67">
        <v>15</v>
      </c>
      <c r="X379" s="67" t="s">
        <v>16</v>
      </c>
      <c r="Y379" s="67" t="s">
        <v>365</v>
      </c>
      <c r="Z379" s="67" t="s">
        <v>16</v>
      </c>
      <c r="AA379" s="67" t="s">
        <v>16</v>
      </c>
      <c r="AB379" s="67" t="s">
        <v>1433</v>
      </c>
      <c r="AC379" s="67" t="s">
        <v>16</v>
      </c>
      <c r="AD379" s="67" t="s">
        <v>999</v>
      </c>
      <c r="AE379" s="67" t="s">
        <v>1002</v>
      </c>
      <c r="AF379" s="67" t="s">
        <v>16</v>
      </c>
      <c r="AG379" s="67" t="s">
        <v>16</v>
      </c>
      <c r="AH379" s="67" t="s">
        <v>16</v>
      </c>
      <c r="AI379" s="67" t="s">
        <v>16</v>
      </c>
      <c r="AJ379" s="67" t="s">
        <v>16</v>
      </c>
      <c r="AK379" s="67" t="s">
        <v>16</v>
      </c>
      <c r="AL379" s="67" t="s">
        <v>16</v>
      </c>
      <c r="AM379" s="67" t="s">
        <v>16</v>
      </c>
      <c r="AN379" s="67" t="s">
        <v>16</v>
      </c>
      <c r="AO379" s="67" t="s">
        <v>16</v>
      </c>
      <c r="AP379" s="67" t="s">
        <v>16</v>
      </c>
      <c r="AQ379" s="67" t="s">
        <v>16</v>
      </c>
      <c r="AR379" s="67" t="s">
        <v>16</v>
      </c>
      <c r="AS379" s="67" t="s">
        <v>16</v>
      </c>
      <c r="AT379" s="67" t="s">
        <v>16</v>
      </c>
    </row>
    <row r="380" spans="2:46" x14ac:dyDescent="0.3">
      <c r="B380" s="12" t="s">
        <v>331</v>
      </c>
      <c r="C380" s="14" t="s">
        <v>308</v>
      </c>
      <c r="D380" s="67" t="s">
        <v>50</v>
      </c>
      <c r="E380" s="67" t="s">
        <v>141</v>
      </c>
      <c r="F380" s="67">
        <v>23200</v>
      </c>
      <c r="G380" s="67" t="s">
        <v>17</v>
      </c>
      <c r="H380" s="67" t="s">
        <v>139</v>
      </c>
      <c r="I380" s="67" t="s">
        <v>141</v>
      </c>
      <c r="J380" s="67" t="s">
        <v>64</v>
      </c>
      <c r="K380" s="67">
        <v>1</v>
      </c>
      <c r="L380" s="67" t="s">
        <v>314</v>
      </c>
      <c r="M380" s="67">
        <v>1996</v>
      </c>
      <c r="N380" s="66" t="b">
        <v>0</v>
      </c>
      <c r="O380" s="67">
        <v>1996</v>
      </c>
      <c r="P380" s="15">
        <v>0.1</v>
      </c>
      <c r="Q380" s="67">
        <v>4530.1356999999998</v>
      </c>
      <c r="R380" s="67" t="s">
        <v>16</v>
      </c>
      <c r="S380" s="67" t="s">
        <v>386</v>
      </c>
      <c r="T380" s="67" t="s">
        <v>16</v>
      </c>
      <c r="U380" s="67">
        <v>0</v>
      </c>
      <c r="V380" s="67">
        <v>0</v>
      </c>
      <c r="W380" s="67">
        <v>15</v>
      </c>
      <c r="X380" s="67" t="s">
        <v>16</v>
      </c>
      <c r="Y380" s="67" t="s">
        <v>365</v>
      </c>
      <c r="Z380" s="67" t="s">
        <v>16</v>
      </c>
      <c r="AA380" s="67" t="s">
        <v>16</v>
      </c>
      <c r="AB380" s="67" t="s">
        <v>1434</v>
      </c>
      <c r="AC380" s="67" t="s">
        <v>16</v>
      </c>
      <c r="AD380" s="67" t="s">
        <v>999</v>
      </c>
      <c r="AE380" s="67" t="s">
        <v>1002</v>
      </c>
      <c r="AF380" s="67" t="s">
        <v>16</v>
      </c>
      <c r="AG380" s="67" t="s">
        <v>16</v>
      </c>
      <c r="AH380" s="67" t="s">
        <v>16</v>
      </c>
      <c r="AI380" s="67" t="s">
        <v>16</v>
      </c>
      <c r="AJ380" s="67" t="s">
        <v>16</v>
      </c>
      <c r="AK380" s="67" t="s">
        <v>16</v>
      </c>
      <c r="AL380" s="67" t="s">
        <v>16</v>
      </c>
      <c r="AM380" s="67" t="s">
        <v>16</v>
      </c>
      <c r="AN380" s="67" t="s">
        <v>16</v>
      </c>
      <c r="AO380" s="67" t="s">
        <v>16</v>
      </c>
      <c r="AP380" s="67" t="s">
        <v>16</v>
      </c>
      <c r="AQ380" s="67" t="s">
        <v>16</v>
      </c>
      <c r="AR380" s="67" t="s">
        <v>16</v>
      </c>
      <c r="AS380" s="67" t="s">
        <v>16</v>
      </c>
      <c r="AT380" s="67" t="s">
        <v>16</v>
      </c>
    </row>
    <row r="381" spans="2:46" x14ac:dyDescent="0.3">
      <c r="B381" s="12" t="s">
        <v>331</v>
      </c>
      <c r="C381" s="14" t="s">
        <v>308</v>
      </c>
      <c r="D381" s="67" t="s">
        <v>50</v>
      </c>
      <c r="E381" s="67" t="s">
        <v>141</v>
      </c>
      <c r="F381" s="67">
        <v>23200</v>
      </c>
      <c r="G381" s="67" t="s">
        <v>17</v>
      </c>
      <c r="H381" s="67" t="s">
        <v>139</v>
      </c>
      <c r="I381" s="67" t="s">
        <v>141</v>
      </c>
      <c r="J381" s="67" t="s">
        <v>64</v>
      </c>
      <c r="K381" s="67">
        <v>1</v>
      </c>
      <c r="L381" s="67" t="s">
        <v>314</v>
      </c>
      <c r="M381" s="67">
        <v>1984</v>
      </c>
      <c r="N381" s="66" t="b">
        <v>0</v>
      </c>
      <c r="O381" s="67">
        <v>1984</v>
      </c>
      <c r="P381" s="15">
        <v>0.1</v>
      </c>
      <c r="Q381" s="67">
        <v>3056.6671999999999</v>
      </c>
      <c r="R381" s="67" t="s">
        <v>16</v>
      </c>
      <c r="S381" s="67" t="s">
        <v>386</v>
      </c>
      <c r="T381" s="67" t="s">
        <v>16</v>
      </c>
      <c r="U381" s="67">
        <v>0</v>
      </c>
      <c r="V381" s="67">
        <v>0</v>
      </c>
      <c r="W381" s="67">
        <v>15</v>
      </c>
      <c r="X381" s="67" t="s">
        <v>16</v>
      </c>
      <c r="Y381" s="67" t="s">
        <v>365</v>
      </c>
      <c r="Z381" s="67" t="s">
        <v>16</v>
      </c>
      <c r="AA381" s="67" t="s">
        <v>16</v>
      </c>
      <c r="AB381" s="67" t="s">
        <v>1435</v>
      </c>
      <c r="AC381" s="67" t="s">
        <v>16</v>
      </c>
      <c r="AD381" s="67" t="s">
        <v>997</v>
      </c>
      <c r="AE381" s="67" t="s">
        <v>1003</v>
      </c>
      <c r="AF381" s="67" t="s">
        <v>16</v>
      </c>
      <c r="AG381" s="67" t="s">
        <v>16</v>
      </c>
      <c r="AH381" s="67" t="s">
        <v>16</v>
      </c>
      <c r="AI381" s="67" t="s">
        <v>16</v>
      </c>
      <c r="AJ381" s="67" t="s">
        <v>16</v>
      </c>
      <c r="AK381" s="67" t="s">
        <v>16</v>
      </c>
      <c r="AL381" s="67" t="s">
        <v>16</v>
      </c>
      <c r="AM381" s="67" t="s">
        <v>16</v>
      </c>
      <c r="AN381" s="67" t="s">
        <v>16</v>
      </c>
      <c r="AO381" s="67" t="s">
        <v>16</v>
      </c>
      <c r="AP381" s="67" t="s">
        <v>16</v>
      </c>
      <c r="AQ381" s="67" t="s">
        <v>16</v>
      </c>
      <c r="AR381" s="67" t="s">
        <v>16</v>
      </c>
      <c r="AS381" s="67" t="s">
        <v>16</v>
      </c>
      <c r="AT381" s="67" t="s">
        <v>16</v>
      </c>
    </row>
    <row r="382" spans="2:46" x14ac:dyDescent="0.3">
      <c r="B382" s="12" t="s">
        <v>331</v>
      </c>
      <c r="C382" s="14" t="s">
        <v>308</v>
      </c>
      <c r="D382" s="67" t="s">
        <v>50</v>
      </c>
      <c r="E382" s="67" t="s">
        <v>19</v>
      </c>
      <c r="F382" s="67">
        <v>23300</v>
      </c>
      <c r="G382" s="67" t="s">
        <v>17</v>
      </c>
      <c r="H382" s="67" t="s">
        <v>139</v>
      </c>
      <c r="I382" s="67" t="s">
        <v>19</v>
      </c>
      <c r="J382" s="67" t="s">
        <v>64</v>
      </c>
      <c r="K382" s="67">
        <v>4</v>
      </c>
      <c r="L382" s="67" t="s">
        <v>314</v>
      </c>
      <c r="M382" s="67">
        <v>2003</v>
      </c>
      <c r="N382" s="66" t="b">
        <v>0</v>
      </c>
      <c r="O382" s="67">
        <v>2003</v>
      </c>
      <c r="P382" s="15">
        <v>0.1</v>
      </c>
      <c r="Q382" s="67">
        <v>156850.74110000001</v>
      </c>
      <c r="R382" s="67" t="s">
        <v>16</v>
      </c>
      <c r="S382" s="67" t="s">
        <v>386</v>
      </c>
      <c r="T382" s="67" t="s">
        <v>16</v>
      </c>
      <c r="U382" s="67">
        <v>0</v>
      </c>
      <c r="V382" s="67">
        <v>0</v>
      </c>
      <c r="W382" s="67">
        <v>15</v>
      </c>
      <c r="X382" s="67" t="s">
        <v>16</v>
      </c>
      <c r="Y382" s="67" t="s">
        <v>365</v>
      </c>
      <c r="Z382" s="67" t="s">
        <v>16</v>
      </c>
      <c r="AA382" s="67" t="s">
        <v>16</v>
      </c>
      <c r="AB382" s="67" t="s">
        <v>1436</v>
      </c>
      <c r="AC382" s="67" t="s">
        <v>16</v>
      </c>
      <c r="AD382" s="67" t="s">
        <v>997</v>
      </c>
      <c r="AE382" s="67" t="s">
        <v>1003</v>
      </c>
      <c r="AF382" s="67" t="s">
        <v>16</v>
      </c>
      <c r="AG382" s="67" t="s">
        <v>16</v>
      </c>
      <c r="AH382" s="67" t="s">
        <v>16</v>
      </c>
      <c r="AI382" s="67" t="s">
        <v>16</v>
      </c>
      <c r="AJ382" s="67" t="s">
        <v>16</v>
      </c>
      <c r="AK382" s="67" t="s">
        <v>16</v>
      </c>
      <c r="AL382" s="67" t="s">
        <v>16</v>
      </c>
      <c r="AM382" s="67" t="s">
        <v>16</v>
      </c>
      <c r="AN382" s="67" t="s">
        <v>16</v>
      </c>
      <c r="AO382" s="67" t="s">
        <v>16</v>
      </c>
      <c r="AP382" s="67" t="s">
        <v>16</v>
      </c>
      <c r="AQ382" s="67" t="s">
        <v>16</v>
      </c>
      <c r="AR382" s="67" t="s">
        <v>16</v>
      </c>
      <c r="AS382" s="67" t="s">
        <v>16</v>
      </c>
      <c r="AT382" s="67" t="s">
        <v>16</v>
      </c>
    </row>
    <row r="383" spans="2:46" x14ac:dyDescent="0.3">
      <c r="B383" s="12" t="s">
        <v>331</v>
      </c>
      <c r="C383" s="14" t="s">
        <v>308</v>
      </c>
      <c r="D383" s="67" t="s">
        <v>50</v>
      </c>
      <c r="E383" s="67" t="s">
        <v>19</v>
      </c>
      <c r="F383" s="67">
        <v>23300</v>
      </c>
      <c r="G383" s="67" t="s">
        <v>17</v>
      </c>
      <c r="H383" s="67" t="s">
        <v>139</v>
      </c>
      <c r="I383" s="67" t="s">
        <v>19</v>
      </c>
      <c r="J383" s="67" t="s">
        <v>64</v>
      </c>
      <c r="K383" s="67">
        <v>2</v>
      </c>
      <c r="L383" s="67" t="s">
        <v>314</v>
      </c>
      <c r="M383" s="67">
        <v>1997</v>
      </c>
      <c r="N383" s="66" t="b">
        <v>0</v>
      </c>
      <c r="O383" s="67">
        <v>1997</v>
      </c>
      <c r="P383" s="15">
        <v>0.1</v>
      </c>
      <c r="Q383" s="67">
        <v>163606.94529999999</v>
      </c>
      <c r="R383" s="67" t="s">
        <v>16</v>
      </c>
      <c r="S383" s="67" t="s">
        <v>386</v>
      </c>
      <c r="T383" s="67" t="s">
        <v>16</v>
      </c>
      <c r="U383" s="67">
        <v>0</v>
      </c>
      <c r="V383" s="67">
        <v>0</v>
      </c>
      <c r="W383" s="67">
        <v>15</v>
      </c>
      <c r="X383" s="67" t="s">
        <v>16</v>
      </c>
      <c r="Y383" s="67" t="s">
        <v>365</v>
      </c>
      <c r="Z383" s="67" t="s">
        <v>16</v>
      </c>
      <c r="AA383" s="67" t="s">
        <v>16</v>
      </c>
      <c r="AB383" s="67" t="s">
        <v>1437</v>
      </c>
      <c r="AC383" s="67" t="s">
        <v>16</v>
      </c>
      <c r="AD383" s="67" t="s">
        <v>999</v>
      </c>
      <c r="AE383" s="67" t="s">
        <v>1002</v>
      </c>
      <c r="AF383" s="67" t="s">
        <v>16</v>
      </c>
      <c r="AG383" s="67" t="s">
        <v>16</v>
      </c>
      <c r="AH383" s="67" t="s">
        <v>16</v>
      </c>
      <c r="AI383" s="67" t="s">
        <v>16</v>
      </c>
      <c r="AJ383" s="67" t="s">
        <v>16</v>
      </c>
      <c r="AK383" s="67" t="s">
        <v>16</v>
      </c>
      <c r="AL383" s="67" t="s">
        <v>16</v>
      </c>
      <c r="AM383" s="67" t="s">
        <v>16</v>
      </c>
      <c r="AN383" s="67" t="s">
        <v>16</v>
      </c>
      <c r="AO383" s="67" t="s">
        <v>16</v>
      </c>
      <c r="AP383" s="67" t="s">
        <v>16</v>
      </c>
      <c r="AQ383" s="67" t="s">
        <v>16</v>
      </c>
      <c r="AR383" s="67" t="s">
        <v>16</v>
      </c>
      <c r="AS383" s="67" t="s">
        <v>16</v>
      </c>
      <c r="AT383" s="67" t="s">
        <v>16</v>
      </c>
    </row>
    <row r="384" spans="2:46" x14ac:dyDescent="0.3">
      <c r="B384" s="12" t="s">
        <v>331</v>
      </c>
      <c r="C384" s="14" t="s">
        <v>308</v>
      </c>
      <c r="D384" s="67" t="s">
        <v>50</v>
      </c>
      <c r="E384" s="67" t="s">
        <v>19</v>
      </c>
      <c r="F384" s="67">
        <v>23300</v>
      </c>
      <c r="G384" s="67" t="s">
        <v>17</v>
      </c>
      <c r="H384" s="67" t="s">
        <v>139</v>
      </c>
      <c r="I384" s="67" t="s">
        <v>19</v>
      </c>
      <c r="J384" s="67" t="s">
        <v>64</v>
      </c>
      <c r="K384" s="67">
        <v>9</v>
      </c>
      <c r="L384" s="67" t="s">
        <v>314</v>
      </c>
      <c r="M384" s="67">
        <v>1999</v>
      </c>
      <c r="N384" s="66" t="b">
        <v>0</v>
      </c>
      <c r="O384" s="67">
        <v>1999</v>
      </c>
      <c r="P384" s="15">
        <v>0.1</v>
      </c>
      <c r="Q384" s="67">
        <v>22670.867600000001</v>
      </c>
      <c r="R384" s="67" t="s">
        <v>16</v>
      </c>
      <c r="S384" s="67" t="s">
        <v>386</v>
      </c>
      <c r="T384" s="67" t="s">
        <v>16</v>
      </c>
      <c r="U384" s="67">
        <v>0</v>
      </c>
      <c r="V384" s="67">
        <v>0</v>
      </c>
      <c r="W384" s="67">
        <v>15</v>
      </c>
      <c r="X384" s="67" t="s">
        <v>16</v>
      </c>
      <c r="Y384" s="67" t="s">
        <v>365</v>
      </c>
      <c r="Z384" s="67" t="s">
        <v>16</v>
      </c>
      <c r="AA384" s="67" t="s">
        <v>16</v>
      </c>
      <c r="AB384" s="67" t="s">
        <v>1438</v>
      </c>
      <c r="AC384" s="67" t="s">
        <v>16</v>
      </c>
      <c r="AD384" s="67" t="s">
        <v>997</v>
      </c>
      <c r="AE384" s="67" t="s">
        <v>1003</v>
      </c>
      <c r="AF384" s="67" t="s">
        <v>16</v>
      </c>
      <c r="AG384" s="67" t="s">
        <v>16</v>
      </c>
      <c r="AH384" s="67" t="s">
        <v>16</v>
      </c>
      <c r="AI384" s="67" t="s">
        <v>16</v>
      </c>
      <c r="AJ384" s="67" t="s">
        <v>16</v>
      </c>
      <c r="AK384" s="67" t="s">
        <v>16</v>
      </c>
      <c r="AL384" s="67" t="s">
        <v>16</v>
      </c>
      <c r="AM384" s="67" t="s">
        <v>16</v>
      </c>
      <c r="AN384" s="67" t="s">
        <v>16</v>
      </c>
      <c r="AO384" s="67" t="s">
        <v>16</v>
      </c>
      <c r="AP384" s="67" t="s">
        <v>16</v>
      </c>
      <c r="AQ384" s="67" t="s">
        <v>16</v>
      </c>
      <c r="AR384" s="67" t="s">
        <v>16</v>
      </c>
      <c r="AS384" s="67" t="s">
        <v>16</v>
      </c>
      <c r="AT384" s="67" t="s">
        <v>16</v>
      </c>
    </row>
    <row r="385" spans="2:46" x14ac:dyDescent="0.3">
      <c r="B385" s="12" t="s">
        <v>331</v>
      </c>
      <c r="C385" s="14" t="s">
        <v>308</v>
      </c>
      <c r="D385" s="67" t="s">
        <v>50</v>
      </c>
      <c r="E385" s="67" t="s">
        <v>19</v>
      </c>
      <c r="F385" s="67">
        <v>23300</v>
      </c>
      <c r="G385" s="67" t="s">
        <v>17</v>
      </c>
      <c r="H385" s="67" t="s">
        <v>139</v>
      </c>
      <c r="I385" s="67" t="s">
        <v>19</v>
      </c>
      <c r="J385" s="67" t="s">
        <v>64</v>
      </c>
      <c r="K385" s="67">
        <v>5</v>
      </c>
      <c r="L385" s="67" t="s">
        <v>314</v>
      </c>
      <c r="M385" s="67">
        <v>2000</v>
      </c>
      <c r="N385" s="66" t="b">
        <v>0</v>
      </c>
      <c r="O385" s="67">
        <v>2000</v>
      </c>
      <c r="P385" s="15">
        <v>0.1</v>
      </c>
      <c r="Q385" s="67">
        <v>35439.824999999997</v>
      </c>
      <c r="R385" s="67" t="s">
        <v>16</v>
      </c>
      <c r="S385" s="67" t="s">
        <v>386</v>
      </c>
      <c r="T385" s="67" t="s">
        <v>16</v>
      </c>
      <c r="U385" s="67">
        <v>0</v>
      </c>
      <c r="V385" s="67">
        <v>0</v>
      </c>
      <c r="W385" s="67">
        <v>15</v>
      </c>
      <c r="X385" s="67" t="s">
        <v>16</v>
      </c>
      <c r="Y385" s="67" t="s">
        <v>365</v>
      </c>
      <c r="Z385" s="67" t="s">
        <v>16</v>
      </c>
      <c r="AA385" s="67" t="s">
        <v>16</v>
      </c>
      <c r="AB385" s="67" t="s">
        <v>1439</v>
      </c>
      <c r="AC385" s="67" t="s">
        <v>16</v>
      </c>
      <c r="AD385" s="67" t="s">
        <v>997</v>
      </c>
      <c r="AE385" s="67" t="s">
        <v>1003</v>
      </c>
      <c r="AF385" s="67" t="s">
        <v>16</v>
      </c>
      <c r="AG385" s="67" t="s">
        <v>16</v>
      </c>
      <c r="AH385" s="67" t="s">
        <v>16</v>
      </c>
      <c r="AI385" s="67" t="s">
        <v>16</v>
      </c>
      <c r="AJ385" s="67" t="s">
        <v>16</v>
      </c>
      <c r="AK385" s="67" t="s">
        <v>16</v>
      </c>
      <c r="AL385" s="67" t="s">
        <v>16</v>
      </c>
      <c r="AM385" s="67" t="s">
        <v>16</v>
      </c>
      <c r="AN385" s="67" t="s">
        <v>16</v>
      </c>
      <c r="AO385" s="67" t="s">
        <v>16</v>
      </c>
      <c r="AP385" s="67" t="s">
        <v>16</v>
      </c>
      <c r="AQ385" s="67" t="s">
        <v>16</v>
      </c>
      <c r="AR385" s="67" t="s">
        <v>16</v>
      </c>
      <c r="AS385" s="67" t="s">
        <v>16</v>
      </c>
      <c r="AT385" s="67" t="s">
        <v>16</v>
      </c>
    </row>
    <row r="386" spans="2:46" x14ac:dyDescent="0.3">
      <c r="B386" s="12" t="s">
        <v>331</v>
      </c>
      <c r="C386" s="14" t="s">
        <v>308</v>
      </c>
      <c r="D386" s="67" t="s">
        <v>50</v>
      </c>
      <c r="E386" s="67" t="s">
        <v>19</v>
      </c>
      <c r="F386" s="67">
        <v>23300</v>
      </c>
      <c r="G386" s="67" t="s">
        <v>17</v>
      </c>
      <c r="H386" s="67" t="s">
        <v>139</v>
      </c>
      <c r="I386" s="67" t="s">
        <v>19</v>
      </c>
      <c r="J386" s="67" t="s">
        <v>64</v>
      </c>
      <c r="K386" s="67">
        <v>3</v>
      </c>
      <c r="L386" s="67" t="s">
        <v>314</v>
      </c>
      <c r="M386" s="67">
        <v>2004</v>
      </c>
      <c r="N386" s="66" t="b">
        <v>0</v>
      </c>
      <c r="O386" s="67">
        <v>2004</v>
      </c>
      <c r="P386" s="15">
        <v>0.1</v>
      </c>
      <c r="Q386" s="67">
        <v>46799.288699999997</v>
      </c>
      <c r="R386" s="67" t="s">
        <v>16</v>
      </c>
      <c r="S386" s="67" t="s">
        <v>386</v>
      </c>
      <c r="T386" s="67" t="s">
        <v>16</v>
      </c>
      <c r="U386" s="67">
        <v>0</v>
      </c>
      <c r="V386" s="67">
        <v>0</v>
      </c>
      <c r="W386" s="67">
        <v>15</v>
      </c>
      <c r="X386" s="67" t="s">
        <v>16</v>
      </c>
      <c r="Y386" s="67" t="s">
        <v>365</v>
      </c>
      <c r="Z386" s="67" t="s">
        <v>16</v>
      </c>
      <c r="AA386" s="67" t="s">
        <v>16</v>
      </c>
      <c r="AB386" s="67" t="s">
        <v>1440</v>
      </c>
      <c r="AC386" s="67" t="s">
        <v>16</v>
      </c>
      <c r="AD386" s="67" t="s">
        <v>997</v>
      </c>
      <c r="AE386" s="67" t="s">
        <v>1003</v>
      </c>
      <c r="AF386" s="67" t="s">
        <v>16</v>
      </c>
      <c r="AG386" s="67" t="s">
        <v>16</v>
      </c>
      <c r="AH386" s="67" t="s">
        <v>16</v>
      </c>
      <c r="AI386" s="67" t="s">
        <v>16</v>
      </c>
      <c r="AJ386" s="67" t="s">
        <v>16</v>
      </c>
      <c r="AK386" s="67" t="s">
        <v>16</v>
      </c>
      <c r="AL386" s="67" t="s">
        <v>16</v>
      </c>
      <c r="AM386" s="67" t="s">
        <v>16</v>
      </c>
      <c r="AN386" s="67" t="s">
        <v>16</v>
      </c>
      <c r="AO386" s="67" t="s">
        <v>16</v>
      </c>
      <c r="AP386" s="67" t="s">
        <v>16</v>
      </c>
      <c r="AQ386" s="67" t="s">
        <v>16</v>
      </c>
      <c r="AR386" s="67" t="s">
        <v>16</v>
      </c>
      <c r="AS386" s="67" t="s">
        <v>16</v>
      </c>
      <c r="AT386" s="67" t="s">
        <v>16</v>
      </c>
    </row>
    <row r="387" spans="2:46" x14ac:dyDescent="0.3">
      <c r="B387" s="12" t="s">
        <v>331</v>
      </c>
      <c r="C387" s="14" t="s">
        <v>308</v>
      </c>
      <c r="D387" s="67" t="s">
        <v>50</v>
      </c>
      <c r="E387" s="67" t="s">
        <v>19</v>
      </c>
      <c r="F387" s="67">
        <v>23300</v>
      </c>
      <c r="G387" s="67" t="s">
        <v>17</v>
      </c>
      <c r="H387" s="67" t="s">
        <v>139</v>
      </c>
      <c r="I387" s="67" t="s">
        <v>19</v>
      </c>
      <c r="J387" s="67" t="s">
        <v>64</v>
      </c>
      <c r="K387" s="67">
        <v>6</v>
      </c>
      <c r="L387" s="67" t="s">
        <v>314</v>
      </c>
      <c r="M387" s="67">
        <v>2006</v>
      </c>
      <c r="N387" s="66" t="b">
        <v>0</v>
      </c>
      <c r="O387" s="67">
        <v>2006</v>
      </c>
      <c r="P387" s="15">
        <v>0.1</v>
      </c>
      <c r="Q387" s="67">
        <v>20155.602800000001</v>
      </c>
      <c r="R387" s="67" t="s">
        <v>16</v>
      </c>
      <c r="S387" s="67" t="s">
        <v>386</v>
      </c>
      <c r="T387" s="67" t="s">
        <v>16</v>
      </c>
      <c r="U387" s="67">
        <v>0</v>
      </c>
      <c r="V387" s="67">
        <v>0</v>
      </c>
      <c r="W387" s="67">
        <v>15</v>
      </c>
      <c r="X387" s="67" t="s">
        <v>16</v>
      </c>
      <c r="Y387" s="67" t="s">
        <v>365</v>
      </c>
      <c r="Z387" s="67" t="s">
        <v>16</v>
      </c>
      <c r="AA387" s="67" t="s">
        <v>16</v>
      </c>
      <c r="AB387" s="67" t="s">
        <v>1441</v>
      </c>
      <c r="AC387" s="67" t="s">
        <v>16</v>
      </c>
      <c r="AD387" s="67" t="s">
        <v>999</v>
      </c>
      <c r="AE387" s="67" t="s">
        <v>1002</v>
      </c>
      <c r="AF387" s="67" t="s">
        <v>16</v>
      </c>
      <c r="AG387" s="67" t="s">
        <v>16</v>
      </c>
      <c r="AH387" s="67" t="s">
        <v>16</v>
      </c>
      <c r="AI387" s="67" t="s">
        <v>16</v>
      </c>
      <c r="AJ387" s="67" t="s">
        <v>16</v>
      </c>
      <c r="AK387" s="67" t="s">
        <v>16</v>
      </c>
      <c r="AL387" s="67" t="s">
        <v>16</v>
      </c>
      <c r="AM387" s="67" t="s">
        <v>16</v>
      </c>
      <c r="AN387" s="67" t="s">
        <v>16</v>
      </c>
      <c r="AO387" s="67" t="s">
        <v>16</v>
      </c>
      <c r="AP387" s="67" t="s">
        <v>16</v>
      </c>
      <c r="AQ387" s="67" t="s">
        <v>16</v>
      </c>
      <c r="AR387" s="67" t="s">
        <v>16</v>
      </c>
      <c r="AS387" s="67" t="s">
        <v>16</v>
      </c>
      <c r="AT387" s="67" t="s">
        <v>16</v>
      </c>
    </row>
    <row r="388" spans="2:46" x14ac:dyDescent="0.3">
      <c r="B388" s="12" t="s">
        <v>331</v>
      </c>
      <c r="C388" s="14" t="s">
        <v>308</v>
      </c>
      <c r="D388" s="67" t="s">
        <v>50</v>
      </c>
      <c r="E388" s="67" t="s">
        <v>19</v>
      </c>
      <c r="F388" s="67">
        <v>23300</v>
      </c>
      <c r="G388" s="67" t="s">
        <v>17</v>
      </c>
      <c r="H388" s="67" t="s">
        <v>139</v>
      </c>
      <c r="I388" s="67" t="s">
        <v>19</v>
      </c>
      <c r="J388" s="67" t="s">
        <v>64</v>
      </c>
      <c r="K388" s="67">
        <v>1</v>
      </c>
      <c r="L388" s="67" t="s">
        <v>314</v>
      </c>
      <c r="M388" s="67">
        <v>2005</v>
      </c>
      <c r="N388" s="66" t="b">
        <v>0</v>
      </c>
      <c r="O388" s="67">
        <v>2005</v>
      </c>
      <c r="P388" s="15">
        <v>0.1</v>
      </c>
      <c r="Q388" s="67">
        <v>108263.2409</v>
      </c>
      <c r="R388" s="67" t="s">
        <v>16</v>
      </c>
      <c r="S388" s="67" t="s">
        <v>386</v>
      </c>
      <c r="T388" s="67" t="s">
        <v>16</v>
      </c>
      <c r="U388" s="67">
        <v>0</v>
      </c>
      <c r="V388" s="67">
        <v>0</v>
      </c>
      <c r="W388" s="67">
        <v>15</v>
      </c>
      <c r="X388" s="67" t="s">
        <v>16</v>
      </c>
      <c r="Y388" s="67" t="s">
        <v>365</v>
      </c>
      <c r="Z388" s="67" t="s">
        <v>16</v>
      </c>
      <c r="AA388" s="67" t="s">
        <v>16</v>
      </c>
      <c r="AB388" s="67" t="s">
        <v>1442</v>
      </c>
      <c r="AC388" s="67" t="s">
        <v>16</v>
      </c>
      <c r="AD388" s="67" t="s">
        <v>1000</v>
      </c>
      <c r="AE388" s="67" t="s">
        <v>1001</v>
      </c>
      <c r="AF388" s="67" t="s">
        <v>16</v>
      </c>
      <c r="AG388" s="67" t="s">
        <v>16</v>
      </c>
      <c r="AH388" s="67" t="s">
        <v>16</v>
      </c>
      <c r="AI388" s="67" t="s">
        <v>16</v>
      </c>
      <c r="AJ388" s="67" t="s">
        <v>16</v>
      </c>
      <c r="AK388" s="67" t="s">
        <v>16</v>
      </c>
      <c r="AL388" s="67" t="s">
        <v>16</v>
      </c>
      <c r="AM388" s="67" t="s">
        <v>16</v>
      </c>
      <c r="AN388" s="67" t="s">
        <v>16</v>
      </c>
      <c r="AO388" s="67" t="s">
        <v>16</v>
      </c>
      <c r="AP388" s="67" t="s">
        <v>16</v>
      </c>
      <c r="AQ388" s="67" t="s">
        <v>16</v>
      </c>
      <c r="AR388" s="67" t="s">
        <v>16</v>
      </c>
      <c r="AS388" s="67" t="s">
        <v>16</v>
      </c>
      <c r="AT388" s="67" t="s">
        <v>16</v>
      </c>
    </row>
    <row r="389" spans="2:46" x14ac:dyDescent="0.3">
      <c r="B389" s="12" t="s">
        <v>331</v>
      </c>
      <c r="C389" s="14" t="s">
        <v>308</v>
      </c>
      <c r="D389" s="67" t="s">
        <v>50</v>
      </c>
      <c r="E389" s="67" t="s">
        <v>19</v>
      </c>
      <c r="F389" s="67">
        <v>23300</v>
      </c>
      <c r="G389" s="67" t="s">
        <v>17</v>
      </c>
      <c r="H389" s="67" t="s">
        <v>139</v>
      </c>
      <c r="I389" s="67" t="s">
        <v>19</v>
      </c>
      <c r="J389" s="67" t="s">
        <v>64</v>
      </c>
      <c r="K389" s="67">
        <v>2</v>
      </c>
      <c r="L389" s="67" t="s">
        <v>314</v>
      </c>
      <c r="M389" s="67">
        <v>1992</v>
      </c>
      <c r="N389" s="66" t="b">
        <v>0</v>
      </c>
      <c r="O389" s="67">
        <v>1992</v>
      </c>
      <c r="P389" s="15">
        <v>0.1</v>
      </c>
      <c r="Q389" s="67">
        <v>14156.784799999999</v>
      </c>
      <c r="R389" s="67" t="s">
        <v>16</v>
      </c>
      <c r="S389" s="67" t="s">
        <v>386</v>
      </c>
      <c r="T389" s="67" t="s">
        <v>16</v>
      </c>
      <c r="U389" s="67">
        <v>0</v>
      </c>
      <c r="V389" s="67">
        <v>0</v>
      </c>
      <c r="W389" s="67">
        <v>15</v>
      </c>
      <c r="X389" s="67" t="s">
        <v>16</v>
      </c>
      <c r="Y389" s="67" t="s">
        <v>365</v>
      </c>
      <c r="Z389" s="67" t="s">
        <v>16</v>
      </c>
      <c r="AA389" s="67" t="s">
        <v>16</v>
      </c>
      <c r="AB389" s="67" t="s">
        <v>1443</v>
      </c>
      <c r="AC389" s="67" t="s">
        <v>16</v>
      </c>
      <c r="AD389" s="67" t="s">
        <v>999</v>
      </c>
      <c r="AE389" s="67" t="s">
        <v>1002</v>
      </c>
      <c r="AF389" s="67" t="s">
        <v>16</v>
      </c>
      <c r="AG389" s="67" t="s">
        <v>16</v>
      </c>
      <c r="AH389" s="67" t="s">
        <v>16</v>
      </c>
      <c r="AI389" s="67" t="s">
        <v>16</v>
      </c>
      <c r="AJ389" s="67" t="s">
        <v>16</v>
      </c>
      <c r="AK389" s="67" t="s">
        <v>16</v>
      </c>
      <c r="AL389" s="67" t="s">
        <v>16</v>
      </c>
      <c r="AM389" s="67" t="s">
        <v>16</v>
      </c>
      <c r="AN389" s="67" t="s">
        <v>16</v>
      </c>
      <c r="AO389" s="67" t="s">
        <v>16</v>
      </c>
      <c r="AP389" s="67" t="s">
        <v>16</v>
      </c>
      <c r="AQ389" s="67" t="s">
        <v>16</v>
      </c>
      <c r="AR389" s="67" t="s">
        <v>16</v>
      </c>
      <c r="AS389" s="67" t="s">
        <v>16</v>
      </c>
      <c r="AT389" s="67" t="s">
        <v>16</v>
      </c>
    </row>
    <row r="390" spans="2:46" x14ac:dyDescent="0.3">
      <c r="B390" s="12" t="s">
        <v>331</v>
      </c>
      <c r="C390" s="14" t="s">
        <v>308</v>
      </c>
      <c r="D390" s="67" t="s">
        <v>50</v>
      </c>
      <c r="E390" s="67" t="s">
        <v>19</v>
      </c>
      <c r="F390" s="67">
        <v>23300</v>
      </c>
      <c r="G390" s="67" t="s">
        <v>17</v>
      </c>
      <c r="H390" s="67" t="s">
        <v>139</v>
      </c>
      <c r="I390" s="67" t="s">
        <v>19</v>
      </c>
      <c r="J390" s="67" t="s">
        <v>64</v>
      </c>
      <c r="K390" s="67">
        <v>1</v>
      </c>
      <c r="L390" s="67" t="s">
        <v>314</v>
      </c>
      <c r="M390" s="67">
        <v>2002</v>
      </c>
      <c r="N390" s="66" t="b">
        <v>0</v>
      </c>
      <c r="O390" s="67">
        <v>2002</v>
      </c>
      <c r="P390" s="15">
        <v>0.1</v>
      </c>
      <c r="Q390" s="67">
        <v>23839.717199999999</v>
      </c>
      <c r="R390" s="67" t="s">
        <v>16</v>
      </c>
      <c r="S390" s="67" t="s">
        <v>386</v>
      </c>
      <c r="T390" s="67" t="s">
        <v>16</v>
      </c>
      <c r="U390" s="67">
        <v>0</v>
      </c>
      <c r="V390" s="67">
        <v>0</v>
      </c>
      <c r="W390" s="67">
        <v>15</v>
      </c>
      <c r="X390" s="67" t="s">
        <v>16</v>
      </c>
      <c r="Y390" s="67" t="s">
        <v>365</v>
      </c>
      <c r="Z390" s="67" t="s">
        <v>16</v>
      </c>
      <c r="AA390" s="67" t="s">
        <v>16</v>
      </c>
      <c r="AB390" s="67" t="s">
        <v>1444</v>
      </c>
      <c r="AC390" s="67" t="s">
        <v>16</v>
      </c>
      <c r="AD390" s="67" t="s">
        <v>997</v>
      </c>
      <c r="AE390" s="67" t="s">
        <v>1003</v>
      </c>
      <c r="AF390" s="67" t="s">
        <v>16</v>
      </c>
      <c r="AG390" s="67" t="s">
        <v>16</v>
      </c>
      <c r="AH390" s="67" t="s">
        <v>16</v>
      </c>
      <c r="AI390" s="67" t="s">
        <v>16</v>
      </c>
      <c r="AJ390" s="67" t="s">
        <v>16</v>
      </c>
      <c r="AK390" s="67" t="s">
        <v>16</v>
      </c>
      <c r="AL390" s="67" t="s">
        <v>16</v>
      </c>
      <c r="AM390" s="67" t="s">
        <v>16</v>
      </c>
      <c r="AN390" s="67" t="s">
        <v>16</v>
      </c>
      <c r="AO390" s="67" t="s">
        <v>16</v>
      </c>
      <c r="AP390" s="67" t="s">
        <v>16</v>
      </c>
      <c r="AQ390" s="67" t="s">
        <v>16</v>
      </c>
      <c r="AR390" s="67" t="s">
        <v>16</v>
      </c>
      <c r="AS390" s="67" t="s">
        <v>16</v>
      </c>
      <c r="AT390" s="67" t="s">
        <v>16</v>
      </c>
    </row>
    <row r="391" spans="2:46" x14ac:dyDescent="0.3">
      <c r="B391" s="12" t="s">
        <v>331</v>
      </c>
      <c r="C391" s="14" t="s">
        <v>308</v>
      </c>
      <c r="D391" s="67" t="s">
        <v>50</v>
      </c>
      <c r="E391" s="67" t="s">
        <v>19</v>
      </c>
      <c r="F391" s="67">
        <v>23300</v>
      </c>
      <c r="G391" s="67" t="s">
        <v>17</v>
      </c>
      <c r="H391" s="67" t="s">
        <v>139</v>
      </c>
      <c r="I391" s="67" t="s">
        <v>19</v>
      </c>
      <c r="J391" s="67" t="s">
        <v>64</v>
      </c>
      <c r="K391" s="67">
        <v>1</v>
      </c>
      <c r="L391" s="67" t="s">
        <v>314</v>
      </c>
      <c r="M391" s="67">
        <v>2007</v>
      </c>
      <c r="N391" s="66" t="b">
        <v>0</v>
      </c>
      <c r="O391" s="67">
        <v>2007</v>
      </c>
      <c r="P391" s="15">
        <v>0.1</v>
      </c>
      <c r="Q391" s="67">
        <v>22974.1963</v>
      </c>
      <c r="R391" s="67" t="s">
        <v>16</v>
      </c>
      <c r="S391" s="67" t="s">
        <v>386</v>
      </c>
      <c r="T391" s="67" t="s">
        <v>16</v>
      </c>
      <c r="U391" s="67">
        <v>0</v>
      </c>
      <c r="V391" s="67">
        <v>0</v>
      </c>
      <c r="W391" s="67">
        <v>15</v>
      </c>
      <c r="X391" s="67" t="s">
        <v>16</v>
      </c>
      <c r="Y391" s="67" t="s">
        <v>365</v>
      </c>
      <c r="Z391" s="67" t="s">
        <v>16</v>
      </c>
      <c r="AA391" s="67" t="s">
        <v>16</v>
      </c>
      <c r="AB391" s="67" t="s">
        <v>1445</v>
      </c>
      <c r="AC391" s="67" t="s">
        <v>16</v>
      </c>
      <c r="AD391" s="67" t="s">
        <v>1000</v>
      </c>
      <c r="AE391" s="67" t="s">
        <v>1001</v>
      </c>
      <c r="AF391" s="67" t="s">
        <v>16</v>
      </c>
      <c r="AG391" s="67" t="s">
        <v>16</v>
      </c>
      <c r="AH391" s="67" t="s">
        <v>16</v>
      </c>
      <c r="AI391" s="67" t="s">
        <v>16</v>
      </c>
      <c r="AJ391" s="67" t="s">
        <v>16</v>
      </c>
      <c r="AK391" s="67" t="s">
        <v>16</v>
      </c>
      <c r="AL391" s="67" t="s">
        <v>16</v>
      </c>
      <c r="AM391" s="67" t="s">
        <v>16</v>
      </c>
      <c r="AN391" s="67" t="s">
        <v>16</v>
      </c>
      <c r="AO391" s="67" t="s">
        <v>16</v>
      </c>
      <c r="AP391" s="67" t="s">
        <v>16</v>
      </c>
      <c r="AQ391" s="67" t="s">
        <v>16</v>
      </c>
      <c r="AR391" s="67" t="s">
        <v>16</v>
      </c>
      <c r="AS391" s="67" t="s">
        <v>16</v>
      </c>
      <c r="AT391" s="67" t="s">
        <v>16</v>
      </c>
    </row>
    <row r="392" spans="2:46" x14ac:dyDescent="0.3">
      <c r="B392" s="12" t="s">
        <v>331</v>
      </c>
      <c r="C392" s="14" t="s">
        <v>308</v>
      </c>
      <c r="D392" s="67" t="s">
        <v>50</v>
      </c>
      <c r="E392" s="67" t="s">
        <v>204</v>
      </c>
      <c r="F392" s="67">
        <v>23100</v>
      </c>
      <c r="G392" s="67" t="s">
        <v>17</v>
      </c>
      <c r="H392" s="67" t="s">
        <v>139</v>
      </c>
      <c r="I392" s="67" t="s">
        <v>204</v>
      </c>
      <c r="J392" s="67" t="s">
        <v>64</v>
      </c>
      <c r="K392" s="67">
        <v>7</v>
      </c>
      <c r="L392" s="67" t="s">
        <v>314</v>
      </c>
      <c r="M392" s="67">
        <v>2009</v>
      </c>
      <c r="N392" s="66" t="b">
        <v>0</v>
      </c>
      <c r="O392" s="67">
        <v>2009</v>
      </c>
      <c r="P392" s="15">
        <v>0.1</v>
      </c>
      <c r="Q392" s="67">
        <v>405961.26270000002</v>
      </c>
      <c r="R392" s="67" t="s">
        <v>16</v>
      </c>
      <c r="S392" s="67" t="s">
        <v>386</v>
      </c>
      <c r="T392" s="67" t="s">
        <v>16</v>
      </c>
      <c r="U392" s="67">
        <v>0</v>
      </c>
      <c r="V392" s="67">
        <v>0</v>
      </c>
      <c r="W392" s="67">
        <v>5</v>
      </c>
      <c r="X392" s="67" t="s">
        <v>16</v>
      </c>
      <c r="Y392" s="67" t="s">
        <v>365</v>
      </c>
      <c r="Z392" s="67" t="s">
        <v>16</v>
      </c>
      <c r="AA392" s="67" t="s">
        <v>16</v>
      </c>
      <c r="AB392" s="67" t="s">
        <v>1446</v>
      </c>
      <c r="AC392" s="67" t="s">
        <v>16</v>
      </c>
      <c r="AD392" s="67" t="s">
        <v>1004</v>
      </c>
      <c r="AE392" s="67" t="s">
        <v>16</v>
      </c>
      <c r="AF392" s="67" t="s">
        <v>16</v>
      </c>
      <c r="AG392" s="67" t="s">
        <v>16</v>
      </c>
      <c r="AH392" s="67" t="s">
        <v>16</v>
      </c>
      <c r="AI392" s="67" t="s">
        <v>16</v>
      </c>
      <c r="AJ392" s="67" t="s">
        <v>16</v>
      </c>
      <c r="AK392" s="67" t="s">
        <v>16</v>
      </c>
      <c r="AL392" s="67" t="s">
        <v>16</v>
      </c>
      <c r="AM392" s="67" t="s">
        <v>16</v>
      </c>
      <c r="AN392" s="67" t="s">
        <v>16</v>
      </c>
      <c r="AO392" s="67" t="s">
        <v>16</v>
      </c>
      <c r="AP392" s="67" t="s">
        <v>16</v>
      </c>
      <c r="AQ392" s="67" t="s">
        <v>16</v>
      </c>
      <c r="AR392" s="67" t="s">
        <v>16</v>
      </c>
      <c r="AS392" s="67" t="s">
        <v>16</v>
      </c>
      <c r="AT392" s="67" t="s">
        <v>16</v>
      </c>
    </row>
    <row r="393" spans="2:46" x14ac:dyDescent="0.3">
      <c r="B393" s="12" t="s">
        <v>331</v>
      </c>
      <c r="C393" s="14" t="s">
        <v>308</v>
      </c>
      <c r="D393" s="67" t="s">
        <v>50</v>
      </c>
      <c r="E393" s="67" t="s">
        <v>204</v>
      </c>
      <c r="F393" s="67">
        <v>23100</v>
      </c>
      <c r="G393" s="67" t="s">
        <v>17</v>
      </c>
      <c r="H393" s="67" t="s">
        <v>139</v>
      </c>
      <c r="I393" s="67" t="s">
        <v>204</v>
      </c>
      <c r="J393" s="67" t="s">
        <v>64</v>
      </c>
      <c r="K393" s="67">
        <v>2</v>
      </c>
      <c r="L393" s="67" t="s">
        <v>314</v>
      </c>
      <c r="M393" s="67">
        <v>2008</v>
      </c>
      <c r="N393" s="66" t="b">
        <v>0</v>
      </c>
      <c r="O393" s="67">
        <v>2008</v>
      </c>
      <c r="P393" s="15">
        <v>0.1</v>
      </c>
      <c r="Q393" s="67">
        <v>891080.36849999998</v>
      </c>
      <c r="R393" s="67" t="s">
        <v>16</v>
      </c>
      <c r="S393" s="67" t="s">
        <v>386</v>
      </c>
      <c r="T393" s="67" t="s">
        <v>16</v>
      </c>
      <c r="U393" s="67">
        <v>0</v>
      </c>
      <c r="V393" s="67">
        <v>0</v>
      </c>
      <c r="W393" s="67">
        <v>5</v>
      </c>
      <c r="X393" s="67" t="s">
        <v>16</v>
      </c>
      <c r="Y393" s="67" t="s">
        <v>365</v>
      </c>
      <c r="Z393" s="67" t="s">
        <v>16</v>
      </c>
      <c r="AA393" s="67" t="s">
        <v>16</v>
      </c>
      <c r="AB393" s="67" t="s">
        <v>1447</v>
      </c>
      <c r="AC393" s="67" t="s">
        <v>16</v>
      </c>
      <c r="AD393" s="67" t="s">
        <v>1004</v>
      </c>
      <c r="AE393" s="67" t="s">
        <v>16</v>
      </c>
      <c r="AF393" s="67" t="s">
        <v>16</v>
      </c>
      <c r="AG393" s="67" t="s">
        <v>16</v>
      </c>
      <c r="AH393" s="67" t="s">
        <v>16</v>
      </c>
      <c r="AI393" s="67" t="s">
        <v>16</v>
      </c>
      <c r="AJ393" s="67" t="s">
        <v>16</v>
      </c>
      <c r="AK393" s="67" t="s">
        <v>16</v>
      </c>
      <c r="AL393" s="67" t="s">
        <v>16</v>
      </c>
      <c r="AM393" s="67" t="s">
        <v>16</v>
      </c>
      <c r="AN393" s="67" t="s">
        <v>16</v>
      </c>
      <c r="AO393" s="67" t="s">
        <v>16</v>
      </c>
      <c r="AP393" s="67" t="s">
        <v>16</v>
      </c>
      <c r="AQ393" s="67" t="s">
        <v>16</v>
      </c>
      <c r="AR393" s="67" t="s">
        <v>16</v>
      </c>
      <c r="AS393" s="67" t="s">
        <v>16</v>
      </c>
      <c r="AT393" s="67" t="s">
        <v>16</v>
      </c>
    </row>
    <row r="394" spans="2:46" x14ac:dyDescent="0.3">
      <c r="B394" s="12" t="s">
        <v>331</v>
      </c>
      <c r="C394" s="14" t="s">
        <v>308</v>
      </c>
      <c r="D394" s="67" t="s">
        <v>50</v>
      </c>
      <c r="E394" s="67" t="s">
        <v>204</v>
      </c>
      <c r="F394" s="67">
        <v>23100</v>
      </c>
      <c r="G394" s="67" t="s">
        <v>17</v>
      </c>
      <c r="H394" s="67" t="s">
        <v>139</v>
      </c>
      <c r="I394" s="67" t="s">
        <v>204</v>
      </c>
      <c r="J394" s="67" t="s">
        <v>64</v>
      </c>
      <c r="K394" s="67">
        <v>1</v>
      </c>
      <c r="L394" s="67" t="s">
        <v>314</v>
      </c>
      <c r="M394" s="67">
        <v>2005</v>
      </c>
      <c r="N394" s="66" t="b">
        <v>0</v>
      </c>
      <c r="O394" s="67">
        <v>2005</v>
      </c>
      <c r="P394" s="15">
        <v>0.1</v>
      </c>
      <c r="Q394" s="67">
        <v>700526.85309999995</v>
      </c>
      <c r="R394" s="67" t="s">
        <v>16</v>
      </c>
      <c r="S394" s="67" t="s">
        <v>386</v>
      </c>
      <c r="T394" s="67" t="s">
        <v>16</v>
      </c>
      <c r="U394" s="67">
        <v>0</v>
      </c>
      <c r="V394" s="67">
        <v>0</v>
      </c>
      <c r="W394" s="67">
        <v>5</v>
      </c>
      <c r="X394" s="67" t="s">
        <v>16</v>
      </c>
      <c r="Y394" s="67" t="s">
        <v>365</v>
      </c>
      <c r="Z394" s="67" t="s">
        <v>16</v>
      </c>
      <c r="AA394" s="67" t="s">
        <v>16</v>
      </c>
      <c r="AB394" s="67" t="s">
        <v>1448</v>
      </c>
      <c r="AC394" s="67" t="s">
        <v>16</v>
      </c>
      <c r="AD394" s="67" t="s">
        <v>1004</v>
      </c>
      <c r="AE394" s="67" t="s">
        <v>16</v>
      </c>
      <c r="AF394" s="67" t="s">
        <v>16</v>
      </c>
      <c r="AG394" s="67" t="s">
        <v>16</v>
      </c>
      <c r="AH394" s="67" t="s">
        <v>16</v>
      </c>
      <c r="AI394" s="67" t="s">
        <v>16</v>
      </c>
      <c r="AJ394" s="67" t="s">
        <v>16</v>
      </c>
      <c r="AK394" s="67" t="s">
        <v>16</v>
      </c>
      <c r="AL394" s="67" t="s">
        <v>16</v>
      </c>
      <c r="AM394" s="67" t="s">
        <v>16</v>
      </c>
      <c r="AN394" s="67" t="s">
        <v>16</v>
      </c>
      <c r="AO394" s="67" t="s">
        <v>16</v>
      </c>
      <c r="AP394" s="67" t="s">
        <v>16</v>
      </c>
      <c r="AQ394" s="67" t="s">
        <v>16</v>
      </c>
      <c r="AR394" s="67" t="s">
        <v>16</v>
      </c>
      <c r="AS394" s="67" t="s">
        <v>16</v>
      </c>
      <c r="AT394" s="67" t="s">
        <v>16</v>
      </c>
    </row>
    <row r="395" spans="2:46" x14ac:dyDescent="0.3">
      <c r="B395" s="12" t="s">
        <v>331</v>
      </c>
      <c r="C395" s="14" t="s">
        <v>308</v>
      </c>
      <c r="D395" s="67" t="s">
        <v>50</v>
      </c>
      <c r="E395" s="67" t="s">
        <v>204</v>
      </c>
      <c r="F395" s="67">
        <v>23100</v>
      </c>
      <c r="G395" s="67" t="s">
        <v>17</v>
      </c>
      <c r="H395" s="67" t="s">
        <v>139</v>
      </c>
      <c r="I395" s="67" t="s">
        <v>204</v>
      </c>
      <c r="J395" s="67" t="s">
        <v>64</v>
      </c>
      <c r="K395" s="67">
        <v>2</v>
      </c>
      <c r="L395" s="67" t="s">
        <v>314</v>
      </c>
      <c r="M395" s="67">
        <v>2007</v>
      </c>
      <c r="N395" s="66" t="b">
        <v>0</v>
      </c>
      <c r="O395" s="67">
        <v>2007</v>
      </c>
      <c r="P395" s="15">
        <v>0.1</v>
      </c>
      <c r="Q395" s="67">
        <v>290767.17170000001</v>
      </c>
      <c r="R395" s="67" t="s">
        <v>16</v>
      </c>
      <c r="S395" s="67" t="s">
        <v>386</v>
      </c>
      <c r="T395" s="67" t="s">
        <v>16</v>
      </c>
      <c r="U395" s="67">
        <v>0</v>
      </c>
      <c r="V395" s="67">
        <v>0</v>
      </c>
      <c r="W395" s="67">
        <v>5</v>
      </c>
      <c r="X395" s="67" t="s">
        <v>16</v>
      </c>
      <c r="Y395" s="67" t="s">
        <v>365</v>
      </c>
      <c r="Z395" s="67" t="s">
        <v>16</v>
      </c>
      <c r="AA395" s="67" t="s">
        <v>16</v>
      </c>
      <c r="AB395" s="67" t="s">
        <v>1449</v>
      </c>
      <c r="AC395" s="67" t="s">
        <v>16</v>
      </c>
      <c r="AD395" s="67" t="s">
        <v>1004</v>
      </c>
      <c r="AE395" s="67" t="s">
        <v>16</v>
      </c>
      <c r="AF395" s="67" t="s">
        <v>16</v>
      </c>
      <c r="AG395" s="67" t="s">
        <v>16</v>
      </c>
      <c r="AH395" s="67" t="s">
        <v>16</v>
      </c>
      <c r="AI395" s="67" t="s">
        <v>16</v>
      </c>
      <c r="AJ395" s="67" t="s">
        <v>16</v>
      </c>
      <c r="AK395" s="67" t="s">
        <v>16</v>
      </c>
      <c r="AL395" s="67" t="s">
        <v>16</v>
      </c>
      <c r="AM395" s="67" t="s">
        <v>16</v>
      </c>
      <c r="AN395" s="67" t="s">
        <v>16</v>
      </c>
      <c r="AO395" s="67" t="s">
        <v>16</v>
      </c>
      <c r="AP395" s="67" t="s">
        <v>16</v>
      </c>
      <c r="AQ395" s="67" t="s">
        <v>16</v>
      </c>
      <c r="AR395" s="67" t="s">
        <v>16</v>
      </c>
      <c r="AS395" s="67" t="s">
        <v>16</v>
      </c>
      <c r="AT395" s="67" t="s">
        <v>16</v>
      </c>
    </row>
    <row r="396" spans="2:46" x14ac:dyDescent="0.3">
      <c r="B396" s="12" t="s">
        <v>331</v>
      </c>
      <c r="C396" s="14" t="s">
        <v>308</v>
      </c>
      <c r="D396" s="67" t="s">
        <v>50</v>
      </c>
      <c r="E396" s="67" t="s">
        <v>204</v>
      </c>
      <c r="F396" s="67">
        <v>23100</v>
      </c>
      <c r="G396" s="67" t="s">
        <v>17</v>
      </c>
      <c r="H396" s="67" t="s">
        <v>139</v>
      </c>
      <c r="I396" s="67" t="s">
        <v>204</v>
      </c>
      <c r="J396" s="67" t="s">
        <v>64</v>
      </c>
      <c r="K396" s="67">
        <v>2</v>
      </c>
      <c r="L396" s="67" t="s">
        <v>314</v>
      </c>
      <c r="M396" s="67">
        <v>2006</v>
      </c>
      <c r="N396" s="66" t="b">
        <v>0</v>
      </c>
      <c r="O396" s="67">
        <v>2006</v>
      </c>
      <c r="P396" s="15">
        <v>0.1</v>
      </c>
      <c r="Q396" s="67">
        <v>245226.50020000001</v>
      </c>
      <c r="R396" s="67" t="s">
        <v>16</v>
      </c>
      <c r="S396" s="67" t="s">
        <v>386</v>
      </c>
      <c r="T396" s="67" t="s">
        <v>16</v>
      </c>
      <c r="U396" s="67">
        <v>0</v>
      </c>
      <c r="V396" s="67">
        <v>0</v>
      </c>
      <c r="W396" s="67">
        <v>5</v>
      </c>
      <c r="X396" s="67" t="s">
        <v>16</v>
      </c>
      <c r="Y396" s="67" t="s">
        <v>365</v>
      </c>
      <c r="Z396" s="67" t="s">
        <v>16</v>
      </c>
      <c r="AA396" s="67" t="s">
        <v>16</v>
      </c>
      <c r="AB396" s="67" t="s">
        <v>1450</v>
      </c>
      <c r="AC396" s="67" t="s">
        <v>16</v>
      </c>
      <c r="AD396" s="67" t="s">
        <v>1004</v>
      </c>
      <c r="AE396" s="67" t="s">
        <v>16</v>
      </c>
      <c r="AF396" s="67" t="s">
        <v>16</v>
      </c>
      <c r="AG396" s="67" t="s">
        <v>16</v>
      </c>
      <c r="AH396" s="67" t="s">
        <v>16</v>
      </c>
      <c r="AI396" s="67" t="s">
        <v>16</v>
      </c>
      <c r="AJ396" s="67" t="s">
        <v>16</v>
      </c>
      <c r="AK396" s="67" t="s">
        <v>16</v>
      </c>
      <c r="AL396" s="67" t="s">
        <v>16</v>
      </c>
      <c r="AM396" s="67" t="s">
        <v>16</v>
      </c>
      <c r="AN396" s="67" t="s">
        <v>16</v>
      </c>
      <c r="AO396" s="67" t="s">
        <v>16</v>
      </c>
      <c r="AP396" s="67" t="s">
        <v>16</v>
      </c>
      <c r="AQ396" s="67" t="s">
        <v>16</v>
      </c>
      <c r="AR396" s="67" t="s">
        <v>16</v>
      </c>
      <c r="AS396" s="67" t="s">
        <v>16</v>
      </c>
      <c r="AT396" s="67" t="s">
        <v>16</v>
      </c>
    </row>
    <row r="397" spans="2:46" x14ac:dyDescent="0.3">
      <c r="B397" s="12" t="s">
        <v>331</v>
      </c>
      <c r="C397" s="14" t="s">
        <v>308</v>
      </c>
      <c r="D397" s="67" t="s">
        <v>50</v>
      </c>
      <c r="E397" s="67" t="s">
        <v>204</v>
      </c>
      <c r="F397" s="67">
        <v>23100</v>
      </c>
      <c r="G397" s="67" t="s">
        <v>17</v>
      </c>
      <c r="H397" s="67" t="s">
        <v>139</v>
      </c>
      <c r="I397" s="67" t="s">
        <v>204</v>
      </c>
      <c r="J397" s="67" t="s">
        <v>64</v>
      </c>
      <c r="K397" s="67">
        <v>1</v>
      </c>
      <c r="L397" s="67" t="s">
        <v>314</v>
      </c>
      <c r="M397" s="67">
        <v>1981</v>
      </c>
      <c r="N397" s="66" t="b">
        <v>0</v>
      </c>
      <c r="O397" s="67">
        <v>1981</v>
      </c>
      <c r="P397" s="15">
        <v>0.1</v>
      </c>
      <c r="Q397" s="67">
        <v>306632.83970000001</v>
      </c>
      <c r="R397" s="67" t="s">
        <v>16</v>
      </c>
      <c r="S397" s="67" t="s">
        <v>386</v>
      </c>
      <c r="T397" s="67" t="s">
        <v>16</v>
      </c>
      <c r="U397" s="67">
        <v>0</v>
      </c>
      <c r="V397" s="67">
        <v>0</v>
      </c>
      <c r="W397" s="67">
        <v>5</v>
      </c>
      <c r="X397" s="67" t="s">
        <v>16</v>
      </c>
      <c r="Y397" s="67" t="s">
        <v>365</v>
      </c>
      <c r="Z397" s="67" t="s">
        <v>16</v>
      </c>
      <c r="AA397" s="67" t="s">
        <v>16</v>
      </c>
      <c r="AB397" s="67" t="s">
        <v>1451</v>
      </c>
      <c r="AC397" s="67" t="s">
        <v>16</v>
      </c>
      <c r="AD397" s="67" t="s">
        <v>1004</v>
      </c>
      <c r="AE397" s="67" t="s">
        <v>16</v>
      </c>
      <c r="AF397" s="67" t="s">
        <v>16</v>
      </c>
      <c r="AG397" s="67" t="s">
        <v>16</v>
      </c>
      <c r="AH397" s="67" t="s">
        <v>16</v>
      </c>
      <c r="AI397" s="67" t="s">
        <v>16</v>
      </c>
      <c r="AJ397" s="67" t="s">
        <v>16</v>
      </c>
      <c r="AK397" s="67" t="s">
        <v>16</v>
      </c>
      <c r="AL397" s="67" t="s">
        <v>16</v>
      </c>
      <c r="AM397" s="67" t="s">
        <v>16</v>
      </c>
      <c r="AN397" s="67" t="s">
        <v>16</v>
      </c>
      <c r="AO397" s="67" t="s">
        <v>16</v>
      </c>
      <c r="AP397" s="67" t="s">
        <v>16</v>
      </c>
      <c r="AQ397" s="67" t="s">
        <v>16</v>
      </c>
      <c r="AR397" s="67" t="s">
        <v>16</v>
      </c>
      <c r="AS397" s="67" t="s">
        <v>16</v>
      </c>
      <c r="AT397" s="67" t="s">
        <v>16</v>
      </c>
    </row>
    <row r="398" spans="2:46" x14ac:dyDescent="0.3">
      <c r="B398" s="12" t="s">
        <v>331</v>
      </c>
      <c r="C398" s="14" t="s">
        <v>308</v>
      </c>
      <c r="D398" s="67" t="s">
        <v>50</v>
      </c>
      <c r="E398" s="67" t="s">
        <v>204</v>
      </c>
      <c r="F398" s="67">
        <v>23100</v>
      </c>
      <c r="G398" s="67" t="s">
        <v>17</v>
      </c>
      <c r="H398" s="67" t="s">
        <v>139</v>
      </c>
      <c r="I398" s="67" t="s">
        <v>204</v>
      </c>
      <c r="J398" s="67" t="s">
        <v>64</v>
      </c>
      <c r="K398" s="67">
        <v>1</v>
      </c>
      <c r="L398" s="67" t="s">
        <v>314</v>
      </c>
      <c r="M398" s="67">
        <v>2004</v>
      </c>
      <c r="N398" s="66" t="b">
        <v>0</v>
      </c>
      <c r="O398" s="67">
        <v>2004</v>
      </c>
      <c r="P398" s="15">
        <v>0.1</v>
      </c>
      <c r="Q398" s="67">
        <v>157947.59940000001</v>
      </c>
      <c r="R398" s="67" t="s">
        <v>16</v>
      </c>
      <c r="S398" s="67" t="s">
        <v>386</v>
      </c>
      <c r="T398" s="67" t="s">
        <v>16</v>
      </c>
      <c r="U398" s="67">
        <v>0</v>
      </c>
      <c r="V398" s="67">
        <v>0</v>
      </c>
      <c r="W398" s="67">
        <v>5</v>
      </c>
      <c r="X398" s="67" t="s">
        <v>16</v>
      </c>
      <c r="Y398" s="67" t="s">
        <v>365</v>
      </c>
      <c r="Z398" s="67" t="s">
        <v>16</v>
      </c>
      <c r="AA398" s="67" t="s">
        <v>16</v>
      </c>
      <c r="AB398" s="67" t="s">
        <v>1452</v>
      </c>
      <c r="AC398" s="67" t="s">
        <v>16</v>
      </c>
      <c r="AD398" s="67" t="s">
        <v>1004</v>
      </c>
      <c r="AE398" s="67" t="s">
        <v>16</v>
      </c>
      <c r="AF398" s="67" t="s">
        <v>16</v>
      </c>
      <c r="AG398" s="67" t="s">
        <v>16</v>
      </c>
      <c r="AH398" s="67" t="s">
        <v>16</v>
      </c>
      <c r="AI398" s="67" t="s">
        <v>16</v>
      </c>
      <c r="AJ398" s="67" t="s">
        <v>16</v>
      </c>
      <c r="AK398" s="67" t="s">
        <v>16</v>
      </c>
      <c r="AL398" s="67" t="s">
        <v>16</v>
      </c>
      <c r="AM398" s="67" t="s">
        <v>16</v>
      </c>
      <c r="AN398" s="67" t="s">
        <v>16</v>
      </c>
      <c r="AO398" s="67" t="s">
        <v>16</v>
      </c>
      <c r="AP398" s="67" t="s">
        <v>16</v>
      </c>
      <c r="AQ398" s="67" t="s">
        <v>16</v>
      </c>
      <c r="AR398" s="67" t="s">
        <v>16</v>
      </c>
      <c r="AS398" s="67" t="s">
        <v>16</v>
      </c>
      <c r="AT398" s="67" t="s">
        <v>16</v>
      </c>
    </row>
    <row r="399" spans="2:46" x14ac:dyDescent="0.3">
      <c r="B399" s="12" t="s">
        <v>331</v>
      </c>
      <c r="C399" s="14" t="s">
        <v>308</v>
      </c>
      <c r="D399" s="67" t="s">
        <v>50</v>
      </c>
      <c r="E399" s="67" t="s">
        <v>204</v>
      </c>
      <c r="F399" s="67">
        <v>23100</v>
      </c>
      <c r="G399" s="67" t="s">
        <v>17</v>
      </c>
      <c r="H399" s="67" t="s">
        <v>139</v>
      </c>
      <c r="I399" s="67" t="s">
        <v>204</v>
      </c>
      <c r="J399" s="67" t="s">
        <v>64</v>
      </c>
      <c r="K399" s="67">
        <v>1</v>
      </c>
      <c r="L399" s="67" t="s">
        <v>314</v>
      </c>
      <c r="M399" s="67">
        <v>2001</v>
      </c>
      <c r="N399" s="66" t="b">
        <v>0</v>
      </c>
      <c r="O399" s="67">
        <v>2001</v>
      </c>
      <c r="P399" s="15">
        <v>0.1</v>
      </c>
      <c r="Q399" s="67">
        <v>75011.814499999993</v>
      </c>
      <c r="R399" s="67" t="s">
        <v>16</v>
      </c>
      <c r="S399" s="67" t="s">
        <v>386</v>
      </c>
      <c r="T399" s="67" t="s">
        <v>16</v>
      </c>
      <c r="U399" s="67">
        <v>0</v>
      </c>
      <c r="V399" s="67">
        <v>0</v>
      </c>
      <c r="W399" s="67">
        <v>5</v>
      </c>
      <c r="X399" s="67" t="s">
        <v>16</v>
      </c>
      <c r="Y399" s="67" t="s">
        <v>365</v>
      </c>
      <c r="Z399" s="67" t="s">
        <v>16</v>
      </c>
      <c r="AA399" s="67" t="s">
        <v>16</v>
      </c>
      <c r="AB399" s="67" t="s">
        <v>1453</v>
      </c>
      <c r="AC399" s="67" t="s">
        <v>16</v>
      </c>
      <c r="AD399" s="67" t="s">
        <v>1004</v>
      </c>
      <c r="AE399" s="67" t="s">
        <v>16</v>
      </c>
      <c r="AF399" s="67" t="s">
        <v>16</v>
      </c>
      <c r="AG399" s="67" t="s">
        <v>16</v>
      </c>
      <c r="AH399" s="67" t="s">
        <v>16</v>
      </c>
      <c r="AI399" s="67" t="s">
        <v>16</v>
      </c>
      <c r="AJ399" s="67" t="s">
        <v>16</v>
      </c>
      <c r="AK399" s="67" t="s">
        <v>16</v>
      </c>
      <c r="AL399" s="67" t="s">
        <v>16</v>
      </c>
      <c r="AM399" s="67" t="s">
        <v>16</v>
      </c>
      <c r="AN399" s="67" t="s">
        <v>16</v>
      </c>
      <c r="AO399" s="67" t="s">
        <v>16</v>
      </c>
      <c r="AP399" s="67" t="s">
        <v>16</v>
      </c>
      <c r="AQ399" s="67" t="s">
        <v>16</v>
      </c>
      <c r="AR399" s="67" t="s">
        <v>16</v>
      </c>
      <c r="AS399" s="67" t="s">
        <v>16</v>
      </c>
      <c r="AT399" s="67" t="s">
        <v>16</v>
      </c>
    </row>
    <row r="400" spans="2:46" x14ac:dyDescent="0.3">
      <c r="B400" s="12" t="s">
        <v>331</v>
      </c>
      <c r="C400" s="14" t="s">
        <v>308</v>
      </c>
      <c r="D400" s="67" t="s">
        <v>50</v>
      </c>
      <c r="E400" s="67" t="s">
        <v>208</v>
      </c>
      <c r="F400" s="67">
        <v>33400</v>
      </c>
      <c r="G400" s="67" t="s">
        <v>154</v>
      </c>
      <c r="H400" s="67" t="s">
        <v>201</v>
      </c>
      <c r="I400" s="67" t="s">
        <v>208</v>
      </c>
      <c r="J400" s="67" t="s">
        <v>64</v>
      </c>
      <c r="K400" s="67">
        <v>2</v>
      </c>
      <c r="L400" s="67" t="s">
        <v>314</v>
      </c>
      <c r="M400" s="67">
        <v>2007</v>
      </c>
      <c r="N400" s="66" t="b">
        <v>0</v>
      </c>
      <c r="O400" s="67">
        <v>2007</v>
      </c>
      <c r="P400" s="15">
        <v>0.1</v>
      </c>
      <c r="Q400" s="67">
        <v>610252.08880000003</v>
      </c>
      <c r="R400" s="67" t="s">
        <v>16</v>
      </c>
      <c r="S400" s="67" t="s">
        <v>386</v>
      </c>
      <c r="T400" s="67" t="s">
        <v>16</v>
      </c>
      <c r="U400" s="67">
        <v>0</v>
      </c>
      <c r="V400" s="67">
        <v>0</v>
      </c>
      <c r="W400" s="67">
        <v>15</v>
      </c>
      <c r="X400" s="67" t="s">
        <v>16</v>
      </c>
      <c r="Y400" s="67" t="s">
        <v>365</v>
      </c>
      <c r="Z400" s="67" t="s">
        <v>16</v>
      </c>
      <c r="AA400" s="67" t="s">
        <v>16</v>
      </c>
      <c r="AB400" s="67" t="s">
        <v>1454</v>
      </c>
      <c r="AC400" s="67" t="s">
        <v>16</v>
      </c>
      <c r="AD400" s="67" t="s">
        <v>1004</v>
      </c>
      <c r="AE400" s="67" t="s">
        <v>16</v>
      </c>
      <c r="AF400" s="67" t="s">
        <v>16</v>
      </c>
      <c r="AG400" s="67" t="s">
        <v>16</v>
      </c>
      <c r="AH400" s="67" t="s">
        <v>16</v>
      </c>
      <c r="AI400" s="67" t="s">
        <v>16</v>
      </c>
      <c r="AJ400" s="67" t="s">
        <v>16</v>
      </c>
      <c r="AK400" s="67" t="s">
        <v>16</v>
      </c>
      <c r="AL400" s="67" t="s">
        <v>16</v>
      </c>
      <c r="AM400" s="67" t="s">
        <v>16</v>
      </c>
      <c r="AN400" s="67" t="s">
        <v>16</v>
      </c>
      <c r="AO400" s="67" t="s">
        <v>16</v>
      </c>
      <c r="AP400" s="67" t="s">
        <v>16</v>
      </c>
      <c r="AQ400" s="67" t="s">
        <v>16</v>
      </c>
      <c r="AR400" s="67" t="s">
        <v>16</v>
      </c>
      <c r="AS400" s="67" t="s">
        <v>16</v>
      </c>
      <c r="AT400" s="67" t="s">
        <v>16</v>
      </c>
    </row>
    <row r="401" spans="2:46" x14ac:dyDescent="0.3">
      <c r="B401" s="12" t="s">
        <v>331</v>
      </c>
      <c r="C401" s="14" t="s">
        <v>308</v>
      </c>
      <c r="D401" s="67" t="s">
        <v>50</v>
      </c>
      <c r="E401" s="67" t="s">
        <v>208</v>
      </c>
      <c r="F401" s="67">
        <v>33400</v>
      </c>
      <c r="G401" s="67" t="s">
        <v>154</v>
      </c>
      <c r="H401" s="67" t="s">
        <v>201</v>
      </c>
      <c r="I401" s="67" t="s">
        <v>208</v>
      </c>
      <c r="J401" s="67" t="s">
        <v>64</v>
      </c>
      <c r="K401" s="67">
        <v>1</v>
      </c>
      <c r="L401" s="67" t="s">
        <v>314</v>
      </c>
      <c r="M401" s="67">
        <v>2002</v>
      </c>
      <c r="N401" s="66" t="b">
        <v>0</v>
      </c>
      <c r="O401" s="67">
        <v>2002</v>
      </c>
      <c r="P401" s="15">
        <v>0.1</v>
      </c>
      <c r="Q401" s="67">
        <v>288294.2548</v>
      </c>
      <c r="R401" s="67" t="s">
        <v>16</v>
      </c>
      <c r="S401" s="67" t="s">
        <v>386</v>
      </c>
      <c r="T401" s="67" t="s">
        <v>16</v>
      </c>
      <c r="U401" s="67">
        <v>0</v>
      </c>
      <c r="V401" s="67">
        <v>0</v>
      </c>
      <c r="W401" s="67">
        <v>15</v>
      </c>
      <c r="X401" s="67" t="s">
        <v>16</v>
      </c>
      <c r="Y401" s="67" t="s">
        <v>365</v>
      </c>
      <c r="Z401" s="67" t="s">
        <v>16</v>
      </c>
      <c r="AA401" s="67" t="s">
        <v>16</v>
      </c>
      <c r="AB401" s="67" t="s">
        <v>1455</v>
      </c>
      <c r="AC401" s="67" t="s">
        <v>16</v>
      </c>
      <c r="AD401" s="67" t="s">
        <v>1004</v>
      </c>
      <c r="AE401" s="67" t="s">
        <v>16</v>
      </c>
      <c r="AF401" s="67" t="s">
        <v>16</v>
      </c>
      <c r="AG401" s="67" t="s">
        <v>16</v>
      </c>
      <c r="AH401" s="67" t="s">
        <v>16</v>
      </c>
      <c r="AI401" s="67" t="s">
        <v>16</v>
      </c>
      <c r="AJ401" s="67" t="s">
        <v>16</v>
      </c>
      <c r="AK401" s="67" t="s">
        <v>16</v>
      </c>
      <c r="AL401" s="67" t="s">
        <v>16</v>
      </c>
      <c r="AM401" s="67" t="s">
        <v>16</v>
      </c>
      <c r="AN401" s="67" t="s">
        <v>16</v>
      </c>
      <c r="AO401" s="67" t="s">
        <v>16</v>
      </c>
      <c r="AP401" s="67" t="s">
        <v>16</v>
      </c>
      <c r="AQ401" s="67" t="s">
        <v>16</v>
      </c>
      <c r="AR401" s="67" t="s">
        <v>16</v>
      </c>
      <c r="AS401" s="67" t="s">
        <v>16</v>
      </c>
      <c r="AT401" s="67" t="s">
        <v>16</v>
      </c>
    </row>
    <row r="402" spans="2:46" x14ac:dyDescent="0.3">
      <c r="B402" s="12" t="s">
        <v>331</v>
      </c>
      <c r="C402" s="14" t="s">
        <v>308</v>
      </c>
      <c r="D402" s="67" t="s">
        <v>50</v>
      </c>
      <c r="E402" s="67" t="s">
        <v>208</v>
      </c>
      <c r="F402" s="67">
        <v>33400</v>
      </c>
      <c r="G402" s="67" t="s">
        <v>154</v>
      </c>
      <c r="H402" s="67" t="s">
        <v>201</v>
      </c>
      <c r="I402" s="67" t="s">
        <v>208</v>
      </c>
      <c r="J402" s="67" t="s">
        <v>64</v>
      </c>
      <c r="K402" s="67">
        <v>2</v>
      </c>
      <c r="L402" s="67" t="s">
        <v>314</v>
      </c>
      <c r="M402" s="67">
        <v>2008</v>
      </c>
      <c r="N402" s="66" t="b">
        <v>0</v>
      </c>
      <c r="O402" s="67">
        <v>2008</v>
      </c>
      <c r="P402" s="15">
        <v>0.1</v>
      </c>
      <c r="Q402" s="67">
        <v>12994.922</v>
      </c>
      <c r="R402" s="67" t="s">
        <v>16</v>
      </c>
      <c r="S402" s="67" t="s">
        <v>386</v>
      </c>
      <c r="T402" s="67" t="s">
        <v>16</v>
      </c>
      <c r="U402" s="67">
        <v>0</v>
      </c>
      <c r="V402" s="67">
        <v>0</v>
      </c>
      <c r="W402" s="67">
        <v>15</v>
      </c>
      <c r="X402" s="67" t="s">
        <v>16</v>
      </c>
      <c r="Y402" s="67" t="s">
        <v>365</v>
      </c>
      <c r="Z402" s="67" t="s">
        <v>16</v>
      </c>
      <c r="AA402" s="67" t="s">
        <v>16</v>
      </c>
      <c r="AB402" s="67" t="s">
        <v>1456</v>
      </c>
      <c r="AC402" s="67" t="s">
        <v>16</v>
      </c>
      <c r="AD402" s="67" t="s">
        <v>1004</v>
      </c>
      <c r="AE402" s="67" t="s">
        <v>16</v>
      </c>
      <c r="AF402" s="67" t="s">
        <v>16</v>
      </c>
      <c r="AG402" s="67" t="s">
        <v>16</v>
      </c>
      <c r="AH402" s="67" t="s">
        <v>16</v>
      </c>
      <c r="AI402" s="67" t="s">
        <v>16</v>
      </c>
      <c r="AJ402" s="67" t="s">
        <v>16</v>
      </c>
      <c r="AK402" s="67" t="s">
        <v>16</v>
      </c>
      <c r="AL402" s="67" t="s">
        <v>16</v>
      </c>
      <c r="AM402" s="67" t="s">
        <v>16</v>
      </c>
      <c r="AN402" s="67" t="s">
        <v>16</v>
      </c>
      <c r="AO402" s="67" t="s">
        <v>16</v>
      </c>
      <c r="AP402" s="67" t="s">
        <v>16</v>
      </c>
      <c r="AQ402" s="67" t="s">
        <v>16</v>
      </c>
      <c r="AR402" s="67" t="s">
        <v>16</v>
      </c>
      <c r="AS402" s="67" t="s">
        <v>16</v>
      </c>
      <c r="AT402" s="67" t="s">
        <v>16</v>
      </c>
    </row>
    <row r="403" spans="2:46" x14ac:dyDescent="0.3">
      <c r="B403" s="12" t="s">
        <v>331</v>
      </c>
      <c r="C403" s="14" t="s">
        <v>308</v>
      </c>
      <c r="D403" s="67" t="s">
        <v>50</v>
      </c>
      <c r="E403" s="67" t="s">
        <v>208</v>
      </c>
      <c r="F403" s="67">
        <v>33400</v>
      </c>
      <c r="G403" s="67" t="s">
        <v>154</v>
      </c>
      <c r="H403" s="67" t="s">
        <v>201</v>
      </c>
      <c r="I403" s="67" t="s">
        <v>208</v>
      </c>
      <c r="J403" s="67" t="s">
        <v>64</v>
      </c>
      <c r="K403" s="67">
        <v>3</v>
      </c>
      <c r="L403" s="67" t="s">
        <v>314</v>
      </c>
      <c r="M403" s="67">
        <v>2009</v>
      </c>
      <c r="N403" s="66" t="b">
        <v>0</v>
      </c>
      <c r="O403" s="67">
        <v>2009</v>
      </c>
      <c r="P403" s="15">
        <v>0.1</v>
      </c>
      <c r="Q403" s="67">
        <v>6656.3018000000002</v>
      </c>
      <c r="R403" s="67" t="s">
        <v>16</v>
      </c>
      <c r="S403" s="67" t="s">
        <v>386</v>
      </c>
      <c r="T403" s="67" t="s">
        <v>16</v>
      </c>
      <c r="U403" s="67">
        <v>0</v>
      </c>
      <c r="V403" s="67">
        <v>0</v>
      </c>
      <c r="W403" s="67">
        <v>15</v>
      </c>
      <c r="X403" s="67" t="s">
        <v>16</v>
      </c>
      <c r="Y403" s="67" t="s">
        <v>365</v>
      </c>
      <c r="Z403" s="67" t="s">
        <v>16</v>
      </c>
      <c r="AA403" s="67" t="s">
        <v>16</v>
      </c>
      <c r="AB403" s="67" t="s">
        <v>1457</v>
      </c>
      <c r="AC403" s="67" t="s">
        <v>16</v>
      </c>
      <c r="AD403" s="67" t="s">
        <v>1004</v>
      </c>
      <c r="AE403" s="67" t="s">
        <v>16</v>
      </c>
      <c r="AF403" s="67" t="s">
        <v>16</v>
      </c>
      <c r="AG403" s="67" t="s">
        <v>16</v>
      </c>
      <c r="AH403" s="67" t="s">
        <v>16</v>
      </c>
      <c r="AI403" s="67" t="s">
        <v>16</v>
      </c>
      <c r="AJ403" s="67" t="s">
        <v>16</v>
      </c>
      <c r="AK403" s="67" t="s">
        <v>16</v>
      </c>
      <c r="AL403" s="67" t="s">
        <v>16</v>
      </c>
      <c r="AM403" s="67" t="s">
        <v>16</v>
      </c>
      <c r="AN403" s="67" t="s">
        <v>16</v>
      </c>
      <c r="AO403" s="67" t="s">
        <v>16</v>
      </c>
      <c r="AP403" s="67" t="s">
        <v>16</v>
      </c>
      <c r="AQ403" s="67" t="s">
        <v>16</v>
      </c>
      <c r="AR403" s="67" t="s">
        <v>16</v>
      </c>
      <c r="AS403" s="67" t="s">
        <v>16</v>
      </c>
      <c r="AT403" s="67" t="s">
        <v>16</v>
      </c>
    </row>
    <row r="404" spans="2:46" x14ac:dyDescent="0.3">
      <c r="B404" s="12" t="s">
        <v>331</v>
      </c>
      <c r="C404" s="14" t="s">
        <v>308</v>
      </c>
      <c r="D404" s="67" t="s">
        <v>50</v>
      </c>
      <c r="E404" s="67" t="s">
        <v>209</v>
      </c>
      <c r="F404" s="67">
        <v>33500</v>
      </c>
      <c r="G404" s="67" t="s">
        <v>154</v>
      </c>
      <c r="H404" s="67" t="s">
        <v>201</v>
      </c>
      <c r="I404" s="67" t="s">
        <v>209</v>
      </c>
      <c r="J404" s="67" t="s">
        <v>64</v>
      </c>
      <c r="K404" s="67">
        <v>2</v>
      </c>
      <c r="L404" s="67" t="s">
        <v>314</v>
      </c>
      <c r="M404" s="67">
        <v>2007</v>
      </c>
      <c r="N404" s="66" t="b">
        <v>0</v>
      </c>
      <c r="O404" s="67">
        <v>2007</v>
      </c>
      <c r="P404" s="15">
        <v>0.1</v>
      </c>
      <c r="Q404" s="67">
        <v>25128.0272</v>
      </c>
      <c r="R404" s="67" t="s">
        <v>16</v>
      </c>
      <c r="S404" s="67" t="s">
        <v>386</v>
      </c>
      <c r="T404" s="67" t="s">
        <v>16</v>
      </c>
      <c r="U404" s="67">
        <v>0</v>
      </c>
      <c r="V404" s="67">
        <v>0</v>
      </c>
      <c r="W404" s="67">
        <v>10</v>
      </c>
      <c r="X404" s="67" t="s">
        <v>16</v>
      </c>
      <c r="Y404" s="67" t="s">
        <v>365</v>
      </c>
      <c r="Z404" s="67" t="s">
        <v>16</v>
      </c>
      <c r="AA404" s="67" t="s">
        <v>16</v>
      </c>
      <c r="AB404" s="67" t="s">
        <v>1458</v>
      </c>
      <c r="AC404" s="67" t="s">
        <v>16</v>
      </c>
      <c r="AD404" s="67" t="s">
        <v>1004</v>
      </c>
      <c r="AE404" s="67" t="s">
        <v>16</v>
      </c>
      <c r="AF404" s="67" t="s">
        <v>16</v>
      </c>
      <c r="AG404" s="67" t="s">
        <v>16</v>
      </c>
      <c r="AH404" s="67" t="s">
        <v>16</v>
      </c>
      <c r="AI404" s="67" t="s">
        <v>16</v>
      </c>
      <c r="AJ404" s="67" t="s">
        <v>16</v>
      </c>
      <c r="AK404" s="67" t="s">
        <v>16</v>
      </c>
      <c r="AL404" s="67" t="s">
        <v>16</v>
      </c>
      <c r="AM404" s="67" t="s">
        <v>16</v>
      </c>
      <c r="AN404" s="67" t="s">
        <v>16</v>
      </c>
      <c r="AO404" s="67" t="s">
        <v>16</v>
      </c>
      <c r="AP404" s="67" t="s">
        <v>16</v>
      </c>
      <c r="AQ404" s="67" t="s">
        <v>16</v>
      </c>
      <c r="AR404" s="67" t="s">
        <v>16</v>
      </c>
      <c r="AS404" s="67" t="s">
        <v>16</v>
      </c>
      <c r="AT404" s="67" t="s">
        <v>16</v>
      </c>
    </row>
    <row r="405" spans="2:46" x14ac:dyDescent="0.3">
      <c r="B405" s="12" t="s">
        <v>331</v>
      </c>
      <c r="C405" s="14" t="s">
        <v>308</v>
      </c>
      <c r="D405" s="67" t="s">
        <v>50</v>
      </c>
      <c r="E405" s="67" t="s">
        <v>209</v>
      </c>
      <c r="F405" s="67">
        <v>33500</v>
      </c>
      <c r="G405" s="67" t="s">
        <v>154</v>
      </c>
      <c r="H405" s="67" t="s">
        <v>201</v>
      </c>
      <c r="I405" s="67" t="s">
        <v>209</v>
      </c>
      <c r="J405" s="67" t="s">
        <v>64</v>
      </c>
      <c r="K405" s="67">
        <v>3</v>
      </c>
      <c r="L405" s="67" t="s">
        <v>314</v>
      </c>
      <c r="M405" s="67">
        <v>2009</v>
      </c>
      <c r="N405" s="66" t="b">
        <v>0</v>
      </c>
      <c r="O405" s="67">
        <v>2009</v>
      </c>
      <c r="P405" s="15">
        <v>0.1</v>
      </c>
      <c r="Q405" s="67">
        <v>11776.5339</v>
      </c>
      <c r="R405" s="67" t="s">
        <v>16</v>
      </c>
      <c r="S405" s="67" t="s">
        <v>386</v>
      </c>
      <c r="T405" s="67" t="s">
        <v>16</v>
      </c>
      <c r="U405" s="67">
        <v>0</v>
      </c>
      <c r="V405" s="67">
        <v>0</v>
      </c>
      <c r="W405" s="67">
        <v>10</v>
      </c>
      <c r="X405" s="67" t="s">
        <v>16</v>
      </c>
      <c r="Y405" s="67" t="s">
        <v>365</v>
      </c>
      <c r="Z405" s="67" t="s">
        <v>16</v>
      </c>
      <c r="AA405" s="67" t="s">
        <v>16</v>
      </c>
      <c r="AB405" s="67" t="s">
        <v>1459</v>
      </c>
      <c r="AC405" s="67" t="s">
        <v>16</v>
      </c>
      <c r="AD405" s="67" t="s">
        <v>1004</v>
      </c>
      <c r="AE405" s="67" t="s">
        <v>16</v>
      </c>
      <c r="AF405" s="67" t="s">
        <v>16</v>
      </c>
      <c r="AG405" s="67" t="s">
        <v>16</v>
      </c>
      <c r="AH405" s="67" t="s">
        <v>16</v>
      </c>
      <c r="AI405" s="67" t="s">
        <v>16</v>
      </c>
      <c r="AJ405" s="67" t="s">
        <v>16</v>
      </c>
      <c r="AK405" s="67" t="s">
        <v>16</v>
      </c>
      <c r="AL405" s="67" t="s">
        <v>16</v>
      </c>
      <c r="AM405" s="67" t="s">
        <v>16</v>
      </c>
      <c r="AN405" s="67" t="s">
        <v>16</v>
      </c>
      <c r="AO405" s="67" t="s">
        <v>16</v>
      </c>
      <c r="AP405" s="67" t="s">
        <v>16</v>
      </c>
      <c r="AQ405" s="67" t="s">
        <v>16</v>
      </c>
      <c r="AR405" s="67" t="s">
        <v>16</v>
      </c>
      <c r="AS405" s="67" t="s">
        <v>16</v>
      </c>
      <c r="AT405" s="67" t="s">
        <v>16</v>
      </c>
    </row>
    <row r="406" spans="2:46" x14ac:dyDescent="0.3">
      <c r="B406" s="12" t="s">
        <v>331</v>
      </c>
      <c r="C406" s="14" t="s">
        <v>308</v>
      </c>
      <c r="D406" s="67" t="s">
        <v>50</v>
      </c>
      <c r="E406" s="67" t="s">
        <v>209</v>
      </c>
      <c r="F406" s="67">
        <v>33500</v>
      </c>
      <c r="G406" s="67" t="s">
        <v>154</v>
      </c>
      <c r="H406" s="67" t="s">
        <v>201</v>
      </c>
      <c r="I406" s="67" t="s">
        <v>209</v>
      </c>
      <c r="J406" s="67" t="s">
        <v>64</v>
      </c>
      <c r="K406" s="67">
        <v>3</v>
      </c>
      <c r="L406" s="67" t="s">
        <v>314</v>
      </c>
      <c r="M406" s="67">
        <v>2008</v>
      </c>
      <c r="N406" s="66" t="b">
        <v>0</v>
      </c>
      <c r="O406" s="67">
        <v>2008</v>
      </c>
      <c r="P406" s="15">
        <v>0.1</v>
      </c>
      <c r="Q406" s="67">
        <v>5940.5357999999997</v>
      </c>
      <c r="R406" s="67" t="s">
        <v>16</v>
      </c>
      <c r="S406" s="67" t="s">
        <v>386</v>
      </c>
      <c r="T406" s="67" t="s">
        <v>16</v>
      </c>
      <c r="U406" s="67">
        <v>0</v>
      </c>
      <c r="V406" s="67">
        <v>0</v>
      </c>
      <c r="W406" s="67">
        <v>10</v>
      </c>
      <c r="X406" s="67" t="s">
        <v>16</v>
      </c>
      <c r="Y406" s="67" t="s">
        <v>365</v>
      </c>
      <c r="Z406" s="67" t="s">
        <v>16</v>
      </c>
      <c r="AA406" s="67" t="s">
        <v>16</v>
      </c>
      <c r="AB406" s="67" t="s">
        <v>1460</v>
      </c>
      <c r="AC406" s="67" t="s">
        <v>16</v>
      </c>
      <c r="AD406" s="67" t="s">
        <v>1004</v>
      </c>
      <c r="AE406" s="67" t="s">
        <v>16</v>
      </c>
      <c r="AF406" s="67" t="s">
        <v>16</v>
      </c>
      <c r="AG406" s="67" t="s">
        <v>16</v>
      </c>
      <c r="AH406" s="67" t="s">
        <v>16</v>
      </c>
      <c r="AI406" s="67" t="s">
        <v>16</v>
      </c>
      <c r="AJ406" s="67" t="s">
        <v>16</v>
      </c>
      <c r="AK406" s="67" t="s">
        <v>16</v>
      </c>
      <c r="AL406" s="67" t="s">
        <v>16</v>
      </c>
      <c r="AM406" s="67" t="s">
        <v>16</v>
      </c>
      <c r="AN406" s="67" t="s">
        <v>16</v>
      </c>
      <c r="AO406" s="67" t="s">
        <v>16</v>
      </c>
      <c r="AP406" s="67" t="s">
        <v>16</v>
      </c>
      <c r="AQ406" s="67" t="s">
        <v>16</v>
      </c>
      <c r="AR406" s="67" t="s">
        <v>16</v>
      </c>
      <c r="AS406" s="67" t="s">
        <v>16</v>
      </c>
      <c r="AT406" s="67" t="s">
        <v>16</v>
      </c>
    </row>
    <row r="407" spans="2:46" x14ac:dyDescent="0.3">
      <c r="B407" s="12" t="s">
        <v>331</v>
      </c>
      <c r="C407" s="14" t="s">
        <v>308</v>
      </c>
      <c r="D407" s="67" t="s">
        <v>50</v>
      </c>
      <c r="E407" s="67" t="s">
        <v>209</v>
      </c>
      <c r="F407" s="67">
        <v>33500</v>
      </c>
      <c r="G407" s="67" t="s">
        <v>154</v>
      </c>
      <c r="H407" s="67" t="s">
        <v>201</v>
      </c>
      <c r="I407" s="67" t="s">
        <v>209</v>
      </c>
      <c r="J407" s="67" t="s">
        <v>64</v>
      </c>
      <c r="K407" s="67">
        <v>1</v>
      </c>
      <c r="L407" s="67" t="s">
        <v>314</v>
      </c>
      <c r="M407" s="67">
        <v>2002</v>
      </c>
      <c r="N407" s="66" t="b">
        <v>0</v>
      </c>
      <c r="O407" s="67">
        <v>2002</v>
      </c>
      <c r="P407" s="15">
        <v>0.1</v>
      </c>
      <c r="Q407" s="67">
        <v>12197.0646</v>
      </c>
      <c r="R407" s="67" t="s">
        <v>16</v>
      </c>
      <c r="S407" s="67" t="s">
        <v>386</v>
      </c>
      <c r="T407" s="67" t="s">
        <v>16</v>
      </c>
      <c r="U407" s="67">
        <v>0</v>
      </c>
      <c r="V407" s="67">
        <v>0</v>
      </c>
      <c r="W407" s="67">
        <v>10</v>
      </c>
      <c r="X407" s="67" t="s">
        <v>16</v>
      </c>
      <c r="Y407" s="67" t="s">
        <v>365</v>
      </c>
      <c r="Z407" s="67" t="s">
        <v>16</v>
      </c>
      <c r="AA407" s="67" t="s">
        <v>16</v>
      </c>
      <c r="AB407" s="67" t="s">
        <v>1461</v>
      </c>
      <c r="AC407" s="67" t="s">
        <v>16</v>
      </c>
      <c r="AD407" s="67" t="s">
        <v>1004</v>
      </c>
      <c r="AE407" s="67" t="s">
        <v>16</v>
      </c>
      <c r="AF407" s="67" t="s">
        <v>16</v>
      </c>
      <c r="AG407" s="67" t="s">
        <v>16</v>
      </c>
      <c r="AH407" s="67" t="s">
        <v>16</v>
      </c>
      <c r="AI407" s="67" t="s">
        <v>16</v>
      </c>
      <c r="AJ407" s="67" t="s">
        <v>16</v>
      </c>
      <c r="AK407" s="67" t="s">
        <v>16</v>
      </c>
      <c r="AL407" s="67" t="s">
        <v>16</v>
      </c>
      <c r="AM407" s="67" t="s">
        <v>16</v>
      </c>
      <c r="AN407" s="67" t="s">
        <v>16</v>
      </c>
      <c r="AO407" s="67" t="s">
        <v>16</v>
      </c>
      <c r="AP407" s="67" t="s">
        <v>16</v>
      </c>
      <c r="AQ407" s="67" t="s">
        <v>16</v>
      </c>
      <c r="AR407" s="67" t="s">
        <v>16</v>
      </c>
      <c r="AS407" s="67" t="s">
        <v>16</v>
      </c>
      <c r="AT407" s="67" t="s">
        <v>16</v>
      </c>
    </row>
    <row r="408" spans="2:46" x14ac:dyDescent="0.3">
      <c r="B408" s="12" t="s">
        <v>331</v>
      </c>
      <c r="C408" s="14" t="s">
        <v>308</v>
      </c>
      <c r="D408" s="67" t="s">
        <v>50</v>
      </c>
      <c r="E408" s="67" t="s">
        <v>209</v>
      </c>
      <c r="F408" s="67">
        <v>33500</v>
      </c>
      <c r="G408" s="67" t="s">
        <v>154</v>
      </c>
      <c r="H408" s="67" t="s">
        <v>201</v>
      </c>
      <c r="I408" s="67" t="s">
        <v>209</v>
      </c>
      <c r="J408" s="67" t="s">
        <v>64</v>
      </c>
      <c r="K408" s="67">
        <v>1</v>
      </c>
      <c r="L408" s="67" t="s">
        <v>314</v>
      </c>
      <c r="M408" s="67">
        <v>2004</v>
      </c>
      <c r="N408" s="66" t="b">
        <v>0</v>
      </c>
      <c r="O408" s="67">
        <v>2004</v>
      </c>
      <c r="P408" s="15">
        <v>0.1</v>
      </c>
      <c r="Q408" s="67">
        <v>1520.9768999999999</v>
      </c>
      <c r="R408" s="67" t="s">
        <v>16</v>
      </c>
      <c r="S408" s="67" t="s">
        <v>386</v>
      </c>
      <c r="T408" s="67" t="s">
        <v>16</v>
      </c>
      <c r="U408" s="67">
        <v>0</v>
      </c>
      <c r="V408" s="67">
        <v>0</v>
      </c>
      <c r="W408" s="67">
        <v>10</v>
      </c>
      <c r="X408" s="67" t="s">
        <v>16</v>
      </c>
      <c r="Y408" s="67" t="s">
        <v>365</v>
      </c>
      <c r="Z408" s="67" t="s">
        <v>16</v>
      </c>
      <c r="AA408" s="67" t="s">
        <v>16</v>
      </c>
      <c r="AB408" s="67" t="s">
        <v>1462</v>
      </c>
      <c r="AC408" s="67" t="s">
        <v>16</v>
      </c>
      <c r="AD408" s="67" t="s">
        <v>1004</v>
      </c>
      <c r="AE408" s="67" t="s">
        <v>16</v>
      </c>
      <c r="AF408" s="67" t="s">
        <v>16</v>
      </c>
      <c r="AG408" s="67" t="s">
        <v>16</v>
      </c>
      <c r="AH408" s="67" t="s">
        <v>16</v>
      </c>
      <c r="AI408" s="67" t="s">
        <v>16</v>
      </c>
      <c r="AJ408" s="67" t="s">
        <v>16</v>
      </c>
      <c r="AK408" s="67" t="s">
        <v>16</v>
      </c>
      <c r="AL408" s="67" t="s">
        <v>16</v>
      </c>
      <c r="AM408" s="67" t="s">
        <v>16</v>
      </c>
      <c r="AN408" s="67" t="s">
        <v>16</v>
      </c>
      <c r="AO408" s="67" t="s">
        <v>16</v>
      </c>
      <c r="AP408" s="67" t="s">
        <v>16</v>
      </c>
      <c r="AQ408" s="67" t="s">
        <v>655</v>
      </c>
      <c r="AR408" s="67" t="s">
        <v>16</v>
      </c>
      <c r="AS408" s="67" t="s">
        <v>16</v>
      </c>
      <c r="AT408" s="67" t="s">
        <v>16</v>
      </c>
    </row>
    <row r="409" spans="2:46" x14ac:dyDescent="0.3">
      <c r="B409" s="12" t="s">
        <v>331</v>
      </c>
      <c r="C409" s="14" t="s">
        <v>308</v>
      </c>
      <c r="D409" s="67" t="s">
        <v>50</v>
      </c>
      <c r="E409" s="67" t="s">
        <v>218</v>
      </c>
      <c r="F409" s="67">
        <v>34000</v>
      </c>
      <c r="G409" s="67" t="s">
        <v>154</v>
      </c>
      <c r="H409" s="67" t="s">
        <v>222</v>
      </c>
      <c r="I409" s="67" t="s">
        <v>218</v>
      </c>
      <c r="J409" s="67" t="s">
        <v>64</v>
      </c>
      <c r="K409" s="67">
        <v>2</v>
      </c>
      <c r="L409" s="67" t="s">
        <v>314</v>
      </c>
      <c r="M409" s="67">
        <v>1990</v>
      </c>
      <c r="N409" s="66" t="b">
        <v>0</v>
      </c>
      <c r="O409" s="67">
        <v>1990</v>
      </c>
      <c r="P409" s="15">
        <v>0.1</v>
      </c>
      <c r="Q409" s="67">
        <v>179592.27050000001</v>
      </c>
      <c r="R409" s="67" t="s">
        <v>16</v>
      </c>
      <c r="S409" s="67" t="s">
        <v>386</v>
      </c>
      <c r="T409" s="67" t="s">
        <v>16</v>
      </c>
      <c r="U409" s="67">
        <v>0</v>
      </c>
      <c r="V409" s="67">
        <v>0</v>
      </c>
      <c r="W409" s="67">
        <v>20</v>
      </c>
      <c r="X409" s="67" t="s">
        <v>16</v>
      </c>
      <c r="Y409" s="67" t="s">
        <v>365</v>
      </c>
      <c r="Z409" s="67" t="s">
        <v>16</v>
      </c>
      <c r="AA409" s="67" t="s">
        <v>16</v>
      </c>
      <c r="AB409" s="67" t="s">
        <v>1463</v>
      </c>
      <c r="AC409" s="67" t="s">
        <v>16</v>
      </c>
      <c r="AD409" s="67" t="s">
        <v>1004</v>
      </c>
      <c r="AE409" s="67" t="s">
        <v>16</v>
      </c>
      <c r="AF409" s="67" t="s">
        <v>16</v>
      </c>
      <c r="AG409" s="67" t="s">
        <v>16</v>
      </c>
      <c r="AH409" s="67" t="s">
        <v>16</v>
      </c>
      <c r="AI409" s="67" t="s">
        <v>16</v>
      </c>
      <c r="AJ409" s="67" t="s">
        <v>16</v>
      </c>
      <c r="AK409" s="67" t="s">
        <v>16</v>
      </c>
      <c r="AL409" s="67" t="s">
        <v>16</v>
      </c>
      <c r="AM409" s="67" t="s">
        <v>16</v>
      </c>
      <c r="AN409" s="67" t="s">
        <v>16</v>
      </c>
      <c r="AO409" s="67" t="s">
        <v>16</v>
      </c>
      <c r="AP409" s="67" t="s">
        <v>16</v>
      </c>
      <c r="AQ409" s="67" t="s">
        <v>637</v>
      </c>
      <c r="AR409" s="67" t="s">
        <v>16</v>
      </c>
      <c r="AS409" s="67" t="s">
        <v>16</v>
      </c>
      <c r="AT409" s="67" t="s">
        <v>16</v>
      </c>
    </row>
    <row r="410" spans="2:46" x14ac:dyDescent="0.3">
      <c r="B410" s="12" t="s">
        <v>331</v>
      </c>
      <c r="C410" s="14" t="s">
        <v>308</v>
      </c>
      <c r="D410" s="67" t="s">
        <v>50</v>
      </c>
      <c r="E410" s="67" t="s">
        <v>218</v>
      </c>
      <c r="F410" s="67">
        <v>34000</v>
      </c>
      <c r="G410" s="67" t="s">
        <v>154</v>
      </c>
      <c r="H410" s="67" t="s">
        <v>222</v>
      </c>
      <c r="I410" s="67" t="s">
        <v>218</v>
      </c>
      <c r="J410" s="67" t="s">
        <v>64</v>
      </c>
      <c r="K410" s="67">
        <v>2</v>
      </c>
      <c r="L410" s="67" t="s">
        <v>314</v>
      </c>
      <c r="M410" s="67">
        <v>1987</v>
      </c>
      <c r="N410" s="66" t="b">
        <v>0</v>
      </c>
      <c r="O410" s="67">
        <v>1987</v>
      </c>
      <c r="P410" s="15">
        <v>0.1</v>
      </c>
      <c r="Q410" s="67">
        <v>97019.8891</v>
      </c>
      <c r="R410" s="67" t="s">
        <v>16</v>
      </c>
      <c r="S410" s="67" t="s">
        <v>386</v>
      </c>
      <c r="T410" s="67" t="s">
        <v>16</v>
      </c>
      <c r="U410" s="67">
        <v>0</v>
      </c>
      <c r="V410" s="67">
        <v>0</v>
      </c>
      <c r="W410" s="67">
        <v>20</v>
      </c>
      <c r="X410" s="67" t="s">
        <v>16</v>
      </c>
      <c r="Y410" s="67" t="s">
        <v>365</v>
      </c>
      <c r="Z410" s="67" t="s">
        <v>16</v>
      </c>
      <c r="AA410" s="67" t="s">
        <v>16</v>
      </c>
      <c r="AB410" s="67" t="s">
        <v>1464</v>
      </c>
      <c r="AC410" s="67" t="s">
        <v>16</v>
      </c>
      <c r="AD410" s="67" t="s">
        <v>1004</v>
      </c>
      <c r="AE410" s="67" t="s">
        <v>16</v>
      </c>
      <c r="AF410" s="67" t="s">
        <v>16</v>
      </c>
      <c r="AG410" s="67" t="s">
        <v>16</v>
      </c>
      <c r="AH410" s="67" t="s">
        <v>16</v>
      </c>
      <c r="AI410" s="67" t="s">
        <v>16</v>
      </c>
      <c r="AJ410" s="67" t="s">
        <v>16</v>
      </c>
      <c r="AK410" s="67" t="s">
        <v>16</v>
      </c>
      <c r="AL410" s="67" t="s">
        <v>16</v>
      </c>
      <c r="AM410" s="67" t="s">
        <v>16</v>
      </c>
      <c r="AN410" s="67" t="s">
        <v>16</v>
      </c>
      <c r="AO410" s="67" t="s">
        <v>16</v>
      </c>
      <c r="AP410" s="67" t="s">
        <v>16</v>
      </c>
      <c r="AQ410" s="67" t="s">
        <v>467</v>
      </c>
      <c r="AR410" s="67" t="s">
        <v>16</v>
      </c>
      <c r="AS410" s="67" t="s">
        <v>16</v>
      </c>
      <c r="AT410" s="67" t="s">
        <v>16</v>
      </c>
    </row>
    <row r="411" spans="2:46" x14ac:dyDescent="0.3">
      <c r="B411" s="12" t="s">
        <v>331</v>
      </c>
      <c r="C411" s="14" t="s">
        <v>308</v>
      </c>
      <c r="D411" s="67" t="s">
        <v>50</v>
      </c>
      <c r="E411" s="67" t="s">
        <v>218</v>
      </c>
      <c r="F411" s="67">
        <v>34000</v>
      </c>
      <c r="G411" s="67" t="s">
        <v>154</v>
      </c>
      <c r="H411" s="67" t="s">
        <v>222</v>
      </c>
      <c r="I411" s="67" t="s">
        <v>218</v>
      </c>
      <c r="J411" s="67" t="s">
        <v>64</v>
      </c>
      <c r="K411" s="67">
        <v>1</v>
      </c>
      <c r="L411" s="67" t="s">
        <v>314</v>
      </c>
      <c r="M411" s="67">
        <v>1988</v>
      </c>
      <c r="N411" s="66" t="b">
        <v>0</v>
      </c>
      <c r="O411" s="67">
        <v>1988</v>
      </c>
      <c r="P411" s="15">
        <v>0.1</v>
      </c>
      <c r="Q411" s="67">
        <v>182672.33730000001</v>
      </c>
      <c r="R411" s="67" t="s">
        <v>16</v>
      </c>
      <c r="S411" s="67" t="s">
        <v>386</v>
      </c>
      <c r="T411" s="67" t="s">
        <v>16</v>
      </c>
      <c r="U411" s="67">
        <v>0</v>
      </c>
      <c r="V411" s="67">
        <v>0</v>
      </c>
      <c r="W411" s="67">
        <v>20</v>
      </c>
      <c r="X411" s="67" t="s">
        <v>16</v>
      </c>
      <c r="Y411" s="67" t="s">
        <v>365</v>
      </c>
      <c r="Z411" s="67" t="s">
        <v>16</v>
      </c>
      <c r="AA411" s="67" t="s">
        <v>16</v>
      </c>
      <c r="AB411" s="67" t="s">
        <v>1465</v>
      </c>
      <c r="AC411" s="67" t="s">
        <v>16</v>
      </c>
      <c r="AD411" s="67" t="s">
        <v>1004</v>
      </c>
      <c r="AE411" s="67" t="s">
        <v>16</v>
      </c>
      <c r="AF411" s="67" t="s">
        <v>16</v>
      </c>
      <c r="AG411" s="67" t="s">
        <v>16</v>
      </c>
      <c r="AH411" s="67" t="s">
        <v>16</v>
      </c>
      <c r="AI411" s="67" t="s">
        <v>16</v>
      </c>
      <c r="AJ411" s="67" t="s">
        <v>16</v>
      </c>
      <c r="AK411" s="67" t="s">
        <v>16</v>
      </c>
      <c r="AL411" s="67" t="s">
        <v>16</v>
      </c>
      <c r="AM411" s="67" t="s">
        <v>16</v>
      </c>
      <c r="AN411" s="67" t="s">
        <v>16</v>
      </c>
      <c r="AO411" s="67" t="s">
        <v>16</v>
      </c>
      <c r="AP411" s="67" t="s">
        <v>16</v>
      </c>
      <c r="AQ411" s="67" t="s">
        <v>457</v>
      </c>
      <c r="AR411" s="67" t="s">
        <v>16</v>
      </c>
      <c r="AS411" s="67" t="s">
        <v>16</v>
      </c>
      <c r="AT411" s="67" t="s">
        <v>16</v>
      </c>
    </row>
    <row r="412" spans="2:46" x14ac:dyDescent="0.3">
      <c r="B412" s="12" t="s">
        <v>331</v>
      </c>
      <c r="C412" s="14" t="s">
        <v>308</v>
      </c>
      <c r="D412" s="67" t="s">
        <v>50</v>
      </c>
      <c r="E412" s="67" t="s">
        <v>218</v>
      </c>
      <c r="F412" s="67">
        <v>34000</v>
      </c>
      <c r="G412" s="67" t="s">
        <v>154</v>
      </c>
      <c r="H412" s="67" t="s">
        <v>222</v>
      </c>
      <c r="I412" s="67" t="s">
        <v>218</v>
      </c>
      <c r="J412" s="67" t="s">
        <v>64</v>
      </c>
      <c r="K412" s="67">
        <v>1</v>
      </c>
      <c r="L412" s="67" t="s">
        <v>314</v>
      </c>
      <c r="M412" s="67">
        <v>1983</v>
      </c>
      <c r="N412" s="66" t="b">
        <v>0</v>
      </c>
      <c r="O412" s="67">
        <v>1983</v>
      </c>
      <c r="P412" s="15">
        <v>0.1</v>
      </c>
      <c r="Q412" s="67">
        <v>21247.143</v>
      </c>
      <c r="R412" s="67" t="s">
        <v>16</v>
      </c>
      <c r="S412" s="67" t="s">
        <v>386</v>
      </c>
      <c r="T412" s="67" t="s">
        <v>16</v>
      </c>
      <c r="U412" s="67">
        <v>0</v>
      </c>
      <c r="V412" s="67">
        <v>0</v>
      </c>
      <c r="W412" s="67">
        <v>20</v>
      </c>
      <c r="X412" s="67" t="s">
        <v>16</v>
      </c>
      <c r="Y412" s="67" t="s">
        <v>365</v>
      </c>
      <c r="Z412" s="67" t="s">
        <v>16</v>
      </c>
      <c r="AA412" s="67" t="s">
        <v>16</v>
      </c>
      <c r="AB412" s="67" t="s">
        <v>1466</v>
      </c>
      <c r="AC412" s="67" t="s">
        <v>16</v>
      </c>
      <c r="AD412" s="67" t="s">
        <v>1004</v>
      </c>
      <c r="AE412" s="67" t="s">
        <v>16</v>
      </c>
      <c r="AF412" s="67" t="s">
        <v>16</v>
      </c>
      <c r="AG412" s="67" t="s">
        <v>16</v>
      </c>
      <c r="AH412" s="67" t="s">
        <v>16</v>
      </c>
      <c r="AI412" s="67" t="s">
        <v>16</v>
      </c>
      <c r="AJ412" s="67" t="s">
        <v>16</v>
      </c>
      <c r="AK412" s="67" t="s">
        <v>16</v>
      </c>
      <c r="AL412" s="67" t="s">
        <v>16</v>
      </c>
      <c r="AM412" s="67" t="s">
        <v>16</v>
      </c>
      <c r="AN412" s="67" t="s">
        <v>16</v>
      </c>
      <c r="AO412" s="67" t="s">
        <v>16</v>
      </c>
      <c r="AP412" s="67" t="s">
        <v>16</v>
      </c>
      <c r="AQ412" s="67" t="s">
        <v>466</v>
      </c>
      <c r="AR412" s="67" t="s">
        <v>16</v>
      </c>
      <c r="AS412" s="67" t="s">
        <v>16</v>
      </c>
      <c r="AT412" s="67" t="s">
        <v>16</v>
      </c>
    </row>
    <row r="413" spans="2:46" x14ac:dyDescent="0.3">
      <c r="B413" s="12" t="s">
        <v>331</v>
      </c>
      <c r="C413" s="14" t="s">
        <v>308</v>
      </c>
      <c r="D413" s="67" t="s">
        <v>56</v>
      </c>
      <c r="E413" s="67" t="s">
        <v>899</v>
      </c>
      <c r="F413" s="67">
        <v>52524</v>
      </c>
      <c r="G413" s="67" t="s">
        <v>276</v>
      </c>
      <c r="H413" s="67" t="s">
        <v>277</v>
      </c>
      <c r="I413" s="67" t="s">
        <v>895</v>
      </c>
      <c r="J413" s="67" t="s">
        <v>899</v>
      </c>
      <c r="K413" s="67">
        <v>141</v>
      </c>
      <c r="L413" s="67" t="s">
        <v>314</v>
      </c>
      <c r="M413" s="67">
        <v>2006</v>
      </c>
      <c r="N413" s="66" t="b">
        <v>0</v>
      </c>
      <c r="O413" s="67">
        <v>2004</v>
      </c>
      <c r="P413" s="15">
        <v>0.1</v>
      </c>
      <c r="Q413" s="67">
        <v>53935.3505</v>
      </c>
      <c r="R413" s="67" t="s">
        <v>16</v>
      </c>
      <c r="S413" s="67" t="s">
        <v>386</v>
      </c>
      <c r="T413" s="67" t="s">
        <v>16</v>
      </c>
      <c r="U413" s="67">
        <v>0</v>
      </c>
      <c r="V413" s="67">
        <v>0</v>
      </c>
      <c r="W413" s="67">
        <v>5</v>
      </c>
      <c r="X413" s="67" t="s">
        <v>16</v>
      </c>
      <c r="Y413" s="67" t="s">
        <v>365</v>
      </c>
      <c r="Z413" s="67" t="s">
        <v>16</v>
      </c>
      <c r="AA413" s="67" t="s">
        <v>16</v>
      </c>
      <c r="AB413" s="67" t="s">
        <v>1467</v>
      </c>
      <c r="AC413" s="67" t="s">
        <v>16</v>
      </c>
      <c r="AD413" s="67" t="s">
        <v>997</v>
      </c>
      <c r="AE413" s="67" t="s">
        <v>1003</v>
      </c>
      <c r="AF413" s="67" t="s">
        <v>16</v>
      </c>
      <c r="AG413" s="67" t="s">
        <v>16</v>
      </c>
      <c r="AH413" s="67" t="s">
        <v>16</v>
      </c>
      <c r="AI413" s="67" t="s">
        <v>16</v>
      </c>
      <c r="AJ413" s="67" t="s">
        <v>16</v>
      </c>
      <c r="AK413" s="67" t="s">
        <v>16</v>
      </c>
      <c r="AL413" s="67" t="s">
        <v>16</v>
      </c>
      <c r="AM413" s="67" t="s">
        <v>16</v>
      </c>
      <c r="AN413" s="67" t="s">
        <v>16</v>
      </c>
      <c r="AO413" s="67" t="s">
        <v>16</v>
      </c>
      <c r="AP413" s="67" t="s">
        <v>16</v>
      </c>
      <c r="AQ413" s="67" t="s">
        <v>459</v>
      </c>
      <c r="AR413" s="67" t="s">
        <v>16</v>
      </c>
      <c r="AS413" s="67" t="s">
        <v>16</v>
      </c>
      <c r="AT413" s="67" t="s">
        <v>16</v>
      </c>
    </row>
    <row r="414" spans="2:46" x14ac:dyDescent="0.3">
      <c r="B414" s="12" t="s">
        <v>331</v>
      </c>
      <c r="C414" s="14" t="s">
        <v>308</v>
      </c>
      <c r="D414" s="67" t="s">
        <v>56</v>
      </c>
      <c r="E414" s="67" t="s">
        <v>899</v>
      </c>
      <c r="F414" s="67">
        <v>52524</v>
      </c>
      <c r="G414" s="67" t="s">
        <v>276</v>
      </c>
      <c r="H414" s="67" t="s">
        <v>277</v>
      </c>
      <c r="I414" s="67" t="s">
        <v>895</v>
      </c>
      <c r="J414" s="67" t="s">
        <v>899</v>
      </c>
      <c r="K414" s="67">
        <v>107</v>
      </c>
      <c r="L414" s="67" t="s">
        <v>314</v>
      </c>
      <c r="M414" s="67">
        <v>2009</v>
      </c>
      <c r="N414" s="66" t="b">
        <v>0</v>
      </c>
      <c r="O414" s="67">
        <v>2004</v>
      </c>
      <c r="P414" s="15">
        <v>0.1</v>
      </c>
      <c r="Q414" s="67">
        <v>54672.066299999999</v>
      </c>
      <c r="R414" s="67" t="s">
        <v>16</v>
      </c>
      <c r="S414" s="67" t="s">
        <v>386</v>
      </c>
      <c r="T414" s="67" t="s">
        <v>16</v>
      </c>
      <c r="U414" s="67">
        <v>0</v>
      </c>
      <c r="V414" s="67">
        <v>0</v>
      </c>
      <c r="W414" s="67">
        <v>5</v>
      </c>
      <c r="X414" s="67" t="s">
        <v>16</v>
      </c>
      <c r="Y414" s="67" t="s">
        <v>365</v>
      </c>
      <c r="Z414" s="67" t="s">
        <v>16</v>
      </c>
      <c r="AA414" s="67" t="s">
        <v>16</v>
      </c>
      <c r="AB414" s="67" t="s">
        <v>1468</v>
      </c>
      <c r="AC414" s="67" t="s">
        <v>16</v>
      </c>
      <c r="AD414" s="67" t="s">
        <v>999</v>
      </c>
      <c r="AE414" s="67" t="s">
        <v>1002</v>
      </c>
      <c r="AF414" s="67" t="s">
        <v>16</v>
      </c>
      <c r="AG414" s="67" t="s">
        <v>16</v>
      </c>
      <c r="AH414" s="67" t="s">
        <v>16</v>
      </c>
      <c r="AI414" s="67" t="s">
        <v>16</v>
      </c>
      <c r="AJ414" s="67" t="s">
        <v>16</v>
      </c>
      <c r="AK414" s="67" t="s">
        <v>16</v>
      </c>
      <c r="AL414" s="67" t="s">
        <v>16</v>
      </c>
      <c r="AM414" s="67" t="s">
        <v>16</v>
      </c>
      <c r="AN414" s="67" t="s">
        <v>16</v>
      </c>
      <c r="AO414" s="67" t="s">
        <v>16</v>
      </c>
      <c r="AP414" s="67" t="s">
        <v>16</v>
      </c>
      <c r="AQ414" s="67" t="s">
        <v>655</v>
      </c>
      <c r="AR414" s="67" t="s">
        <v>16</v>
      </c>
      <c r="AS414" s="67" t="s">
        <v>16</v>
      </c>
      <c r="AT414" s="67" t="s">
        <v>16</v>
      </c>
    </row>
    <row r="415" spans="2:46" x14ac:dyDescent="0.3">
      <c r="B415" s="12" t="s">
        <v>331</v>
      </c>
      <c r="C415" s="14" t="s">
        <v>308</v>
      </c>
      <c r="D415" s="67" t="s">
        <v>56</v>
      </c>
      <c r="E415" s="67" t="s">
        <v>899</v>
      </c>
      <c r="F415" s="67">
        <v>52524</v>
      </c>
      <c r="G415" s="67" t="s">
        <v>276</v>
      </c>
      <c r="H415" s="67" t="s">
        <v>277</v>
      </c>
      <c r="I415" s="67" t="s">
        <v>895</v>
      </c>
      <c r="J415" s="67" t="s">
        <v>899</v>
      </c>
      <c r="K415" s="67">
        <v>106</v>
      </c>
      <c r="L415" s="67" t="s">
        <v>314</v>
      </c>
      <c r="M415" s="67">
        <v>2007</v>
      </c>
      <c r="N415" s="66" t="b">
        <v>0</v>
      </c>
      <c r="O415" s="67">
        <v>2004</v>
      </c>
      <c r="P415" s="15">
        <v>0.1</v>
      </c>
      <c r="Q415" s="67">
        <v>54635.962099999997</v>
      </c>
      <c r="R415" s="67" t="s">
        <v>16</v>
      </c>
      <c r="S415" s="67" t="s">
        <v>386</v>
      </c>
      <c r="T415" s="67" t="s">
        <v>16</v>
      </c>
      <c r="U415" s="67">
        <v>0</v>
      </c>
      <c r="V415" s="67">
        <v>0</v>
      </c>
      <c r="W415" s="67">
        <v>5</v>
      </c>
      <c r="X415" s="67" t="s">
        <v>16</v>
      </c>
      <c r="Y415" s="67" t="s">
        <v>365</v>
      </c>
      <c r="Z415" s="67" t="s">
        <v>16</v>
      </c>
      <c r="AA415" s="67" t="s">
        <v>16</v>
      </c>
      <c r="AB415" s="67" t="s">
        <v>1469</v>
      </c>
      <c r="AC415" s="67" t="s">
        <v>16</v>
      </c>
      <c r="AD415" s="67" t="s">
        <v>999</v>
      </c>
      <c r="AE415" s="67" t="s">
        <v>1002</v>
      </c>
      <c r="AF415" s="67" t="s">
        <v>16</v>
      </c>
      <c r="AG415" s="67" t="s">
        <v>16</v>
      </c>
      <c r="AH415" s="67" t="s">
        <v>16</v>
      </c>
      <c r="AI415" s="67" t="s">
        <v>16</v>
      </c>
      <c r="AJ415" s="67" t="s">
        <v>16</v>
      </c>
      <c r="AK415" s="67" t="s">
        <v>16</v>
      </c>
      <c r="AL415" s="67" t="s">
        <v>16</v>
      </c>
      <c r="AM415" s="67" t="s">
        <v>16</v>
      </c>
      <c r="AN415" s="67" t="s">
        <v>16</v>
      </c>
      <c r="AO415" s="67" t="s">
        <v>16</v>
      </c>
      <c r="AP415" s="67" t="s">
        <v>16</v>
      </c>
      <c r="AQ415" s="67" t="s">
        <v>462</v>
      </c>
      <c r="AR415" s="67" t="s">
        <v>16</v>
      </c>
      <c r="AS415" s="67" t="s">
        <v>16</v>
      </c>
      <c r="AT415" s="67" t="s">
        <v>16</v>
      </c>
    </row>
    <row r="416" spans="2:46" x14ac:dyDescent="0.3">
      <c r="B416" s="12" t="s">
        <v>331</v>
      </c>
      <c r="C416" s="14" t="s">
        <v>308</v>
      </c>
      <c r="D416" s="67" t="s">
        <v>56</v>
      </c>
      <c r="E416" s="67" t="s">
        <v>899</v>
      </c>
      <c r="F416" s="67">
        <v>52524</v>
      </c>
      <c r="G416" s="67" t="s">
        <v>276</v>
      </c>
      <c r="H416" s="67" t="s">
        <v>277</v>
      </c>
      <c r="I416" s="67" t="s">
        <v>895</v>
      </c>
      <c r="J416" s="67" t="s">
        <v>899</v>
      </c>
      <c r="K416" s="67">
        <v>49</v>
      </c>
      <c r="L416" s="67" t="s">
        <v>314</v>
      </c>
      <c r="M416" s="67">
        <v>2002</v>
      </c>
      <c r="N416" s="66" t="b">
        <v>0</v>
      </c>
      <c r="O416" s="67">
        <v>2004</v>
      </c>
      <c r="P416" s="15">
        <v>0.1</v>
      </c>
      <c r="Q416" s="67">
        <v>54917.532700000003</v>
      </c>
      <c r="R416" s="67" t="s">
        <v>16</v>
      </c>
      <c r="S416" s="67" t="s">
        <v>386</v>
      </c>
      <c r="T416" s="67" t="s">
        <v>16</v>
      </c>
      <c r="U416" s="67">
        <v>0</v>
      </c>
      <c r="V416" s="67">
        <v>0</v>
      </c>
      <c r="W416" s="67">
        <v>5</v>
      </c>
      <c r="X416" s="67" t="s">
        <v>16</v>
      </c>
      <c r="Y416" s="67" t="s">
        <v>365</v>
      </c>
      <c r="Z416" s="67" t="s">
        <v>16</v>
      </c>
      <c r="AA416" s="67" t="s">
        <v>16</v>
      </c>
      <c r="AB416" s="67" t="s">
        <v>1470</v>
      </c>
      <c r="AC416" s="67" t="s">
        <v>16</v>
      </c>
      <c r="AD416" s="67" t="s">
        <v>997</v>
      </c>
      <c r="AE416" s="67" t="s">
        <v>1003</v>
      </c>
      <c r="AF416" s="67" t="s">
        <v>16</v>
      </c>
      <c r="AG416" s="67" t="s">
        <v>16</v>
      </c>
      <c r="AH416" s="67" t="s">
        <v>16</v>
      </c>
      <c r="AI416" s="67" t="s">
        <v>16</v>
      </c>
      <c r="AJ416" s="67" t="s">
        <v>16</v>
      </c>
      <c r="AK416" s="67" t="s">
        <v>16</v>
      </c>
      <c r="AL416" s="67" t="s">
        <v>16</v>
      </c>
      <c r="AM416" s="67" t="s">
        <v>16</v>
      </c>
      <c r="AN416" s="67" t="s">
        <v>16</v>
      </c>
      <c r="AO416" s="67" t="s">
        <v>16</v>
      </c>
      <c r="AP416" s="67" t="s">
        <v>16</v>
      </c>
      <c r="AQ416" s="67" t="s">
        <v>655</v>
      </c>
      <c r="AR416" s="67" t="s">
        <v>16</v>
      </c>
      <c r="AS416" s="67" t="s">
        <v>16</v>
      </c>
      <c r="AT416" s="67" t="s">
        <v>16</v>
      </c>
    </row>
    <row r="417" spans="2:46" x14ac:dyDescent="0.3">
      <c r="B417" s="12" t="s">
        <v>331</v>
      </c>
      <c r="C417" s="14" t="s">
        <v>308</v>
      </c>
      <c r="D417" s="67" t="s">
        <v>56</v>
      </c>
      <c r="E417" s="67" t="s">
        <v>899</v>
      </c>
      <c r="F417" s="67">
        <v>52524</v>
      </c>
      <c r="G417" s="67" t="s">
        <v>276</v>
      </c>
      <c r="H417" s="67" t="s">
        <v>277</v>
      </c>
      <c r="I417" s="67" t="s">
        <v>895</v>
      </c>
      <c r="J417" s="67" t="s">
        <v>899</v>
      </c>
      <c r="K417" s="67">
        <v>47</v>
      </c>
      <c r="L417" s="67" t="s">
        <v>314</v>
      </c>
      <c r="M417" s="67">
        <v>2004</v>
      </c>
      <c r="N417" s="66" t="b">
        <v>0</v>
      </c>
      <c r="O417" s="67">
        <v>2004</v>
      </c>
      <c r="P417" s="15">
        <v>0.1</v>
      </c>
      <c r="Q417" s="67">
        <v>54765.125099999997</v>
      </c>
      <c r="R417" s="67" t="s">
        <v>16</v>
      </c>
      <c r="S417" s="67" t="s">
        <v>386</v>
      </c>
      <c r="T417" s="67" t="s">
        <v>16</v>
      </c>
      <c r="U417" s="67">
        <v>0</v>
      </c>
      <c r="V417" s="67">
        <v>0</v>
      </c>
      <c r="W417" s="67">
        <v>5</v>
      </c>
      <c r="X417" s="67" t="s">
        <v>16</v>
      </c>
      <c r="Y417" s="67" t="s">
        <v>365</v>
      </c>
      <c r="Z417" s="67" t="s">
        <v>16</v>
      </c>
      <c r="AA417" s="67" t="s">
        <v>16</v>
      </c>
      <c r="AB417" s="67" t="s">
        <v>1471</v>
      </c>
      <c r="AC417" s="67" t="s">
        <v>16</v>
      </c>
      <c r="AD417" s="67" t="s">
        <v>997</v>
      </c>
      <c r="AE417" s="67" t="s">
        <v>1003</v>
      </c>
      <c r="AF417" s="67" t="s">
        <v>16</v>
      </c>
      <c r="AG417" s="67" t="s">
        <v>16</v>
      </c>
      <c r="AH417" s="67" t="s">
        <v>16</v>
      </c>
      <c r="AI417" s="67" t="s">
        <v>16</v>
      </c>
      <c r="AJ417" s="67" t="s">
        <v>16</v>
      </c>
      <c r="AK417" s="67" t="s">
        <v>16</v>
      </c>
      <c r="AL417" s="67" t="s">
        <v>16</v>
      </c>
      <c r="AM417" s="67" t="s">
        <v>16</v>
      </c>
      <c r="AN417" s="67" t="s">
        <v>16</v>
      </c>
      <c r="AO417" s="67" t="s">
        <v>16</v>
      </c>
      <c r="AP417" s="67" t="s">
        <v>16</v>
      </c>
      <c r="AQ417" s="67" t="s">
        <v>456</v>
      </c>
      <c r="AR417" s="67" t="s">
        <v>16</v>
      </c>
      <c r="AS417" s="67" t="s">
        <v>16</v>
      </c>
      <c r="AT417" s="67" t="s">
        <v>16</v>
      </c>
    </row>
    <row r="418" spans="2:46" x14ac:dyDescent="0.3">
      <c r="B418" s="12" t="s">
        <v>331</v>
      </c>
      <c r="C418" s="14" t="s">
        <v>308</v>
      </c>
      <c r="D418" s="67" t="s">
        <v>56</v>
      </c>
      <c r="E418" s="67" t="s">
        <v>899</v>
      </c>
      <c r="F418" s="67">
        <v>52524</v>
      </c>
      <c r="G418" s="67" t="s">
        <v>276</v>
      </c>
      <c r="H418" s="67" t="s">
        <v>277</v>
      </c>
      <c r="I418" s="67" t="s">
        <v>895</v>
      </c>
      <c r="J418" s="67" t="s">
        <v>899</v>
      </c>
      <c r="K418" s="67">
        <v>38</v>
      </c>
      <c r="L418" s="67" t="s">
        <v>314</v>
      </c>
      <c r="M418" s="67">
        <v>2010</v>
      </c>
      <c r="N418" s="66" t="b">
        <v>0</v>
      </c>
      <c r="O418" s="67">
        <v>2004</v>
      </c>
      <c r="P418" s="15">
        <v>0.1</v>
      </c>
      <c r="Q418" s="67">
        <v>53880.76</v>
      </c>
      <c r="R418" s="67" t="s">
        <v>16</v>
      </c>
      <c r="S418" s="67" t="s">
        <v>386</v>
      </c>
      <c r="T418" s="67" t="s">
        <v>16</v>
      </c>
      <c r="U418" s="67">
        <v>0</v>
      </c>
      <c r="V418" s="67">
        <v>0</v>
      </c>
      <c r="W418" s="67">
        <v>5</v>
      </c>
      <c r="X418" s="67" t="s">
        <v>16</v>
      </c>
      <c r="Y418" s="67" t="s">
        <v>365</v>
      </c>
      <c r="Z418" s="67" t="s">
        <v>16</v>
      </c>
      <c r="AA418" s="67" t="s">
        <v>16</v>
      </c>
      <c r="AB418" s="67" t="s">
        <v>1472</v>
      </c>
      <c r="AC418" s="67" t="s">
        <v>16</v>
      </c>
      <c r="AD418" s="67" t="s">
        <v>999</v>
      </c>
      <c r="AE418" s="67" t="s">
        <v>1002</v>
      </c>
      <c r="AF418" s="67" t="s">
        <v>16</v>
      </c>
      <c r="AG418" s="67" t="s">
        <v>16</v>
      </c>
      <c r="AH418" s="67" t="s">
        <v>16</v>
      </c>
      <c r="AI418" s="67" t="s">
        <v>16</v>
      </c>
      <c r="AJ418" s="67" t="s">
        <v>16</v>
      </c>
      <c r="AK418" s="67" t="s">
        <v>16</v>
      </c>
      <c r="AL418" s="67" t="s">
        <v>16</v>
      </c>
      <c r="AM418" s="67" t="s">
        <v>16</v>
      </c>
      <c r="AN418" s="67" t="s">
        <v>16</v>
      </c>
      <c r="AO418" s="67" t="s">
        <v>16</v>
      </c>
      <c r="AP418" s="67" t="s">
        <v>16</v>
      </c>
      <c r="AQ418" s="67" t="s">
        <v>463</v>
      </c>
      <c r="AR418" s="67" t="s">
        <v>16</v>
      </c>
      <c r="AS418" s="67" t="s">
        <v>16</v>
      </c>
      <c r="AT418" s="67" t="s">
        <v>16</v>
      </c>
    </row>
    <row r="419" spans="2:46" x14ac:dyDescent="0.3">
      <c r="B419" s="12" t="s">
        <v>331</v>
      </c>
      <c r="C419" s="14" t="s">
        <v>308</v>
      </c>
      <c r="D419" s="67" t="s">
        <v>56</v>
      </c>
      <c r="E419" s="67" t="s">
        <v>899</v>
      </c>
      <c r="F419" s="67">
        <v>52524</v>
      </c>
      <c r="G419" s="67" t="s">
        <v>276</v>
      </c>
      <c r="H419" s="67" t="s">
        <v>277</v>
      </c>
      <c r="I419" s="67" t="s">
        <v>895</v>
      </c>
      <c r="J419" s="67" t="s">
        <v>899</v>
      </c>
      <c r="K419" s="67">
        <v>36</v>
      </c>
      <c r="L419" s="67" t="s">
        <v>314</v>
      </c>
      <c r="M419" s="67">
        <v>2003</v>
      </c>
      <c r="N419" s="66" t="b">
        <v>0</v>
      </c>
      <c r="O419" s="67">
        <v>2004</v>
      </c>
      <c r="P419" s="15">
        <v>0.1</v>
      </c>
      <c r="Q419" s="67">
        <v>55249.160300000003</v>
      </c>
      <c r="R419" s="67" t="s">
        <v>16</v>
      </c>
      <c r="S419" s="67" t="s">
        <v>386</v>
      </c>
      <c r="T419" s="67" t="s">
        <v>16</v>
      </c>
      <c r="U419" s="67">
        <v>0</v>
      </c>
      <c r="V419" s="67">
        <v>0</v>
      </c>
      <c r="W419" s="67">
        <v>5</v>
      </c>
      <c r="X419" s="67" t="s">
        <v>16</v>
      </c>
      <c r="Y419" s="67" t="s">
        <v>365</v>
      </c>
      <c r="Z419" s="67" t="s">
        <v>16</v>
      </c>
      <c r="AA419" s="67" t="s">
        <v>16</v>
      </c>
      <c r="AB419" s="67" t="s">
        <v>1473</v>
      </c>
      <c r="AC419" s="67" t="s">
        <v>16</v>
      </c>
      <c r="AD419" s="67" t="s">
        <v>997</v>
      </c>
      <c r="AE419" s="67" t="s">
        <v>1003</v>
      </c>
      <c r="AF419" s="67" t="s">
        <v>16</v>
      </c>
      <c r="AG419" s="67" t="s">
        <v>16</v>
      </c>
      <c r="AH419" s="67" t="s">
        <v>16</v>
      </c>
      <c r="AI419" s="67" t="s">
        <v>16</v>
      </c>
      <c r="AJ419" s="67" t="s">
        <v>16</v>
      </c>
      <c r="AK419" s="67" t="s">
        <v>16</v>
      </c>
      <c r="AL419" s="67" t="s">
        <v>16</v>
      </c>
      <c r="AM419" s="67" t="s">
        <v>16</v>
      </c>
      <c r="AN419" s="67" t="s">
        <v>16</v>
      </c>
      <c r="AO419" s="67" t="s">
        <v>16</v>
      </c>
      <c r="AP419" s="67" t="s">
        <v>16</v>
      </c>
      <c r="AQ419" s="67" t="s">
        <v>627</v>
      </c>
      <c r="AR419" s="67" t="s">
        <v>16</v>
      </c>
      <c r="AS419" s="67" t="s">
        <v>16</v>
      </c>
      <c r="AT419" s="67" t="s">
        <v>16</v>
      </c>
    </row>
    <row r="420" spans="2:46" x14ac:dyDescent="0.3">
      <c r="B420" s="12" t="s">
        <v>331</v>
      </c>
      <c r="C420" s="14" t="s">
        <v>308</v>
      </c>
      <c r="D420" s="67" t="s">
        <v>56</v>
      </c>
      <c r="E420" s="67" t="s">
        <v>899</v>
      </c>
      <c r="F420" s="67">
        <v>52524</v>
      </c>
      <c r="G420" s="67" t="s">
        <v>276</v>
      </c>
      <c r="H420" s="67" t="s">
        <v>277</v>
      </c>
      <c r="I420" s="67" t="s">
        <v>895</v>
      </c>
      <c r="J420" s="67" t="s">
        <v>899</v>
      </c>
      <c r="K420" s="67">
        <v>29</v>
      </c>
      <c r="L420" s="67" t="s">
        <v>314</v>
      </c>
      <c r="M420" s="67">
        <v>1999</v>
      </c>
      <c r="N420" s="66" t="b">
        <v>0</v>
      </c>
      <c r="O420" s="67">
        <v>2004</v>
      </c>
      <c r="P420" s="15">
        <v>0.1</v>
      </c>
      <c r="Q420" s="67">
        <v>54464.6895</v>
      </c>
      <c r="R420" s="67" t="s">
        <v>16</v>
      </c>
      <c r="S420" s="67" t="s">
        <v>386</v>
      </c>
      <c r="T420" s="67" t="s">
        <v>16</v>
      </c>
      <c r="U420" s="67">
        <v>0</v>
      </c>
      <c r="V420" s="67">
        <v>0</v>
      </c>
      <c r="W420" s="67">
        <v>5</v>
      </c>
      <c r="X420" s="67" t="s">
        <v>16</v>
      </c>
      <c r="Y420" s="67" t="s">
        <v>365</v>
      </c>
      <c r="Z420" s="67" t="s">
        <v>16</v>
      </c>
      <c r="AA420" s="67" t="s">
        <v>16</v>
      </c>
      <c r="AB420" s="67" t="s">
        <v>1474</v>
      </c>
      <c r="AC420" s="67" t="s">
        <v>16</v>
      </c>
      <c r="AD420" s="67" t="s">
        <v>997</v>
      </c>
      <c r="AE420" s="67" t="s">
        <v>1003</v>
      </c>
      <c r="AF420" s="67" t="s">
        <v>16</v>
      </c>
      <c r="AG420" s="67" t="s">
        <v>16</v>
      </c>
      <c r="AH420" s="67" t="s">
        <v>16</v>
      </c>
      <c r="AI420" s="67" t="s">
        <v>16</v>
      </c>
      <c r="AJ420" s="67" t="s">
        <v>16</v>
      </c>
      <c r="AK420" s="67" t="s">
        <v>16</v>
      </c>
      <c r="AL420" s="67" t="s">
        <v>16</v>
      </c>
      <c r="AM420" s="67" t="s">
        <v>16</v>
      </c>
      <c r="AN420" s="67" t="s">
        <v>16</v>
      </c>
      <c r="AO420" s="67" t="s">
        <v>16</v>
      </c>
      <c r="AP420" s="67" t="s">
        <v>16</v>
      </c>
      <c r="AQ420" s="67" t="s">
        <v>655</v>
      </c>
      <c r="AR420" s="67" t="s">
        <v>16</v>
      </c>
      <c r="AS420" s="67" t="s">
        <v>16</v>
      </c>
      <c r="AT420" s="67" t="s">
        <v>16</v>
      </c>
    </row>
    <row r="421" spans="2:46" x14ac:dyDescent="0.3">
      <c r="B421" s="12" t="s">
        <v>331</v>
      </c>
      <c r="C421" s="14" t="s">
        <v>308</v>
      </c>
      <c r="D421" s="67" t="s">
        <v>56</v>
      </c>
      <c r="E421" s="67" t="s">
        <v>899</v>
      </c>
      <c r="F421" s="67">
        <v>52524</v>
      </c>
      <c r="G421" s="67" t="s">
        <v>276</v>
      </c>
      <c r="H421" s="67" t="s">
        <v>277</v>
      </c>
      <c r="I421" s="67" t="s">
        <v>895</v>
      </c>
      <c r="J421" s="67" t="s">
        <v>899</v>
      </c>
      <c r="K421" s="67">
        <v>13</v>
      </c>
      <c r="L421" s="67" t="s">
        <v>314</v>
      </c>
      <c r="M421" s="67">
        <v>2000</v>
      </c>
      <c r="N421" s="66" t="b">
        <v>0</v>
      </c>
      <c r="O421" s="67">
        <v>2004</v>
      </c>
      <c r="P421" s="15">
        <v>0.1</v>
      </c>
      <c r="Q421" s="67">
        <v>53999.179300000003</v>
      </c>
      <c r="R421" s="67" t="s">
        <v>16</v>
      </c>
      <c r="S421" s="67" t="s">
        <v>386</v>
      </c>
      <c r="T421" s="67" t="s">
        <v>16</v>
      </c>
      <c r="U421" s="67">
        <v>0</v>
      </c>
      <c r="V421" s="67">
        <v>0</v>
      </c>
      <c r="W421" s="67">
        <v>5</v>
      </c>
      <c r="X421" s="67" t="s">
        <v>16</v>
      </c>
      <c r="Y421" s="67" t="s">
        <v>365</v>
      </c>
      <c r="Z421" s="67" t="s">
        <v>16</v>
      </c>
      <c r="AA421" s="67" t="s">
        <v>16</v>
      </c>
      <c r="AB421" s="67" t="s">
        <v>1475</v>
      </c>
      <c r="AC421" s="67" t="s">
        <v>16</v>
      </c>
      <c r="AD421" s="67" t="s">
        <v>997</v>
      </c>
      <c r="AE421" s="67" t="s">
        <v>1003</v>
      </c>
      <c r="AF421" s="67" t="s">
        <v>16</v>
      </c>
      <c r="AG421" s="67" t="s">
        <v>16</v>
      </c>
      <c r="AH421" s="67" t="s">
        <v>16</v>
      </c>
      <c r="AI421" s="67" t="s">
        <v>16</v>
      </c>
      <c r="AJ421" s="67" t="s">
        <v>16</v>
      </c>
      <c r="AK421" s="67" t="s">
        <v>16</v>
      </c>
      <c r="AL421" s="67" t="s">
        <v>16</v>
      </c>
      <c r="AM421" s="67" t="s">
        <v>16</v>
      </c>
      <c r="AN421" s="67" t="s">
        <v>16</v>
      </c>
      <c r="AO421" s="67" t="s">
        <v>16</v>
      </c>
      <c r="AP421" s="67" t="s">
        <v>16</v>
      </c>
      <c r="AQ421" s="67" t="s">
        <v>623</v>
      </c>
      <c r="AR421" s="67" t="s">
        <v>16</v>
      </c>
      <c r="AS421" s="67" t="s">
        <v>16</v>
      </c>
      <c r="AT421" s="67" t="s">
        <v>16</v>
      </c>
    </row>
    <row r="422" spans="2:46" x14ac:dyDescent="0.3">
      <c r="B422" s="12" t="s">
        <v>331</v>
      </c>
      <c r="C422" s="14" t="s">
        <v>308</v>
      </c>
      <c r="D422" s="67" t="s">
        <v>56</v>
      </c>
      <c r="E422" s="67" t="s">
        <v>899</v>
      </c>
      <c r="F422" s="67">
        <v>52524</v>
      </c>
      <c r="G422" s="67" t="s">
        <v>276</v>
      </c>
      <c r="H422" s="67" t="s">
        <v>277</v>
      </c>
      <c r="I422" s="67" t="s">
        <v>895</v>
      </c>
      <c r="J422" s="67" t="s">
        <v>899</v>
      </c>
      <c r="K422" s="67">
        <v>5</v>
      </c>
      <c r="L422" s="67" t="s">
        <v>314</v>
      </c>
      <c r="M422" s="67">
        <v>1998</v>
      </c>
      <c r="N422" s="66" t="b">
        <v>0</v>
      </c>
      <c r="O422" s="67">
        <v>2004</v>
      </c>
      <c r="P422" s="15">
        <v>0.1</v>
      </c>
      <c r="Q422" s="67">
        <v>54989.164299999997</v>
      </c>
      <c r="R422" s="67" t="s">
        <v>16</v>
      </c>
      <c r="S422" s="67" t="s">
        <v>386</v>
      </c>
      <c r="T422" s="67" t="s">
        <v>16</v>
      </c>
      <c r="U422" s="67">
        <v>0</v>
      </c>
      <c r="V422" s="67">
        <v>0</v>
      </c>
      <c r="W422" s="67">
        <v>5</v>
      </c>
      <c r="X422" s="67" t="s">
        <v>16</v>
      </c>
      <c r="Y422" s="67" t="s">
        <v>365</v>
      </c>
      <c r="Z422" s="67" t="s">
        <v>16</v>
      </c>
      <c r="AA422" s="67" t="s">
        <v>16</v>
      </c>
      <c r="AB422" s="67" t="s">
        <v>1476</v>
      </c>
      <c r="AC422" s="67" t="s">
        <v>16</v>
      </c>
      <c r="AD422" s="67" t="s">
        <v>999</v>
      </c>
      <c r="AE422" s="67" t="s">
        <v>1002</v>
      </c>
      <c r="AF422" s="67" t="s">
        <v>16</v>
      </c>
      <c r="AG422" s="67" t="s">
        <v>16</v>
      </c>
      <c r="AH422" s="67" t="s">
        <v>16</v>
      </c>
      <c r="AI422" s="67" t="s">
        <v>16</v>
      </c>
      <c r="AJ422" s="67" t="s">
        <v>16</v>
      </c>
      <c r="AK422" s="67" t="s">
        <v>16</v>
      </c>
      <c r="AL422" s="67" t="s">
        <v>16</v>
      </c>
      <c r="AM422" s="67" t="s">
        <v>16</v>
      </c>
      <c r="AN422" s="67" t="s">
        <v>16</v>
      </c>
      <c r="AO422" s="67" t="s">
        <v>16</v>
      </c>
      <c r="AP422" s="67" t="s">
        <v>16</v>
      </c>
      <c r="AQ422" s="67" t="s">
        <v>464</v>
      </c>
      <c r="AR422" s="67" t="s">
        <v>16</v>
      </c>
      <c r="AS422" s="67" t="s">
        <v>16</v>
      </c>
      <c r="AT422" s="67" t="s">
        <v>16</v>
      </c>
    </row>
    <row r="423" spans="2:46" x14ac:dyDescent="0.3">
      <c r="B423" s="12" t="s">
        <v>331</v>
      </c>
      <c r="C423" s="14" t="s">
        <v>308</v>
      </c>
      <c r="D423" s="67" t="s">
        <v>56</v>
      </c>
      <c r="E423" s="67" t="s">
        <v>899</v>
      </c>
      <c r="F423" s="67">
        <v>52524</v>
      </c>
      <c r="G423" s="67" t="s">
        <v>276</v>
      </c>
      <c r="H423" s="67" t="s">
        <v>277</v>
      </c>
      <c r="I423" s="67" t="s">
        <v>895</v>
      </c>
      <c r="J423" s="67" t="s">
        <v>899</v>
      </c>
      <c r="K423" s="67">
        <v>5</v>
      </c>
      <c r="L423" s="67" t="s">
        <v>314</v>
      </c>
      <c r="M423" s="67">
        <v>2005</v>
      </c>
      <c r="N423" s="66" t="b">
        <v>0</v>
      </c>
      <c r="O423" s="67">
        <v>2004</v>
      </c>
      <c r="P423" s="15">
        <v>0.1</v>
      </c>
      <c r="Q423" s="67">
        <v>54989.164299999997</v>
      </c>
      <c r="R423" s="67" t="s">
        <v>16</v>
      </c>
      <c r="S423" s="67" t="s">
        <v>386</v>
      </c>
      <c r="T423" s="67" t="s">
        <v>16</v>
      </c>
      <c r="U423" s="67">
        <v>0</v>
      </c>
      <c r="V423" s="67">
        <v>0</v>
      </c>
      <c r="W423" s="67">
        <v>5</v>
      </c>
      <c r="X423" s="67" t="s">
        <v>16</v>
      </c>
      <c r="Y423" s="67" t="s">
        <v>365</v>
      </c>
      <c r="Z423" s="67" t="s">
        <v>16</v>
      </c>
      <c r="AA423" s="67" t="s">
        <v>16</v>
      </c>
      <c r="AB423" s="67" t="s">
        <v>1477</v>
      </c>
      <c r="AC423" s="67" t="s">
        <v>16</v>
      </c>
      <c r="AD423" s="67" t="s">
        <v>997</v>
      </c>
      <c r="AE423" s="67" t="s">
        <v>1003</v>
      </c>
      <c r="AF423" s="67" t="s">
        <v>16</v>
      </c>
      <c r="AG423" s="67" t="s">
        <v>16</v>
      </c>
      <c r="AH423" s="67" t="s">
        <v>16</v>
      </c>
      <c r="AI423" s="67" t="s">
        <v>16</v>
      </c>
      <c r="AJ423" s="67" t="s">
        <v>16</v>
      </c>
      <c r="AK423" s="67" t="s">
        <v>16</v>
      </c>
      <c r="AL423" s="67" t="s">
        <v>16</v>
      </c>
      <c r="AM423" s="67" t="s">
        <v>16</v>
      </c>
      <c r="AN423" s="67" t="s">
        <v>16</v>
      </c>
      <c r="AO423" s="67" t="s">
        <v>16</v>
      </c>
      <c r="AP423" s="67" t="s">
        <v>16</v>
      </c>
      <c r="AQ423" s="67" t="s">
        <v>461</v>
      </c>
      <c r="AR423" s="67" t="s">
        <v>16</v>
      </c>
      <c r="AS423" s="67" t="s">
        <v>16</v>
      </c>
      <c r="AT423" s="67" t="s">
        <v>16</v>
      </c>
    </row>
    <row r="424" spans="2:46" x14ac:dyDescent="0.3">
      <c r="B424" s="12" t="s">
        <v>331</v>
      </c>
      <c r="C424" s="14" t="s">
        <v>308</v>
      </c>
      <c r="D424" s="67" t="s">
        <v>56</v>
      </c>
      <c r="E424" s="67" t="s">
        <v>899</v>
      </c>
      <c r="F424" s="67">
        <v>52524</v>
      </c>
      <c r="G424" s="67" t="s">
        <v>276</v>
      </c>
      <c r="H424" s="67" t="s">
        <v>277</v>
      </c>
      <c r="I424" s="67" t="s">
        <v>895</v>
      </c>
      <c r="J424" s="67" t="s">
        <v>899</v>
      </c>
      <c r="K424" s="67">
        <v>1</v>
      </c>
      <c r="L424" s="67" t="s">
        <v>314</v>
      </c>
      <c r="M424" s="67">
        <v>1997</v>
      </c>
      <c r="N424" s="66" t="b">
        <v>0</v>
      </c>
      <c r="O424" s="67">
        <v>2004</v>
      </c>
      <c r="P424" s="15">
        <v>0.1</v>
      </c>
      <c r="Q424" s="67">
        <v>54989.164299999997</v>
      </c>
      <c r="R424" s="67" t="s">
        <v>16</v>
      </c>
      <c r="S424" s="67" t="s">
        <v>386</v>
      </c>
      <c r="T424" s="67" t="s">
        <v>16</v>
      </c>
      <c r="U424" s="67">
        <v>0</v>
      </c>
      <c r="V424" s="67">
        <v>0</v>
      </c>
      <c r="W424" s="67">
        <v>5</v>
      </c>
      <c r="X424" s="67" t="s">
        <v>16</v>
      </c>
      <c r="Y424" s="67" t="s">
        <v>365</v>
      </c>
      <c r="Z424" s="67" t="s">
        <v>16</v>
      </c>
      <c r="AA424" s="67" t="s">
        <v>16</v>
      </c>
      <c r="AB424" s="67" t="s">
        <v>1478</v>
      </c>
      <c r="AC424" s="67" t="s">
        <v>16</v>
      </c>
      <c r="AD424" s="67" t="s">
        <v>999</v>
      </c>
      <c r="AE424" s="67" t="s">
        <v>1002</v>
      </c>
      <c r="AF424" s="67" t="s">
        <v>16</v>
      </c>
      <c r="AG424" s="67" t="s">
        <v>16</v>
      </c>
      <c r="AH424" s="67" t="s">
        <v>16</v>
      </c>
      <c r="AI424" s="67" t="s">
        <v>16</v>
      </c>
      <c r="AJ424" s="67" t="s">
        <v>16</v>
      </c>
      <c r="AK424" s="67" t="s">
        <v>16</v>
      </c>
      <c r="AL424" s="67" t="s">
        <v>16</v>
      </c>
      <c r="AM424" s="67" t="s">
        <v>16</v>
      </c>
      <c r="AN424" s="67" t="s">
        <v>16</v>
      </c>
      <c r="AO424" s="67" t="s">
        <v>16</v>
      </c>
      <c r="AP424" s="67" t="s">
        <v>16</v>
      </c>
      <c r="AQ424" s="67" t="s">
        <v>664</v>
      </c>
      <c r="AR424" s="67" t="s">
        <v>16</v>
      </c>
      <c r="AS424" s="67" t="s">
        <v>16</v>
      </c>
      <c r="AT424" s="67" t="s">
        <v>16</v>
      </c>
    </row>
  </sheetData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2C4A0CF828A8438E041A38B0392AC8" ma:contentTypeVersion="4" ma:contentTypeDescription="Create a new document." ma:contentTypeScope="" ma:versionID="4a92e489a3d52b219b3c6eedbfacf712">
  <xsd:schema xmlns:xsd="http://www.w3.org/2001/XMLSchema" xmlns:p="http://schemas.microsoft.com/office/2006/metadata/properties" xmlns:ns2="c140d324-d1f4-4c6e-a8eb-e048b5d24abc" targetNamespace="http://schemas.microsoft.com/office/2006/metadata/properties" ma:root="true" ma:fieldsID="63b2ebe58e11cc5bedfea33fa5fba99c" ns2:_="">
    <xsd:import namespace="c140d324-d1f4-4c6e-a8eb-e048b5d24abc"/>
    <xsd:element name="properties">
      <xsd:complexType>
        <xsd:sequence>
          <xsd:element name="documentManagement">
            <xsd:complexType>
              <xsd:all>
                <xsd:element ref="ns2:TERM_x0020_Version" minOccurs="0"/>
                <xsd:element ref="ns2:Release_x0020_Notes" minOccurs="0"/>
                <xsd:element ref="ns2:Date" minOccurs="0"/>
                <xsd:element ref="ns2:Deliverabl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c140d324-d1f4-4c6e-a8eb-e048b5d24abc" elementFormDefault="qualified">
    <xsd:import namespace="http://schemas.microsoft.com/office/2006/documentManagement/types"/>
    <xsd:element name="TERM_x0020_Version" ma:index="8" nillable="true" ma:displayName="Deliverable Version" ma:internalName="TERM_x0020_Version">
      <xsd:simpleType>
        <xsd:restriction base="dms:Text">
          <xsd:maxLength value="255"/>
        </xsd:restriction>
      </xsd:simpleType>
    </xsd:element>
    <xsd:element name="Release_x0020_Notes" ma:index="9" nillable="true" ma:displayName="Release Notes" ma:internalName="Release_x0020_Notes">
      <xsd:simpleType>
        <xsd:restriction base="dms:Note"/>
      </xsd:simpleType>
    </xsd:element>
    <xsd:element name="Date" ma:index="10" nillable="true" ma:displayName="Date" ma:default="[today]" ma:format="DateTime" ma:internalName="Date">
      <xsd:simpleType>
        <xsd:restriction base="dms:DateTime"/>
      </xsd:simpleType>
    </xsd:element>
    <xsd:element name="Deliverable" ma:index="11" nillable="true" ma:displayName="Deliverable" ma:default="TERM-Lite" ma:format="Dropdown" ma:internalName="Deliverable">
      <xsd:simpleType>
        <xsd:restriction base="dms:Choice">
          <xsd:enumeration value="TERM-Lite"/>
          <xsd:enumeration value="TERM-Federal"/>
          <xsd:enumeration value="Supporting Document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Date xmlns="c140d324-d1f4-4c6e-a8eb-e048b5d24abc">2012-03-15T04:00:00+00:00</Date>
    <Release_x0020_Notes xmlns="c140d324-d1f4-4c6e-a8eb-e048b5d24abc">Correction made to escalation
Test data made specifically for the TERM test script</Release_x0020_Notes>
    <TERM_x0020_Version xmlns="c140d324-d1f4-4c6e-a8eb-e048b5d24abc" xsi:nil="true"/>
    <Deliverable xmlns="c140d324-d1f4-4c6e-a8eb-e048b5d24abc">Supporting Documents</Deliverable>
  </documentManagement>
</p:properties>
</file>

<file path=customXml/itemProps1.xml><?xml version="1.0" encoding="utf-8"?>
<ds:datastoreItem xmlns:ds="http://schemas.openxmlformats.org/officeDocument/2006/customXml" ds:itemID="{E5FC0DE1-A78B-4658-A8B8-29A4F9FAD9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F657F0-DDDB-4F50-9C79-06C5567855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40d324-d1f4-4c6e-a8eb-e048b5d24abc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EDF46BE-F3E3-4706-9CC3-2C5FB0BF32FB}">
  <ds:schemaRefs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http://purl.org/dc/dcmitype/"/>
    <ds:schemaRef ds:uri="c140d324-d1f4-4c6e-a8eb-e048b5d24abc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Instructions</vt:lpstr>
      <vt:lpstr>Input</vt:lpstr>
      <vt:lpstr>Parameters</vt:lpstr>
      <vt:lpstr>Inflation</vt:lpstr>
      <vt:lpstr>Publish</vt:lpstr>
      <vt:lpstr>col.Description</vt:lpstr>
      <vt:lpstr>col_optional_fields</vt:lpstr>
      <vt:lpstr>list.priority</vt:lpstr>
      <vt:lpstr>rng.AddRecord</vt:lpstr>
      <vt:lpstr>rng.ConstantYear</vt:lpstr>
      <vt:lpstr>rng.errors</vt:lpstr>
      <vt:lpstr>rng.PublishSample</vt:lpstr>
      <vt:lpstr>rng.TERMsample</vt:lpstr>
      <vt:lpstr>rows.classification</vt:lpstr>
      <vt:lpstr>rows.CostIndex</vt:lpstr>
      <vt:lpstr>rows.input</vt:lpstr>
      <vt:lpstr>rows.mode</vt:lpstr>
      <vt:lpstr>rows.publish</vt:lpstr>
    </vt:vector>
  </TitlesOfParts>
  <Company>Booz Allen Hamilton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TERM Inventory Publisher</dc:title>
  <dc:creator>Schriever, Daniel [USA]</dc:creator>
  <cp:lastModifiedBy>Schriever, Daniel [USA]</cp:lastModifiedBy>
  <dcterms:created xsi:type="dcterms:W3CDTF">2011-09-12T19:05:04Z</dcterms:created>
  <dcterms:modified xsi:type="dcterms:W3CDTF">2015-05-15T14:40:30Z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0x010100CD2C4A0CF828A8438E041A38B0392AC8</vt:lpwstr>
  </property>
  <property fmtid="{D5CDD505-2E9C-101B-9397-08002B2CF9AE}" pid="3" name="Order">
    <vt:r8>200</vt:r8>
  </property>
</Properties>
</file>