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35" yWindow="60" windowWidth="20730" windowHeight="6195"/>
  </bookViews>
  <sheets>
    <sheet name="t-6" sheetId="1" r:id="rId1"/>
    <sheet name="Sheet1" sheetId="2" r:id="rId2"/>
  </sheets>
  <definedNames>
    <definedName name="_xlnm._FilterDatabase" localSheetId="0" hidden="1">'t-6'!$B$8:$N$53</definedName>
    <definedName name="_Key1" localSheetId="0" hidden="1">'t-6'!$B$11:$B$53</definedName>
    <definedName name="_Order1" localSheetId="0" hidden="1">255</definedName>
    <definedName name="_Sort" localSheetId="0" hidden="1">'t-6'!$B$11:$AK$53</definedName>
    <definedName name="_xlnm.Print_Area" localSheetId="0">'t-6'!$A$1:$AK$61</definedName>
    <definedName name="Print_Area_MI">'t-6'!$B$1:$AL$61</definedName>
    <definedName name="_xlnm.Print_Titles" localSheetId="0">'t-6'!$A:$B</definedName>
  </definedNames>
  <calcPr calcId="145621"/>
</workbook>
</file>

<file path=xl/calcChain.xml><?xml version="1.0" encoding="utf-8"?>
<calcChain xmlns="http://schemas.openxmlformats.org/spreadsheetml/2006/main">
  <c r="Y14" i="1" l="1"/>
  <c r="Y12" i="1" l="1"/>
  <c r="AK12" i="1" s="1"/>
  <c r="Y13" i="1"/>
  <c r="AK13" i="1" s="1"/>
  <c r="B44" i="2" l="1"/>
  <c r="D12" i="1"/>
  <c r="AH48" i="1"/>
  <c r="AD52" i="1"/>
  <c r="AF52" i="1"/>
  <c r="AD48" i="1"/>
  <c r="AB48" i="1"/>
  <c r="AI52" i="1"/>
  <c r="AJ52" i="1" s="1"/>
  <c r="AI51" i="1"/>
  <c r="AI50" i="1"/>
  <c r="AI49" i="1"/>
  <c r="AI48" i="1"/>
  <c r="AJ48" i="1" s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Y11" i="1"/>
  <c r="Y52" i="1"/>
  <c r="AK52" i="1" s="1"/>
  <c r="AH52" i="1" s="1"/>
  <c r="Y51" i="1"/>
  <c r="Y50" i="1"/>
  <c r="AK50" i="1" s="1"/>
  <c r="AH50" i="1" s="1"/>
  <c r="Y49" i="1"/>
  <c r="Y48" i="1"/>
  <c r="AK48" i="1" s="1"/>
  <c r="AF48" i="1" s="1"/>
  <c r="Y47" i="1"/>
  <c r="Y46" i="1"/>
  <c r="Y45" i="1"/>
  <c r="AK45" i="1" s="1"/>
  <c r="Y44" i="1"/>
  <c r="AK44" i="1" s="1"/>
  <c r="Y43" i="1"/>
  <c r="AK43" i="1" s="1"/>
  <c r="Y42" i="1"/>
  <c r="AK42" i="1" s="1"/>
  <c r="Y41" i="1"/>
  <c r="AK41" i="1" s="1"/>
  <c r="Y40" i="1"/>
  <c r="AK40" i="1" s="1"/>
  <c r="Y39" i="1"/>
  <c r="AK39" i="1" s="1"/>
  <c r="Y38" i="1"/>
  <c r="AK38" i="1" s="1"/>
  <c r="Y37" i="1"/>
  <c r="AK37" i="1" s="1"/>
  <c r="Y36" i="1"/>
  <c r="AK36" i="1" s="1"/>
  <c r="Y35" i="1"/>
  <c r="AK35" i="1" s="1"/>
  <c r="Y34" i="1"/>
  <c r="AK34" i="1" s="1"/>
  <c r="Y33" i="1"/>
  <c r="AK33" i="1" s="1"/>
  <c r="Y32" i="1"/>
  <c r="AK32" i="1" s="1"/>
  <c r="Y31" i="1"/>
  <c r="AK31" i="1" s="1"/>
  <c r="Y30" i="1"/>
  <c r="AK30" i="1" s="1"/>
  <c r="Y29" i="1"/>
  <c r="AK29" i="1" s="1"/>
  <c r="AJ29" i="1" s="1"/>
  <c r="Y28" i="1"/>
  <c r="AK28" i="1" s="1"/>
  <c r="Y27" i="1"/>
  <c r="AK27" i="1" s="1"/>
  <c r="Y26" i="1"/>
  <c r="AK26" i="1" s="1"/>
  <c r="Y25" i="1"/>
  <c r="AK25" i="1" s="1"/>
  <c r="Y24" i="1"/>
  <c r="AK24" i="1" s="1"/>
  <c r="Y23" i="1"/>
  <c r="AK23" i="1" s="1"/>
  <c r="Y22" i="1"/>
  <c r="AK22" i="1" s="1"/>
  <c r="Y21" i="1"/>
  <c r="AK21" i="1" s="1"/>
  <c r="Y20" i="1"/>
  <c r="AK20" i="1" s="1"/>
  <c r="Y19" i="1"/>
  <c r="AK19" i="1" s="1"/>
  <c r="Y18" i="1"/>
  <c r="AK18" i="1" s="1"/>
  <c r="Y17" i="1"/>
  <c r="AK17" i="1" s="1"/>
  <c r="Y16" i="1"/>
  <c r="AK16" i="1" s="1"/>
  <c r="Y15" i="1"/>
  <c r="AK15" i="1" s="1"/>
  <c r="AK14" i="1"/>
  <c r="Z48" i="1"/>
  <c r="Z52" i="1"/>
  <c r="X48" i="1"/>
  <c r="X52" i="1"/>
  <c r="V48" i="1"/>
  <c r="V52" i="1"/>
  <c r="R52" i="1"/>
  <c r="T48" i="1"/>
  <c r="T52" i="1"/>
  <c r="R48" i="1"/>
  <c r="R50" i="1"/>
  <c r="P48" i="1"/>
  <c r="P52" i="1"/>
  <c r="N48" i="1"/>
  <c r="N50" i="1"/>
  <c r="N52" i="1"/>
  <c r="L48" i="1"/>
  <c r="L50" i="1"/>
  <c r="L52" i="1"/>
  <c r="J48" i="1"/>
  <c r="J50" i="1"/>
  <c r="J52" i="1"/>
  <c r="H48" i="1"/>
  <c r="H52" i="1"/>
  <c r="F48" i="1"/>
  <c r="F50" i="1"/>
  <c r="F52" i="1"/>
  <c r="D48" i="1"/>
  <c r="D52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P50" i="1" l="1"/>
  <c r="T50" i="1"/>
  <c r="AK47" i="1"/>
  <c r="Z51" i="1"/>
  <c r="AK51" i="1"/>
  <c r="D50" i="1"/>
  <c r="H50" i="1"/>
  <c r="V50" i="1"/>
  <c r="X50" i="1"/>
  <c r="Z50" i="1"/>
  <c r="AB52" i="1"/>
  <c r="AD50" i="1"/>
  <c r="AF50" i="1"/>
  <c r="AK46" i="1"/>
  <c r="Z49" i="1"/>
  <c r="AK49" i="1"/>
  <c r="Y55" i="1"/>
  <c r="AK55" i="1" s="1"/>
  <c r="AK11" i="1"/>
  <c r="AJ50" i="1"/>
  <c r="AB50" i="1"/>
  <c r="L49" i="1"/>
  <c r="P49" i="1"/>
  <c r="R51" i="1"/>
  <c r="T49" i="1"/>
  <c r="X49" i="1"/>
  <c r="AF51" i="1"/>
  <c r="AH51" i="1"/>
  <c r="L51" i="1"/>
  <c r="P51" i="1"/>
  <c r="V49" i="1"/>
  <c r="AF49" i="1"/>
  <c r="AH49" i="1"/>
  <c r="AM52" i="1"/>
  <c r="F51" i="1"/>
  <c r="J49" i="1"/>
  <c r="N51" i="1"/>
  <c r="T51" i="1"/>
  <c r="T47" i="1"/>
  <c r="V51" i="1"/>
  <c r="AB51" i="1"/>
  <c r="AB47" i="1"/>
  <c r="AD49" i="1"/>
  <c r="AJ51" i="1"/>
  <c r="J51" i="1"/>
  <c r="J47" i="1"/>
  <c r="AB49" i="1"/>
  <c r="AD51" i="1"/>
  <c r="AD47" i="1"/>
  <c r="AM51" i="1"/>
  <c r="AM50" i="1"/>
  <c r="AM46" i="1"/>
  <c r="AM49" i="1"/>
  <c r="AM48" i="1"/>
  <c r="T46" i="1" l="1"/>
  <c r="R46" i="1"/>
  <c r="P46" i="1"/>
  <c r="N46" i="1"/>
  <c r="F46" i="1"/>
  <c r="AF46" i="1"/>
  <c r="X46" i="1"/>
  <c r="L46" i="1"/>
  <c r="J46" i="1"/>
  <c r="H46" i="1"/>
  <c r="D46" i="1"/>
  <c r="AH46" i="1"/>
  <c r="AB46" i="1"/>
  <c r="AD46" i="1"/>
  <c r="V46" i="1"/>
  <c r="X47" i="1"/>
  <c r="H47" i="1"/>
  <c r="D47" i="1"/>
  <c r="AJ47" i="1"/>
  <c r="F47" i="1"/>
  <c r="L47" i="1"/>
  <c r="AF47" i="1"/>
  <c r="R47" i="1"/>
  <c r="Z46" i="1"/>
  <c r="Z47" i="1"/>
  <c r="AM47" i="1"/>
  <c r="V47" i="1"/>
  <c r="N47" i="1"/>
  <c r="H49" i="1"/>
  <c r="D49" i="1"/>
  <c r="AJ49" i="1"/>
  <c r="R49" i="1"/>
  <c r="N49" i="1"/>
  <c r="F49" i="1"/>
  <c r="X51" i="1"/>
  <c r="H51" i="1"/>
  <c r="D51" i="1"/>
  <c r="P47" i="1"/>
  <c r="AH47" i="1"/>
  <c r="AJ46" i="1"/>
  <c r="I55" i="1"/>
  <c r="S55" i="1"/>
  <c r="AA55" i="1"/>
  <c r="AF45" i="1"/>
  <c r="AF44" i="1"/>
  <c r="AF43" i="1"/>
  <c r="AF42" i="1"/>
  <c r="AF41" i="1"/>
  <c r="AF40" i="1"/>
  <c r="AF39" i="1"/>
  <c r="AF38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D45" i="1"/>
  <c r="AD44" i="1"/>
  <c r="AD43" i="1"/>
  <c r="AD42" i="1"/>
  <c r="AD41" i="1"/>
  <c r="AD40" i="1"/>
  <c r="AD39" i="1"/>
  <c r="AD38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B45" i="1"/>
  <c r="AB44" i="1"/>
  <c r="AB43" i="1"/>
  <c r="AB42" i="1"/>
  <c r="AB41" i="1"/>
  <c r="AB40" i="1"/>
  <c r="AB39" i="1"/>
  <c r="AB38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C55" i="1" l="1"/>
  <c r="E55" i="1"/>
  <c r="G55" i="1"/>
  <c r="K55" i="1"/>
  <c r="M55" i="1"/>
  <c r="O55" i="1"/>
  <c r="Q55" i="1"/>
  <c r="U55" i="1"/>
  <c r="W55" i="1"/>
  <c r="V14" i="1" l="1"/>
  <c r="T14" i="1"/>
  <c r="R14" i="1"/>
  <c r="P14" i="1"/>
  <c r="N14" i="1"/>
  <c r="L14" i="1"/>
  <c r="J14" i="1"/>
  <c r="H14" i="1"/>
  <c r="F14" i="1"/>
  <c r="AJ14" i="1"/>
  <c r="X14" i="1"/>
  <c r="AH14" i="1"/>
  <c r="Z14" i="1"/>
  <c r="AC55" i="1"/>
  <c r="AE55" i="1"/>
  <c r="AG55" i="1"/>
  <c r="Z23" i="1" l="1"/>
  <c r="AI55" i="1"/>
  <c r="AJ33" i="1"/>
  <c r="AD37" i="1" l="1"/>
  <c r="AB37" i="1"/>
  <c r="AF37" i="1"/>
  <c r="V20" i="1"/>
  <c r="T20" i="1"/>
  <c r="R20" i="1"/>
  <c r="P20" i="1"/>
  <c r="N20" i="1"/>
  <c r="L20" i="1"/>
  <c r="J20" i="1"/>
  <c r="H20" i="1"/>
  <c r="F20" i="1"/>
  <c r="V22" i="1"/>
  <c r="T22" i="1"/>
  <c r="R22" i="1"/>
  <c r="P22" i="1"/>
  <c r="N22" i="1"/>
  <c r="L22" i="1"/>
  <c r="J22" i="1"/>
  <c r="H22" i="1"/>
  <c r="F22" i="1"/>
  <c r="V34" i="1"/>
  <c r="T34" i="1"/>
  <c r="R34" i="1"/>
  <c r="P34" i="1"/>
  <c r="N34" i="1"/>
  <c r="L34" i="1"/>
  <c r="J34" i="1"/>
  <c r="H34" i="1"/>
  <c r="F34" i="1"/>
  <c r="V18" i="1"/>
  <c r="T18" i="1"/>
  <c r="R18" i="1"/>
  <c r="P18" i="1"/>
  <c r="N18" i="1"/>
  <c r="L18" i="1"/>
  <c r="J18" i="1"/>
  <c r="H18" i="1"/>
  <c r="F18" i="1"/>
  <c r="V45" i="1"/>
  <c r="T45" i="1"/>
  <c r="R45" i="1"/>
  <c r="P45" i="1"/>
  <c r="N45" i="1"/>
  <c r="L45" i="1"/>
  <c r="J45" i="1"/>
  <c r="H45" i="1"/>
  <c r="F45" i="1"/>
  <c r="V38" i="1"/>
  <c r="T38" i="1"/>
  <c r="R38" i="1"/>
  <c r="P38" i="1"/>
  <c r="N38" i="1"/>
  <c r="L38" i="1"/>
  <c r="J38" i="1"/>
  <c r="H38" i="1"/>
  <c r="F38" i="1"/>
  <c r="T11" i="1"/>
  <c r="P11" i="1"/>
  <c r="V11" i="1"/>
  <c r="R11" i="1"/>
  <c r="N11" i="1"/>
  <c r="L11" i="1"/>
  <c r="J11" i="1"/>
  <c r="H11" i="1"/>
  <c r="F11" i="1"/>
  <c r="D11" i="1"/>
  <c r="V28" i="1"/>
  <c r="T28" i="1"/>
  <c r="R28" i="1"/>
  <c r="P28" i="1"/>
  <c r="N28" i="1"/>
  <c r="L28" i="1"/>
  <c r="J28" i="1"/>
  <c r="H28" i="1"/>
  <c r="F28" i="1"/>
  <c r="T15" i="1"/>
  <c r="P15" i="1"/>
  <c r="V15" i="1"/>
  <c r="R15" i="1"/>
  <c r="N15" i="1"/>
  <c r="L15" i="1"/>
  <c r="J15" i="1"/>
  <c r="H15" i="1"/>
  <c r="F15" i="1"/>
  <c r="V30" i="1"/>
  <c r="T30" i="1"/>
  <c r="R30" i="1"/>
  <c r="P30" i="1"/>
  <c r="N30" i="1"/>
  <c r="L30" i="1"/>
  <c r="J30" i="1"/>
  <c r="H30" i="1"/>
  <c r="F30" i="1"/>
  <c r="T19" i="1"/>
  <c r="P19" i="1"/>
  <c r="N19" i="1"/>
  <c r="V19" i="1"/>
  <c r="R19" i="1"/>
  <c r="L19" i="1"/>
  <c r="J19" i="1"/>
  <c r="H19" i="1"/>
  <c r="F19" i="1"/>
  <c r="V17" i="1"/>
  <c r="R17" i="1"/>
  <c r="P17" i="1"/>
  <c r="N17" i="1"/>
  <c r="T17" i="1"/>
  <c r="L17" i="1"/>
  <c r="J17" i="1"/>
  <c r="H17" i="1"/>
  <c r="F17" i="1"/>
  <c r="V43" i="1"/>
  <c r="T43" i="1"/>
  <c r="R43" i="1"/>
  <c r="P43" i="1"/>
  <c r="N43" i="1"/>
  <c r="L43" i="1"/>
  <c r="J43" i="1"/>
  <c r="H43" i="1"/>
  <c r="F43" i="1"/>
  <c r="T35" i="1"/>
  <c r="P35" i="1"/>
  <c r="N35" i="1"/>
  <c r="V35" i="1"/>
  <c r="R35" i="1"/>
  <c r="L35" i="1"/>
  <c r="J35" i="1"/>
  <c r="H35" i="1"/>
  <c r="F35" i="1"/>
  <c r="V29" i="1"/>
  <c r="R29" i="1"/>
  <c r="P29" i="1"/>
  <c r="N29" i="1"/>
  <c r="T29" i="1"/>
  <c r="L29" i="1"/>
  <c r="J29" i="1"/>
  <c r="H29" i="1"/>
  <c r="F29" i="1"/>
  <c r="V26" i="1"/>
  <c r="T26" i="1"/>
  <c r="R26" i="1"/>
  <c r="P26" i="1"/>
  <c r="N26" i="1"/>
  <c r="L26" i="1"/>
  <c r="J26" i="1"/>
  <c r="H26" i="1"/>
  <c r="F26" i="1"/>
  <c r="T44" i="1"/>
  <c r="P44" i="1"/>
  <c r="N44" i="1"/>
  <c r="V44" i="1"/>
  <c r="R44" i="1"/>
  <c r="L44" i="1"/>
  <c r="J44" i="1"/>
  <c r="H44" i="1"/>
  <c r="F44" i="1"/>
  <c r="V36" i="1"/>
  <c r="T36" i="1"/>
  <c r="R36" i="1"/>
  <c r="P36" i="1"/>
  <c r="N36" i="1"/>
  <c r="L36" i="1"/>
  <c r="J36" i="1"/>
  <c r="H36" i="1"/>
  <c r="F36" i="1"/>
  <c r="V12" i="1"/>
  <c r="T12" i="1"/>
  <c r="R12" i="1"/>
  <c r="P12" i="1"/>
  <c r="N12" i="1"/>
  <c r="L12" i="1"/>
  <c r="J12" i="1"/>
  <c r="H12" i="1"/>
  <c r="F12" i="1"/>
  <c r="V33" i="1"/>
  <c r="R33" i="1"/>
  <c r="P33" i="1"/>
  <c r="N33" i="1"/>
  <c r="T33" i="1"/>
  <c r="L33" i="1"/>
  <c r="J33" i="1"/>
  <c r="H33" i="1"/>
  <c r="F33" i="1"/>
  <c r="V16" i="1"/>
  <c r="T16" i="1"/>
  <c r="R16" i="1"/>
  <c r="P16" i="1"/>
  <c r="N16" i="1"/>
  <c r="L16" i="1"/>
  <c r="J16" i="1"/>
  <c r="H16" i="1"/>
  <c r="F16" i="1"/>
  <c r="V37" i="1"/>
  <c r="R37" i="1"/>
  <c r="P37" i="1"/>
  <c r="N37" i="1"/>
  <c r="T37" i="1"/>
  <c r="L37" i="1"/>
  <c r="J37" i="1"/>
  <c r="H37" i="1"/>
  <c r="F37" i="1"/>
  <c r="V21" i="1"/>
  <c r="R21" i="1"/>
  <c r="P21" i="1"/>
  <c r="N21" i="1"/>
  <c r="T21" i="1"/>
  <c r="L21" i="1"/>
  <c r="J21" i="1"/>
  <c r="H21" i="1"/>
  <c r="F21" i="1"/>
  <c r="T31" i="1"/>
  <c r="P31" i="1"/>
  <c r="N31" i="1"/>
  <c r="V31" i="1"/>
  <c r="R31" i="1"/>
  <c r="L31" i="1"/>
  <c r="J31" i="1"/>
  <c r="H31" i="1"/>
  <c r="F31" i="1"/>
  <c r="V40" i="1"/>
  <c r="T40" i="1"/>
  <c r="R40" i="1"/>
  <c r="P40" i="1"/>
  <c r="N40" i="1"/>
  <c r="L40" i="1"/>
  <c r="J40" i="1"/>
  <c r="H40" i="1"/>
  <c r="F40" i="1"/>
  <c r="T27" i="1"/>
  <c r="P27" i="1"/>
  <c r="N27" i="1"/>
  <c r="V27" i="1"/>
  <c r="R27" i="1"/>
  <c r="L27" i="1"/>
  <c r="J27" i="1"/>
  <c r="H27" i="1"/>
  <c r="F27" i="1"/>
  <c r="T39" i="1"/>
  <c r="P39" i="1"/>
  <c r="N39" i="1"/>
  <c r="V39" i="1"/>
  <c r="R39" i="1"/>
  <c r="L39" i="1"/>
  <c r="J39" i="1"/>
  <c r="H39" i="1"/>
  <c r="F39" i="1"/>
  <c r="V13" i="1"/>
  <c r="R13" i="1"/>
  <c r="P13" i="1"/>
  <c r="T13" i="1"/>
  <c r="N13" i="1"/>
  <c r="L13" i="1"/>
  <c r="J13" i="1"/>
  <c r="H13" i="1"/>
  <c r="F13" i="1"/>
  <c r="V41" i="1"/>
  <c r="R41" i="1"/>
  <c r="P41" i="1"/>
  <c r="N41" i="1"/>
  <c r="T41" i="1"/>
  <c r="L41" i="1"/>
  <c r="J41" i="1"/>
  <c r="H41" i="1"/>
  <c r="F41" i="1"/>
  <c r="V24" i="1"/>
  <c r="T24" i="1"/>
  <c r="R24" i="1"/>
  <c r="P24" i="1"/>
  <c r="N24" i="1"/>
  <c r="L24" i="1"/>
  <c r="J24" i="1"/>
  <c r="H24" i="1"/>
  <c r="F24" i="1"/>
  <c r="V25" i="1"/>
  <c r="R25" i="1"/>
  <c r="P25" i="1"/>
  <c r="N25" i="1"/>
  <c r="T25" i="1"/>
  <c r="L25" i="1"/>
  <c r="J25" i="1"/>
  <c r="H25" i="1"/>
  <c r="F25" i="1"/>
  <c r="T23" i="1"/>
  <c r="P23" i="1"/>
  <c r="N23" i="1"/>
  <c r="V23" i="1"/>
  <c r="R23" i="1"/>
  <c r="L23" i="1"/>
  <c r="J23" i="1"/>
  <c r="H23" i="1"/>
  <c r="F23" i="1"/>
  <c r="V32" i="1"/>
  <c r="T32" i="1"/>
  <c r="R32" i="1"/>
  <c r="P32" i="1"/>
  <c r="N32" i="1"/>
  <c r="L32" i="1"/>
  <c r="J32" i="1"/>
  <c r="H32" i="1"/>
  <c r="F32" i="1"/>
  <c r="V42" i="1"/>
  <c r="R42" i="1"/>
  <c r="P42" i="1"/>
  <c r="N42" i="1"/>
  <c r="J42" i="1"/>
  <c r="F42" i="1"/>
  <c r="H42" i="1"/>
  <c r="T42" i="1"/>
  <c r="L42" i="1"/>
  <c r="AJ23" i="1"/>
  <c r="AJ32" i="1"/>
  <c r="Z32" i="1"/>
  <c r="AM18" i="1"/>
  <c r="AJ16" i="1"/>
  <c r="Z16" i="1"/>
  <c r="AM14" i="1"/>
  <c r="X20" i="1"/>
  <c r="X37" i="1"/>
  <c r="X42" i="1"/>
  <c r="X21" i="1"/>
  <c r="X22" i="1"/>
  <c r="X31" i="1"/>
  <c r="X40" i="1"/>
  <c r="X34" i="1"/>
  <c r="X19" i="1"/>
  <c r="X17" i="1"/>
  <c r="X39" i="1"/>
  <c r="X13" i="1"/>
  <c r="X41" i="1"/>
  <c r="X44" i="1"/>
  <c r="X25" i="1"/>
  <c r="X23" i="1"/>
  <c r="X32" i="1"/>
  <c r="AH23" i="1"/>
  <c r="X18" i="1"/>
  <c r="X45" i="1"/>
  <c r="X38" i="1"/>
  <c r="X11" i="1"/>
  <c r="X28" i="1"/>
  <c r="X15" i="1"/>
  <c r="X30" i="1"/>
  <c r="AJ25" i="1"/>
  <c r="X27" i="1"/>
  <c r="Z25" i="1"/>
  <c r="AH32" i="1"/>
  <c r="X43" i="1"/>
  <c r="X35" i="1"/>
  <c r="X29" i="1"/>
  <c r="X26" i="1"/>
  <c r="X24" i="1"/>
  <c r="X36" i="1"/>
  <c r="X12" i="1"/>
  <c r="X33" i="1"/>
  <c r="X16" i="1"/>
  <c r="AH12" i="1"/>
  <c r="AH16" i="1"/>
  <c r="Z33" i="1"/>
  <c r="AH33" i="1"/>
  <c r="AH25" i="1"/>
  <c r="Z12" i="1"/>
  <c r="Z30" i="1"/>
  <c r="Z43" i="1"/>
  <c r="Z36" i="1"/>
  <c r="AJ12" i="1"/>
  <c r="AJ36" i="1"/>
  <c r="Z24" i="1"/>
  <c r="AH36" i="1"/>
  <c r="AJ11" i="1"/>
  <c r="AH45" i="1"/>
  <c r="Z26" i="1"/>
  <c r="Z44" i="1"/>
  <c r="Z41" i="1"/>
  <c r="AH11" i="1"/>
  <c r="AJ17" i="1"/>
  <c r="Z19" i="1"/>
  <c r="AH19" i="1"/>
  <c r="AH43" i="1"/>
  <c r="AJ26" i="1"/>
  <c r="AH40" i="1"/>
  <c r="AH28" i="1"/>
  <c r="AH26" i="1"/>
  <c r="AJ24" i="1"/>
  <c r="AH24" i="1"/>
  <c r="AJ20" i="1"/>
  <c r="AH37" i="1"/>
  <c r="AH42" i="1"/>
  <c r="AJ31" i="1"/>
  <c r="Z27" i="1"/>
  <c r="AH41" i="1"/>
  <c r="AJ41" i="1"/>
  <c r="AH18" i="1"/>
  <c r="Z35" i="1"/>
  <c r="AJ44" i="1"/>
  <c r="AH44" i="1"/>
  <c r="AM12" i="1"/>
  <c r="AH21" i="1"/>
  <c r="AJ21" i="1"/>
  <c r="Z34" i="1"/>
  <c r="AJ13" i="1"/>
  <c r="AJ18" i="1"/>
  <c r="AJ40" i="1"/>
  <c r="AH39" i="1"/>
  <c r="Z13" i="1"/>
  <c r="AH13" i="1"/>
  <c r="AH22" i="1"/>
  <c r="AH35" i="1"/>
  <c r="AH29" i="1"/>
  <c r="AM19" i="1"/>
  <c r="AM23" i="1"/>
  <c r="AM21" i="1"/>
  <c r="AJ30" i="1"/>
  <c r="AJ15" i="1"/>
  <c r="Z39" i="1"/>
  <c r="AH38" i="1"/>
  <c r="AJ39" i="1"/>
  <c r="AM30" i="1"/>
  <c r="AM20" i="1"/>
  <c r="AM32" i="1"/>
  <c r="AM39" i="1"/>
  <c r="AH30" i="1"/>
  <c r="Z37" i="1"/>
  <c r="AJ27" i="1"/>
  <c r="AJ37" i="1"/>
  <c r="AJ35" i="1"/>
  <c r="AJ43" i="1"/>
  <c r="Z29" i="1"/>
  <c r="AM15" i="1"/>
  <c r="AM27" i="1"/>
  <c r="AM37" i="1"/>
  <c r="AM44" i="1"/>
  <c r="AJ19" i="1"/>
  <c r="AM13" i="1"/>
  <c r="AM42" i="1"/>
  <c r="AM11" i="1"/>
  <c r="AM24" i="1"/>
  <c r="AM26" i="1"/>
  <c r="Z11" i="1"/>
  <c r="Z38" i="1"/>
  <c r="Z40" i="1"/>
  <c r="Z45" i="1"/>
  <c r="AJ38" i="1"/>
  <c r="AJ45" i="1"/>
  <c r="Z28" i="1"/>
  <c r="AJ28" i="1"/>
  <c r="AH34" i="1"/>
  <c r="AJ34" i="1"/>
  <c r="Z18" i="1"/>
  <c r="AH17" i="1"/>
  <c r="Z17" i="1"/>
  <c r="AM34" i="1"/>
  <c r="AM40" i="1"/>
  <c r="AM16" i="1"/>
  <c r="AM33" i="1"/>
  <c r="AM45" i="1"/>
  <c r="AM41" i="1"/>
  <c r="AM35" i="1"/>
  <c r="AM28" i="1"/>
  <c r="AM22" i="1"/>
  <c r="AM25" i="1"/>
  <c r="AM36" i="1"/>
  <c r="AM43" i="1"/>
  <c r="AM31" i="1"/>
  <c r="AM17" i="1"/>
  <c r="AM29" i="1"/>
  <c r="AM38" i="1"/>
  <c r="Z22" i="1"/>
  <c r="Z21" i="1"/>
  <c r="Z31" i="1"/>
  <c r="Z42" i="1"/>
  <c r="AH27" i="1"/>
  <c r="AJ22" i="1"/>
  <c r="AH31" i="1"/>
  <c r="Z15" i="1"/>
  <c r="AH15" i="1"/>
  <c r="Z20" i="1"/>
  <c r="AJ42" i="1"/>
  <c r="AH20" i="1"/>
  <c r="AL52" i="1" l="1"/>
  <c r="AL46" i="1"/>
  <c r="AL48" i="1"/>
  <c r="AL50" i="1"/>
  <c r="AL47" i="1"/>
  <c r="AL49" i="1"/>
  <c r="AL51" i="1"/>
  <c r="I56" i="1"/>
  <c r="S56" i="1"/>
  <c r="AA56" i="1"/>
  <c r="AL15" i="1"/>
  <c r="AL42" i="1"/>
  <c r="Y56" i="1"/>
  <c r="AL14" i="1"/>
  <c r="AI56" i="1"/>
  <c r="AL27" i="1"/>
  <c r="AL21" i="1"/>
  <c r="E56" i="1"/>
  <c r="K56" i="1"/>
  <c r="Q56" i="1"/>
  <c r="C56" i="1"/>
  <c r="G56" i="1"/>
  <c r="M56" i="1"/>
  <c r="O56" i="1"/>
  <c r="U56" i="1"/>
  <c r="W56" i="1"/>
  <c r="AL38" i="1"/>
  <c r="AL13" i="1"/>
  <c r="AL20" i="1"/>
  <c r="AE56" i="1"/>
  <c r="AC56" i="1"/>
  <c r="AL23" i="1"/>
  <c r="AL45" i="1"/>
  <c r="AL16" i="1"/>
  <c r="AL17" i="1"/>
  <c r="AL25" i="1"/>
  <c r="AL28" i="1"/>
  <c r="AL19" i="1"/>
  <c r="AL12" i="1"/>
  <c r="AL33" i="1"/>
  <c r="AL32" i="1"/>
  <c r="AL37" i="1"/>
  <c r="AL40" i="1"/>
  <c r="AL35" i="1"/>
  <c r="AL18" i="1"/>
  <c r="AL29" i="1"/>
  <c r="AL43" i="1"/>
  <c r="AL30" i="1"/>
  <c r="AL11" i="1"/>
  <c r="AL36" i="1"/>
  <c r="AL31" i="1"/>
  <c r="AG56" i="1"/>
  <c r="AL39" i="1"/>
  <c r="AL24" i="1"/>
  <c r="AL44" i="1"/>
  <c r="AL34" i="1"/>
  <c r="AL41" i="1"/>
  <c r="AL26" i="1"/>
  <c r="AL22" i="1"/>
  <c r="AK56" i="1" l="1"/>
</calcChain>
</file>

<file path=xl/sharedStrings.xml><?xml version="1.0" encoding="utf-8"?>
<sst xmlns="http://schemas.openxmlformats.org/spreadsheetml/2006/main" count="162" uniqueCount="91">
  <si>
    <t xml:space="preserve"> </t>
  </si>
  <si>
    <t>OPERATING</t>
  </si>
  <si>
    <t>CAPITAL</t>
  </si>
  <si>
    <t>%</t>
  </si>
  <si>
    <t>TOTAL</t>
  </si>
  <si>
    <t>URB. AREA.</t>
  </si>
  <si>
    <t xml:space="preserve">% </t>
  </si>
  <si>
    <t>% OF</t>
  </si>
  <si>
    <t>PROGRAM</t>
  </si>
  <si>
    <t>FORMULA</t>
  </si>
  <si>
    <t>OBLIGATED</t>
  </si>
  <si>
    <t xml:space="preserve">     TOTAL</t>
  </si>
  <si>
    <t xml:space="preserve">     % of Total</t>
  </si>
  <si>
    <t>Atlanta, GA</t>
  </si>
  <si>
    <t>Cleveland, OH</t>
  </si>
  <si>
    <t>Detroit, MI</t>
  </si>
  <si>
    <t>Houston, TX</t>
  </si>
  <si>
    <t>Milwaukee, WI</t>
  </si>
  <si>
    <t>Pittsburgh, PA</t>
  </si>
  <si>
    <t>San Antonio, TX</t>
  </si>
  <si>
    <t>San Diego, CA</t>
  </si>
  <si>
    <t>San Jose, CA</t>
  </si>
  <si>
    <t>San Juan, PR</t>
  </si>
  <si>
    <t>Seattle, WA</t>
  </si>
  <si>
    <t>CAPITAL OBLIGATIONS</t>
  </si>
  <si>
    <t>UZA</t>
  </si>
  <si>
    <t>URBANIZED AREAS OVER 1 MILLION POPULATION</t>
  </si>
  <si>
    <t>JOB</t>
  </si>
  <si>
    <t>ACCESS</t>
  </si>
  <si>
    <t>Rank</t>
  </si>
  <si>
    <t>Cincinnati, OH-KY-IN</t>
  </si>
  <si>
    <t>Virginia Beach, VA</t>
  </si>
  <si>
    <t>Providence, RI-MA</t>
  </si>
  <si>
    <t>Orlando, FL</t>
  </si>
  <si>
    <t>Miami, FL</t>
  </si>
  <si>
    <t>Indianapolis, IN</t>
  </si>
  <si>
    <t>Columbus, OH</t>
  </si>
  <si>
    <t>Portland, OR-WA</t>
  </si>
  <si>
    <t>Chicago, IL-IN</t>
  </si>
  <si>
    <t>Kansas City, MO-KS</t>
  </si>
  <si>
    <t>Philadelphia, PA-NJ-DE-MD</t>
  </si>
  <si>
    <t>St. Louis, MO-IL</t>
  </si>
  <si>
    <t>Washington, DC-VA-MD</t>
  </si>
  <si>
    <t xml:space="preserve">CLEAN </t>
  </si>
  <si>
    <t>FUELS</t>
  </si>
  <si>
    <t>FREEDOM</t>
  </si>
  <si>
    <t>NEW</t>
  </si>
  <si>
    <t>JOB ACCESS</t>
  </si>
  <si>
    <t xml:space="preserve">FHWA TRF / </t>
  </si>
  <si>
    <t>EMER SUPPL.</t>
  </si>
  <si>
    <t>URBANIZED</t>
  </si>
  <si>
    <t>AREA</t>
  </si>
  <si>
    <t>REV. COM</t>
  </si>
  <si>
    <t>TIGER</t>
  </si>
  <si>
    <t>OPERATING OBLIGATIONS</t>
  </si>
  <si>
    <t xml:space="preserve">               % of Total (last column) is the UZA percentage of the total for all large UZAs.  Others are the program percentages by UZA.</t>
  </si>
  <si>
    <t xml:space="preserve">of OBLIGATED </t>
  </si>
  <si>
    <t xml:space="preserve">ELDERLY AND </t>
  </si>
  <si>
    <t>DISABILITIES</t>
  </si>
  <si>
    <t>HURRICANE</t>
  </si>
  <si>
    <t>SANDY</t>
  </si>
  <si>
    <t>IND. WITH</t>
  </si>
  <si>
    <t>RAIL SAFETY</t>
  </si>
  <si>
    <t>IMPROVEMENT</t>
  </si>
  <si>
    <t xml:space="preserve">               New Freedom, JARC and Emergency Suppl./ FHWA include planning.  </t>
  </si>
  <si>
    <t>NOTE:    Represents Capital obligations for Urb. Area Formula. Alternative Analysis, Capital, National Research, TIGER,</t>
  </si>
  <si>
    <t>Capital includes (5309 - Fixed Guideway Modernization, Bus and Bus Facilities and New Starts), 5339 - Bus and Bus Facilities and 5337 - State of Good Repair.</t>
  </si>
  <si>
    <t>TABLE 6</t>
  </si>
  <si>
    <t>SEC 115 (FY 2004</t>
  </si>
  <si>
    <t>FHWA APPROPS.)</t>
  </si>
  <si>
    <t>Austin, TX</t>
  </si>
  <si>
    <t>Baltimore, MD</t>
  </si>
  <si>
    <t>Boston, MA-NH-RI</t>
  </si>
  <si>
    <t>Charlotte, NC-SC</t>
  </si>
  <si>
    <t>Dallas-Fort Worth-Arlington, TX</t>
  </si>
  <si>
    <t>Denver-Aurora, CO</t>
  </si>
  <si>
    <t>Jacksonville, FL</t>
  </si>
  <si>
    <t>Las Vegas-Henderson, NV</t>
  </si>
  <si>
    <t>Los Angeles-Long Beach-Anaheim, CA</t>
  </si>
  <si>
    <t>Memphis, TN-MS-AR</t>
  </si>
  <si>
    <t>Minneapolis-St. Paul, MN-WI</t>
  </si>
  <si>
    <t>New York-Newark, NY-NJ-CT</t>
  </si>
  <si>
    <t>Phoenix-Mesa, AZ</t>
  </si>
  <si>
    <t>Riverside-San Bernardino, CA</t>
  </si>
  <si>
    <t>Sacramento, CA</t>
  </si>
  <si>
    <t>Salt Lake City-West Valley City, UT</t>
  </si>
  <si>
    <t>San Francisco-Oakland, CA</t>
  </si>
  <si>
    <t>Tampa-St. Petersburg, FL</t>
  </si>
  <si>
    <t>UZA Name</t>
  </si>
  <si>
    <t>Total</t>
  </si>
  <si>
    <t>CAPITAL (including Planning) AND OPERATING OBLIGATIONS FOR FY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</si>
</sst>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#,##0.0_);\(#,##0.0\)"/>
    <numFmt numFmtId="165" formatCode="0.00E+00_)"/>
    <numFmt numFmtId="166" formatCode="&quot;$&quot;#,##0"/>
  </numFmts>
  <fonts count="5" x14ac:knownFonts="1">
    <font>
      <sz val="12"/>
      <name val="Arial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53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ck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165" fontId="0" fillId="0" borderId="0"/>
  </cellStyleXfs>
  <cellXfs count="145">
    <xf numFmtId="165" fontId="0" fillId="0" borderId="0" xfId="0"/>
    <xf numFmtId="165" fontId="1" fillId="0" borderId="0" xfId="0" applyFont="1"/>
    <xf numFmtId="3" fontId="0" fillId="0" borderId="0" xfId="0" applyNumberFormat="1"/>
    <xf numFmtId="3" fontId="1" fillId="0" borderId="0" xfId="0" applyNumberFormat="1" applyFont="1"/>
    <xf numFmtId="165" fontId="2" fillId="0" borderId="1" xfId="0" applyFont="1" applyBorder="1"/>
    <xf numFmtId="3" fontId="2" fillId="0" borderId="1" xfId="0" applyNumberFormat="1" applyFont="1" applyBorder="1"/>
    <xf numFmtId="165" fontId="2" fillId="0" borderId="0" xfId="0" applyFont="1"/>
    <xf numFmtId="165" fontId="2" fillId="0" borderId="0" xfId="0" applyFont="1" applyBorder="1"/>
    <xf numFmtId="3" fontId="3" fillId="0" borderId="0" xfId="0" applyNumberFormat="1" applyFont="1" applyBorder="1"/>
    <xf numFmtId="165" fontId="3" fillId="0" borderId="0" xfId="0" applyFont="1" applyBorder="1"/>
    <xf numFmtId="165" fontId="3" fillId="0" borderId="2" xfId="0" applyFont="1" applyFill="1" applyBorder="1"/>
    <xf numFmtId="3" fontId="3" fillId="0" borderId="2" xfId="0" applyNumberFormat="1" applyFont="1" applyFill="1" applyBorder="1"/>
    <xf numFmtId="3" fontId="3" fillId="0" borderId="2" xfId="0" applyNumberFormat="1" applyFont="1" applyFill="1" applyBorder="1" applyAlignment="1">
      <alignment horizontal="center"/>
    </xf>
    <xf numFmtId="165" fontId="2" fillId="0" borderId="2" xfId="0" applyFont="1" applyFill="1" applyBorder="1"/>
    <xf numFmtId="165" fontId="2" fillId="0" borderId="3" xfId="0" applyFont="1" applyFill="1" applyBorder="1"/>
    <xf numFmtId="165" fontId="2" fillId="0" borderId="4" xfId="0" applyFont="1" applyFill="1" applyBorder="1"/>
    <xf numFmtId="3" fontId="2" fillId="0" borderId="0" xfId="0" applyNumberFormat="1" applyFont="1" applyFill="1" applyBorder="1"/>
    <xf numFmtId="165" fontId="2" fillId="0" borderId="0" xfId="0" applyFont="1" applyFill="1" applyBorder="1"/>
    <xf numFmtId="165" fontId="3" fillId="0" borderId="3" xfId="0" applyFont="1" applyBorder="1"/>
    <xf numFmtId="165" fontId="3" fillId="0" borderId="4" xfId="0" applyFont="1" applyBorder="1"/>
    <xf numFmtId="165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5" fontId="3" fillId="0" borderId="5" xfId="0" applyFont="1" applyFill="1" applyBorder="1" applyAlignment="1">
      <alignment horizontal="center"/>
    </xf>
    <xf numFmtId="165" fontId="3" fillId="0" borderId="6" xfId="0" applyFont="1" applyFill="1" applyBorder="1" applyAlignment="1">
      <alignment horizontal="center"/>
    </xf>
    <xf numFmtId="165" fontId="3" fillId="0" borderId="0" xfId="0" applyFont="1" applyBorder="1" applyAlignment="1">
      <alignment horizontal="center"/>
    </xf>
    <xf numFmtId="165" fontId="3" fillId="0" borderId="0" xfId="0" applyFont="1"/>
    <xf numFmtId="37" fontId="2" fillId="0" borderId="0" xfId="0" applyNumberFormat="1" applyFont="1" applyProtection="1"/>
    <xf numFmtId="165" fontId="2" fillId="0" borderId="0" xfId="0" applyFont="1" applyFill="1"/>
    <xf numFmtId="165" fontId="2" fillId="0" borderId="5" xfId="0" applyFont="1" applyFill="1" applyBorder="1"/>
    <xf numFmtId="165" fontId="2" fillId="0" borderId="6" xfId="0" applyFont="1" applyFill="1" applyBorder="1"/>
    <xf numFmtId="165" fontId="2" fillId="0" borderId="5" xfId="0" applyFont="1" applyBorder="1"/>
    <xf numFmtId="166" fontId="2" fillId="0" borderId="5" xfId="0" applyNumberFormat="1" applyFont="1" applyBorder="1"/>
    <xf numFmtId="164" fontId="2" fillId="0" borderId="0" xfId="0" applyNumberFormat="1" applyFont="1" applyBorder="1" applyProtection="1"/>
    <xf numFmtId="166" fontId="2" fillId="0" borderId="0" xfId="0" applyNumberFormat="1" applyFont="1" applyBorder="1" applyProtection="1"/>
    <xf numFmtId="166" fontId="2" fillId="0" borderId="5" xfId="0" applyNumberFormat="1" applyFont="1" applyBorder="1" applyProtection="1"/>
    <xf numFmtId="164" fontId="2" fillId="0" borderId="6" xfId="0" applyNumberFormat="1" applyFont="1" applyBorder="1" applyProtection="1"/>
    <xf numFmtId="165" fontId="2" fillId="0" borderId="7" xfId="0" applyFont="1" applyBorder="1"/>
    <xf numFmtId="164" fontId="2" fillId="0" borderId="8" xfId="0" applyNumberFormat="1" applyFont="1" applyBorder="1" applyProtection="1"/>
    <xf numFmtId="166" fontId="2" fillId="0" borderId="8" xfId="0" applyNumberFormat="1" applyFont="1" applyBorder="1" applyProtection="1"/>
    <xf numFmtId="166" fontId="2" fillId="0" borderId="7" xfId="0" applyNumberFormat="1" applyFont="1" applyBorder="1" applyProtection="1"/>
    <xf numFmtId="164" fontId="2" fillId="0" borderId="9" xfId="0" applyNumberFormat="1" applyFont="1" applyBorder="1" applyProtection="1"/>
    <xf numFmtId="166" fontId="2" fillId="0" borderId="0" xfId="0" applyNumberFormat="1" applyFont="1" applyFill="1" applyBorder="1"/>
    <xf numFmtId="166" fontId="2" fillId="0" borderId="0" xfId="0" applyNumberFormat="1" applyFont="1" applyFill="1" applyBorder="1" applyProtection="1"/>
    <xf numFmtId="164" fontId="2" fillId="0" borderId="10" xfId="0" applyNumberFormat="1" applyFont="1" applyBorder="1" applyProtection="1"/>
    <xf numFmtId="164" fontId="2" fillId="0" borderId="11" xfId="0" applyNumberFormat="1" applyFont="1" applyBorder="1" applyProtection="1"/>
    <xf numFmtId="166" fontId="3" fillId="0" borderId="12" xfId="0" applyNumberFormat="1" applyFont="1" applyBorder="1"/>
    <xf numFmtId="165" fontId="3" fillId="0" borderId="12" xfId="0" applyFont="1" applyBorder="1"/>
    <xf numFmtId="166" fontId="2" fillId="0" borderId="12" xfId="0" applyNumberFormat="1" applyFont="1" applyBorder="1" applyProtection="1"/>
    <xf numFmtId="37" fontId="2" fillId="0" borderId="12" xfId="0" applyNumberFormat="1" applyFont="1" applyBorder="1" applyProtection="1"/>
    <xf numFmtId="166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166" fontId="3" fillId="0" borderId="0" xfId="0" applyNumberFormat="1" applyFont="1" applyProtection="1"/>
    <xf numFmtId="3" fontId="3" fillId="0" borderId="0" xfId="0" applyNumberFormat="1" applyFont="1" applyProtection="1"/>
    <xf numFmtId="166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3" fillId="0" borderId="0" xfId="0" applyNumberFormat="1" applyFont="1" applyBorder="1" applyProtection="1"/>
    <xf numFmtId="3" fontId="2" fillId="0" borderId="16" xfId="0" applyNumberFormat="1" applyFont="1" applyBorder="1" applyProtection="1"/>
    <xf numFmtId="3" fontId="2" fillId="0" borderId="0" xfId="0" applyNumberFormat="1" applyFont="1" applyProtection="1"/>
    <xf numFmtId="3" fontId="2" fillId="0" borderId="0" xfId="0" applyNumberFormat="1" applyFont="1"/>
    <xf numFmtId="164" fontId="3" fillId="0" borderId="0" xfId="0" applyNumberFormat="1" applyFont="1" applyProtection="1"/>
    <xf numFmtId="164" fontId="3" fillId="0" borderId="5" xfId="0" applyNumberFormat="1" applyFont="1" applyBorder="1" applyProtection="1"/>
    <xf numFmtId="164" fontId="3" fillId="0" borderId="6" xfId="0" applyNumberFormat="1" applyFont="1" applyBorder="1" applyProtection="1"/>
    <xf numFmtId="164" fontId="3" fillId="0" borderId="0" xfId="0" applyNumberFormat="1" applyFont="1" applyBorder="1" applyProtection="1"/>
    <xf numFmtId="37" fontId="2" fillId="0" borderId="16" xfId="0" applyNumberFormat="1" applyFont="1" applyBorder="1" applyProtection="1"/>
    <xf numFmtId="3" fontId="3" fillId="0" borderId="17" xfId="0" applyNumberFormat="1" applyFont="1" applyBorder="1"/>
    <xf numFmtId="165" fontId="3" fillId="0" borderId="17" xfId="0" applyFont="1" applyBorder="1"/>
    <xf numFmtId="5" fontId="3" fillId="0" borderId="17" xfId="0" applyNumberFormat="1" applyFont="1" applyBorder="1" applyProtection="1"/>
    <xf numFmtId="164" fontId="3" fillId="0" borderId="17" xfId="0" applyNumberFormat="1" applyFont="1" applyBorder="1" applyProtection="1"/>
    <xf numFmtId="3" fontId="3" fillId="0" borderId="17" xfId="0" applyNumberFormat="1" applyFont="1" applyBorder="1" applyProtection="1"/>
    <xf numFmtId="5" fontId="3" fillId="0" borderId="18" xfId="0" applyNumberFormat="1" applyFont="1" applyBorder="1" applyProtection="1"/>
    <xf numFmtId="164" fontId="3" fillId="0" borderId="19" xfId="0" applyNumberFormat="1" applyFont="1" applyBorder="1" applyProtection="1"/>
    <xf numFmtId="164" fontId="3" fillId="0" borderId="18" xfId="0" applyNumberFormat="1" applyFont="1" applyBorder="1" applyProtection="1"/>
    <xf numFmtId="37" fontId="2" fillId="0" borderId="20" xfId="0" applyNumberFormat="1" applyFont="1" applyBorder="1" applyProtection="1"/>
    <xf numFmtId="3" fontId="3" fillId="0" borderId="0" xfId="0" applyNumberFormat="1" applyFont="1"/>
    <xf numFmtId="5" fontId="3" fillId="0" borderId="0" xfId="0" applyNumberFormat="1" applyFont="1" applyProtection="1"/>
    <xf numFmtId="165" fontId="4" fillId="0" borderId="0" xfId="0" applyFont="1"/>
    <xf numFmtId="166" fontId="2" fillId="0" borderId="0" xfId="0" applyNumberFormat="1" applyFont="1" applyBorder="1"/>
    <xf numFmtId="37" fontId="2" fillId="0" borderId="6" xfId="0" applyNumberFormat="1" applyFont="1" applyBorder="1" applyAlignment="1" applyProtection="1">
      <alignment horizontal="center"/>
    </xf>
    <xf numFmtId="37" fontId="2" fillId="0" borderId="9" xfId="0" applyNumberFormat="1" applyFont="1" applyBorder="1" applyAlignment="1" applyProtection="1">
      <alignment horizontal="center"/>
    </xf>
    <xf numFmtId="165" fontId="2" fillId="0" borderId="21" xfId="0" applyFont="1" applyFill="1" applyBorder="1"/>
    <xf numFmtId="165" fontId="3" fillId="0" borderId="0" xfId="0" applyFont="1" applyFill="1" applyBorder="1"/>
    <xf numFmtId="165" fontId="2" fillId="0" borderId="24" xfId="0" applyFont="1" applyBorder="1"/>
    <xf numFmtId="165" fontId="3" fillId="0" borderId="5" xfId="0" applyFont="1" applyBorder="1"/>
    <xf numFmtId="165" fontId="0" fillId="0" borderId="0" xfId="0" applyBorder="1"/>
    <xf numFmtId="165" fontId="3" fillId="0" borderId="25" xfId="0" applyFont="1" applyBorder="1"/>
    <xf numFmtId="3" fontId="3" fillId="0" borderId="26" xfId="0" applyNumberFormat="1" applyFont="1" applyBorder="1"/>
    <xf numFmtId="165" fontId="3" fillId="0" borderId="26" xfId="0" applyFont="1" applyBorder="1"/>
    <xf numFmtId="165" fontId="3" fillId="0" borderId="27" xfId="0" applyFont="1" applyBorder="1"/>
    <xf numFmtId="165" fontId="2" fillId="0" borderId="23" xfId="0" applyFont="1" applyBorder="1"/>
    <xf numFmtId="165" fontId="3" fillId="0" borderId="6" xfId="0" applyFont="1" applyBorder="1"/>
    <xf numFmtId="166" fontId="2" fillId="0" borderId="2" xfId="0" applyNumberFormat="1" applyFont="1" applyFill="1" applyBorder="1"/>
    <xf numFmtId="166" fontId="2" fillId="0" borderId="2" xfId="0" applyNumberFormat="1" applyFont="1" applyFill="1" applyBorder="1" applyProtection="1"/>
    <xf numFmtId="166" fontId="2" fillId="0" borderId="8" xfId="0" applyNumberFormat="1" applyFont="1" applyFill="1" applyBorder="1" applyProtection="1"/>
    <xf numFmtId="165" fontId="3" fillId="0" borderId="0" xfId="0" applyFont="1" applyFill="1"/>
    <xf numFmtId="166" fontId="2" fillId="0" borderId="3" xfId="0" applyNumberFormat="1" applyFont="1" applyFill="1" applyBorder="1"/>
    <xf numFmtId="164" fontId="2" fillId="0" borderId="2" xfId="0" applyNumberFormat="1" applyFont="1" applyFill="1" applyBorder="1" applyProtection="1"/>
    <xf numFmtId="166" fontId="2" fillId="0" borderId="3" xfId="0" applyNumberFormat="1" applyFont="1" applyFill="1" applyBorder="1" applyProtection="1"/>
    <xf numFmtId="164" fontId="2" fillId="0" borderId="4" xfId="0" applyNumberFormat="1" applyFont="1" applyFill="1" applyBorder="1" applyProtection="1"/>
    <xf numFmtId="37" fontId="2" fillId="0" borderId="4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Protection="1"/>
    <xf numFmtId="164" fontId="2" fillId="0" borderId="0" xfId="0" applyNumberFormat="1" applyFont="1" applyFill="1" applyBorder="1" applyProtection="1"/>
    <xf numFmtId="166" fontId="2" fillId="0" borderId="5" xfId="0" applyNumberFormat="1" applyFont="1" applyFill="1" applyBorder="1" applyProtection="1"/>
    <xf numFmtId="164" fontId="2" fillId="0" borderId="6" xfId="0" applyNumberFormat="1" applyFont="1" applyFill="1" applyBorder="1" applyProtection="1"/>
    <xf numFmtId="37" fontId="2" fillId="0" borderId="6" xfId="0" applyNumberFormat="1" applyFont="1" applyFill="1" applyBorder="1" applyAlignment="1" applyProtection="1">
      <alignment horizontal="center"/>
    </xf>
    <xf numFmtId="165" fontId="2" fillId="0" borderId="7" xfId="0" applyFont="1" applyFill="1" applyBorder="1" applyAlignment="1">
      <alignment wrapText="1"/>
    </xf>
    <xf numFmtId="164" fontId="2" fillId="0" borderId="8" xfId="0" applyNumberFormat="1" applyFont="1" applyFill="1" applyBorder="1" applyProtection="1"/>
    <xf numFmtId="166" fontId="2" fillId="0" borderId="7" xfId="0" applyNumberFormat="1" applyFont="1" applyFill="1" applyBorder="1" applyProtection="1"/>
    <xf numFmtId="164" fontId="2" fillId="0" borderId="9" xfId="0" applyNumberFormat="1" applyFont="1" applyFill="1" applyBorder="1" applyProtection="1"/>
    <xf numFmtId="37" fontId="2" fillId="0" borderId="9" xfId="0" applyNumberFormat="1" applyFont="1" applyFill="1" applyBorder="1" applyAlignment="1" applyProtection="1">
      <alignment horizontal="center"/>
    </xf>
    <xf numFmtId="165" fontId="2" fillId="0" borderId="7" xfId="0" applyFont="1" applyFill="1" applyBorder="1"/>
    <xf numFmtId="165" fontId="2" fillId="0" borderId="28" xfId="0" applyFont="1" applyBorder="1"/>
    <xf numFmtId="165" fontId="2" fillId="0" borderId="29" xfId="0" applyFont="1" applyBorder="1"/>
    <xf numFmtId="5" fontId="2" fillId="0" borderId="2" xfId="0" applyNumberFormat="1" applyFont="1" applyFill="1" applyBorder="1" applyProtection="1"/>
    <xf numFmtId="5" fontId="2" fillId="0" borderId="0" xfId="0" applyNumberFormat="1" applyFont="1" applyBorder="1" applyProtection="1"/>
    <xf numFmtId="3" fontId="3" fillId="0" borderId="0" xfId="0" applyNumberFormat="1" applyFont="1" applyAlignment="1"/>
    <xf numFmtId="165" fontId="3" fillId="0" borderId="6" xfId="0" applyFont="1" applyFill="1" applyBorder="1" applyAlignment="1">
      <alignment horizontal="center" vertical="center"/>
    </xf>
    <xf numFmtId="165" fontId="3" fillId="0" borderId="0" xfId="0" applyFont="1" applyFill="1" applyBorder="1" applyAlignment="1">
      <alignment horizontal="center" vertical="center"/>
    </xf>
    <xf numFmtId="3" fontId="2" fillId="0" borderId="5" xfId="0" applyNumberFormat="1" applyFont="1" applyFill="1" applyBorder="1"/>
    <xf numFmtId="3" fontId="2" fillId="0" borderId="7" xfId="0" applyNumberFormat="1" applyFont="1" applyFill="1" applyBorder="1"/>
    <xf numFmtId="3" fontId="2" fillId="0" borderId="5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Fill="1" applyBorder="1"/>
    <xf numFmtId="3" fontId="2" fillId="0" borderId="0" xfId="0" applyNumberFormat="1" applyFont="1" applyBorder="1"/>
    <xf numFmtId="3" fontId="2" fillId="0" borderId="8" xfId="0" applyNumberFormat="1" applyFont="1" applyBorder="1"/>
    <xf numFmtId="37" fontId="2" fillId="0" borderId="0" xfId="0" applyNumberFormat="1" applyFont="1" applyFill="1" applyBorder="1" applyProtection="1"/>
    <xf numFmtId="37" fontId="2" fillId="0" borderId="8" xfId="0" applyNumberFormat="1" applyFont="1" applyFill="1" applyBorder="1" applyProtection="1"/>
    <xf numFmtId="37" fontId="2" fillId="0" borderId="0" xfId="0" applyNumberFormat="1" applyFont="1" applyBorder="1" applyProtection="1"/>
    <xf numFmtId="37" fontId="2" fillId="0" borderId="8" xfId="0" applyNumberFormat="1" applyFont="1" applyBorder="1" applyProtection="1"/>
    <xf numFmtId="3" fontId="2" fillId="0" borderId="0" xfId="0" applyNumberFormat="1" applyFont="1" applyFill="1" applyBorder="1" applyProtection="1"/>
    <xf numFmtId="3" fontId="2" fillId="0" borderId="8" xfId="0" applyNumberFormat="1" applyFont="1" applyFill="1" applyBorder="1" applyProtection="1"/>
    <xf numFmtId="3" fontId="2" fillId="0" borderId="0" xfId="0" applyNumberFormat="1" applyFont="1" applyBorder="1" applyProtection="1"/>
    <xf numFmtId="3" fontId="2" fillId="0" borderId="8" xfId="0" applyNumberFormat="1" applyFont="1" applyBorder="1" applyProtection="1"/>
    <xf numFmtId="3" fontId="2" fillId="0" borderId="10" xfId="0" applyNumberFormat="1" applyFont="1" applyBorder="1" applyProtection="1"/>
    <xf numFmtId="3" fontId="2" fillId="0" borderId="2" xfId="0" applyNumberFormat="1" applyFont="1" applyFill="1" applyBorder="1" applyProtection="1"/>
    <xf numFmtId="37" fontId="2" fillId="0" borderId="10" xfId="0" applyNumberFormat="1" applyFont="1" applyBorder="1" applyProtection="1"/>
    <xf numFmtId="165" fontId="3" fillId="0" borderId="8" xfId="0" applyFont="1" applyBorder="1"/>
    <xf numFmtId="1" fontId="0" fillId="0" borderId="0" xfId="0" applyNumberFormat="1"/>
    <xf numFmtId="165" fontId="3" fillId="0" borderId="22" xfId="0" applyFont="1" applyBorder="1" applyAlignment="1">
      <alignment horizontal="center"/>
    </xf>
    <xf numFmtId="165" fontId="2" fillId="0" borderId="22" xfId="0" applyFont="1" applyBorder="1" applyAlignment="1"/>
    <xf numFmtId="165" fontId="0" fillId="0" borderId="22" xfId="0" applyBorder="1" applyAlignment="1"/>
    <xf numFmtId="165" fontId="1" fillId="0" borderId="0" xfId="0" applyFont="1" applyAlignment="1">
      <alignment horizontal="center"/>
    </xf>
    <xf numFmtId="165" fontId="0" fillId="0" borderId="0" xfId="0" applyAlignment="1">
      <alignment horizontal="center"/>
    </xf>
    <xf numFmtId="165" fontId="0" fillId="0" borderId="0" xfId="0" applyAlignment="1"/>
    <xf numFmtId="165" fontId="3" fillId="0" borderId="2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U131"/>
  <sheetViews>
    <sheetView tabSelected="1" defaultGridColor="0" topLeftCell="P1" colorId="22" zoomScale="75" zoomScaleNormal="75" workbookViewId="0">
      <selection activeCell="Y55" sqref="Y55"/>
    </sheetView>
  </sheetViews>
  <sheetFormatPr defaultColWidth="11.44140625" defaultRowHeight="15" x14ac:dyDescent="0.2"/>
  <cols>
    <col min="1" max="1" width="0.44140625" customWidth="1"/>
    <col min="2" max="2" width="25.44140625" customWidth="1"/>
    <col min="3" max="3" width="14.33203125" style="2" customWidth="1"/>
    <col min="4" max="4" width="6.88671875" customWidth="1"/>
    <col min="5" max="5" width="14" customWidth="1"/>
    <col min="6" max="6" width="6" customWidth="1"/>
    <col min="7" max="7" width="14.44140625" style="2" customWidth="1"/>
    <col min="8" max="8" width="6" customWidth="1"/>
    <col min="9" max="9" width="13.5546875" customWidth="1"/>
    <col min="10" max="10" width="5.5546875" customWidth="1"/>
    <col min="11" max="11" width="13.33203125" customWidth="1"/>
    <col min="12" max="12" width="6" customWidth="1"/>
    <col min="13" max="13" width="13.21875" style="2" customWidth="1"/>
    <col min="14" max="14" width="6" customWidth="1"/>
    <col min="15" max="15" width="13" customWidth="1"/>
    <col min="16" max="16" width="6" customWidth="1"/>
    <col min="17" max="17" width="16.88671875" bestFit="1" customWidth="1"/>
    <col min="18" max="18" width="6" customWidth="1"/>
    <col min="19" max="19" width="14.77734375" customWidth="1"/>
    <col min="20" max="20" width="6" customWidth="1"/>
    <col min="21" max="21" width="13.88671875" customWidth="1"/>
    <col min="22" max="22" width="6" customWidth="1"/>
    <col min="23" max="23" width="16" customWidth="1"/>
    <col min="24" max="24" width="7.77734375" bestFit="1" customWidth="1"/>
    <col min="25" max="25" width="13.44140625" style="2" customWidth="1"/>
    <col min="26" max="26" width="13.109375" bestFit="1" customWidth="1"/>
    <col min="27" max="27" width="16.109375" customWidth="1"/>
    <col min="28" max="28" width="12.6640625" customWidth="1"/>
    <col min="29" max="29" width="12.5546875" customWidth="1"/>
    <col min="30" max="30" width="6" customWidth="1"/>
    <col min="31" max="31" width="11" customWidth="1"/>
    <col min="32" max="32" width="7.21875" customWidth="1"/>
    <col min="33" max="33" width="16.44140625" customWidth="1"/>
    <col min="34" max="34" width="6.5546875" customWidth="1"/>
    <col min="35" max="35" width="18.77734375" customWidth="1"/>
    <col min="36" max="36" width="13.109375" bestFit="1" customWidth="1"/>
    <col min="37" max="37" width="14.44140625" customWidth="1"/>
    <col min="38" max="38" width="13.109375" bestFit="1" customWidth="1"/>
    <col min="39" max="39" width="11.77734375" bestFit="1" customWidth="1"/>
  </cols>
  <sheetData>
    <row r="1" spans="1:47" ht="23.25" x14ac:dyDescent="0.35">
      <c r="B1" s="141" t="s">
        <v>67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</row>
    <row r="2" spans="1:47" ht="23.25" x14ac:dyDescent="0.35">
      <c r="B2" s="141" t="s">
        <v>90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</row>
    <row r="3" spans="1:47" ht="23.25" x14ac:dyDescent="0.35">
      <c r="B3" s="141" t="s">
        <v>26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</row>
    <row r="4" spans="1:47" ht="8.25" customHeight="1" thickBot="1" x14ac:dyDescent="0.4">
      <c r="A4" s="84"/>
      <c r="E4" s="1"/>
      <c r="F4" s="1"/>
      <c r="G4" s="3"/>
      <c r="H4" s="1"/>
      <c r="I4" s="1"/>
      <c r="J4" s="1"/>
      <c r="K4" s="1"/>
      <c r="L4" s="1"/>
      <c r="M4" s="3"/>
      <c r="N4" s="1"/>
      <c r="O4" s="1"/>
      <c r="P4" s="1"/>
      <c r="Q4" s="1"/>
      <c r="R4" s="1"/>
      <c r="S4" s="1"/>
      <c r="T4" s="1"/>
      <c r="U4" s="1"/>
      <c r="V4" s="1"/>
      <c r="W4" s="1"/>
    </row>
    <row r="5" spans="1:47" s="6" customFormat="1" ht="9.75" customHeight="1" thickTop="1" x14ac:dyDescent="0.2">
      <c r="A5" s="7"/>
      <c r="B5" s="82" t="s">
        <v>0</v>
      </c>
      <c r="C5" s="5"/>
      <c r="D5" s="4"/>
      <c r="E5" s="4"/>
      <c r="F5" s="4"/>
      <c r="G5" s="5"/>
      <c r="H5" s="4"/>
      <c r="I5" s="4"/>
      <c r="J5" s="4"/>
      <c r="K5" s="4"/>
      <c r="L5" s="4"/>
      <c r="M5" s="5"/>
      <c r="N5" s="4"/>
      <c r="O5" s="4" t="s">
        <v>0</v>
      </c>
      <c r="P5" s="4"/>
      <c r="Q5" s="4"/>
      <c r="R5" s="4"/>
      <c r="S5" s="4"/>
      <c r="T5" s="4"/>
      <c r="U5" s="4"/>
      <c r="V5" s="4"/>
      <c r="W5" s="4" t="s">
        <v>0</v>
      </c>
      <c r="X5" s="4"/>
      <c r="Y5" s="5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111"/>
      <c r="AL5" s="111"/>
      <c r="AM5" s="111"/>
    </row>
    <row r="6" spans="1:47" s="6" customFormat="1" ht="15.75" x14ac:dyDescent="0.25">
      <c r="A6" s="7"/>
      <c r="B6" s="30"/>
      <c r="C6" s="138" t="s">
        <v>24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40"/>
      <c r="Z6" s="140"/>
      <c r="AA6" s="140"/>
      <c r="AB6" s="140"/>
      <c r="AC6" s="144" t="s">
        <v>54</v>
      </c>
      <c r="AD6" s="144"/>
      <c r="AE6" s="144"/>
      <c r="AF6" s="144"/>
      <c r="AG6" s="144"/>
      <c r="AH6" s="144"/>
      <c r="AI6" s="144"/>
      <c r="AJ6" s="144"/>
      <c r="AK6" s="144"/>
      <c r="AL6" s="144"/>
      <c r="AM6" s="112"/>
    </row>
    <row r="7" spans="1:47" s="6" customFormat="1" ht="16.5" customHeight="1" x14ac:dyDescent="0.25">
      <c r="A7" s="7"/>
      <c r="B7" s="83"/>
      <c r="C7" s="8"/>
      <c r="D7" s="9"/>
      <c r="E7" s="10"/>
      <c r="F7" s="10"/>
      <c r="G7" s="12" t="s">
        <v>57</v>
      </c>
      <c r="H7" s="10"/>
      <c r="I7" s="10"/>
      <c r="J7" s="10"/>
      <c r="K7" s="10"/>
      <c r="L7" s="10"/>
      <c r="M7" s="11"/>
      <c r="N7" s="10"/>
      <c r="O7" s="13"/>
      <c r="P7" s="13"/>
      <c r="Q7" s="12"/>
      <c r="R7" s="10"/>
      <c r="S7" s="10"/>
      <c r="T7" s="10"/>
      <c r="U7" s="10"/>
      <c r="V7" s="10"/>
      <c r="W7" s="13"/>
      <c r="X7" s="13"/>
      <c r="Y7" s="14" t="s">
        <v>0</v>
      </c>
      <c r="Z7" s="15"/>
      <c r="AA7" s="12" t="s">
        <v>57</v>
      </c>
      <c r="AB7" s="17"/>
      <c r="AC7" s="9"/>
      <c r="AD7" s="9"/>
      <c r="AE7" s="16"/>
      <c r="AF7" s="17"/>
      <c r="AG7" s="7"/>
      <c r="AH7" s="9"/>
      <c r="AI7" s="18"/>
      <c r="AJ7" s="19"/>
      <c r="AK7" s="7"/>
      <c r="AL7" s="7"/>
      <c r="AM7" s="19"/>
    </row>
    <row r="8" spans="1:47" s="6" customFormat="1" x14ac:dyDescent="0.25">
      <c r="A8" s="7"/>
      <c r="B8" s="83" t="s">
        <v>25</v>
      </c>
      <c r="C8" s="20" t="s">
        <v>2</v>
      </c>
      <c r="D8" s="20" t="s">
        <v>3</v>
      </c>
      <c r="E8" s="21" t="s">
        <v>43</v>
      </c>
      <c r="F8" s="20" t="s">
        <v>3</v>
      </c>
      <c r="G8" s="21" t="s">
        <v>61</v>
      </c>
      <c r="H8" s="20" t="s">
        <v>3</v>
      </c>
      <c r="I8" s="20" t="s">
        <v>59</v>
      </c>
      <c r="J8" s="20" t="s">
        <v>3</v>
      </c>
      <c r="K8" s="20" t="s">
        <v>48</v>
      </c>
      <c r="L8" s="20" t="s">
        <v>3</v>
      </c>
      <c r="M8" s="21" t="s">
        <v>47</v>
      </c>
      <c r="N8" s="20" t="s">
        <v>3</v>
      </c>
      <c r="O8" s="20" t="s">
        <v>46</v>
      </c>
      <c r="P8" s="20" t="s">
        <v>3</v>
      </c>
      <c r="Q8" s="21" t="s">
        <v>62</v>
      </c>
      <c r="R8" s="20" t="s">
        <v>3</v>
      </c>
      <c r="S8" s="20" t="s">
        <v>68</v>
      </c>
      <c r="T8" s="20" t="s">
        <v>3</v>
      </c>
      <c r="U8" s="20"/>
      <c r="V8" s="20" t="s">
        <v>3</v>
      </c>
      <c r="W8" s="20" t="s">
        <v>50</v>
      </c>
      <c r="X8" s="20" t="s">
        <v>3</v>
      </c>
      <c r="Y8" s="22" t="s">
        <v>4</v>
      </c>
      <c r="Z8" s="23" t="s">
        <v>3</v>
      </c>
      <c r="AA8" s="21" t="s">
        <v>61</v>
      </c>
      <c r="AB8" s="20" t="s">
        <v>3</v>
      </c>
      <c r="AC8" s="20" t="s">
        <v>27</v>
      </c>
      <c r="AD8" s="24" t="s">
        <v>6</v>
      </c>
      <c r="AE8" s="21" t="s">
        <v>46</v>
      </c>
      <c r="AF8" s="20" t="s">
        <v>6</v>
      </c>
      <c r="AG8" s="24" t="s">
        <v>5</v>
      </c>
      <c r="AH8" s="24" t="s">
        <v>6</v>
      </c>
      <c r="AI8" s="22" t="s">
        <v>4</v>
      </c>
      <c r="AJ8" s="23" t="s">
        <v>3</v>
      </c>
      <c r="AK8" s="24" t="s">
        <v>4</v>
      </c>
      <c r="AL8" s="24" t="s">
        <v>7</v>
      </c>
      <c r="AM8" s="90" t="s">
        <v>29</v>
      </c>
      <c r="AU8" s="26"/>
    </row>
    <row r="9" spans="1:47" s="6" customFormat="1" x14ac:dyDescent="0.25">
      <c r="A9" s="7"/>
      <c r="B9" s="30"/>
      <c r="C9" s="20" t="s">
        <v>8</v>
      </c>
      <c r="D9" s="7"/>
      <c r="E9" s="21" t="s">
        <v>44</v>
      </c>
      <c r="F9" s="81"/>
      <c r="G9" s="21" t="s">
        <v>58</v>
      </c>
      <c r="H9" s="81"/>
      <c r="I9" s="20" t="s">
        <v>60</v>
      </c>
      <c r="J9" s="81"/>
      <c r="K9" s="20" t="s">
        <v>49</v>
      </c>
      <c r="L9" s="81"/>
      <c r="M9" s="21" t="s">
        <v>52</v>
      </c>
      <c r="N9" s="81"/>
      <c r="O9" s="20" t="s">
        <v>45</v>
      </c>
      <c r="P9" s="81"/>
      <c r="Q9" s="21" t="s">
        <v>63</v>
      </c>
      <c r="R9" s="81"/>
      <c r="S9" s="20" t="s">
        <v>69</v>
      </c>
      <c r="T9" s="81"/>
      <c r="U9" s="20" t="s">
        <v>53</v>
      </c>
      <c r="V9" s="81"/>
      <c r="W9" s="20" t="s">
        <v>51</v>
      </c>
      <c r="X9" s="81"/>
      <c r="Y9" s="22" t="s">
        <v>2</v>
      </c>
      <c r="Z9" s="116" t="s">
        <v>56</v>
      </c>
      <c r="AA9" s="21" t="s">
        <v>58</v>
      </c>
      <c r="AB9" s="117"/>
      <c r="AC9" s="20" t="s">
        <v>28</v>
      </c>
      <c r="AD9" s="9"/>
      <c r="AE9" s="21" t="s">
        <v>45</v>
      </c>
      <c r="AF9" s="81"/>
      <c r="AG9" s="24" t="s">
        <v>9</v>
      </c>
      <c r="AH9" s="9"/>
      <c r="AI9" s="22" t="s">
        <v>1</v>
      </c>
      <c r="AJ9" s="116" t="s">
        <v>56</v>
      </c>
      <c r="AK9" s="24" t="s">
        <v>10</v>
      </c>
      <c r="AL9" s="24" t="s">
        <v>4</v>
      </c>
      <c r="AM9" s="90"/>
      <c r="AU9" s="26"/>
    </row>
    <row r="10" spans="1:47" s="6" customFormat="1" ht="10.9" customHeight="1" x14ac:dyDescent="0.2">
      <c r="B10" s="80"/>
      <c r="C10" s="16"/>
      <c r="D10" s="17"/>
      <c r="E10" s="17"/>
      <c r="F10" s="17"/>
      <c r="G10" s="16"/>
      <c r="H10" s="17"/>
      <c r="I10" s="17"/>
      <c r="J10" s="17"/>
      <c r="K10" s="17"/>
      <c r="L10" s="17"/>
      <c r="M10" s="16"/>
      <c r="N10" s="17"/>
      <c r="O10" s="17"/>
      <c r="P10" s="17"/>
      <c r="Q10" s="16"/>
      <c r="R10" s="17"/>
      <c r="S10" s="17"/>
      <c r="T10" s="17"/>
      <c r="U10" s="17"/>
      <c r="V10" s="17"/>
      <c r="W10" s="17"/>
      <c r="X10" s="17"/>
      <c r="Y10" s="28"/>
      <c r="Z10" s="29"/>
      <c r="AA10" s="17"/>
      <c r="AB10" s="17"/>
      <c r="AC10" s="27"/>
      <c r="AD10" s="27"/>
      <c r="AE10" s="16"/>
      <c r="AF10" s="17"/>
      <c r="AG10" s="17"/>
      <c r="AH10" s="27"/>
      <c r="AI10" s="28"/>
      <c r="AJ10" s="29"/>
      <c r="AK10" s="17"/>
      <c r="AL10" s="17"/>
      <c r="AM10" s="89"/>
      <c r="AU10" s="26"/>
    </row>
    <row r="11" spans="1:47" s="27" customFormat="1" ht="20.25" customHeight="1" x14ac:dyDescent="0.25">
      <c r="A11" s="94"/>
      <c r="B11" s="14" t="s">
        <v>13</v>
      </c>
      <c r="C11" s="95">
        <v>53720118</v>
      </c>
      <c r="D11" s="96">
        <f t="shared" ref="D11:D52" si="0">(C11/$AK11)*100</f>
        <v>32.119449602990244</v>
      </c>
      <c r="E11" s="91">
        <v>3896160</v>
      </c>
      <c r="F11" s="96">
        <f t="shared" ref="F11:F52" si="1">(E11/$AK11)*100</f>
        <v>2.3295279203442267</v>
      </c>
      <c r="G11" s="91">
        <v>1808798</v>
      </c>
      <c r="H11" s="96">
        <f t="shared" ref="H11:H52" si="2">(G11/$AK11)*100</f>
        <v>1.0814867570281499</v>
      </c>
      <c r="I11" s="113">
        <v>0</v>
      </c>
      <c r="J11" s="96">
        <f t="shared" ref="J11:J52" si="3">(I11/$AK11)*100</f>
        <v>0</v>
      </c>
      <c r="K11" s="92">
        <v>0</v>
      </c>
      <c r="L11" s="96">
        <f t="shared" ref="L11:L52" si="4">(K11/$AK11)*100</f>
        <v>0</v>
      </c>
      <c r="M11" s="92">
        <v>0</v>
      </c>
      <c r="N11" s="96">
        <f t="shared" ref="N11:N52" si="5">(M11/$AK11)*100</f>
        <v>0</v>
      </c>
      <c r="O11" s="92">
        <v>0</v>
      </c>
      <c r="P11" s="96">
        <f t="shared" ref="P11:P52" si="6">(O11/$AK11)*100</f>
        <v>0</v>
      </c>
      <c r="Q11" s="92">
        <v>0</v>
      </c>
      <c r="R11" s="96">
        <f t="shared" ref="R11:R52" si="7">(Q11/$AK11)*100</f>
        <v>0</v>
      </c>
      <c r="S11" s="113">
        <v>0</v>
      </c>
      <c r="T11" s="96">
        <f t="shared" ref="T11:T52" si="8">(S11/$AK11)*100</f>
        <v>0</v>
      </c>
      <c r="U11" s="113">
        <v>0</v>
      </c>
      <c r="V11" s="96">
        <f t="shared" ref="V11:V52" si="9">(U11/$AK11)*100</f>
        <v>0</v>
      </c>
      <c r="W11" s="91">
        <v>105363762</v>
      </c>
      <c r="X11" s="96">
        <f t="shared" ref="X11:X52" si="10">(W11/$AK11)*100</f>
        <v>62.997368016586606</v>
      </c>
      <c r="Y11" s="97">
        <f>SUM(C11,E11,G11,I11,K11,M11,O11,Q11,S11,U11,W11)</f>
        <v>164788838</v>
      </c>
      <c r="Z11" s="98">
        <f t="shared" ref="Z11:Z52" si="11">(Y11/$AK11)*100</f>
        <v>98.527832296949242</v>
      </c>
      <c r="AA11" s="113">
        <v>697500</v>
      </c>
      <c r="AB11" s="96">
        <f t="shared" ref="AB11:AB45" si="12">(AA11/$AK11)*100</f>
        <v>0.41703773059630467</v>
      </c>
      <c r="AC11" s="134">
        <v>0</v>
      </c>
      <c r="AD11" s="96">
        <f t="shared" ref="AD11:AH46" si="13">(AC11/$AK11)*100</f>
        <v>0</v>
      </c>
      <c r="AE11" s="92">
        <v>0</v>
      </c>
      <c r="AF11" s="96">
        <f t="shared" si="13"/>
        <v>0</v>
      </c>
      <c r="AG11" s="92">
        <v>1764716</v>
      </c>
      <c r="AH11" s="96">
        <f t="shared" si="13"/>
        <v>1.0551299724544636</v>
      </c>
      <c r="AI11" s="97">
        <f>SUM(AA11,AC11,AE11,AG11)</f>
        <v>2462216</v>
      </c>
      <c r="AJ11" s="98">
        <f t="shared" ref="AJ11:AJ52" si="14">(AI11/$AK11)*100</f>
        <v>1.4721677030507683</v>
      </c>
      <c r="AK11" s="92">
        <f>Y11+AI11</f>
        <v>167251054</v>
      </c>
      <c r="AL11" s="96">
        <f t="shared" ref="AL11:AL45" si="15">(AK11/$AK$55)*100</f>
        <v>1.4149919581825043</v>
      </c>
      <c r="AM11" s="99">
        <f t="shared" ref="AM11:AM45" si="16">RANK(AK11,AK$11:AK$53,0)</f>
        <v>21</v>
      </c>
      <c r="AN11" s="100"/>
      <c r="AO11" s="100"/>
      <c r="AP11" s="100"/>
      <c r="AQ11" s="100"/>
      <c r="AT11" s="100"/>
      <c r="AU11" s="100"/>
    </row>
    <row r="12" spans="1:47" s="27" customFormat="1" ht="20.25" customHeight="1" x14ac:dyDescent="0.25">
      <c r="A12" s="94"/>
      <c r="B12" s="28" t="s">
        <v>70</v>
      </c>
      <c r="C12" s="118">
        <v>4340398</v>
      </c>
      <c r="D12" s="101">
        <f t="shared" si="0"/>
        <v>6.8882142796156689</v>
      </c>
      <c r="E12" s="16">
        <v>0</v>
      </c>
      <c r="F12" s="101">
        <f t="shared" si="1"/>
        <v>0</v>
      </c>
      <c r="G12" s="16">
        <v>184254</v>
      </c>
      <c r="H12" s="101">
        <f t="shared" si="2"/>
        <v>0.29241121064849479</v>
      </c>
      <c r="I12" s="125">
        <v>0</v>
      </c>
      <c r="J12" s="101">
        <f t="shared" si="3"/>
        <v>0</v>
      </c>
      <c r="K12" s="129">
        <v>0</v>
      </c>
      <c r="L12" s="101">
        <f t="shared" si="4"/>
        <v>0</v>
      </c>
      <c r="M12" s="129">
        <v>0</v>
      </c>
      <c r="N12" s="101">
        <f t="shared" si="5"/>
        <v>0</v>
      </c>
      <c r="O12" s="129">
        <v>0</v>
      </c>
      <c r="P12" s="101">
        <f t="shared" si="6"/>
        <v>0</v>
      </c>
      <c r="Q12" s="129">
        <v>0</v>
      </c>
      <c r="R12" s="101">
        <f t="shared" si="7"/>
        <v>0</v>
      </c>
      <c r="S12" s="125">
        <v>0</v>
      </c>
      <c r="T12" s="101">
        <f t="shared" si="8"/>
        <v>0</v>
      </c>
      <c r="U12" s="125">
        <v>11337989</v>
      </c>
      <c r="V12" s="101">
        <f t="shared" si="9"/>
        <v>17.993395474775671</v>
      </c>
      <c r="W12" s="16">
        <v>46806504</v>
      </c>
      <c r="X12" s="101">
        <f t="shared" si="10"/>
        <v>74.281950464378596</v>
      </c>
      <c r="Y12" s="102">
        <f>SUM(C12,E12,G12,I12,K12,M12,O12,Q12,S12,U12,W12)</f>
        <v>62669145</v>
      </c>
      <c r="Z12" s="103">
        <f t="shared" si="11"/>
        <v>99.455971429418426</v>
      </c>
      <c r="AA12" s="125">
        <v>186803</v>
      </c>
      <c r="AB12" s="101">
        <f t="shared" si="12"/>
        <v>0.2964564752068925</v>
      </c>
      <c r="AC12" s="129">
        <v>0</v>
      </c>
      <c r="AD12" s="101">
        <f t="shared" si="13"/>
        <v>0</v>
      </c>
      <c r="AE12" s="129">
        <v>0</v>
      </c>
      <c r="AF12" s="101">
        <f t="shared" si="13"/>
        <v>0</v>
      </c>
      <c r="AG12" s="129">
        <v>156000</v>
      </c>
      <c r="AH12" s="101">
        <f t="shared" si="13"/>
        <v>0.24757209537467403</v>
      </c>
      <c r="AI12" s="102">
        <f t="shared" ref="AI12:AI52" si="17">SUM(AA12,AC12,AE12,AG12)</f>
        <v>342803</v>
      </c>
      <c r="AJ12" s="103">
        <f t="shared" si="14"/>
        <v>0.54402857058156651</v>
      </c>
      <c r="AK12" s="42">
        <f t="shared" ref="AK12:AK52" si="18">Y12+AI12</f>
        <v>63011948</v>
      </c>
      <c r="AL12" s="101">
        <f t="shared" si="15"/>
        <v>0.53309917968836318</v>
      </c>
      <c r="AM12" s="104">
        <f t="shared" si="16"/>
        <v>29</v>
      </c>
      <c r="AN12" s="100"/>
      <c r="AO12" s="100"/>
      <c r="AP12" s="100"/>
      <c r="AQ12" s="100"/>
      <c r="AT12" s="100"/>
      <c r="AU12" s="100"/>
    </row>
    <row r="13" spans="1:47" s="27" customFormat="1" ht="20.25" customHeight="1" x14ac:dyDescent="0.25">
      <c r="A13" s="94"/>
      <c r="B13" s="28" t="s">
        <v>71</v>
      </c>
      <c r="C13" s="118">
        <v>91689520</v>
      </c>
      <c r="D13" s="101">
        <f t="shared" si="0"/>
        <v>49.669902791444734</v>
      </c>
      <c r="E13" s="16">
        <v>0</v>
      </c>
      <c r="F13" s="101">
        <f t="shared" si="1"/>
        <v>0</v>
      </c>
      <c r="G13" s="16">
        <v>0</v>
      </c>
      <c r="H13" s="101">
        <f t="shared" si="2"/>
        <v>0</v>
      </c>
      <c r="I13" s="125">
        <v>0</v>
      </c>
      <c r="J13" s="101">
        <f t="shared" si="3"/>
        <v>0</v>
      </c>
      <c r="K13" s="129">
        <v>0</v>
      </c>
      <c r="L13" s="101">
        <f t="shared" si="4"/>
        <v>0</v>
      </c>
      <c r="M13" s="129">
        <v>0</v>
      </c>
      <c r="N13" s="101">
        <f t="shared" si="5"/>
        <v>0</v>
      </c>
      <c r="O13" s="129">
        <v>0</v>
      </c>
      <c r="P13" s="101">
        <f t="shared" si="6"/>
        <v>0</v>
      </c>
      <c r="Q13" s="129">
        <v>0</v>
      </c>
      <c r="R13" s="101">
        <f t="shared" si="7"/>
        <v>0</v>
      </c>
      <c r="S13" s="125">
        <v>0</v>
      </c>
      <c r="T13" s="101">
        <f t="shared" si="8"/>
        <v>0</v>
      </c>
      <c r="U13" s="125">
        <v>0</v>
      </c>
      <c r="V13" s="101">
        <f t="shared" si="9"/>
        <v>0</v>
      </c>
      <c r="W13" s="16">
        <v>92908224</v>
      </c>
      <c r="X13" s="101">
        <f t="shared" si="10"/>
        <v>50.330097208555266</v>
      </c>
      <c r="Y13" s="102">
        <f t="shared" ref="Y13:Y52" si="19">SUM(C13,E13,G13,I13,K13,M13,O13,Q13,S13,U13,W13)</f>
        <v>184597744</v>
      </c>
      <c r="Z13" s="103">
        <f t="shared" si="11"/>
        <v>100</v>
      </c>
      <c r="AA13" s="125">
        <v>0</v>
      </c>
      <c r="AB13" s="101">
        <f t="shared" si="12"/>
        <v>0</v>
      </c>
      <c r="AC13" s="129">
        <v>0</v>
      </c>
      <c r="AD13" s="101">
        <f t="shared" si="13"/>
        <v>0</v>
      </c>
      <c r="AE13" s="129">
        <v>0</v>
      </c>
      <c r="AF13" s="101">
        <f t="shared" si="13"/>
        <v>0</v>
      </c>
      <c r="AG13" s="129">
        <v>0</v>
      </c>
      <c r="AH13" s="101">
        <f t="shared" si="13"/>
        <v>0</v>
      </c>
      <c r="AI13" s="102">
        <f t="shared" si="17"/>
        <v>0</v>
      </c>
      <c r="AJ13" s="103">
        <f t="shared" si="14"/>
        <v>0</v>
      </c>
      <c r="AK13" s="42">
        <f t="shared" si="18"/>
        <v>184597744</v>
      </c>
      <c r="AL13" s="101">
        <f t="shared" si="15"/>
        <v>1.5617499382612718</v>
      </c>
      <c r="AM13" s="104">
        <f t="shared" si="16"/>
        <v>18</v>
      </c>
      <c r="AN13" s="100"/>
      <c r="AO13" s="100"/>
      <c r="AP13" s="100"/>
      <c r="AQ13" s="100"/>
      <c r="AT13" s="100"/>
      <c r="AU13" s="100"/>
    </row>
    <row r="14" spans="1:47" s="27" customFormat="1" ht="20.25" customHeight="1" x14ac:dyDescent="0.25">
      <c r="A14" s="94"/>
      <c r="B14" s="28" t="s">
        <v>72</v>
      </c>
      <c r="C14" s="118">
        <v>76769080</v>
      </c>
      <c r="D14" s="101">
        <f t="shared" si="0"/>
        <v>34.120603355677332</v>
      </c>
      <c r="E14" s="16">
        <v>0</v>
      </c>
      <c r="F14" s="101">
        <f t="shared" si="1"/>
        <v>0</v>
      </c>
      <c r="G14" s="16">
        <v>2879025</v>
      </c>
      <c r="H14" s="101">
        <f t="shared" si="2"/>
        <v>1.2796046282706386</v>
      </c>
      <c r="I14" s="125">
        <v>0</v>
      </c>
      <c r="J14" s="101">
        <f t="shared" si="3"/>
        <v>0</v>
      </c>
      <c r="K14" s="129">
        <v>0</v>
      </c>
      <c r="L14" s="101">
        <f t="shared" si="4"/>
        <v>0</v>
      </c>
      <c r="M14" s="129">
        <v>0</v>
      </c>
      <c r="N14" s="101">
        <f t="shared" si="5"/>
        <v>0</v>
      </c>
      <c r="O14" s="129">
        <v>0</v>
      </c>
      <c r="P14" s="101">
        <f t="shared" si="6"/>
        <v>0</v>
      </c>
      <c r="Q14" s="129">
        <v>0</v>
      </c>
      <c r="R14" s="101">
        <f t="shared" si="7"/>
        <v>0</v>
      </c>
      <c r="S14" s="125">
        <v>1100000</v>
      </c>
      <c r="T14" s="101">
        <f t="shared" si="8"/>
        <v>0.48890339302288194</v>
      </c>
      <c r="U14" s="125">
        <v>0</v>
      </c>
      <c r="V14" s="101">
        <f t="shared" si="9"/>
        <v>0</v>
      </c>
      <c r="W14" s="16">
        <v>142436562</v>
      </c>
      <c r="X14" s="101">
        <f t="shared" si="10"/>
        <v>63.307016774830984</v>
      </c>
      <c r="Y14" s="102">
        <f>SUM(C14,E14,G14,I14,K14,M14,O14,Q14,S14,U14,W14)</f>
        <v>223184667</v>
      </c>
      <c r="Z14" s="103">
        <f t="shared" si="11"/>
        <v>99.19612815180183</v>
      </c>
      <c r="AA14" s="125">
        <v>434350</v>
      </c>
      <c r="AB14" s="101">
        <f t="shared" si="12"/>
        <v>0.19305017159953522</v>
      </c>
      <c r="AC14" s="129">
        <v>0</v>
      </c>
      <c r="AD14" s="101">
        <f t="shared" si="13"/>
        <v>0</v>
      </c>
      <c r="AE14" s="129">
        <v>0</v>
      </c>
      <c r="AF14" s="101">
        <f t="shared" si="13"/>
        <v>0</v>
      </c>
      <c r="AG14" s="129">
        <v>1374308</v>
      </c>
      <c r="AH14" s="101">
        <f t="shared" si="13"/>
        <v>0.61082167659862796</v>
      </c>
      <c r="AI14" s="102">
        <f t="shared" si="17"/>
        <v>1808658</v>
      </c>
      <c r="AJ14" s="103">
        <f t="shared" si="14"/>
        <v>0.80387184819816315</v>
      </c>
      <c r="AK14" s="42">
        <f t="shared" si="18"/>
        <v>224993325</v>
      </c>
      <c r="AL14" s="101">
        <f t="shared" si="15"/>
        <v>1.9035081567841277</v>
      </c>
      <c r="AM14" s="104">
        <f t="shared" si="16"/>
        <v>10</v>
      </c>
      <c r="AN14" s="100"/>
      <c r="AO14" s="100"/>
      <c r="AP14" s="100"/>
      <c r="AQ14" s="100"/>
      <c r="AT14" s="100"/>
      <c r="AU14" s="100"/>
    </row>
    <row r="15" spans="1:47" s="27" customFormat="1" ht="20.25" customHeight="1" x14ac:dyDescent="0.25">
      <c r="A15" s="94"/>
      <c r="B15" s="28" t="s">
        <v>73</v>
      </c>
      <c r="C15" s="118">
        <v>167270574</v>
      </c>
      <c r="D15" s="101">
        <f t="shared" si="0"/>
        <v>87.704662298202635</v>
      </c>
      <c r="E15" s="16">
        <v>0</v>
      </c>
      <c r="F15" s="101">
        <f t="shared" si="1"/>
        <v>0</v>
      </c>
      <c r="G15" s="16">
        <v>0</v>
      </c>
      <c r="H15" s="101">
        <f t="shared" si="2"/>
        <v>0</v>
      </c>
      <c r="I15" s="125">
        <v>0</v>
      </c>
      <c r="J15" s="101">
        <f t="shared" si="3"/>
        <v>0</v>
      </c>
      <c r="K15" s="129">
        <v>0</v>
      </c>
      <c r="L15" s="101">
        <f t="shared" si="4"/>
        <v>0</v>
      </c>
      <c r="M15" s="129">
        <v>0</v>
      </c>
      <c r="N15" s="101">
        <f t="shared" si="5"/>
        <v>0</v>
      </c>
      <c r="O15" s="129">
        <v>65920</v>
      </c>
      <c r="P15" s="101">
        <f t="shared" si="6"/>
        <v>3.4563708370472367E-2</v>
      </c>
      <c r="Q15" s="129">
        <v>0</v>
      </c>
      <c r="R15" s="101">
        <f t="shared" si="7"/>
        <v>0</v>
      </c>
      <c r="S15" s="125">
        <v>0</v>
      </c>
      <c r="T15" s="101">
        <f t="shared" si="8"/>
        <v>0</v>
      </c>
      <c r="U15" s="125">
        <v>0</v>
      </c>
      <c r="V15" s="101">
        <f t="shared" si="9"/>
        <v>0</v>
      </c>
      <c r="W15" s="16">
        <v>23071080</v>
      </c>
      <c r="X15" s="101">
        <f t="shared" si="10"/>
        <v>12.096815547813071</v>
      </c>
      <c r="Y15" s="102">
        <f t="shared" si="19"/>
        <v>190407574</v>
      </c>
      <c r="Z15" s="103">
        <f t="shared" si="11"/>
        <v>99.836041554386171</v>
      </c>
      <c r="AA15" s="125">
        <v>0</v>
      </c>
      <c r="AB15" s="101">
        <f t="shared" si="12"/>
        <v>0</v>
      </c>
      <c r="AC15" s="129">
        <v>262402</v>
      </c>
      <c r="AD15" s="101">
        <f t="shared" si="13"/>
        <v>0.13758474216973135</v>
      </c>
      <c r="AE15" s="129">
        <v>50300</v>
      </c>
      <c r="AF15" s="101">
        <f t="shared" si="13"/>
        <v>2.6373703444095269E-2</v>
      </c>
      <c r="AG15" s="129">
        <v>0</v>
      </c>
      <c r="AH15" s="101">
        <f t="shared" si="13"/>
        <v>0</v>
      </c>
      <c r="AI15" s="102">
        <f t="shared" si="17"/>
        <v>312702</v>
      </c>
      <c r="AJ15" s="103">
        <f t="shared" si="14"/>
        <v>0.16395844561382661</v>
      </c>
      <c r="AK15" s="42">
        <f t="shared" si="18"/>
        <v>190720276</v>
      </c>
      <c r="AL15" s="101">
        <f t="shared" si="15"/>
        <v>1.6135483176228456</v>
      </c>
      <c r="AM15" s="104">
        <f t="shared" si="16"/>
        <v>17</v>
      </c>
      <c r="AN15" s="100"/>
      <c r="AO15" s="100"/>
      <c r="AP15" s="100"/>
      <c r="AQ15" s="100"/>
      <c r="AT15" s="100"/>
      <c r="AU15" s="100"/>
    </row>
    <row r="16" spans="1:47" s="27" customFormat="1" ht="20.25" customHeight="1" x14ac:dyDescent="0.25">
      <c r="A16" s="94"/>
      <c r="B16" s="105" t="s">
        <v>38</v>
      </c>
      <c r="C16" s="119">
        <v>262782320</v>
      </c>
      <c r="D16" s="106">
        <f t="shared" si="0"/>
        <v>44.665595718265095</v>
      </c>
      <c r="E16" s="122">
        <v>0</v>
      </c>
      <c r="F16" s="106">
        <f t="shared" si="1"/>
        <v>0</v>
      </c>
      <c r="G16" s="122">
        <v>6291013</v>
      </c>
      <c r="H16" s="106">
        <f t="shared" si="2"/>
        <v>1.0692950854393477</v>
      </c>
      <c r="I16" s="126">
        <v>0</v>
      </c>
      <c r="J16" s="106">
        <f t="shared" si="3"/>
        <v>0</v>
      </c>
      <c r="K16" s="130">
        <v>0</v>
      </c>
      <c r="L16" s="106">
        <f t="shared" si="4"/>
        <v>0</v>
      </c>
      <c r="M16" s="130">
        <v>43528</v>
      </c>
      <c r="N16" s="106">
        <f t="shared" si="5"/>
        <v>7.3985344616207174E-3</v>
      </c>
      <c r="O16" s="130">
        <v>5957</v>
      </c>
      <c r="P16" s="106">
        <f t="shared" si="6"/>
        <v>1.0125222796332157E-3</v>
      </c>
      <c r="Q16" s="130">
        <v>0</v>
      </c>
      <c r="R16" s="106">
        <f t="shared" si="7"/>
        <v>0</v>
      </c>
      <c r="S16" s="126">
        <v>0</v>
      </c>
      <c r="T16" s="106">
        <f t="shared" si="8"/>
        <v>0</v>
      </c>
      <c r="U16" s="126">
        <v>0</v>
      </c>
      <c r="V16" s="106">
        <f t="shared" si="9"/>
        <v>0</v>
      </c>
      <c r="W16" s="122">
        <v>314053232</v>
      </c>
      <c r="X16" s="106">
        <f t="shared" si="10"/>
        <v>53.380207216857336</v>
      </c>
      <c r="Y16" s="107">
        <f t="shared" si="19"/>
        <v>583176050</v>
      </c>
      <c r="Z16" s="108">
        <f t="shared" si="11"/>
        <v>99.123509077303027</v>
      </c>
      <c r="AA16" s="126">
        <v>1831900</v>
      </c>
      <c r="AB16" s="106">
        <f t="shared" si="12"/>
        <v>0.3113714225382051</v>
      </c>
      <c r="AC16" s="130">
        <v>450766</v>
      </c>
      <c r="AD16" s="106">
        <f t="shared" si="13"/>
        <v>7.6617528605194912E-2</v>
      </c>
      <c r="AE16" s="130">
        <v>139804</v>
      </c>
      <c r="AF16" s="106">
        <f t="shared" si="13"/>
        <v>2.3762743794165198E-2</v>
      </c>
      <c r="AG16" s="130">
        <v>2734213</v>
      </c>
      <c r="AH16" s="106">
        <f t="shared" si="13"/>
        <v>0.46473922775940463</v>
      </c>
      <c r="AI16" s="107">
        <f t="shared" si="17"/>
        <v>5156683</v>
      </c>
      <c r="AJ16" s="108">
        <f t="shared" si="14"/>
        <v>0.87649092269696982</v>
      </c>
      <c r="AK16" s="93">
        <f t="shared" si="18"/>
        <v>588332733</v>
      </c>
      <c r="AL16" s="106">
        <f t="shared" si="15"/>
        <v>4.9774639144010093</v>
      </c>
      <c r="AM16" s="109">
        <f t="shared" si="16"/>
        <v>4</v>
      </c>
      <c r="AN16" s="100"/>
      <c r="AO16" s="100"/>
      <c r="AP16" s="100"/>
      <c r="AQ16" s="100"/>
      <c r="AT16" s="100"/>
      <c r="AU16" s="100"/>
    </row>
    <row r="17" spans="1:47" s="27" customFormat="1" ht="20.25" customHeight="1" x14ac:dyDescent="0.25">
      <c r="A17" s="94"/>
      <c r="B17" s="28" t="s">
        <v>30</v>
      </c>
      <c r="C17" s="118">
        <v>3200149</v>
      </c>
      <c r="D17" s="101">
        <f t="shared" si="0"/>
        <v>8.4603579305024539</v>
      </c>
      <c r="E17" s="16">
        <v>0</v>
      </c>
      <c r="F17" s="101">
        <f t="shared" si="1"/>
        <v>0</v>
      </c>
      <c r="G17" s="16">
        <v>0</v>
      </c>
      <c r="H17" s="101">
        <f t="shared" si="2"/>
        <v>0</v>
      </c>
      <c r="I17" s="125">
        <v>0</v>
      </c>
      <c r="J17" s="101">
        <f t="shared" si="3"/>
        <v>0</v>
      </c>
      <c r="K17" s="129">
        <v>0</v>
      </c>
      <c r="L17" s="101">
        <f t="shared" si="4"/>
        <v>0</v>
      </c>
      <c r="M17" s="129">
        <v>0</v>
      </c>
      <c r="N17" s="101">
        <f t="shared" si="5"/>
        <v>0</v>
      </c>
      <c r="O17" s="129">
        <v>0</v>
      </c>
      <c r="P17" s="101">
        <f t="shared" si="6"/>
        <v>0</v>
      </c>
      <c r="Q17" s="129">
        <v>0</v>
      </c>
      <c r="R17" s="101">
        <f t="shared" si="7"/>
        <v>0</v>
      </c>
      <c r="S17" s="125">
        <v>0</v>
      </c>
      <c r="T17" s="101">
        <f t="shared" si="8"/>
        <v>0</v>
      </c>
      <c r="U17" s="125">
        <v>0</v>
      </c>
      <c r="V17" s="101">
        <f t="shared" si="9"/>
        <v>0</v>
      </c>
      <c r="W17" s="16">
        <v>33370141</v>
      </c>
      <c r="X17" s="101">
        <f t="shared" si="10"/>
        <v>88.221934994694024</v>
      </c>
      <c r="Y17" s="102">
        <f t="shared" si="19"/>
        <v>36570290</v>
      </c>
      <c r="Z17" s="103">
        <f t="shared" si="11"/>
        <v>96.682292925196464</v>
      </c>
      <c r="AA17" s="125">
        <v>0</v>
      </c>
      <c r="AB17" s="101">
        <f t="shared" si="12"/>
        <v>0</v>
      </c>
      <c r="AC17" s="129">
        <v>337586</v>
      </c>
      <c r="AD17" s="101">
        <f t="shared" si="13"/>
        <v>0.89248919107410352</v>
      </c>
      <c r="AE17" s="129">
        <v>0</v>
      </c>
      <c r="AF17" s="101">
        <f t="shared" si="13"/>
        <v>0</v>
      </c>
      <c r="AG17" s="129">
        <v>917344</v>
      </c>
      <c r="AH17" s="101">
        <f t="shared" si="13"/>
        <v>2.4252178837294269</v>
      </c>
      <c r="AI17" s="102">
        <f t="shared" si="17"/>
        <v>1254930</v>
      </c>
      <c r="AJ17" s="103">
        <f t="shared" si="14"/>
        <v>3.3177070748035304</v>
      </c>
      <c r="AK17" s="42">
        <f t="shared" si="18"/>
        <v>37825220</v>
      </c>
      <c r="AL17" s="101">
        <f t="shared" si="15"/>
        <v>0.32001222615006075</v>
      </c>
      <c r="AM17" s="104">
        <f t="shared" si="16"/>
        <v>36</v>
      </c>
      <c r="AN17" s="100"/>
      <c r="AO17" s="100"/>
      <c r="AP17" s="100"/>
      <c r="AQ17" s="100"/>
      <c r="AT17" s="100"/>
      <c r="AU17" s="100"/>
    </row>
    <row r="18" spans="1:47" s="27" customFormat="1" ht="20.25" customHeight="1" x14ac:dyDescent="0.25">
      <c r="A18" s="94"/>
      <c r="B18" s="28" t="s">
        <v>14</v>
      </c>
      <c r="C18" s="118">
        <v>13334509</v>
      </c>
      <c r="D18" s="101">
        <f t="shared" si="0"/>
        <v>16.979508601166771</v>
      </c>
      <c r="E18" s="16">
        <v>0</v>
      </c>
      <c r="F18" s="101">
        <f t="shared" si="1"/>
        <v>0</v>
      </c>
      <c r="G18" s="16">
        <v>0</v>
      </c>
      <c r="H18" s="101">
        <f t="shared" si="2"/>
        <v>0</v>
      </c>
      <c r="I18" s="125">
        <v>0</v>
      </c>
      <c r="J18" s="101">
        <f t="shared" si="3"/>
        <v>0</v>
      </c>
      <c r="K18" s="129">
        <v>0</v>
      </c>
      <c r="L18" s="101">
        <f t="shared" si="4"/>
        <v>0</v>
      </c>
      <c r="M18" s="129">
        <v>0</v>
      </c>
      <c r="N18" s="101">
        <f t="shared" si="5"/>
        <v>0</v>
      </c>
      <c r="O18" s="129">
        <v>157520</v>
      </c>
      <c r="P18" s="101">
        <f t="shared" si="6"/>
        <v>0.20057822862887489</v>
      </c>
      <c r="Q18" s="129">
        <v>0</v>
      </c>
      <c r="R18" s="101">
        <f t="shared" si="7"/>
        <v>0</v>
      </c>
      <c r="S18" s="125">
        <v>0</v>
      </c>
      <c r="T18" s="101">
        <f t="shared" si="8"/>
        <v>0</v>
      </c>
      <c r="U18" s="125">
        <v>0</v>
      </c>
      <c r="V18" s="101">
        <f t="shared" si="9"/>
        <v>0</v>
      </c>
      <c r="W18" s="16">
        <v>63273558</v>
      </c>
      <c r="X18" s="101">
        <f t="shared" si="10"/>
        <v>80.569439961188266</v>
      </c>
      <c r="Y18" s="102">
        <f t="shared" si="19"/>
        <v>76765587</v>
      </c>
      <c r="Z18" s="103">
        <f t="shared" si="11"/>
        <v>97.749526790983907</v>
      </c>
      <c r="AA18" s="125">
        <v>0</v>
      </c>
      <c r="AB18" s="101">
        <f t="shared" si="12"/>
        <v>0</v>
      </c>
      <c r="AC18" s="129">
        <v>0</v>
      </c>
      <c r="AD18" s="101">
        <f t="shared" si="13"/>
        <v>0</v>
      </c>
      <c r="AE18" s="129">
        <v>420080</v>
      </c>
      <c r="AF18" s="101">
        <f t="shared" si="13"/>
        <v>0.53490923236679633</v>
      </c>
      <c r="AG18" s="129">
        <v>1347283</v>
      </c>
      <c r="AH18" s="101">
        <f t="shared" si="13"/>
        <v>1.7155639766492918</v>
      </c>
      <c r="AI18" s="102">
        <f t="shared" si="17"/>
        <v>1767363</v>
      </c>
      <c r="AJ18" s="103">
        <f t="shared" si="14"/>
        <v>2.2504732090160884</v>
      </c>
      <c r="AK18" s="42">
        <f t="shared" si="18"/>
        <v>78532950</v>
      </c>
      <c r="AL18" s="101">
        <f t="shared" si="15"/>
        <v>0.66441131487487481</v>
      </c>
      <c r="AM18" s="104">
        <f t="shared" si="16"/>
        <v>26</v>
      </c>
      <c r="AN18" s="100"/>
      <c r="AO18" s="100"/>
      <c r="AP18" s="100"/>
      <c r="AQ18" s="100"/>
      <c r="AT18" s="100"/>
      <c r="AU18" s="100"/>
    </row>
    <row r="19" spans="1:47" s="27" customFormat="1" ht="20.25" customHeight="1" x14ac:dyDescent="0.25">
      <c r="A19" s="94"/>
      <c r="B19" s="28" t="s">
        <v>36</v>
      </c>
      <c r="C19" s="118">
        <v>1513280</v>
      </c>
      <c r="D19" s="101">
        <f t="shared" si="0"/>
        <v>6.5139815920445123</v>
      </c>
      <c r="E19" s="16">
        <v>0</v>
      </c>
      <c r="F19" s="101">
        <f t="shared" si="1"/>
        <v>0</v>
      </c>
      <c r="G19" s="16">
        <v>0</v>
      </c>
      <c r="H19" s="101">
        <f t="shared" si="2"/>
        <v>0</v>
      </c>
      <c r="I19" s="125">
        <v>0</v>
      </c>
      <c r="J19" s="101">
        <f t="shared" si="3"/>
        <v>0</v>
      </c>
      <c r="K19" s="129">
        <v>0</v>
      </c>
      <c r="L19" s="101">
        <f t="shared" si="4"/>
        <v>0</v>
      </c>
      <c r="M19" s="129">
        <v>0</v>
      </c>
      <c r="N19" s="101">
        <f t="shared" si="5"/>
        <v>0</v>
      </c>
      <c r="O19" s="129">
        <v>0</v>
      </c>
      <c r="P19" s="101">
        <f t="shared" si="6"/>
        <v>0</v>
      </c>
      <c r="Q19" s="129">
        <v>0</v>
      </c>
      <c r="R19" s="101">
        <f t="shared" si="7"/>
        <v>0</v>
      </c>
      <c r="S19" s="125">
        <v>0</v>
      </c>
      <c r="T19" s="101">
        <f t="shared" si="8"/>
        <v>0</v>
      </c>
      <c r="U19" s="125">
        <v>0</v>
      </c>
      <c r="V19" s="101">
        <f t="shared" si="9"/>
        <v>0</v>
      </c>
      <c r="W19" s="16">
        <v>20571287</v>
      </c>
      <c r="X19" s="101">
        <f t="shared" si="10"/>
        <v>88.550026989496047</v>
      </c>
      <c r="Y19" s="102">
        <f t="shared" si="19"/>
        <v>22084567</v>
      </c>
      <c r="Z19" s="103">
        <f t="shared" si="11"/>
        <v>95.064008581540563</v>
      </c>
      <c r="AA19" s="125">
        <v>0</v>
      </c>
      <c r="AB19" s="101">
        <f t="shared" si="12"/>
        <v>0</v>
      </c>
      <c r="AC19" s="129">
        <v>0</v>
      </c>
      <c r="AD19" s="101">
        <f t="shared" si="13"/>
        <v>0</v>
      </c>
      <c r="AE19" s="129">
        <v>0</v>
      </c>
      <c r="AF19" s="101">
        <f t="shared" si="13"/>
        <v>0</v>
      </c>
      <c r="AG19" s="129">
        <v>1146693</v>
      </c>
      <c r="AH19" s="101">
        <f t="shared" si="13"/>
        <v>4.9359914184594382</v>
      </c>
      <c r="AI19" s="102">
        <f t="shared" si="17"/>
        <v>1146693</v>
      </c>
      <c r="AJ19" s="103">
        <f t="shared" si="14"/>
        <v>4.9359914184594382</v>
      </c>
      <c r="AK19" s="42">
        <f t="shared" si="18"/>
        <v>23231260</v>
      </c>
      <c r="AL19" s="101">
        <f t="shared" si="15"/>
        <v>0.19654313256792325</v>
      </c>
      <c r="AM19" s="104">
        <f t="shared" si="16"/>
        <v>38</v>
      </c>
      <c r="AN19" s="100"/>
      <c r="AO19" s="100"/>
      <c r="AP19" s="100"/>
      <c r="AQ19" s="100"/>
      <c r="AT19" s="100"/>
      <c r="AU19" s="100"/>
    </row>
    <row r="20" spans="1:47" s="27" customFormat="1" ht="20.25" customHeight="1" x14ac:dyDescent="0.25">
      <c r="A20" s="94"/>
      <c r="B20" s="28" t="s">
        <v>74</v>
      </c>
      <c r="C20" s="118">
        <v>38079130</v>
      </c>
      <c r="D20" s="101">
        <f t="shared" si="0"/>
        <v>19.242542360344881</v>
      </c>
      <c r="E20" s="16">
        <v>0</v>
      </c>
      <c r="F20" s="101">
        <f t="shared" si="1"/>
        <v>0</v>
      </c>
      <c r="G20" s="16">
        <v>1586951</v>
      </c>
      <c r="H20" s="101">
        <f t="shared" si="2"/>
        <v>0.80193459885484952</v>
      </c>
      <c r="I20" s="125">
        <v>0</v>
      </c>
      <c r="J20" s="101">
        <f t="shared" si="3"/>
        <v>0</v>
      </c>
      <c r="K20" s="129">
        <v>0</v>
      </c>
      <c r="L20" s="101">
        <f t="shared" si="4"/>
        <v>0</v>
      </c>
      <c r="M20" s="129">
        <v>0</v>
      </c>
      <c r="N20" s="101">
        <f t="shared" si="5"/>
        <v>0</v>
      </c>
      <c r="O20" s="129">
        <v>1063698</v>
      </c>
      <c r="P20" s="101">
        <f t="shared" si="6"/>
        <v>0.53751894603721584</v>
      </c>
      <c r="Q20" s="129">
        <v>0</v>
      </c>
      <c r="R20" s="101">
        <f t="shared" si="7"/>
        <v>0</v>
      </c>
      <c r="S20" s="125">
        <v>0</v>
      </c>
      <c r="T20" s="101">
        <f t="shared" si="8"/>
        <v>0</v>
      </c>
      <c r="U20" s="125">
        <v>0</v>
      </c>
      <c r="V20" s="101">
        <f t="shared" si="9"/>
        <v>0</v>
      </c>
      <c r="W20" s="16">
        <v>154868142</v>
      </c>
      <c r="X20" s="101">
        <f t="shared" si="10"/>
        <v>78.259581631799506</v>
      </c>
      <c r="Y20" s="102">
        <f t="shared" si="19"/>
        <v>195597921</v>
      </c>
      <c r="Z20" s="103">
        <f t="shared" si="11"/>
        <v>98.841577537036457</v>
      </c>
      <c r="AA20" s="125">
        <v>1166818</v>
      </c>
      <c r="AB20" s="101">
        <f t="shared" si="12"/>
        <v>0.58962861787579945</v>
      </c>
      <c r="AC20" s="129">
        <v>0</v>
      </c>
      <c r="AD20" s="101">
        <f t="shared" si="13"/>
        <v>0</v>
      </c>
      <c r="AE20" s="129">
        <v>30000</v>
      </c>
      <c r="AF20" s="101">
        <f t="shared" si="13"/>
        <v>1.5159912288183747E-2</v>
      </c>
      <c r="AG20" s="129">
        <v>1095588</v>
      </c>
      <c r="AH20" s="101">
        <f t="shared" si="13"/>
        <v>0.5536339327995552</v>
      </c>
      <c r="AI20" s="102">
        <f t="shared" si="17"/>
        <v>2292406</v>
      </c>
      <c r="AJ20" s="103">
        <f t="shared" si="14"/>
        <v>1.1584224629635385</v>
      </c>
      <c r="AK20" s="42">
        <f t="shared" si="18"/>
        <v>197890327</v>
      </c>
      <c r="AL20" s="101">
        <f t="shared" si="15"/>
        <v>1.6742090086147146</v>
      </c>
      <c r="AM20" s="104">
        <f t="shared" si="16"/>
        <v>15</v>
      </c>
      <c r="AN20" s="100"/>
      <c r="AO20" s="100"/>
      <c r="AP20" s="100"/>
      <c r="AQ20" s="100"/>
      <c r="AT20" s="100"/>
      <c r="AU20" s="100"/>
    </row>
    <row r="21" spans="1:47" s="27" customFormat="1" ht="20.25" customHeight="1" x14ac:dyDescent="0.25">
      <c r="A21" s="94"/>
      <c r="B21" s="110" t="s">
        <v>75</v>
      </c>
      <c r="C21" s="119">
        <v>159063725</v>
      </c>
      <c r="D21" s="106">
        <f t="shared" si="0"/>
        <v>74.193465345974928</v>
      </c>
      <c r="E21" s="122">
        <v>0</v>
      </c>
      <c r="F21" s="106">
        <f t="shared" si="1"/>
        <v>0</v>
      </c>
      <c r="G21" s="122">
        <v>2402361</v>
      </c>
      <c r="H21" s="106">
        <f t="shared" si="2"/>
        <v>1.1205539641550684</v>
      </c>
      <c r="I21" s="126">
        <v>0</v>
      </c>
      <c r="J21" s="106">
        <f t="shared" si="3"/>
        <v>0</v>
      </c>
      <c r="K21" s="130">
        <v>0</v>
      </c>
      <c r="L21" s="106">
        <f t="shared" si="4"/>
        <v>0</v>
      </c>
      <c r="M21" s="130">
        <v>0</v>
      </c>
      <c r="N21" s="106">
        <f t="shared" si="5"/>
        <v>0</v>
      </c>
      <c r="O21" s="130">
        <v>0</v>
      </c>
      <c r="P21" s="106">
        <f t="shared" si="6"/>
        <v>0</v>
      </c>
      <c r="Q21" s="130">
        <v>0</v>
      </c>
      <c r="R21" s="106">
        <f t="shared" si="7"/>
        <v>0</v>
      </c>
      <c r="S21" s="126">
        <v>0</v>
      </c>
      <c r="T21" s="106">
        <f t="shared" si="8"/>
        <v>0</v>
      </c>
      <c r="U21" s="126">
        <v>0</v>
      </c>
      <c r="V21" s="106">
        <f t="shared" si="9"/>
        <v>0</v>
      </c>
      <c r="W21" s="122">
        <v>51218937</v>
      </c>
      <c r="X21" s="106">
        <f t="shared" si="10"/>
        <v>23.890490602852239</v>
      </c>
      <c r="Y21" s="107">
        <f t="shared" si="19"/>
        <v>212685023</v>
      </c>
      <c r="Z21" s="108">
        <f t="shared" si="11"/>
        <v>99.204509912982246</v>
      </c>
      <c r="AA21" s="126">
        <v>463823</v>
      </c>
      <c r="AB21" s="106">
        <f t="shared" si="12"/>
        <v>0.21634496285791202</v>
      </c>
      <c r="AC21" s="130">
        <v>0</v>
      </c>
      <c r="AD21" s="106">
        <f t="shared" si="13"/>
        <v>0</v>
      </c>
      <c r="AE21" s="130">
        <v>0</v>
      </c>
      <c r="AF21" s="106">
        <f t="shared" si="13"/>
        <v>0</v>
      </c>
      <c r="AG21" s="130">
        <v>1241632</v>
      </c>
      <c r="AH21" s="106">
        <f t="shared" si="13"/>
        <v>0.57914512415985198</v>
      </c>
      <c r="AI21" s="107">
        <f t="shared" si="17"/>
        <v>1705455</v>
      </c>
      <c r="AJ21" s="108">
        <f t="shared" si="14"/>
        <v>0.79549008701776391</v>
      </c>
      <c r="AK21" s="93">
        <f t="shared" si="18"/>
        <v>214390478</v>
      </c>
      <c r="AL21" s="106">
        <f t="shared" si="15"/>
        <v>1.8138050255928617</v>
      </c>
      <c r="AM21" s="109">
        <f t="shared" si="16"/>
        <v>12</v>
      </c>
      <c r="AN21" s="100"/>
      <c r="AO21" s="100"/>
      <c r="AP21" s="100"/>
      <c r="AQ21" s="100"/>
      <c r="AT21" s="100"/>
      <c r="AU21" s="100"/>
    </row>
    <row r="22" spans="1:47" s="6" customFormat="1" ht="20.25" customHeight="1" x14ac:dyDescent="0.25">
      <c r="A22" s="25"/>
      <c r="B22" s="30" t="s">
        <v>15</v>
      </c>
      <c r="C22" s="120">
        <v>33379399</v>
      </c>
      <c r="D22" s="32">
        <f t="shared" si="0"/>
        <v>29.597145712661426</v>
      </c>
      <c r="E22" s="123">
        <v>0</v>
      </c>
      <c r="F22" s="32">
        <f t="shared" si="1"/>
        <v>0</v>
      </c>
      <c r="G22" s="16">
        <v>0</v>
      </c>
      <c r="H22" s="32">
        <f t="shared" si="2"/>
        <v>0</v>
      </c>
      <c r="I22" s="127">
        <v>0</v>
      </c>
      <c r="J22" s="32">
        <f t="shared" si="3"/>
        <v>0</v>
      </c>
      <c r="K22" s="131">
        <v>0</v>
      </c>
      <c r="L22" s="32">
        <f t="shared" si="4"/>
        <v>0</v>
      </c>
      <c r="M22" s="131">
        <v>0</v>
      </c>
      <c r="N22" s="32">
        <f t="shared" si="5"/>
        <v>0</v>
      </c>
      <c r="O22" s="131">
        <v>148124</v>
      </c>
      <c r="P22" s="32">
        <f t="shared" si="6"/>
        <v>0.13133992051631191</v>
      </c>
      <c r="Q22" s="131">
        <v>0</v>
      </c>
      <c r="R22" s="32">
        <f t="shared" si="7"/>
        <v>0</v>
      </c>
      <c r="S22" s="127">
        <v>0</v>
      </c>
      <c r="T22" s="32">
        <f t="shared" si="8"/>
        <v>0</v>
      </c>
      <c r="U22" s="127">
        <v>0</v>
      </c>
      <c r="V22" s="32">
        <f t="shared" si="9"/>
        <v>0</v>
      </c>
      <c r="W22" s="123">
        <v>77918473</v>
      </c>
      <c r="X22" s="32">
        <f t="shared" si="10"/>
        <v>69.089452422108479</v>
      </c>
      <c r="Y22" s="34">
        <f t="shared" si="19"/>
        <v>111445996</v>
      </c>
      <c r="Z22" s="35">
        <f t="shared" si="11"/>
        <v>98.81793805528622</v>
      </c>
      <c r="AA22" s="127">
        <v>0</v>
      </c>
      <c r="AB22" s="32">
        <f t="shared" si="12"/>
        <v>0</v>
      </c>
      <c r="AC22" s="131">
        <v>0</v>
      </c>
      <c r="AD22" s="32">
        <f t="shared" si="13"/>
        <v>0</v>
      </c>
      <c r="AE22" s="131">
        <v>1333119</v>
      </c>
      <c r="AF22" s="32">
        <f t="shared" si="13"/>
        <v>1.1820619447137886</v>
      </c>
      <c r="AG22" s="131">
        <v>0</v>
      </c>
      <c r="AH22" s="32">
        <f t="shared" si="13"/>
        <v>0</v>
      </c>
      <c r="AI22" s="34">
        <f t="shared" si="17"/>
        <v>1333119</v>
      </c>
      <c r="AJ22" s="35">
        <f t="shared" si="14"/>
        <v>1.1820619447137886</v>
      </c>
      <c r="AK22" s="33">
        <f t="shared" si="18"/>
        <v>112779115</v>
      </c>
      <c r="AL22" s="32">
        <f t="shared" si="15"/>
        <v>0.95414370767397294</v>
      </c>
      <c r="AM22" s="78">
        <f t="shared" si="16"/>
        <v>23</v>
      </c>
      <c r="AN22" s="26"/>
      <c r="AO22" s="26"/>
      <c r="AP22" s="26"/>
      <c r="AQ22" s="26"/>
      <c r="AT22" s="26"/>
      <c r="AU22" s="26"/>
    </row>
    <row r="23" spans="1:47" s="6" customFormat="1" ht="20.25" customHeight="1" x14ac:dyDescent="0.25">
      <c r="A23" s="25"/>
      <c r="B23" s="30" t="s">
        <v>16</v>
      </c>
      <c r="C23" s="120">
        <v>204213296</v>
      </c>
      <c r="D23" s="32">
        <f t="shared" si="0"/>
        <v>67.478899347400585</v>
      </c>
      <c r="E23" s="123">
        <v>0</v>
      </c>
      <c r="F23" s="32">
        <f t="shared" si="1"/>
        <v>0</v>
      </c>
      <c r="G23" s="16">
        <v>138548</v>
      </c>
      <c r="H23" s="32">
        <f t="shared" si="2"/>
        <v>4.5780890519408965E-2</v>
      </c>
      <c r="I23" s="127">
        <v>0</v>
      </c>
      <c r="J23" s="32">
        <f t="shared" si="3"/>
        <v>0</v>
      </c>
      <c r="K23" s="131">
        <v>0</v>
      </c>
      <c r="L23" s="32">
        <f t="shared" si="4"/>
        <v>0</v>
      </c>
      <c r="M23" s="131">
        <v>779296</v>
      </c>
      <c r="N23" s="32">
        <f t="shared" si="5"/>
        <v>0.25750544835157008</v>
      </c>
      <c r="O23" s="131">
        <v>126001</v>
      </c>
      <c r="P23" s="32">
        <f t="shared" si="6"/>
        <v>4.1634942304010519E-2</v>
      </c>
      <c r="Q23" s="131">
        <v>0</v>
      </c>
      <c r="R23" s="32">
        <f t="shared" si="7"/>
        <v>0</v>
      </c>
      <c r="S23" s="127">
        <v>0</v>
      </c>
      <c r="T23" s="32">
        <f t="shared" si="8"/>
        <v>0</v>
      </c>
      <c r="U23" s="127">
        <v>0</v>
      </c>
      <c r="V23" s="32">
        <f t="shared" si="9"/>
        <v>0</v>
      </c>
      <c r="W23" s="123">
        <v>88861526</v>
      </c>
      <c r="X23" s="32">
        <f t="shared" si="10"/>
        <v>29.36281861299776</v>
      </c>
      <c r="Y23" s="34">
        <f t="shared" si="19"/>
        <v>294118667</v>
      </c>
      <c r="Z23" s="35">
        <f t="shared" si="11"/>
        <v>97.186639241573332</v>
      </c>
      <c r="AA23" s="127">
        <v>0</v>
      </c>
      <c r="AB23" s="32">
        <f t="shared" si="12"/>
        <v>0</v>
      </c>
      <c r="AC23" s="131">
        <v>2096197</v>
      </c>
      <c r="AD23" s="32">
        <f t="shared" si="13"/>
        <v>0.69265355951809848</v>
      </c>
      <c r="AE23" s="131">
        <v>0</v>
      </c>
      <c r="AF23" s="32">
        <f t="shared" si="13"/>
        <v>0</v>
      </c>
      <c r="AG23" s="131">
        <v>6417956</v>
      </c>
      <c r="AH23" s="32">
        <f t="shared" si="13"/>
        <v>2.1207071989085651</v>
      </c>
      <c r="AI23" s="34">
        <f t="shared" si="17"/>
        <v>8514153</v>
      </c>
      <c r="AJ23" s="35">
        <f t="shared" si="14"/>
        <v>2.8133607584266636</v>
      </c>
      <c r="AK23" s="33">
        <f t="shared" si="18"/>
        <v>302632820</v>
      </c>
      <c r="AL23" s="32">
        <f t="shared" si="15"/>
        <v>2.5603605857221887</v>
      </c>
      <c r="AM23" s="78">
        <f t="shared" si="16"/>
        <v>8</v>
      </c>
      <c r="AN23" s="26"/>
      <c r="AO23" s="26"/>
      <c r="AP23" s="26"/>
      <c r="AQ23" s="26"/>
      <c r="AT23" s="26"/>
      <c r="AU23" s="26"/>
    </row>
    <row r="24" spans="1:47" s="6" customFormat="1" ht="20.25" customHeight="1" x14ac:dyDescent="0.25">
      <c r="A24" s="25"/>
      <c r="B24" s="30" t="s">
        <v>35</v>
      </c>
      <c r="C24" s="120">
        <v>1449031</v>
      </c>
      <c r="D24" s="32">
        <f t="shared" si="0"/>
        <v>4.7857003294895746</v>
      </c>
      <c r="E24" s="123">
        <v>0</v>
      </c>
      <c r="F24" s="32">
        <f t="shared" si="1"/>
        <v>0</v>
      </c>
      <c r="G24" s="123">
        <v>1005463</v>
      </c>
      <c r="H24" s="32">
        <f t="shared" si="2"/>
        <v>3.3207326899076532</v>
      </c>
      <c r="I24" s="127">
        <v>0</v>
      </c>
      <c r="J24" s="32">
        <f t="shared" si="3"/>
        <v>0</v>
      </c>
      <c r="K24" s="131">
        <v>0</v>
      </c>
      <c r="L24" s="32">
        <f t="shared" si="4"/>
        <v>0</v>
      </c>
      <c r="M24" s="131">
        <v>353263</v>
      </c>
      <c r="N24" s="32">
        <f t="shared" si="5"/>
        <v>1.166718210650066</v>
      </c>
      <c r="O24" s="131">
        <v>42850</v>
      </c>
      <c r="P24" s="32">
        <f t="shared" si="6"/>
        <v>0.14152027052466667</v>
      </c>
      <c r="Q24" s="131">
        <v>0</v>
      </c>
      <c r="R24" s="32">
        <f t="shared" si="7"/>
        <v>0</v>
      </c>
      <c r="S24" s="127">
        <v>0</v>
      </c>
      <c r="T24" s="32">
        <f t="shared" si="8"/>
        <v>0</v>
      </c>
      <c r="U24" s="127">
        <v>10000000</v>
      </c>
      <c r="V24" s="32">
        <f t="shared" si="9"/>
        <v>33.026900939245429</v>
      </c>
      <c r="W24" s="123">
        <v>16845224</v>
      </c>
      <c r="X24" s="32">
        <f t="shared" si="10"/>
        <v>55.634554434739968</v>
      </c>
      <c r="Y24" s="34">
        <f t="shared" si="19"/>
        <v>29695831</v>
      </c>
      <c r="Z24" s="35">
        <f t="shared" si="11"/>
        <v>98.07612687455736</v>
      </c>
      <c r="AA24" s="127">
        <v>73537</v>
      </c>
      <c r="AB24" s="32">
        <f t="shared" si="12"/>
        <v>0.24286992143692912</v>
      </c>
      <c r="AC24" s="131">
        <v>123324</v>
      </c>
      <c r="AD24" s="32">
        <f t="shared" si="13"/>
        <v>0.40730095314315035</v>
      </c>
      <c r="AE24" s="131">
        <v>385656</v>
      </c>
      <c r="AF24" s="32">
        <f t="shared" si="13"/>
        <v>1.2737022508625635</v>
      </c>
      <c r="AG24" s="131">
        <v>0</v>
      </c>
      <c r="AH24" s="32">
        <f t="shared" si="13"/>
        <v>0</v>
      </c>
      <c r="AI24" s="34">
        <f t="shared" si="17"/>
        <v>582517</v>
      </c>
      <c r="AJ24" s="35">
        <f t="shared" si="14"/>
        <v>1.9238731254426429</v>
      </c>
      <c r="AK24" s="33">
        <f t="shared" si="18"/>
        <v>30278348</v>
      </c>
      <c r="AL24" s="32">
        <f t="shared" si="15"/>
        <v>0.25616352125979014</v>
      </c>
      <c r="AM24" s="78">
        <f t="shared" si="16"/>
        <v>37</v>
      </c>
      <c r="AN24" s="26"/>
      <c r="AO24" s="26"/>
      <c r="AP24" s="26"/>
      <c r="AQ24" s="26"/>
      <c r="AT24" s="26"/>
      <c r="AU24" s="26"/>
    </row>
    <row r="25" spans="1:47" s="6" customFormat="1" ht="20.25" customHeight="1" x14ac:dyDescent="0.25">
      <c r="A25" s="25"/>
      <c r="B25" s="30" t="s">
        <v>76</v>
      </c>
      <c r="C25" s="120">
        <v>618637</v>
      </c>
      <c r="D25" s="32">
        <f t="shared" si="0"/>
        <v>5.4751400055420749</v>
      </c>
      <c r="E25" s="123">
        <v>0</v>
      </c>
      <c r="F25" s="32">
        <f t="shared" si="1"/>
        <v>0</v>
      </c>
      <c r="G25" s="123">
        <v>453470</v>
      </c>
      <c r="H25" s="32">
        <f t="shared" si="2"/>
        <v>4.0133579761850076</v>
      </c>
      <c r="I25" s="127">
        <v>0</v>
      </c>
      <c r="J25" s="32">
        <f t="shared" si="3"/>
        <v>0</v>
      </c>
      <c r="K25" s="131">
        <v>0</v>
      </c>
      <c r="L25" s="32">
        <f t="shared" si="4"/>
        <v>0</v>
      </c>
      <c r="M25" s="131">
        <v>0</v>
      </c>
      <c r="N25" s="32">
        <f t="shared" si="5"/>
        <v>0</v>
      </c>
      <c r="O25" s="131">
        <v>0</v>
      </c>
      <c r="P25" s="32">
        <f t="shared" si="6"/>
        <v>0</v>
      </c>
      <c r="Q25" s="131">
        <v>0</v>
      </c>
      <c r="R25" s="32">
        <f t="shared" si="7"/>
        <v>0</v>
      </c>
      <c r="S25" s="127">
        <v>0</v>
      </c>
      <c r="T25" s="32">
        <f t="shared" si="8"/>
        <v>0</v>
      </c>
      <c r="U25" s="127">
        <v>0</v>
      </c>
      <c r="V25" s="32">
        <f t="shared" si="9"/>
        <v>0</v>
      </c>
      <c r="W25" s="123">
        <v>9856009</v>
      </c>
      <c r="X25" s="32">
        <f t="shared" si="10"/>
        <v>87.228906727018824</v>
      </c>
      <c r="Y25" s="34">
        <f t="shared" si="19"/>
        <v>10928116</v>
      </c>
      <c r="Z25" s="35">
        <f t="shared" si="11"/>
        <v>96.717404708745903</v>
      </c>
      <c r="AA25" s="127">
        <v>370901</v>
      </c>
      <c r="AB25" s="32">
        <f t="shared" si="12"/>
        <v>3.2825952912540979</v>
      </c>
      <c r="AC25" s="131">
        <v>0</v>
      </c>
      <c r="AD25" s="32">
        <f t="shared" si="13"/>
        <v>0</v>
      </c>
      <c r="AE25" s="131">
        <v>0</v>
      </c>
      <c r="AF25" s="32">
        <f t="shared" si="13"/>
        <v>0</v>
      </c>
      <c r="AG25" s="131">
        <v>0</v>
      </c>
      <c r="AH25" s="32">
        <f t="shared" si="13"/>
        <v>0</v>
      </c>
      <c r="AI25" s="34">
        <f t="shared" si="17"/>
        <v>370901</v>
      </c>
      <c r="AJ25" s="35">
        <f t="shared" si="14"/>
        <v>3.2825952912540979</v>
      </c>
      <c r="AK25" s="33">
        <f t="shared" si="18"/>
        <v>11299017</v>
      </c>
      <c r="AL25" s="32">
        <f t="shared" si="15"/>
        <v>9.5592929359760007E-2</v>
      </c>
      <c r="AM25" s="78">
        <f t="shared" si="16"/>
        <v>42</v>
      </c>
      <c r="AN25" s="26"/>
      <c r="AO25" s="26"/>
      <c r="AP25" s="26"/>
      <c r="AQ25" s="26"/>
      <c r="AT25" s="26"/>
      <c r="AU25" s="26"/>
    </row>
    <row r="26" spans="1:47" s="6" customFormat="1" ht="20.25" customHeight="1" x14ac:dyDescent="0.25">
      <c r="A26" s="25"/>
      <c r="B26" s="36" t="s">
        <v>39</v>
      </c>
      <c r="C26" s="121">
        <v>1756307</v>
      </c>
      <c r="D26" s="37">
        <f t="shared" si="0"/>
        <v>3.1290716697976855</v>
      </c>
      <c r="E26" s="124">
        <v>0</v>
      </c>
      <c r="F26" s="37">
        <f t="shared" si="1"/>
        <v>0</v>
      </c>
      <c r="G26" s="124">
        <v>0</v>
      </c>
      <c r="H26" s="37">
        <f t="shared" si="2"/>
        <v>0</v>
      </c>
      <c r="I26" s="128">
        <v>0</v>
      </c>
      <c r="J26" s="37">
        <f t="shared" si="3"/>
        <v>0</v>
      </c>
      <c r="K26" s="132">
        <v>0</v>
      </c>
      <c r="L26" s="37">
        <f t="shared" si="4"/>
        <v>0</v>
      </c>
      <c r="M26" s="132">
        <v>57283</v>
      </c>
      <c r="N26" s="37">
        <f t="shared" si="5"/>
        <v>0.10205653821400293</v>
      </c>
      <c r="O26" s="132">
        <v>32432</v>
      </c>
      <c r="P26" s="37">
        <f t="shared" si="6"/>
        <v>5.7781499700723472E-2</v>
      </c>
      <c r="Q26" s="132">
        <v>0</v>
      </c>
      <c r="R26" s="37">
        <f t="shared" si="7"/>
        <v>0</v>
      </c>
      <c r="S26" s="128">
        <v>0</v>
      </c>
      <c r="T26" s="37">
        <f t="shared" si="8"/>
        <v>0</v>
      </c>
      <c r="U26" s="128">
        <v>20000000</v>
      </c>
      <c r="V26" s="37">
        <f t="shared" si="9"/>
        <v>35.632399914111659</v>
      </c>
      <c r="W26" s="124">
        <v>32018577</v>
      </c>
      <c r="X26" s="37">
        <f t="shared" si="10"/>
        <v>57.044937017238887</v>
      </c>
      <c r="Y26" s="39">
        <f t="shared" si="19"/>
        <v>53864599</v>
      </c>
      <c r="Z26" s="40">
        <f t="shared" si="11"/>
        <v>95.966246639062959</v>
      </c>
      <c r="AA26" s="128">
        <v>0</v>
      </c>
      <c r="AB26" s="37">
        <f t="shared" si="12"/>
        <v>0</v>
      </c>
      <c r="AC26" s="132">
        <v>615157</v>
      </c>
      <c r="AD26" s="37">
        <f t="shared" si="13"/>
        <v>1.0959760116982595</v>
      </c>
      <c r="AE26" s="132">
        <v>430936</v>
      </c>
      <c r="AF26" s="37">
        <f t="shared" si="13"/>
        <v>0.76776419446938116</v>
      </c>
      <c r="AG26" s="132">
        <v>1218000</v>
      </c>
      <c r="AH26" s="37">
        <f t="shared" si="13"/>
        <v>2.1700131547694004</v>
      </c>
      <c r="AI26" s="39">
        <f t="shared" si="17"/>
        <v>2264093</v>
      </c>
      <c r="AJ26" s="40">
        <f t="shared" si="14"/>
        <v>4.0337533609370411</v>
      </c>
      <c r="AK26" s="38">
        <f t="shared" si="18"/>
        <v>56128692</v>
      </c>
      <c r="AL26" s="37">
        <f t="shared" si="15"/>
        <v>0.47486485677574664</v>
      </c>
      <c r="AM26" s="79">
        <f t="shared" si="16"/>
        <v>30</v>
      </c>
      <c r="AN26" s="26"/>
      <c r="AO26" s="26"/>
      <c r="AP26" s="26"/>
      <c r="AQ26" s="26"/>
      <c r="AT26" s="26"/>
      <c r="AU26" s="26"/>
    </row>
    <row r="27" spans="1:47" s="6" customFormat="1" ht="20.25" customHeight="1" x14ac:dyDescent="0.25">
      <c r="A27" s="25"/>
      <c r="B27" s="30" t="s">
        <v>77</v>
      </c>
      <c r="C27" s="120">
        <v>0</v>
      </c>
      <c r="D27" s="32">
        <f t="shared" si="0"/>
        <v>0</v>
      </c>
      <c r="E27" s="123">
        <v>0</v>
      </c>
      <c r="F27" s="32">
        <f t="shared" si="1"/>
        <v>0</v>
      </c>
      <c r="G27" s="16">
        <v>242114</v>
      </c>
      <c r="H27" s="32">
        <f t="shared" si="2"/>
        <v>1.9784908558721295</v>
      </c>
      <c r="I27" s="127">
        <v>0</v>
      </c>
      <c r="J27" s="32">
        <f t="shared" si="3"/>
        <v>0</v>
      </c>
      <c r="K27" s="131">
        <v>0</v>
      </c>
      <c r="L27" s="32">
        <f t="shared" si="4"/>
        <v>0</v>
      </c>
      <c r="M27" s="131">
        <v>-40800</v>
      </c>
      <c r="N27" s="32">
        <f t="shared" si="5"/>
        <v>-0.33340668825257058</v>
      </c>
      <c r="O27" s="131">
        <v>0</v>
      </c>
      <c r="P27" s="32">
        <f t="shared" si="6"/>
        <v>0</v>
      </c>
      <c r="Q27" s="131">
        <v>0</v>
      </c>
      <c r="R27" s="32">
        <f t="shared" si="7"/>
        <v>0</v>
      </c>
      <c r="S27" s="127">
        <v>0</v>
      </c>
      <c r="T27" s="32">
        <f t="shared" si="8"/>
        <v>0</v>
      </c>
      <c r="U27" s="127">
        <v>0</v>
      </c>
      <c r="V27" s="32">
        <f t="shared" si="9"/>
        <v>0</v>
      </c>
      <c r="W27" s="123">
        <v>11440000</v>
      </c>
      <c r="X27" s="32">
        <f t="shared" si="10"/>
        <v>93.484620431603133</v>
      </c>
      <c r="Y27" s="34">
        <f t="shared" si="19"/>
        <v>11641314</v>
      </c>
      <c r="Z27" s="35">
        <f t="shared" si="11"/>
        <v>95.129704599222691</v>
      </c>
      <c r="AA27" s="127">
        <v>555193</v>
      </c>
      <c r="AB27" s="32">
        <f t="shared" si="12"/>
        <v>4.5368887125247408</v>
      </c>
      <c r="AC27" s="131">
        <v>40800</v>
      </c>
      <c r="AD27" s="32">
        <f t="shared" si="13"/>
        <v>0.33340668825257058</v>
      </c>
      <c r="AE27" s="131">
        <v>0</v>
      </c>
      <c r="AF27" s="32">
        <f t="shared" si="13"/>
        <v>0</v>
      </c>
      <c r="AG27" s="131">
        <v>0</v>
      </c>
      <c r="AH27" s="32">
        <f t="shared" si="13"/>
        <v>0</v>
      </c>
      <c r="AI27" s="34">
        <f t="shared" si="17"/>
        <v>595993</v>
      </c>
      <c r="AJ27" s="35">
        <f t="shared" si="14"/>
        <v>4.8702954007773114</v>
      </c>
      <c r="AK27" s="33">
        <f t="shared" si="18"/>
        <v>12237307</v>
      </c>
      <c r="AL27" s="32">
        <f t="shared" si="15"/>
        <v>0.10353113227501974</v>
      </c>
      <c r="AM27" s="78">
        <f t="shared" si="16"/>
        <v>41</v>
      </c>
      <c r="AN27" s="26"/>
      <c r="AO27" s="26"/>
      <c r="AP27" s="26"/>
      <c r="AQ27" s="26"/>
      <c r="AT27" s="26"/>
      <c r="AU27" s="26"/>
    </row>
    <row r="28" spans="1:47" s="6" customFormat="1" ht="20.25" customHeight="1" x14ac:dyDescent="0.25">
      <c r="A28" s="25"/>
      <c r="B28" s="30" t="s">
        <v>78</v>
      </c>
      <c r="C28" s="120">
        <v>280192855</v>
      </c>
      <c r="D28" s="32">
        <f t="shared" si="0"/>
        <v>23.873909785595227</v>
      </c>
      <c r="E28" s="123">
        <v>0</v>
      </c>
      <c r="F28" s="32">
        <f t="shared" si="1"/>
        <v>0</v>
      </c>
      <c r="G28" s="123">
        <v>0</v>
      </c>
      <c r="H28" s="32">
        <f t="shared" si="2"/>
        <v>0</v>
      </c>
      <c r="I28" s="127">
        <v>0</v>
      </c>
      <c r="J28" s="32">
        <f t="shared" si="3"/>
        <v>0</v>
      </c>
      <c r="K28" s="131">
        <v>2400000</v>
      </c>
      <c r="L28" s="32">
        <f t="shared" si="4"/>
        <v>0.20449266447364814</v>
      </c>
      <c r="M28" s="131">
        <v>-745160</v>
      </c>
      <c r="N28" s="32">
        <f t="shared" si="5"/>
        <v>-6.3491564107993184E-2</v>
      </c>
      <c r="O28" s="131">
        <v>-334743</v>
      </c>
      <c r="P28" s="32">
        <f t="shared" si="6"/>
        <v>-2.8521869993292669E-2</v>
      </c>
      <c r="Q28" s="131">
        <v>0</v>
      </c>
      <c r="R28" s="32">
        <f t="shared" si="7"/>
        <v>0</v>
      </c>
      <c r="S28" s="127">
        <v>0</v>
      </c>
      <c r="T28" s="32">
        <f t="shared" si="8"/>
        <v>0</v>
      </c>
      <c r="U28" s="127">
        <v>0</v>
      </c>
      <c r="V28" s="32">
        <f t="shared" si="9"/>
        <v>0</v>
      </c>
      <c r="W28" s="123">
        <v>842979961</v>
      </c>
      <c r="X28" s="32">
        <f t="shared" si="10"/>
        <v>71.826340967825828</v>
      </c>
      <c r="Y28" s="34">
        <f t="shared" si="19"/>
        <v>1124492913</v>
      </c>
      <c r="Z28" s="35">
        <f t="shared" si="11"/>
        <v>95.812729983793417</v>
      </c>
      <c r="AA28" s="127">
        <v>0</v>
      </c>
      <c r="AB28" s="32">
        <f t="shared" si="12"/>
        <v>0</v>
      </c>
      <c r="AC28" s="131">
        <v>3710593</v>
      </c>
      <c r="AD28" s="32">
        <f t="shared" si="13"/>
        <v>0.31616210389469479</v>
      </c>
      <c r="AE28" s="131">
        <v>1682725</v>
      </c>
      <c r="AF28" s="32">
        <f t="shared" si="13"/>
        <v>0.14337704951100813</v>
      </c>
      <c r="AG28" s="131">
        <v>43750000</v>
      </c>
      <c r="AH28" s="32">
        <f t="shared" si="13"/>
        <v>3.7277308628008772</v>
      </c>
      <c r="AI28" s="34">
        <f t="shared" si="17"/>
        <v>49143318</v>
      </c>
      <c r="AJ28" s="35">
        <f t="shared" si="14"/>
        <v>4.1872700162065808</v>
      </c>
      <c r="AK28" s="33">
        <f t="shared" si="18"/>
        <v>1173636231</v>
      </c>
      <c r="AL28" s="32">
        <f t="shared" si="15"/>
        <v>9.9292996305818431</v>
      </c>
      <c r="AM28" s="78">
        <f t="shared" si="16"/>
        <v>2</v>
      </c>
      <c r="AN28" s="26"/>
      <c r="AO28" s="26"/>
      <c r="AP28" s="26"/>
      <c r="AQ28" s="26"/>
      <c r="AT28" s="26"/>
      <c r="AU28" s="26"/>
    </row>
    <row r="29" spans="1:47" s="6" customFormat="1" ht="20.25" customHeight="1" x14ac:dyDescent="0.25">
      <c r="A29" s="25"/>
      <c r="B29" s="30" t="s">
        <v>79</v>
      </c>
      <c r="C29" s="120">
        <v>1204843</v>
      </c>
      <c r="D29" s="32">
        <f t="shared" si="0"/>
        <v>7.847189770099483</v>
      </c>
      <c r="E29" s="123">
        <v>0</v>
      </c>
      <c r="F29" s="32">
        <f t="shared" si="1"/>
        <v>0</v>
      </c>
      <c r="G29" s="123">
        <v>0</v>
      </c>
      <c r="H29" s="32">
        <f t="shared" si="2"/>
        <v>0</v>
      </c>
      <c r="I29" s="127">
        <v>0</v>
      </c>
      <c r="J29" s="32">
        <f t="shared" si="3"/>
        <v>0</v>
      </c>
      <c r="K29" s="131">
        <v>0</v>
      </c>
      <c r="L29" s="32">
        <f t="shared" si="4"/>
        <v>0</v>
      </c>
      <c r="M29" s="131">
        <v>0</v>
      </c>
      <c r="N29" s="32">
        <f t="shared" si="5"/>
        <v>0</v>
      </c>
      <c r="O29" s="131">
        <v>0</v>
      </c>
      <c r="P29" s="32">
        <f t="shared" si="6"/>
        <v>0</v>
      </c>
      <c r="Q29" s="131">
        <v>0</v>
      </c>
      <c r="R29" s="32">
        <f t="shared" si="7"/>
        <v>0</v>
      </c>
      <c r="S29" s="127">
        <v>0</v>
      </c>
      <c r="T29" s="32">
        <f t="shared" si="8"/>
        <v>0</v>
      </c>
      <c r="U29" s="127">
        <v>0</v>
      </c>
      <c r="V29" s="32">
        <f t="shared" si="9"/>
        <v>0</v>
      </c>
      <c r="W29" s="123">
        <v>14073972</v>
      </c>
      <c r="X29" s="32">
        <f t="shared" si="10"/>
        <v>91.664332284842558</v>
      </c>
      <c r="Y29" s="34">
        <f t="shared" si="19"/>
        <v>15278815</v>
      </c>
      <c r="Z29" s="35">
        <f t="shared" si="11"/>
        <v>99.511522054942048</v>
      </c>
      <c r="AA29" s="127">
        <v>0</v>
      </c>
      <c r="AB29" s="32">
        <f t="shared" si="12"/>
        <v>0</v>
      </c>
      <c r="AC29" s="131">
        <v>0</v>
      </c>
      <c r="AD29" s="32">
        <f t="shared" si="13"/>
        <v>0</v>
      </c>
      <c r="AE29" s="131">
        <v>0</v>
      </c>
      <c r="AF29" s="32">
        <f t="shared" si="13"/>
        <v>0</v>
      </c>
      <c r="AG29" s="131">
        <v>75000</v>
      </c>
      <c r="AH29" s="32">
        <f t="shared" si="13"/>
        <v>0.48847794505795467</v>
      </c>
      <c r="AI29" s="34">
        <f t="shared" si="17"/>
        <v>75000</v>
      </c>
      <c r="AJ29" s="35">
        <f>(AI29/$AK29)*100</f>
        <v>0.48847794505795467</v>
      </c>
      <c r="AK29" s="33">
        <f t="shared" si="18"/>
        <v>15353815</v>
      </c>
      <c r="AL29" s="32">
        <f t="shared" si="15"/>
        <v>0.12989768514356811</v>
      </c>
      <c r="AM29" s="78">
        <f t="shared" si="16"/>
        <v>40</v>
      </c>
      <c r="AN29" s="26"/>
      <c r="AO29" s="26"/>
      <c r="AP29" s="26"/>
      <c r="AQ29" s="26"/>
      <c r="AT29" s="26"/>
      <c r="AU29" s="26"/>
    </row>
    <row r="30" spans="1:47" s="6" customFormat="1" ht="20.25" customHeight="1" x14ac:dyDescent="0.25">
      <c r="A30" s="25"/>
      <c r="B30" s="30" t="s">
        <v>34</v>
      </c>
      <c r="C30" s="120">
        <v>40507642</v>
      </c>
      <c r="D30" s="32">
        <f t="shared" si="0"/>
        <v>19.500946965457246</v>
      </c>
      <c r="E30" s="123">
        <v>0</v>
      </c>
      <c r="F30" s="32">
        <f t="shared" si="1"/>
        <v>0</v>
      </c>
      <c r="G30" s="123">
        <v>5247451</v>
      </c>
      <c r="H30" s="32">
        <f t="shared" si="2"/>
        <v>2.526196505213401</v>
      </c>
      <c r="I30" s="127">
        <v>0</v>
      </c>
      <c r="J30" s="32">
        <f t="shared" si="3"/>
        <v>0</v>
      </c>
      <c r="K30" s="131">
        <v>0</v>
      </c>
      <c r="L30" s="32">
        <f t="shared" si="4"/>
        <v>0</v>
      </c>
      <c r="M30" s="131">
        <v>223435</v>
      </c>
      <c r="N30" s="32">
        <f t="shared" si="5"/>
        <v>0.10756474260404839</v>
      </c>
      <c r="O30" s="131">
        <v>0</v>
      </c>
      <c r="P30" s="32">
        <f t="shared" si="6"/>
        <v>0</v>
      </c>
      <c r="Q30" s="131">
        <v>0</v>
      </c>
      <c r="R30" s="32">
        <f t="shared" si="7"/>
        <v>0</v>
      </c>
      <c r="S30" s="127">
        <v>0</v>
      </c>
      <c r="T30" s="32">
        <f t="shared" si="8"/>
        <v>0</v>
      </c>
      <c r="U30" s="127">
        <v>0</v>
      </c>
      <c r="V30" s="32">
        <f t="shared" si="9"/>
        <v>0</v>
      </c>
      <c r="W30" s="123">
        <v>158375842</v>
      </c>
      <c r="X30" s="32">
        <f t="shared" si="10"/>
        <v>76.244351509071691</v>
      </c>
      <c r="Y30" s="34">
        <f t="shared" si="19"/>
        <v>204354370</v>
      </c>
      <c r="Z30" s="35">
        <f t="shared" si="11"/>
        <v>98.379059722346383</v>
      </c>
      <c r="AA30" s="127">
        <v>0</v>
      </c>
      <c r="AB30" s="32">
        <f t="shared" si="12"/>
        <v>0</v>
      </c>
      <c r="AC30" s="131">
        <v>3367040</v>
      </c>
      <c r="AD30" s="32">
        <f t="shared" si="13"/>
        <v>1.6209402776536133</v>
      </c>
      <c r="AE30" s="131">
        <v>0</v>
      </c>
      <c r="AF30" s="32">
        <f t="shared" si="13"/>
        <v>0</v>
      </c>
      <c r="AG30" s="131">
        <v>0</v>
      </c>
      <c r="AH30" s="32">
        <f t="shared" si="13"/>
        <v>0</v>
      </c>
      <c r="AI30" s="34">
        <f t="shared" si="17"/>
        <v>3367040</v>
      </c>
      <c r="AJ30" s="35">
        <f t="shared" si="14"/>
        <v>1.6209402776536133</v>
      </c>
      <c r="AK30" s="33">
        <f t="shared" si="18"/>
        <v>207721410</v>
      </c>
      <c r="AL30" s="32">
        <f t="shared" si="15"/>
        <v>1.7573827946837983</v>
      </c>
      <c r="AM30" s="78">
        <f t="shared" si="16"/>
        <v>13</v>
      </c>
      <c r="AN30" s="26"/>
      <c r="AO30" s="26"/>
      <c r="AP30" s="26"/>
      <c r="AQ30" s="26"/>
      <c r="AT30" s="26"/>
      <c r="AU30" s="26"/>
    </row>
    <row r="31" spans="1:47" s="6" customFormat="1" ht="20.25" customHeight="1" x14ac:dyDescent="0.25">
      <c r="A31" s="25"/>
      <c r="B31" s="36" t="s">
        <v>17</v>
      </c>
      <c r="C31" s="121">
        <v>4333552</v>
      </c>
      <c r="D31" s="37">
        <f t="shared" si="0"/>
        <v>19.991299610327722</v>
      </c>
      <c r="E31" s="124">
        <v>0</v>
      </c>
      <c r="F31" s="37">
        <f t="shared" si="1"/>
        <v>0</v>
      </c>
      <c r="G31" s="122">
        <v>0</v>
      </c>
      <c r="H31" s="37">
        <f t="shared" si="2"/>
        <v>0</v>
      </c>
      <c r="I31" s="128">
        <v>0</v>
      </c>
      <c r="J31" s="37">
        <f t="shared" si="3"/>
        <v>0</v>
      </c>
      <c r="K31" s="132">
        <v>0</v>
      </c>
      <c r="L31" s="37">
        <f t="shared" si="4"/>
        <v>0</v>
      </c>
      <c r="M31" s="132">
        <v>0</v>
      </c>
      <c r="N31" s="37">
        <f t="shared" si="5"/>
        <v>0</v>
      </c>
      <c r="O31" s="132">
        <v>0</v>
      </c>
      <c r="P31" s="37">
        <f t="shared" si="6"/>
        <v>0</v>
      </c>
      <c r="Q31" s="132">
        <v>0</v>
      </c>
      <c r="R31" s="37">
        <f t="shared" si="7"/>
        <v>0</v>
      </c>
      <c r="S31" s="128">
        <v>0</v>
      </c>
      <c r="T31" s="37">
        <f t="shared" si="8"/>
        <v>0</v>
      </c>
      <c r="U31" s="128">
        <v>0</v>
      </c>
      <c r="V31" s="37">
        <f t="shared" si="9"/>
        <v>0</v>
      </c>
      <c r="W31" s="124">
        <v>17343638</v>
      </c>
      <c r="X31" s="37">
        <f t="shared" si="10"/>
        <v>80.008700389672285</v>
      </c>
      <c r="Y31" s="39">
        <f t="shared" si="19"/>
        <v>21677190</v>
      </c>
      <c r="Z31" s="40">
        <f t="shared" si="11"/>
        <v>100</v>
      </c>
      <c r="AA31" s="128">
        <v>0</v>
      </c>
      <c r="AB31" s="37">
        <f t="shared" si="12"/>
        <v>0</v>
      </c>
      <c r="AC31" s="132">
        <v>0</v>
      </c>
      <c r="AD31" s="37">
        <f t="shared" si="13"/>
        <v>0</v>
      </c>
      <c r="AE31" s="132">
        <v>0</v>
      </c>
      <c r="AF31" s="37">
        <f t="shared" si="13"/>
        <v>0</v>
      </c>
      <c r="AG31" s="132">
        <v>0</v>
      </c>
      <c r="AH31" s="37">
        <f t="shared" si="13"/>
        <v>0</v>
      </c>
      <c r="AI31" s="39">
        <f t="shared" si="17"/>
        <v>0</v>
      </c>
      <c r="AJ31" s="40">
        <f t="shared" si="14"/>
        <v>0</v>
      </c>
      <c r="AK31" s="38">
        <f t="shared" si="18"/>
        <v>21677190</v>
      </c>
      <c r="AL31" s="37">
        <f t="shared" si="15"/>
        <v>0.18339525397546494</v>
      </c>
      <c r="AM31" s="79">
        <f t="shared" si="16"/>
        <v>39</v>
      </c>
      <c r="AN31" s="26"/>
      <c r="AO31" s="26"/>
      <c r="AP31" s="26"/>
      <c r="AQ31" s="26"/>
      <c r="AT31" s="26"/>
      <c r="AU31" s="26"/>
    </row>
    <row r="32" spans="1:47" s="6" customFormat="1" ht="20.25" customHeight="1" x14ac:dyDescent="0.25">
      <c r="A32" s="25"/>
      <c r="B32" s="30" t="s">
        <v>80</v>
      </c>
      <c r="C32" s="120">
        <v>116323944</v>
      </c>
      <c r="D32" s="32">
        <f t="shared" si="0"/>
        <v>53.724095756259018</v>
      </c>
      <c r="E32" s="123">
        <v>0</v>
      </c>
      <c r="F32" s="43">
        <f t="shared" si="1"/>
        <v>0</v>
      </c>
      <c r="G32" s="16">
        <v>1062800</v>
      </c>
      <c r="H32" s="32">
        <f t="shared" si="2"/>
        <v>0.49085310389537751</v>
      </c>
      <c r="I32" s="127">
        <v>0</v>
      </c>
      <c r="J32" s="32">
        <f t="shared" si="3"/>
        <v>0</v>
      </c>
      <c r="K32" s="133">
        <v>0</v>
      </c>
      <c r="L32" s="43">
        <f t="shared" si="4"/>
        <v>0</v>
      </c>
      <c r="M32" s="133">
        <v>0</v>
      </c>
      <c r="N32" s="32">
        <f t="shared" si="5"/>
        <v>0</v>
      </c>
      <c r="O32" s="133">
        <v>0</v>
      </c>
      <c r="P32" s="43">
        <f t="shared" si="6"/>
        <v>0</v>
      </c>
      <c r="Q32" s="133">
        <v>0</v>
      </c>
      <c r="R32" s="32">
        <f t="shared" si="7"/>
        <v>0</v>
      </c>
      <c r="S32" s="127">
        <v>0</v>
      </c>
      <c r="T32" s="32">
        <f t="shared" si="8"/>
        <v>0</v>
      </c>
      <c r="U32" s="127">
        <v>0</v>
      </c>
      <c r="V32" s="32">
        <f t="shared" si="9"/>
        <v>0</v>
      </c>
      <c r="W32" s="123">
        <v>90325552</v>
      </c>
      <c r="X32" s="43">
        <f t="shared" si="10"/>
        <v>41.716764734910925</v>
      </c>
      <c r="Y32" s="34">
        <f t="shared" si="19"/>
        <v>207712296</v>
      </c>
      <c r="Z32" s="44">
        <f t="shared" si="11"/>
        <v>95.931713595065304</v>
      </c>
      <c r="AA32" s="135">
        <v>0</v>
      </c>
      <c r="AB32" s="43">
        <f t="shared" si="12"/>
        <v>0</v>
      </c>
      <c r="AC32" s="133">
        <v>0</v>
      </c>
      <c r="AD32" s="43">
        <f t="shared" si="13"/>
        <v>0</v>
      </c>
      <c r="AE32" s="131">
        <v>0</v>
      </c>
      <c r="AF32" s="32">
        <f t="shared" si="13"/>
        <v>0</v>
      </c>
      <c r="AG32" s="133">
        <v>8808694</v>
      </c>
      <c r="AH32" s="43">
        <f t="shared" si="13"/>
        <v>4.0682864049346898</v>
      </c>
      <c r="AI32" s="34">
        <f t="shared" si="17"/>
        <v>8808694</v>
      </c>
      <c r="AJ32" s="35">
        <f t="shared" si="14"/>
        <v>4.0682864049346898</v>
      </c>
      <c r="AK32" s="33">
        <f t="shared" si="18"/>
        <v>216520990</v>
      </c>
      <c r="AL32" s="43">
        <f t="shared" si="15"/>
        <v>1.8318297690830363</v>
      </c>
      <c r="AM32" s="78">
        <f t="shared" si="16"/>
        <v>11</v>
      </c>
      <c r="AN32" s="26"/>
      <c r="AO32" s="26"/>
      <c r="AP32" s="26"/>
      <c r="AQ32" s="26"/>
      <c r="AT32" s="26"/>
      <c r="AU32" s="26"/>
    </row>
    <row r="33" spans="1:47" s="6" customFormat="1" ht="20.25" customHeight="1" x14ac:dyDescent="0.25">
      <c r="A33" s="25"/>
      <c r="B33" s="30" t="s">
        <v>81</v>
      </c>
      <c r="C33" s="120">
        <v>1077271385</v>
      </c>
      <c r="D33" s="32">
        <f t="shared" si="0"/>
        <v>26.804619736221142</v>
      </c>
      <c r="E33" s="123">
        <v>0</v>
      </c>
      <c r="F33" s="32">
        <f t="shared" si="1"/>
        <v>0</v>
      </c>
      <c r="G33" s="123">
        <v>0</v>
      </c>
      <c r="H33" s="32">
        <f t="shared" si="2"/>
        <v>0</v>
      </c>
      <c r="I33" s="127">
        <v>1804596144</v>
      </c>
      <c r="J33" s="32">
        <f t="shared" si="3"/>
        <v>44.901882748302057</v>
      </c>
      <c r="K33" s="131">
        <v>21000000</v>
      </c>
      <c r="L33" s="32">
        <f t="shared" si="4"/>
        <v>0.52252108642117501</v>
      </c>
      <c r="M33" s="131">
        <v>3465982</v>
      </c>
      <c r="N33" s="32">
        <f t="shared" si="5"/>
        <v>8.6240413340773189E-2</v>
      </c>
      <c r="O33" s="131">
        <v>4792963</v>
      </c>
      <c r="P33" s="32">
        <f t="shared" si="6"/>
        <v>0.11925829685411878</v>
      </c>
      <c r="Q33" s="131">
        <v>0</v>
      </c>
      <c r="R33" s="32">
        <f t="shared" si="7"/>
        <v>0</v>
      </c>
      <c r="S33" s="127">
        <v>0</v>
      </c>
      <c r="T33" s="32">
        <f t="shared" si="8"/>
        <v>0</v>
      </c>
      <c r="U33" s="127">
        <v>0</v>
      </c>
      <c r="V33" s="32">
        <f t="shared" si="9"/>
        <v>0</v>
      </c>
      <c r="W33" s="123">
        <v>1101424458</v>
      </c>
      <c r="X33" s="32">
        <f t="shared" si="10"/>
        <v>27.405595447857806</v>
      </c>
      <c r="Y33" s="34">
        <f t="shared" si="19"/>
        <v>4012550932</v>
      </c>
      <c r="Z33" s="35">
        <f t="shared" si="11"/>
        <v>99.840117728997072</v>
      </c>
      <c r="AA33" s="127">
        <v>0</v>
      </c>
      <c r="AB33" s="32">
        <f t="shared" si="12"/>
        <v>0</v>
      </c>
      <c r="AC33" s="131">
        <v>6317908</v>
      </c>
      <c r="AD33" s="32">
        <f t="shared" si="13"/>
        <v>0.15720191200328729</v>
      </c>
      <c r="AE33" s="131">
        <v>107723</v>
      </c>
      <c r="AF33" s="32">
        <f t="shared" si="13"/>
        <v>2.6803589996451543E-3</v>
      </c>
      <c r="AG33" s="131">
        <v>0</v>
      </c>
      <c r="AH33" s="32">
        <f t="shared" si="13"/>
        <v>0</v>
      </c>
      <c r="AI33" s="34">
        <f t="shared" si="17"/>
        <v>6425631</v>
      </c>
      <c r="AJ33" s="35">
        <f t="shared" si="14"/>
        <v>0.15988227100293242</v>
      </c>
      <c r="AK33" s="33">
        <f t="shared" si="18"/>
        <v>4018976563</v>
      </c>
      <c r="AL33" s="32">
        <f t="shared" si="15"/>
        <v>34.001696137406476</v>
      </c>
      <c r="AM33" s="78">
        <f t="shared" si="16"/>
        <v>1</v>
      </c>
      <c r="AN33" s="26"/>
      <c r="AO33" s="26"/>
      <c r="AP33" s="26"/>
      <c r="AQ33" s="26"/>
      <c r="AT33" s="26"/>
      <c r="AU33" s="26"/>
    </row>
    <row r="34" spans="1:47" s="6" customFormat="1" ht="20.25" customHeight="1" x14ac:dyDescent="0.25">
      <c r="A34" s="25"/>
      <c r="B34" s="30" t="s">
        <v>33</v>
      </c>
      <c r="C34" s="120">
        <v>3786112</v>
      </c>
      <c r="D34" s="32">
        <f t="shared" si="0"/>
        <v>5.592558424516838</v>
      </c>
      <c r="E34" s="123">
        <v>0</v>
      </c>
      <c r="F34" s="32">
        <f t="shared" si="1"/>
        <v>0</v>
      </c>
      <c r="G34" s="16">
        <v>0</v>
      </c>
      <c r="H34" s="32">
        <f t="shared" si="2"/>
        <v>0</v>
      </c>
      <c r="I34" s="127">
        <v>0</v>
      </c>
      <c r="J34" s="32">
        <f t="shared" si="3"/>
        <v>0</v>
      </c>
      <c r="K34" s="131">
        <v>0</v>
      </c>
      <c r="L34" s="32">
        <f t="shared" si="4"/>
        <v>0</v>
      </c>
      <c r="M34" s="131">
        <v>0</v>
      </c>
      <c r="N34" s="32">
        <f t="shared" si="5"/>
        <v>0</v>
      </c>
      <c r="O34" s="131">
        <v>0</v>
      </c>
      <c r="P34" s="32">
        <f t="shared" si="6"/>
        <v>0</v>
      </c>
      <c r="Q34" s="131">
        <v>0</v>
      </c>
      <c r="R34" s="32">
        <f t="shared" si="7"/>
        <v>0</v>
      </c>
      <c r="S34" s="127">
        <v>0</v>
      </c>
      <c r="T34" s="32">
        <f t="shared" si="8"/>
        <v>0</v>
      </c>
      <c r="U34" s="127">
        <v>0</v>
      </c>
      <c r="V34" s="32">
        <f t="shared" si="9"/>
        <v>0</v>
      </c>
      <c r="W34" s="123">
        <v>63912993</v>
      </c>
      <c r="X34" s="32">
        <f t="shared" si="10"/>
        <v>94.407441575483162</v>
      </c>
      <c r="Y34" s="34">
        <f t="shared" si="19"/>
        <v>67699105</v>
      </c>
      <c r="Z34" s="35">
        <f t="shared" si="11"/>
        <v>100</v>
      </c>
      <c r="AA34" s="127">
        <v>0</v>
      </c>
      <c r="AB34" s="32">
        <f t="shared" si="12"/>
        <v>0</v>
      </c>
      <c r="AC34" s="131">
        <v>0</v>
      </c>
      <c r="AD34" s="32">
        <f t="shared" si="13"/>
        <v>0</v>
      </c>
      <c r="AE34" s="131">
        <v>0</v>
      </c>
      <c r="AF34" s="32">
        <f t="shared" si="13"/>
        <v>0</v>
      </c>
      <c r="AG34" s="131">
        <v>0</v>
      </c>
      <c r="AH34" s="32">
        <f t="shared" si="13"/>
        <v>0</v>
      </c>
      <c r="AI34" s="34">
        <f t="shared" si="17"/>
        <v>0</v>
      </c>
      <c r="AJ34" s="35">
        <f t="shared" si="14"/>
        <v>0</v>
      </c>
      <c r="AK34" s="33">
        <f t="shared" si="18"/>
        <v>67699105</v>
      </c>
      <c r="AL34" s="32">
        <f t="shared" si="15"/>
        <v>0.57275387425153668</v>
      </c>
      <c r="AM34" s="78">
        <f t="shared" si="16"/>
        <v>28</v>
      </c>
      <c r="AN34" s="26"/>
      <c r="AO34" s="26"/>
      <c r="AP34" s="26"/>
      <c r="AQ34" s="26"/>
      <c r="AT34" s="26"/>
      <c r="AU34" s="26"/>
    </row>
    <row r="35" spans="1:47" s="6" customFormat="1" ht="20.25" customHeight="1" x14ac:dyDescent="0.2">
      <c r="B35" s="30" t="s">
        <v>40</v>
      </c>
      <c r="C35" s="120">
        <v>123814940.27</v>
      </c>
      <c r="D35" s="32">
        <f t="shared" si="0"/>
        <v>41.752817038371759</v>
      </c>
      <c r="E35" s="123">
        <v>3000000</v>
      </c>
      <c r="F35" s="32">
        <f t="shared" si="1"/>
        <v>1.0116586160116661</v>
      </c>
      <c r="G35" s="16">
        <v>0</v>
      </c>
      <c r="H35" s="32">
        <f t="shared" si="2"/>
        <v>0</v>
      </c>
      <c r="I35" s="127">
        <v>0</v>
      </c>
      <c r="J35" s="32">
        <f t="shared" si="3"/>
        <v>0</v>
      </c>
      <c r="K35" s="131">
        <v>0</v>
      </c>
      <c r="L35" s="32">
        <f t="shared" si="4"/>
        <v>0</v>
      </c>
      <c r="M35" s="131">
        <v>0</v>
      </c>
      <c r="N35" s="32">
        <f t="shared" si="5"/>
        <v>0</v>
      </c>
      <c r="O35" s="131">
        <v>1344569</v>
      </c>
      <c r="P35" s="32">
        <f t="shared" si="6"/>
        <v>0.4534149378907299</v>
      </c>
      <c r="Q35" s="131">
        <v>0</v>
      </c>
      <c r="R35" s="32">
        <f t="shared" si="7"/>
        <v>0</v>
      </c>
      <c r="S35" s="127">
        <v>0</v>
      </c>
      <c r="T35" s="32">
        <f t="shared" si="8"/>
        <v>0</v>
      </c>
      <c r="U35" s="127">
        <v>10000000</v>
      </c>
      <c r="V35" s="32">
        <f t="shared" si="9"/>
        <v>3.372195386705553</v>
      </c>
      <c r="W35" s="123">
        <v>158181481</v>
      </c>
      <c r="X35" s="32">
        <f t="shared" si="10"/>
        <v>53.341886049045208</v>
      </c>
      <c r="Y35" s="34">
        <f t="shared" si="19"/>
        <v>296340990.26999998</v>
      </c>
      <c r="Z35" s="35">
        <f t="shared" si="11"/>
        <v>99.931972028024902</v>
      </c>
      <c r="AA35" s="127">
        <v>0</v>
      </c>
      <c r="AB35" s="32">
        <f t="shared" si="12"/>
        <v>0</v>
      </c>
      <c r="AC35" s="131">
        <v>201732</v>
      </c>
      <c r="AD35" s="32">
        <f t="shared" si="13"/>
        <v>6.8027971975088461E-2</v>
      </c>
      <c r="AE35" s="131">
        <v>0</v>
      </c>
      <c r="AF35" s="32">
        <f t="shared" si="13"/>
        <v>0</v>
      </c>
      <c r="AG35" s="131">
        <v>0</v>
      </c>
      <c r="AH35" s="32">
        <f t="shared" si="13"/>
        <v>0</v>
      </c>
      <c r="AI35" s="34">
        <f t="shared" si="17"/>
        <v>201732</v>
      </c>
      <c r="AJ35" s="35">
        <f t="shared" si="14"/>
        <v>6.8027971975088461E-2</v>
      </c>
      <c r="AK35" s="33">
        <f t="shared" si="18"/>
        <v>296542722.26999998</v>
      </c>
      <c r="AL35" s="32">
        <f t="shared" si="15"/>
        <v>2.5088366096012633</v>
      </c>
      <c r="AM35" s="78">
        <f t="shared" si="16"/>
        <v>9</v>
      </c>
      <c r="AN35" s="26"/>
      <c r="AO35" s="26"/>
      <c r="AP35" s="26"/>
      <c r="AQ35" s="26"/>
      <c r="AT35" s="26"/>
      <c r="AU35" s="26"/>
    </row>
    <row r="36" spans="1:47" s="6" customFormat="1" ht="20.25" customHeight="1" x14ac:dyDescent="0.25">
      <c r="A36" s="25"/>
      <c r="B36" s="36" t="s">
        <v>82</v>
      </c>
      <c r="C36" s="121">
        <v>61931183</v>
      </c>
      <c r="D36" s="37">
        <f t="shared" si="0"/>
        <v>33.943084656382247</v>
      </c>
      <c r="E36" s="124">
        <v>0</v>
      </c>
      <c r="F36" s="37">
        <f t="shared" si="1"/>
        <v>0</v>
      </c>
      <c r="G36" s="124">
        <v>3966237</v>
      </c>
      <c r="H36" s="37">
        <f t="shared" si="2"/>
        <v>2.1738050483917855</v>
      </c>
      <c r="I36" s="128">
        <v>0</v>
      </c>
      <c r="J36" s="37">
        <f t="shared" si="3"/>
        <v>0</v>
      </c>
      <c r="K36" s="132">
        <v>0</v>
      </c>
      <c r="L36" s="37">
        <f t="shared" si="4"/>
        <v>0</v>
      </c>
      <c r="M36" s="132">
        <v>0</v>
      </c>
      <c r="N36" s="37">
        <f t="shared" si="5"/>
        <v>0</v>
      </c>
      <c r="O36" s="132">
        <v>0</v>
      </c>
      <c r="P36" s="37">
        <f t="shared" si="6"/>
        <v>0</v>
      </c>
      <c r="Q36" s="132">
        <v>0</v>
      </c>
      <c r="R36" s="37">
        <f t="shared" si="7"/>
        <v>0</v>
      </c>
      <c r="S36" s="128">
        <v>0</v>
      </c>
      <c r="T36" s="37">
        <f t="shared" si="8"/>
        <v>0</v>
      </c>
      <c r="U36" s="128">
        <v>0</v>
      </c>
      <c r="V36" s="37">
        <f t="shared" si="9"/>
        <v>0</v>
      </c>
      <c r="W36" s="124">
        <v>113084181</v>
      </c>
      <c r="X36" s="37">
        <f t="shared" si="10"/>
        <v>61.978889196750075</v>
      </c>
      <c r="Y36" s="39">
        <f t="shared" si="19"/>
        <v>178981601</v>
      </c>
      <c r="Z36" s="40">
        <f t="shared" si="11"/>
        <v>98.095778901524113</v>
      </c>
      <c r="AA36" s="128">
        <v>1676366</v>
      </c>
      <c r="AB36" s="37">
        <f t="shared" si="12"/>
        <v>0.91877839719420296</v>
      </c>
      <c r="AC36" s="132">
        <v>0</v>
      </c>
      <c r="AD36" s="37">
        <f t="shared" si="13"/>
        <v>0</v>
      </c>
      <c r="AE36" s="132">
        <v>0</v>
      </c>
      <c r="AF36" s="37">
        <f t="shared" si="13"/>
        <v>0</v>
      </c>
      <c r="AG36" s="132">
        <v>1797999</v>
      </c>
      <c r="AH36" s="37">
        <f t="shared" si="13"/>
        <v>0.98544270128168909</v>
      </c>
      <c r="AI36" s="39">
        <f t="shared" si="17"/>
        <v>3474365</v>
      </c>
      <c r="AJ36" s="40">
        <f t="shared" si="14"/>
        <v>1.904221098475892</v>
      </c>
      <c r="AK36" s="38">
        <f t="shared" si="18"/>
        <v>182455966</v>
      </c>
      <c r="AL36" s="37">
        <f t="shared" si="15"/>
        <v>1.5436298811750415</v>
      </c>
      <c r="AM36" s="79">
        <f t="shared" si="16"/>
        <v>19</v>
      </c>
      <c r="AN36" s="26"/>
      <c r="AO36" s="26"/>
      <c r="AP36" s="26"/>
      <c r="AQ36" s="26"/>
      <c r="AT36" s="26"/>
      <c r="AU36" s="26"/>
    </row>
    <row r="37" spans="1:47" s="6" customFormat="1" ht="20.25" customHeight="1" x14ac:dyDescent="0.25">
      <c r="A37" s="25"/>
      <c r="B37" s="30" t="s">
        <v>18</v>
      </c>
      <c r="C37" s="120">
        <v>20945267</v>
      </c>
      <c r="D37" s="32">
        <f t="shared" si="0"/>
        <v>26.868608700756607</v>
      </c>
      <c r="E37" s="123">
        <v>0</v>
      </c>
      <c r="F37" s="43">
        <f t="shared" si="1"/>
        <v>0</v>
      </c>
      <c r="G37" s="123">
        <v>0</v>
      </c>
      <c r="H37" s="32">
        <f t="shared" si="2"/>
        <v>0</v>
      </c>
      <c r="I37" s="127">
        <v>0</v>
      </c>
      <c r="J37" s="32">
        <f t="shared" si="3"/>
        <v>0</v>
      </c>
      <c r="K37" s="133">
        <v>0</v>
      </c>
      <c r="L37" s="43">
        <f t="shared" si="4"/>
        <v>0</v>
      </c>
      <c r="M37" s="133">
        <v>0</v>
      </c>
      <c r="N37" s="32">
        <f t="shared" si="5"/>
        <v>0</v>
      </c>
      <c r="O37" s="133">
        <v>0</v>
      </c>
      <c r="P37" s="43">
        <f t="shared" si="6"/>
        <v>0</v>
      </c>
      <c r="Q37" s="133">
        <v>0</v>
      </c>
      <c r="R37" s="32">
        <f t="shared" si="7"/>
        <v>0</v>
      </c>
      <c r="S37" s="127">
        <v>0</v>
      </c>
      <c r="T37" s="32">
        <f t="shared" si="8"/>
        <v>0</v>
      </c>
      <c r="U37" s="127">
        <v>0</v>
      </c>
      <c r="V37" s="32">
        <f t="shared" si="9"/>
        <v>0</v>
      </c>
      <c r="W37" s="123">
        <v>56236750</v>
      </c>
      <c r="X37" s="43">
        <f t="shared" si="10"/>
        <v>72.140557117379984</v>
      </c>
      <c r="Y37" s="34">
        <f t="shared" si="19"/>
        <v>77182017</v>
      </c>
      <c r="Z37" s="44">
        <f t="shared" si="11"/>
        <v>99.009165818136594</v>
      </c>
      <c r="AA37" s="135">
        <v>0</v>
      </c>
      <c r="AB37" s="43">
        <f t="shared" si="12"/>
        <v>0</v>
      </c>
      <c r="AC37" s="133">
        <v>0</v>
      </c>
      <c r="AD37" s="43">
        <f t="shared" si="13"/>
        <v>0</v>
      </c>
      <c r="AE37" s="131">
        <v>0</v>
      </c>
      <c r="AF37" s="32">
        <f t="shared" si="13"/>
        <v>0</v>
      </c>
      <c r="AG37" s="133">
        <v>772399</v>
      </c>
      <c r="AH37" s="43">
        <f t="shared" si="13"/>
        <v>0.9908341818634111</v>
      </c>
      <c r="AI37" s="34">
        <f t="shared" si="17"/>
        <v>772399</v>
      </c>
      <c r="AJ37" s="35">
        <f t="shared" si="14"/>
        <v>0.9908341818634111</v>
      </c>
      <c r="AK37" s="33">
        <f t="shared" si="18"/>
        <v>77954416</v>
      </c>
      <c r="AL37" s="43">
        <f t="shared" si="15"/>
        <v>0.65951675105625074</v>
      </c>
      <c r="AM37" s="78">
        <f t="shared" si="16"/>
        <v>27</v>
      </c>
      <c r="AN37" s="26"/>
      <c r="AO37" s="26"/>
      <c r="AP37" s="26"/>
      <c r="AQ37" s="26"/>
      <c r="AT37" s="26"/>
      <c r="AU37" s="26"/>
    </row>
    <row r="38" spans="1:47" s="6" customFormat="1" ht="20.25" customHeight="1" x14ac:dyDescent="0.25">
      <c r="A38" s="25"/>
      <c r="B38" s="30" t="s">
        <v>37</v>
      </c>
      <c r="C38" s="120">
        <v>122454660</v>
      </c>
      <c r="D38" s="32">
        <f t="shared" si="0"/>
        <v>60.082818990166409</v>
      </c>
      <c r="E38" s="123">
        <v>0</v>
      </c>
      <c r="F38" s="32">
        <f t="shared" si="1"/>
        <v>0</v>
      </c>
      <c r="G38" s="16">
        <v>2314499</v>
      </c>
      <c r="H38" s="32">
        <f t="shared" si="2"/>
        <v>1.1356172518867078</v>
      </c>
      <c r="I38" s="127">
        <v>0</v>
      </c>
      <c r="J38" s="32">
        <f t="shared" si="3"/>
        <v>0</v>
      </c>
      <c r="K38" s="131">
        <v>0</v>
      </c>
      <c r="L38" s="32">
        <f t="shared" si="4"/>
        <v>0</v>
      </c>
      <c r="M38" s="131">
        <v>0</v>
      </c>
      <c r="N38" s="32">
        <f t="shared" si="5"/>
        <v>0</v>
      </c>
      <c r="O38" s="131">
        <v>0</v>
      </c>
      <c r="P38" s="32">
        <f t="shared" si="6"/>
        <v>0</v>
      </c>
      <c r="Q38" s="131">
        <v>0</v>
      </c>
      <c r="R38" s="32">
        <f t="shared" si="7"/>
        <v>0</v>
      </c>
      <c r="S38" s="127">
        <v>0</v>
      </c>
      <c r="T38" s="32">
        <f t="shared" si="8"/>
        <v>0</v>
      </c>
      <c r="U38" s="127">
        <v>0</v>
      </c>
      <c r="V38" s="32">
        <f t="shared" si="9"/>
        <v>0</v>
      </c>
      <c r="W38" s="123">
        <v>80207699</v>
      </c>
      <c r="X38" s="32">
        <f t="shared" si="10"/>
        <v>39.35419575404277</v>
      </c>
      <c r="Y38" s="34">
        <f t="shared" si="19"/>
        <v>204976858</v>
      </c>
      <c r="Z38" s="35">
        <f t="shared" si="11"/>
        <v>100.57263199609589</v>
      </c>
      <c r="AA38" s="127">
        <v>-1167080</v>
      </c>
      <c r="AB38" s="32">
        <f t="shared" si="12"/>
        <v>-0.572631996095889</v>
      </c>
      <c r="AC38" s="131">
        <v>0</v>
      </c>
      <c r="AD38" s="32">
        <f t="shared" si="13"/>
        <v>0</v>
      </c>
      <c r="AE38" s="131">
        <v>0</v>
      </c>
      <c r="AF38" s="32">
        <f t="shared" si="13"/>
        <v>0</v>
      </c>
      <c r="AG38" s="131">
        <v>0</v>
      </c>
      <c r="AH38" s="32">
        <f t="shared" si="13"/>
        <v>0</v>
      </c>
      <c r="AI38" s="34">
        <f t="shared" si="17"/>
        <v>-1167080</v>
      </c>
      <c r="AJ38" s="35">
        <f t="shared" si="14"/>
        <v>-0.572631996095889</v>
      </c>
      <c r="AK38" s="33">
        <f t="shared" si="18"/>
        <v>203809778</v>
      </c>
      <c r="AL38" s="32">
        <f t="shared" si="15"/>
        <v>1.72428926438312</v>
      </c>
      <c r="AM38" s="78">
        <f t="shared" si="16"/>
        <v>14</v>
      </c>
      <c r="AN38" s="26"/>
      <c r="AO38" s="26"/>
      <c r="AP38" s="26"/>
      <c r="AQ38" s="26"/>
      <c r="AT38" s="26"/>
      <c r="AU38" s="26"/>
    </row>
    <row r="39" spans="1:47" s="6" customFormat="1" ht="20.25" customHeight="1" x14ac:dyDescent="0.25">
      <c r="A39" s="25"/>
      <c r="B39" s="30" t="s">
        <v>32</v>
      </c>
      <c r="C39" s="120">
        <v>5493014</v>
      </c>
      <c r="D39" s="32">
        <f t="shared" si="0"/>
        <v>9.850816021370818</v>
      </c>
      <c r="E39" s="123">
        <v>0</v>
      </c>
      <c r="F39" s="32">
        <f t="shared" si="1"/>
        <v>0</v>
      </c>
      <c r="G39" s="16">
        <v>2189420</v>
      </c>
      <c r="H39" s="32">
        <f t="shared" si="2"/>
        <v>3.9263642170782194</v>
      </c>
      <c r="I39" s="127">
        <v>1602000</v>
      </c>
      <c r="J39" s="32">
        <f t="shared" si="3"/>
        <v>2.8729231831988873</v>
      </c>
      <c r="K39" s="131">
        <v>0</v>
      </c>
      <c r="L39" s="32">
        <f t="shared" si="4"/>
        <v>0</v>
      </c>
      <c r="M39" s="131">
        <v>0</v>
      </c>
      <c r="N39" s="32">
        <f t="shared" si="5"/>
        <v>0</v>
      </c>
      <c r="O39" s="131">
        <v>0</v>
      </c>
      <c r="P39" s="32">
        <f t="shared" si="6"/>
        <v>0</v>
      </c>
      <c r="Q39" s="131">
        <v>0</v>
      </c>
      <c r="R39" s="32">
        <f t="shared" si="7"/>
        <v>0</v>
      </c>
      <c r="S39" s="127">
        <v>0</v>
      </c>
      <c r="T39" s="32">
        <f t="shared" si="8"/>
        <v>0</v>
      </c>
      <c r="U39" s="127">
        <v>0</v>
      </c>
      <c r="V39" s="32">
        <f t="shared" si="9"/>
        <v>0</v>
      </c>
      <c r="W39" s="123">
        <v>33583060</v>
      </c>
      <c r="X39" s="32">
        <f t="shared" si="10"/>
        <v>60.225687663395263</v>
      </c>
      <c r="Y39" s="34">
        <f t="shared" si="19"/>
        <v>42867494</v>
      </c>
      <c r="Z39" s="35">
        <f t="shared" si="11"/>
        <v>76.87579108504319</v>
      </c>
      <c r="AA39" s="127">
        <v>0</v>
      </c>
      <c r="AB39" s="32">
        <f t="shared" si="12"/>
        <v>0</v>
      </c>
      <c r="AC39" s="131">
        <v>126596</v>
      </c>
      <c r="AD39" s="32">
        <f t="shared" si="13"/>
        <v>0.22702907821488533</v>
      </c>
      <c r="AE39" s="131">
        <v>59361</v>
      </c>
      <c r="AF39" s="32">
        <f t="shared" si="13"/>
        <v>0.10645417795122918</v>
      </c>
      <c r="AG39" s="131">
        <v>12708569</v>
      </c>
      <c r="AH39" s="32">
        <f t="shared" si="13"/>
        <v>22.790725658790699</v>
      </c>
      <c r="AI39" s="34">
        <f t="shared" si="17"/>
        <v>12894526</v>
      </c>
      <c r="AJ39" s="35">
        <f t="shared" si="14"/>
        <v>23.12420891495681</v>
      </c>
      <c r="AK39" s="33">
        <f t="shared" si="18"/>
        <v>55762020</v>
      </c>
      <c r="AL39" s="32">
        <f t="shared" si="15"/>
        <v>0.47176270633255307</v>
      </c>
      <c r="AM39" s="78">
        <f t="shared" si="16"/>
        <v>31</v>
      </c>
      <c r="AN39" s="26"/>
      <c r="AO39" s="26"/>
      <c r="AP39" s="26"/>
      <c r="AQ39" s="26"/>
      <c r="AT39" s="26"/>
      <c r="AU39" s="26"/>
    </row>
    <row r="40" spans="1:47" s="6" customFormat="1" ht="20.25" customHeight="1" x14ac:dyDescent="0.25">
      <c r="A40" s="25"/>
      <c r="B40" s="30" t="s">
        <v>83</v>
      </c>
      <c r="C40" s="120">
        <v>83487032</v>
      </c>
      <c r="D40" s="32">
        <f t="shared" si="0"/>
        <v>47.458901852809326</v>
      </c>
      <c r="E40" s="123">
        <v>2400000</v>
      </c>
      <c r="F40" s="32">
        <f t="shared" si="1"/>
        <v>1.3643000801219329</v>
      </c>
      <c r="G40" s="16">
        <v>0</v>
      </c>
      <c r="H40" s="32">
        <f t="shared" si="2"/>
        <v>0</v>
      </c>
      <c r="I40" s="127">
        <v>0</v>
      </c>
      <c r="J40" s="32">
        <f t="shared" si="3"/>
        <v>0</v>
      </c>
      <c r="K40" s="131">
        <v>0</v>
      </c>
      <c r="L40" s="32">
        <f t="shared" si="4"/>
        <v>0</v>
      </c>
      <c r="M40" s="131">
        <v>665591</v>
      </c>
      <c r="N40" s="32">
        <f t="shared" si="5"/>
        <v>0.37836077276184893</v>
      </c>
      <c r="O40" s="131">
        <v>262456</v>
      </c>
      <c r="P40" s="32">
        <f t="shared" si="6"/>
        <v>0.14919530909520085</v>
      </c>
      <c r="Q40" s="131">
        <v>0</v>
      </c>
      <c r="R40" s="32">
        <f t="shared" si="7"/>
        <v>0</v>
      </c>
      <c r="S40" s="127">
        <v>0</v>
      </c>
      <c r="T40" s="32">
        <f t="shared" si="8"/>
        <v>0</v>
      </c>
      <c r="U40" s="127">
        <v>0</v>
      </c>
      <c r="V40" s="32">
        <f t="shared" si="9"/>
        <v>0</v>
      </c>
      <c r="W40" s="123">
        <v>86779827</v>
      </c>
      <c r="X40" s="32">
        <f t="shared" si="10"/>
        <v>49.330718720444786</v>
      </c>
      <c r="Y40" s="34">
        <f t="shared" si="19"/>
        <v>173594906</v>
      </c>
      <c r="Z40" s="35">
        <f t="shared" si="11"/>
        <v>98.68147673523309</v>
      </c>
      <c r="AA40" s="127">
        <v>0</v>
      </c>
      <c r="AB40" s="32">
        <f t="shared" si="12"/>
        <v>0</v>
      </c>
      <c r="AC40" s="131">
        <v>619472</v>
      </c>
      <c r="AD40" s="32">
        <f t="shared" si="13"/>
        <v>0.35214404134720584</v>
      </c>
      <c r="AE40" s="131">
        <v>0</v>
      </c>
      <c r="AF40" s="32">
        <f t="shared" si="13"/>
        <v>0</v>
      </c>
      <c r="AG40" s="131">
        <v>1700000</v>
      </c>
      <c r="AH40" s="32">
        <f t="shared" si="13"/>
        <v>0.9663792234197025</v>
      </c>
      <c r="AI40" s="34">
        <f t="shared" si="17"/>
        <v>2319472</v>
      </c>
      <c r="AJ40" s="35">
        <f t="shared" si="14"/>
        <v>1.3185232647669083</v>
      </c>
      <c r="AK40" s="33">
        <f t="shared" si="18"/>
        <v>175914378</v>
      </c>
      <c r="AL40" s="32">
        <f t="shared" si="15"/>
        <v>1.4882861676834471</v>
      </c>
      <c r="AM40" s="78">
        <f t="shared" si="16"/>
        <v>20</v>
      </c>
      <c r="AN40" s="26"/>
      <c r="AO40" s="26"/>
      <c r="AP40" s="26"/>
      <c r="AQ40" s="26"/>
      <c r="AT40" s="26"/>
      <c r="AU40" s="26"/>
    </row>
    <row r="41" spans="1:47" s="6" customFormat="1" ht="20.25" customHeight="1" x14ac:dyDescent="0.25">
      <c r="A41" s="25"/>
      <c r="B41" s="36" t="s">
        <v>84</v>
      </c>
      <c r="C41" s="121">
        <v>68625926</v>
      </c>
      <c r="D41" s="37">
        <f t="shared" si="0"/>
        <v>43.699232882337228</v>
      </c>
      <c r="E41" s="124">
        <v>0</v>
      </c>
      <c r="F41" s="37">
        <f t="shared" si="1"/>
        <v>0</v>
      </c>
      <c r="G41" s="122">
        <v>0</v>
      </c>
      <c r="H41" s="37">
        <f t="shared" si="2"/>
        <v>0</v>
      </c>
      <c r="I41" s="128">
        <v>0</v>
      </c>
      <c r="J41" s="37">
        <f t="shared" si="3"/>
        <v>0</v>
      </c>
      <c r="K41" s="132">
        <v>0</v>
      </c>
      <c r="L41" s="37">
        <f t="shared" si="4"/>
        <v>0</v>
      </c>
      <c r="M41" s="132">
        <v>69376</v>
      </c>
      <c r="N41" s="37">
        <f t="shared" si="5"/>
        <v>4.4176860803962451E-2</v>
      </c>
      <c r="O41" s="132">
        <v>0</v>
      </c>
      <c r="P41" s="37">
        <f t="shared" si="6"/>
        <v>0</v>
      </c>
      <c r="Q41" s="132">
        <v>0</v>
      </c>
      <c r="R41" s="37">
        <f t="shared" si="7"/>
        <v>0</v>
      </c>
      <c r="S41" s="128">
        <v>0</v>
      </c>
      <c r="T41" s="37">
        <f t="shared" si="8"/>
        <v>0</v>
      </c>
      <c r="U41" s="128">
        <v>0</v>
      </c>
      <c r="V41" s="37">
        <f t="shared" si="9"/>
        <v>0</v>
      </c>
      <c r="W41" s="124">
        <v>82828093</v>
      </c>
      <c r="X41" s="37">
        <f t="shared" si="10"/>
        <v>52.742809258513844</v>
      </c>
      <c r="Y41" s="39">
        <f t="shared" si="19"/>
        <v>151523395</v>
      </c>
      <c r="Z41" s="40">
        <f t="shared" si="11"/>
        <v>96.486219001655044</v>
      </c>
      <c r="AA41" s="128">
        <v>0</v>
      </c>
      <c r="AB41" s="37">
        <f t="shared" si="12"/>
        <v>0</v>
      </c>
      <c r="AC41" s="132">
        <v>798920</v>
      </c>
      <c r="AD41" s="37">
        <f t="shared" si="13"/>
        <v>0.50873180398843509</v>
      </c>
      <c r="AE41" s="132">
        <v>0</v>
      </c>
      <c r="AF41" s="37">
        <f t="shared" si="13"/>
        <v>0</v>
      </c>
      <c r="AG41" s="132">
        <v>4719174</v>
      </c>
      <c r="AH41" s="37">
        <f t="shared" si="13"/>
        <v>3.005049194356531</v>
      </c>
      <c r="AI41" s="39">
        <f t="shared" si="17"/>
        <v>5518094</v>
      </c>
      <c r="AJ41" s="40">
        <f t="shared" si="14"/>
        <v>3.5137809983449659</v>
      </c>
      <c r="AK41" s="38">
        <f t="shared" si="18"/>
        <v>157041489</v>
      </c>
      <c r="AL41" s="37">
        <f t="shared" si="15"/>
        <v>1.3286161056779122</v>
      </c>
      <c r="AM41" s="79">
        <f t="shared" si="16"/>
        <v>22</v>
      </c>
      <c r="AN41" s="26"/>
      <c r="AO41" s="26"/>
      <c r="AP41" s="26"/>
      <c r="AQ41" s="26"/>
      <c r="AT41" s="26"/>
      <c r="AU41" s="26"/>
    </row>
    <row r="42" spans="1:47" s="6" customFormat="1" ht="20.25" customHeight="1" x14ac:dyDescent="0.25">
      <c r="A42" s="25"/>
      <c r="B42" s="30" t="s">
        <v>85</v>
      </c>
      <c r="C42" s="120">
        <v>17054870</v>
      </c>
      <c r="D42" s="32">
        <f t="shared" si="0"/>
        <v>34.221014419326458</v>
      </c>
      <c r="E42" s="123">
        <v>0</v>
      </c>
      <c r="F42" s="32">
        <f t="shared" si="1"/>
        <v>0</v>
      </c>
      <c r="G42" s="123">
        <v>0</v>
      </c>
      <c r="H42" s="32">
        <f t="shared" si="2"/>
        <v>0</v>
      </c>
      <c r="I42" s="127">
        <v>0</v>
      </c>
      <c r="J42" s="32">
        <f t="shared" si="3"/>
        <v>0</v>
      </c>
      <c r="K42" s="131">
        <v>0</v>
      </c>
      <c r="L42" s="32">
        <f t="shared" si="4"/>
        <v>0</v>
      </c>
      <c r="M42" s="131">
        <v>100000</v>
      </c>
      <c r="N42" s="32">
        <f t="shared" si="5"/>
        <v>0.20065244953099298</v>
      </c>
      <c r="O42" s="131">
        <v>61992</v>
      </c>
      <c r="P42" s="32">
        <f t="shared" si="6"/>
        <v>0.12438846651325315</v>
      </c>
      <c r="Q42" s="131">
        <v>0</v>
      </c>
      <c r="R42" s="32">
        <f t="shared" si="7"/>
        <v>0</v>
      </c>
      <c r="S42" s="127">
        <v>0</v>
      </c>
      <c r="T42" s="32">
        <f t="shared" si="8"/>
        <v>0</v>
      </c>
      <c r="U42" s="127">
        <v>0</v>
      </c>
      <c r="V42" s="32">
        <f t="shared" si="9"/>
        <v>0</v>
      </c>
      <c r="W42" s="123">
        <v>30893377</v>
      </c>
      <c r="X42" s="32">
        <f t="shared" si="10"/>
        <v>61.988317693344385</v>
      </c>
      <c r="Y42" s="34">
        <f t="shared" si="19"/>
        <v>48110239</v>
      </c>
      <c r="Z42" s="35">
        <f t="shared" si="11"/>
        <v>96.534373028715095</v>
      </c>
      <c r="AA42" s="127">
        <v>0</v>
      </c>
      <c r="AB42" s="32">
        <f t="shared" si="12"/>
        <v>0</v>
      </c>
      <c r="AC42" s="131">
        <v>276214</v>
      </c>
      <c r="AD42" s="32">
        <f t="shared" si="13"/>
        <v>0.55423015694753697</v>
      </c>
      <c r="AE42" s="131">
        <v>241487</v>
      </c>
      <c r="AF42" s="32">
        <f t="shared" si="13"/>
        <v>0.48454958079890897</v>
      </c>
      <c r="AG42" s="131">
        <v>1209478</v>
      </c>
      <c r="AH42" s="32">
        <f t="shared" si="13"/>
        <v>2.4268472335384628</v>
      </c>
      <c r="AI42" s="34">
        <f t="shared" si="17"/>
        <v>1727179</v>
      </c>
      <c r="AJ42" s="35">
        <f t="shared" si="14"/>
        <v>3.4656269712849088</v>
      </c>
      <c r="AK42" s="33">
        <f t="shared" si="18"/>
        <v>49837418</v>
      </c>
      <c r="AL42" s="32">
        <f t="shared" si="15"/>
        <v>0.42163887162456981</v>
      </c>
      <c r="AM42" s="78">
        <f t="shared" si="16"/>
        <v>32</v>
      </c>
      <c r="AN42" s="26"/>
      <c r="AO42" s="26"/>
      <c r="AP42" s="26"/>
      <c r="AQ42" s="26"/>
      <c r="AT42" s="26"/>
      <c r="AU42" s="26"/>
    </row>
    <row r="43" spans="1:47" s="6" customFormat="1" ht="20.25" customHeight="1" x14ac:dyDescent="0.25">
      <c r="A43" s="25"/>
      <c r="B43" s="30" t="s">
        <v>19</v>
      </c>
      <c r="C43" s="120">
        <v>3181130</v>
      </c>
      <c r="D43" s="32">
        <f t="shared" si="0"/>
        <v>7.3378270401139689</v>
      </c>
      <c r="E43" s="123">
        <v>0</v>
      </c>
      <c r="F43" s="32">
        <f t="shared" si="1"/>
        <v>0</v>
      </c>
      <c r="G43" s="16">
        <v>481074</v>
      </c>
      <c r="H43" s="32">
        <f t="shared" si="2"/>
        <v>1.1096804611869955</v>
      </c>
      <c r="I43" s="127">
        <v>0</v>
      </c>
      <c r="J43" s="32">
        <f t="shared" si="3"/>
        <v>0</v>
      </c>
      <c r="K43" s="131">
        <v>0</v>
      </c>
      <c r="L43" s="32">
        <f t="shared" si="4"/>
        <v>0</v>
      </c>
      <c r="M43" s="131">
        <v>0</v>
      </c>
      <c r="N43" s="32">
        <f t="shared" si="5"/>
        <v>0</v>
      </c>
      <c r="O43" s="131">
        <v>25704</v>
      </c>
      <c r="P43" s="32">
        <f t="shared" si="6"/>
        <v>5.9290725697814746E-2</v>
      </c>
      <c r="Q43" s="131">
        <v>0</v>
      </c>
      <c r="R43" s="32">
        <f t="shared" si="7"/>
        <v>0</v>
      </c>
      <c r="S43" s="127">
        <v>0</v>
      </c>
      <c r="T43" s="32">
        <f t="shared" si="8"/>
        <v>0</v>
      </c>
      <c r="U43" s="127">
        <v>0</v>
      </c>
      <c r="V43" s="32">
        <f t="shared" si="9"/>
        <v>0</v>
      </c>
      <c r="W43" s="123">
        <v>36788222</v>
      </c>
      <c r="X43" s="32">
        <f t="shared" si="10"/>
        <v>84.858402564282358</v>
      </c>
      <c r="Y43" s="34">
        <f t="shared" si="19"/>
        <v>40476130</v>
      </c>
      <c r="Z43" s="35">
        <f t="shared" si="11"/>
        <v>93.36520079128114</v>
      </c>
      <c r="AA43" s="127">
        <v>0</v>
      </c>
      <c r="AB43" s="32">
        <f t="shared" si="12"/>
        <v>0</v>
      </c>
      <c r="AC43" s="131">
        <v>0</v>
      </c>
      <c r="AD43" s="32">
        <f t="shared" si="13"/>
        <v>0</v>
      </c>
      <c r="AE43" s="131">
        <v>495270</v>
      </c>
      <c r="AF43" s="32">
        <f t="shared" si="13"/>
        <v>1.142425992699841</v>
      </c>
      <c r="AG43" s="131">
        <v>2381080</v>
      </c>
      <c r="AH43" s="32">
        <f t="shared" si="13"/>
        <v>5.492373216019014</v>
      </c>
      <c r="AI43" s="34">
        <f t="shared" si="17"/>
        <v>2876350</v>
      </c>
      <c r="AJ43" s="35">
        <f t="shared" si="14"/>
        <v>6.6347992087188556</v>
      </c>
      <c r="AK43" s="33">
        <f t="shared" si="18"/>
        <v>43352480</v>
      </c>
      <c r="AL43" s="32">
        <f t="shared" si="15"/>
        <v>0.36677443340517218</v>
      </c>
      <c r="AM43" s="78">
        <f t="shared" si="16"/>
        <v>34</v>
      </c>
      <c r="AN43" s="26"/>
      <c r="AO43" s="26"/>
      <c r="AP43" s="26"/>
      <c r="AQ43" s="26"/>
      <c r="AT43" s="26"/>
      <c r="AU43" s="26"/>
    </row>
    <row r="44" spans="1:47" s="6" customFormat="1" ht="20.25" customHeight="1" x14ac:dyDescent="0.25">
      <c r="A44" s="25"/>
      <c r="B44" s="30" t="s">
        <v>20</v>
      </c>
      <c r="C44" s="120">
        <v>54868809</v>
      </c>
      <c r="D44" s="32">
        <f t="shared" si="0"/>
        <v>28.665693798668674</v>
      </c>
      <c r="E44" s="123">
        <v>0</v>
      </c>
      <c r="F44" s="32">
        <f t="shared" si="1"/>
        <v>0</v>
      </c>
      <c r="G44" s="123">
        <v>0</v>
      </c>
      <c r="H44" s="32">
        <f t="shared" si="2"/>
        <v>0</v>
      </c>
      <c r="I44" s="127">
        <v>0</v>
      </c>
      <c r="J44" s="32">
        <f t="shared" si="3"/>
        <v>0</v>
      </c>
      <c r="K44" s="129">
        <v>0</v>
      </c>
      <c r="L44" s="32">
        <f t="shared" si="4"/>
        <v>0</v>
      </c>
      <c r="M44" s="131">
        <v>293093</v>
      </c>
      <c r="N44" s="32">
        <f t="shared" si="5"/>
        <v>0.15312368439659765</v>
      </c>
      <c r="O44" s="131">
        <v>121310</v>
      </c>
      <c r="P44" s="32">
        <f t="shared" si="6"/>
        <v>6.3377269856841556E-2</v>
      </c>
      <c r="Q44" s="131">
        <v>0</v>
      </c>
      <c r="R44" s="32">
        <f t="shared" si="7"/>
        <v>0</v>
      </c>
      <c r="S44" s="127">
        <v>0</v>
      </c>
      <c r="T44" s="32">
        <f t="shared" si="8"/>
        <v>0</v>
      </c>
      <c r="U44" s="127">
        <v>14000000</v>
      </c>
      <c r="V44" s="32">
        <f t="shared" si="9"/>
        <v>7.3141684774196829</v>
      </c>
      <c r="W44" s="123">
        <v>120542025</v>
      </c>
      <c r="X44" s="32">
        <f t="shared" si="10"/>
        <v>62.976048532809671</v>
      </c>
      <c r="Y44" s="34">
        <f t="shared" si="19"/>
        <v>189825237</v>
      </c>
      <c r="Z44" s="35">
        <f t="shared" si="11"/>
        <v>99.172411763151473</v>
      </c>
      <c r="AA44" s="127">
        <v>0</v>
      </c>
      <c r="AB44" s="32">
        <f t="shared" si="12"/>
        <v>0</v>
      </c>
      <c r="AC44" s="131">
        <v>1274081</v>
      </c>
      <c r="AD44" s="32">
        <f t="shared" si="13"/>
        <v>0.66563164913423911</v>
      </c>
      <c r="AE44" s="131">
        <v>310000</v>
      </c>
      <c r="AF44" s="32">
        <f t="shared" si="13"/>
        <v>0.16195658771429297</v>
      </c>
      <c r="AG44" s="131">
        <v>0</v>
      </c>
      <c r="AH44" s="32">
        <f t="shared" si="13"/>
        <v>0</v>
      </c>
      <c r="AI44" s="34">
        <f t="shared" si="17"/>
        <v>1584081</v>
      </c>
      <c r="AJ44" s="35">
        <f t="shared" si="14"/>
        <v>0.827588236848532</v>
      </c>
      <c r="AK44" s="33">
        <f t="shared" si="18"/>
        <v>191409318</v>
      </c>
      <c r="AL44" s="32">
        <f t="shared" si="15"/>
        <v>1.6193778108638863</v>
      </c>
      <c r="AM44" s="78">
        <f t="shared" si="16"/>
        <v>16</v>
      </c>
      <c r="AN44" s="26"/>
      <c r="AO44" s="26"/>
      <c r="AP44" s="26"/>
      <c r="AQ44" s="26"/>
      <c r="AT44" s="26"/>
      <c r="AU44" s="26"/>
    </row>
    <row r="45" spans="1:47" s="6" customFormat="1" ht="20.25" customHeight="1" x14ac:dyDescent="0.25">
      <c r="A45" s="25"/>
      <c r="B45" s="30" t="s">
        <v>86</v>
      </c>
      <c r="C45" s="120">
        <v>389626893</v>
      </c>
      <c r="D45" s="32">
        <f t="shared" si="0"/>
        <v>56.331147687229318</v>
      </c>
      <c r="E45" s="123">
        <v>0</v>
      </c>
      <c r="F45" s="32">
        <f t="shared" si="1"/>
        <v>0</v>
      </c>
      <c r="G45" s="123">
        <v>0</v>
      </c>
      <c r="H45" s="32">
        <f t="shared" si="2"/>
        <v>0</v>
      </c>
      <c r="I45" s="127">
        <v>0</v>
      </c>
      <c r="J45" s="32">
        <f t="shared" si="3"/>
        <v>0</v>
      </c>
      <c r="K45" s="131">
        <v>0</v>
      </c>
      <c r="L45" s="32">
        <f t="shared" si="4"/>
        <v>0</v>
      </c>
      <c r="M45" s="131">
        <v>130508</v>
      </c>
      <c r="N45" s="32">
        <f t="shared" si="5"/>
        <v>1.8868475339983589E-2</v>
      </c>
      <c r="O45" s="131">
        <v>809310</v>
      </c>
      <c r="P45" s="32">
        <f t="shared" si="6"/>
        <v>0.11700773728355442</v>
      </c>
      <c r="Q45" s="131">
        <v>0</v>
      </c>
      <c r="R45" s="32">
        <f t="shared" si="7"/>
        <v>0</v>
      </c>
      <c r="S45" s="127">
        <v>0</v>
      </c>
      <c r="T45" s="32">
        <f t="shared" si="8"/>
        <v>0</v>
      </c>
      <c r="U45" s="127">
        <v>0</v>
      </c>
      <c r="V45" s="32">
        <f t="shared" si="9"/>
        <v>0</v>
      </c>
      <c r="W45" s="123">
        <v>298310972</v>
      </c>
      <c r="X45" s="32">
        <f t="shared" si="10"/>
        <v>43.128951626172615</v>
      </c>
      <c r="Y45" s="34">
        <f t="shared" si="19"/>
        <v>688877683</v>
      </c>
      <c r="Z45" s="35">
        <f t="shared" si="11"/>
        <v>99.59597552602547</v>
      </c>
      <c r="AA45" s="127">
        <v>0</v>
      </c>
      <c r="AB45" s="32">
        <f t="shared" si="12"/>
        <v>0</v>
      </c>
      <c r="AC45" s="131">
        <v>1462026</v>
      </c>
      <c r="AD45" s="32">
        <f t="shared" si="13"/>
        <v>0.21137555956274595</v>
      </c>
      <c r="AE45" s="131">
        <v>371476</v>
      </c>
      <c r="AF45" s="32">
        <f t="shared" si="13"/>
        <v>5.3706943217241419E-2</v>
      </c>
      <c r="AG45" s="131">
        <v>961023</v>
      </c>
      <c r="AH45" s="32">
        <f t="shared" si="13"/>
        <v>0.13894197119454019</v>
      </c>
      <c r="AI45" s="34">
        <f t="shared" si="17"/>
        <v>2794525</v>
      </c>
      <c r="AJ45" s="35">
        <f t="shared" si="14"/>
        <v>0.40402447397452756</v>
      </c>
      <c r="AK45" s="33">
        <f t="shared" si="18"/>
        <v>691672208</v>
      </c>
      <c r="AL45" s="32">
        <f t="shared" si="15"/>
        <v>5.8517455562243361</v>
      </c>
      <c r="AM45" s="78">
        <f t="shared" si="16"/>
        <v>3</v>
      </c>
      <c r="AN45" s="26"/>
      <c r="AO45" s="26"/>
      <c r="AP45" s="26"/>
      <c r="AQ45" s="26"/>
      <c r="AT45" s="26"/>
      <c r="AU45" s="26"/>
    </row>
    <row r="46" spans="1:47" s="6" customFormat="1" ht="20.25" customHeight="1" x14ac:dyDescent="0.25">
      <c r="A46" s="136"/>
      <c r="B46" s="36" t="s">
        <v>21</v>
      </c>
      <c r="C46" s="121">
        <v>326903132</v>
      </c>
      <c r="D46" s="37">
        <f t="shared" si="0"/>
        <v>76.343552972494976</v>
      </c>
      <c r="E46" s="124">
        <v>0</v>
      </c>
      <c r="F46" s="37">
        <f t="shared" si="1"/>
        <v>0</v>
      </c>
      <c r="G46" s="124">
        <v>0</v>
      </c>
      <c r="H46" s="37">
        <f t="shared" si="2"/>
        <v>0</v>
      </c>
      <c r="I46" s="128">
        <v>0</v>
      </c>
      <c r="J46" s="37">
        <f t="shared" si="3"/>
        <v>0</v>
      </c>
      <c r="K46" s="132">
        <v>0</v>
      </c>
      <c r="L46" s="37">
        <f t="shared" si="4"/>
        <v>0</v>
      </c>
      <c r="M46" s="132">
        <v>48179</v>
      </c>
      <c r="N46" s="37">
        <f t="shared" si="5"/>
        <v>1.1251516668435699E-2</v>
      </c>
      <c r="O46" s="132">
        <v>219856</v>
      </c>
      <c r="P46" s="37">
        <f t="shared" si="6"/>
        <v>5.1344225672089475E-2</v>
      </c>
      <c r="Q46" s="132">
        <v>0</v>
      </c>
      <c r="R46" s="37">
        <f t="shared" si="7"/>
        <v>0</v>
      </c>
      <c r="S46" s="128">
        <v>0</v>
      </c>
      <c r="T46" s="37">
        <f t="shared" si="8"/>
        <v>0</v>
      </c>
      <c r="U46" s="128">
        <v>0</v>
      </c>
      <c r="V46" s="37">
        <f t="shared" si="9"/>
        <v>0</v>
      </c>
      <c r="W46" s="124">
        <v>99515798</v>
      </c>
      <c r="X46" s="37">
        <f t="shared" si="10"/>
        <v>23.240491914935554</v>
      </c>
      <c r="Y46" s="39">
        <f t="shared" si="19"/>
        <v>426686965</v>
      </c>
      <c r="Z46" s="40">
        <f t="shared" si="11"/>
        <v>99.646640629771071</v>
      </c>
      <c r="AA46" s="128">
        <v>0</v>
      </c>
      <c r="AB46" s="37">
        <f t="shared" ref="AB46:AB52" si="20">(AA46/$AK46)*100</f>
        <v>0</v>
      </c>
      <c r="AC46" s="132">
        <v>548173</v>
      </c>
      <c r="AD46" s="37">
        <f t="shared" si="13"/>
        <v>0.12801796730289966</v>
      </c>
      <c r="AE46" s="132">
        <v>276512</v>
      </c>
      <c r="AF46" s="37">
        <f t="shared" si="13"/>
        <v>6.4575424500767808E-2</v>
      </c>
      <c r="AG46" s="132">
        <v>688400</v>
      </c>
      <c r="AH46" s="37">
        <f t="shared" si="13"/>
        <v>0.1607659784252711</v>
      </c>
      <c r="AI46" s="39">
        <f t="shared" si="17"/>
        <v>1513085</v>
      </c>
      <c r="AJ46" s="40">
        <f t="shared" si="14"/>
        <v>0.3533593702289386</v>
      </c>
      <c r="AK46" s="38">
        <f t="shared" si="18"/>
        <v>428200050</v>
      </c>
      <c r="AL46" s="37">
        <f t="shared" ref="AL46:AL52" si="21">(AK46/$AK$55)*100</f>
        <v>3.6226954195657641</v>
      </c>
      <c r="AM46" s="79">
        <f t="shared" ref="AM46:AM52" si="22">RANK(AK46,AK$11:AK$53,0)</f>
        <v>6</v>
      </c>
      <c r="AN46" s="26"/>
      <c r="AO46" s="26"/>
      <c r="AP46" s="26"/>
      <c r="AQ46" s="26"/>
      <c r="AT46" s="26"/>
      <c r="AU46" s="26"/>
    </row>
    <row r="47" spans="1:47" s="6" customFormat="1" ht="20.25" customHeight="1" x14ac:dyDescent="0.25">
      <c r="A47" s="25"/>
      <c r="B47" s="30" t="s">
        <v>22</v>
      </c>
      <c r="C47" s="120">
        <v>10143977</v>
      </c>
      <c r="D47" s="32">
        <f t="shared" si="0"/>
        <v>11.925414778834194</v>
      </c>
      <c r="E47" s="123">
        <v>0</v>
      </c>
      <c r="F47" s="32">
        <f t="shared" si="1"/>
        <v>0</v>
      </c>
      <c r="G47" s="123">
        <v>0</v>
      </c>
      <c r="H47" s="32">
        <f t="shared" si="2"/>
        <v>0</v>
      </c>
      <c r="I47" s="127">
        <v>0</v>
      </c>
      <c r="J47" s="32">
        <f t="shared" si="3"/>
        <v>0</v>
      </c>
      <c r="K47" s="131">
        <v>0</v>
      </c>
      <c r="L47" s="32">
        <f t="shared" si="4"/>
        <v>0</v>
      </c>
      <c r="M47" s="131">
        <v>0</v>
      </c>
      <c r="N47" s="32">
        <f t="shared" si="5"/>
        <v>0</v>
      </c>
      <c r="O47" s="131">
        <v>0</v>
      </c>
      <c r="P47" s="32">
        <f t="shared" si="6"/>
        <v>0</v>
      </c>
      <c r="Q47" s="131">
        <v>0</v>
      </c>
      <c r="R47" s="32">
        <f t="shared" si="7"/>
        <v>0</v>
      </c>
      <c r="S47" s="127">
        <v>0</v>
      </c>
      <c r="T47" s="32">
        <f t="shared" si="8"/>
        <v>0</v>
      </c>
      <c r="U47" s="127">
        <v>0</v>
      </c>
      <c r="V47" s="32">
        <f t="shared" si="9"/>
        <v>0</v>
      </c>
      <c r="W47" s="123">
        <v>66886261</v>
      </c>
      <c r="X47" s="32">
        <f t="shared" si="10"/>
        <v>78.632513207626658</v>
      </c>
      <c r="Y47" s="34">
        <f t="shared" si="19"/>
        <v>77030238</v>
      </c>
      <c r="Z47" s="35">
        <f t="shared" si="11"/>
        <v>90.557927986460868</v>
      </c>
      <c r="AA47" s="127">
        <v>0</v>
      </c>
      <c r="AB47" s="32">
        <f t="shared" si="20"/>
        <v>0</v>
      </c>
      <c r="AC47" s="131">
        <v>7734027</v>
      </c>
      <c r="AD47" s="32">
        <f t="shared" ref="AD47:AD52" si="23">(AC47/$AK47)*100</f>
        <v>9.0922406355715015</v>
      </c>
      <c r="AE47" s="131">
        <v>0</v>
      </c>
      <c r="AF47" s="32">
        <f t="shared" ref="AF47:AF52" si="24">(AE47/$AK47)*100</f>
        <v>0</v>
      </c>
      <c r="AG47" s="131">
        <v>297573</v>
      </c>
      <c r="AH47" s="32">
        <f t="shared" ref="AH47:AH52" si="25">(AG47/$AK47)*100</f>
        <v>0.34983137796763808</v>
      </c>
      <c r="AI47" s="34">
        <f t="shared" si="17"/>
        <v>8031600</v>
      </c>
      <c r="AJ47" s="35">
        <f t="shared" si="14"/>
        <v>9.4420720135391374</v>
      </c>
      <c r="AK47" s="33">
        <f t="shared" si="18"/>
        <v>85061838</v>
      </c>
      <c r="AL47" s="32">
        <f t="shared" si="21"/>
        <v>0.71964758271850993</v>
      </c>
      <c r="AM47" s="78">
        <f t="shared" si="22"/>
        <v>25</v>
      </c>
      <c r="AN47" s="26"/>
      <c r="AO47" s="26"/>
      <c r="AP47" s="26"/>
      <c r="AQ47" s="26"/>
      <c r="AT47" s="26"/>
      <c r="AU47" s="26"/>
    </row>
    <row r="48" spans="1:47" s="6" customFormat="1" ht="20.25" customHeight="1" x14ac:dyDescent="0.25">
      <c r="A48" s="25"/>
      <c r="B48" s="30" t="s">
        <v>23</v>
      </c>
      <c r="C48" s="120">
        <v>200030154</v>
      </c>
      <c r="D48" s="32">
        <f t="shared" si="0"/>
        <v>63.133414658164988</v>
      </c>
      <c r="E48" s="123">
        <v>0</v>
      </c>
      <c r="F48" s="32">
        <f t="shared" si="1"/>
        <v>0</v>
      </c>
      <c r="G48" s="123">
        <v>0</v>
      </c>
      <c r="H48" s="32">
        <f t="shared" si="2"/>
        <v>0</v>
      </c>
      <c r="I48" s="127">
        <v>0</v>
      </c>
      <c r="J48" s="32">
        <f t="shared" si="3"/>
        <v>0</v>
      </c>
      <c r="K48" s="131">
        <v>45263</v>
      </c>
      <c r="L48" s="32">
        <f t="shared" si="4"/>
        <v>1.4285884855502943E-2</v>
      </c>
      <c r="M48" s="131">
        <v>0</v>
      </c>
      <c r="N48" s="32">
        <f t="shared" si="5"/>
        <v>0</v>
      </c>
      <c r="O48" s="131">
        <v>0</v>
      </c>
      <c r="P48" s="32">
        <f t="shared" si="6"/>
        <v>0</v>
      </c>
      <c r="Q48" s="131">
        <v>0</v>
      </c>
      <c r="R48" s="32">
        <f t="shared" si="7"/>
        <v>0</v>
      </c>
      <c r="S48" s="127">
        <v>0</v>
      </c>
      <c r="T48" s="32">
        <f t="shared" si="8"/>
        <v>0</v>
      </c>
      <c r="U48" s="127">
        <v>10000000</v>
      </c>
      <c r="V48" s="32">
        <f t="shared" si="9"/>
        <v>3.1561948734071859</v>
      </c>
      <c r="W48" s="123">
        <v>108141800</v>
      </c>
      <c r="X48" s="32">
        <f t="shared" si="10"/>
        <v>34.131659476102513</v>
      </c>
      <c r="Y48" s="34">
        <f t="shared" si="19"/>
        <v>318217217</v>
      </c>
      <c r="Z48" s="35">
        <f t="shared" si="11"/>
        <v>100.43555489253021</v>
      </c>
      <c r="AA48" s="127">
        <v>0</v>
      </c>
      <c r="AB48" s="32">
        <f t="shared" si="20"/>
        <v>0</v>
      </c>
      <c r="AC48" s="131">
        <v>0</v>
      </c>
      <c r="AD48" s="32">
        <f t="shared" si="23"/>
        <v>0</v>
      </c>
      <c r="AE48" s="131">
        <v>0</v>
      </c>
      <c r="AF48" s="32">
        <f t="shared" si="24"/>
        <v>0</v>
      </c>
      <c r="AG48" s="131">
        <v>-1380000</v>
      </c>
      <c r="AH48" s="32">
        <f t="shared" si="25"/>
        <v>-0.43555489253019164</v>
      </c>
      <c r="AI48" s="34">
        <f t="shared" si="17"/>
        <v>-1380000</v>
      </c>
      <c r="AJ48" s="35">
        <f t="shared" si="14"/>
        <v>-0.43555489253019164</v>
      </c>
      <c r="AK48" s="33">
        <f t="shared" si="18"/>
        <v>316837217</v>
      </c>
      <c r="AL48" s="32">
        <f t="shared" si="21"/>
        <v>2.6805338644259011</v>
      </c>
      <c r="AM48" s="78">
        <f t="shared" si="22"/>
        <v>7</v>
      </c>
      <c r="AN48" s="26"/>
      <c r="AO48" s="26"/>
      <c r="AP48" s="26"/>
      <c r="AQ48" s="26"/>
      <c r="AT48" s="26"/>
      <c r="AU48" s="26"/>
    </row>
    <row r="49" spans="1:47" s="6" customFormat="1" ht="20.25" customHeight="1" x14ac:dyDescent="0.25">
      <c r="A49" s="25"/>
      <c r="B49" s="30" t="s">
        <v>41</v>
      </c>
      <c r="C49" s="120">
        <v>22219124</v>
      </c>
      <c r="D49" s="32">
        <f t="shared" si="0"/>
        <v>25.786279554553822</v>
      </c>
      <c r="E49" s="123">
        <v>0</v>
      </c>
      <c r="F49" s="32">
        <f t="shared" si="1"/>
        <v>0</v>
      </c>
      <c r="G49" s="123">
        <v>0</v>
      </c>
      <c r="H49" s="32">
        <f t="shared" si="2"/>
        <v>0</v>
      </c>
      <c r="I49" s="127">
        <v>0</v>
      </c>
      <c r="J49" s="32">
        <f t="shared" si="3"/>
        <v>0</v>
      </c>
      <c r="K49" s="131">
        <v>0</v>
      </c>
      <c r="L49" s="32">
        <f t="shared" si="4"/>
        <v>0</v>
      </c>
      <c r="M49" s="131">
        <v>204342</v>
      </c>
      <c r="N49" s="32">
        <f t="shared" si="5"/>
        <v>0.23714796032177671</v>
      </c>
      <c r="O49" s="131">
        <v>587240</v>
      </c>
      <c r="P49" s="32">
        <f t="shared" si="6"/>
        <v>0.68151808350393051</v>
      </c>
      <c r="Q49" s="131">
        <v>0</v>
      </c>
      <c r="R49" s="32">
        <f t="shared" si="7"/>
        <v>0</v>
      </c>
      <c r="S49" s="127">
        <v>0</v>
      </c>
      <c r="T49" s="32">
        <f t="shared" si="8"/>
        <v>0</v>
      </c>
      <c r="U49" s="127">
        <v>0</v>
      </c>
      <c r="V49" s="32">
        <f t="shared" si="9"/>
        <v>0</v>
      </c>
      <c r="W49" s="123">
        <v>63891402</v>
      </c>
      <c r="X49" s="32">
        <f t="shared" si="10"/>
        <v>74.148807716468895</v>
      </c>
      <c r="Y49" s="34">
        <f t="shared" si="19"/>
        <v>86902108</v>
      </c>
      <c r="Z49" s="35">
        <f t="shared" si="11"/>
        <v>100.8537533148484</v>
      </c>
      <c r="AA49" s="127">
        <v>0</v>
      </c>
      <c r="AB49" s="32">
        <f t="shared" si="20"/>
        <v>0</v>
      </c>
      <c r="AC49" s="131">
        <v>-856396</v>
      </c>
      <c r="AD49" s="32">
        <f t="shared" si="23"/>
        <v>-0.99388556746889178</v>
      </c>
      <c r="AE49" s="131">
        <v>120747</v>
      </c>
      <c r="AF49" s="32">
        <f t="shared" si="24"/>
        <v>0.14013225262047732</v>
      </c>
      <c r="AG49" s="131">
        <v>0</v>
      </c>
      <c r="AH49" s="32">
        <f t="shared" si="25"/>
        <v>0</v>
      </c>
      <c r="AI49" s="34">
        <f t="shared" si="17"/>
        <v>-735649</v>
      </c>
      <c r="AJ49" s="35">
        <f t="shared" si="14"/>
        <v>-0.85375331484841455</v>
      </c>
      <c r="AK49" s="33">
        <f t="shared" si="18"/>
        <v>86166459</v>
      </c>
      <c r="AL49" s="32">
        <f t="shared" si="21"/>
        <v>0.72899299367083492</v>
      </c>
      <c r="AM49" s="78">
        <f t="shared" si="22"/>
        <v>24</v>
      </c>
      <c r="AN49" s="26"/>
      <c r="AO49" s="26"/>
      <c r="AP49" s="26"/>
      <c r="AQ49" s="26"/>
      <c r="AT49" s="26"/>
      <c r="AU49" s="26"/>
    </row>
    <row r="50" spans="1:47" s="6" customFormat="1" ht="20.25" customHeight="1" x14ac:dyDescent="0.25">
      <c r="A50" s="25"/>
      <c r="B50" s="30" t="s">
        <v>87</v>
      </c>
      <c r="C50" s="120">
        <v>13082109</v>
      </c>
      <c r="D50" s="32">
        <f t="shared" si="0"/>
        <v>27.824843030333696</v>
      </c>
      <c r="E50" s="123">
        <v>0</v>
      </c>
      <c r="F50" s="32">
        <f t="shared" si="1"/>
        <v>0</v>
      </c>
      <c r="G50" s="123">
        <v>0</v>
      </c>
      <c r="H50" s="32">
        <f t="shared" si="2"/>
        <v>0</v>
      </c>
      <c r="I50" s="127">
        <v>0</v>
      </c>
      <c r="J50" s="32">
        <f t="shared" si="3"/>
        <v>0</v>
      </c>
      <c r="K50" s="131">
        <v>0</v>
      </c>
      <c r="L50" s="32">
        <f t="shared" si="4"/>
        <v>0</v>
      </c>
      <c r="M50" s="131">
        <v>0</v>
      </c>
      <c r="N50" s="32">
        <f t="shared" si="5"/>
        <v>0</v>
      </c>
      <c r="O50" s="131">
        <v>0</v>
      </c>
      <c r="P50" s="32">
        <f t="shared" si="6"/>
        <v>0</v>
      </c>
      <c r="Q50" s="131">
        <v>0</v>
      </c>
      <c r="R50" s="32">
        <f t="shared" si="7"/>
        <v>0</v>
      </c>
      <c r="S50" s="127">
        <v>0</v>
      </c>
      <c r="T50" s="32">
        <f t="shared" si="8"/>
        <v>0</v>
      </c>
      <c r="U50" s="127">
        <v>0</v>
      </c>
      <c r="V50" s="32">
        <f t="shared" si="9"/>
        <v>0</v>
      </c>
      <c r="W50" s="123">
        <v>33933822</v>
      </c>
      <c r="X50" s="32">
        <f t="shared" si="10"/>
        <v>72.175156969666304</v>
      </c>
      <c r="Y50" s="34">
        <f t="shared" si="19"/>
        <v>47015931</v>
      </c>
      <c r="Z50" s="35">
        <f t="shared" si="11"/>
        <v>100</v>
      </c>
      <c r="AA50" s="127">
        <v>0</v>
      </c>
      <c r="AB50" s="32">
        <f t="shared" si="20"/>
        <v>0</v>
      </c>
      <c r="AC50" s="131">
        <v>0</v>
      </c>
      <c r="AD50" s="32">
        <f t="shared" si="23"/>
        <v>0</v>
      </c>
      <c r="AE50" s="131">
        <v>0</v>
      </c>
      <c r="AF50" s="32">
        <f t="shared" si="24"/>
        <v>0</v>
      </c>
      <c r="AG50" s="131">
        <v>0</v>
      </c>
      <c r="AH50" s="32">
        <f t="shared" si="25"/>
        <v>0</v>
      </c>
      <c r="AI50" s="34">
        <f t="shared" si="17"/>
        <v>0</v>
      </c>
      <c r="AJ50" s="35">
        <f t="shared" si="14"/>
        <v>0</v>
      </c>
      <c r="AK50" s="33">
        <f t="shared" si="18"/>
        <v>47015931</v>
      </c>
      <c r="AL50" s="32">
        <f t="shared" si="21"/>
        <v>0.39776828115811763</v>
      </c>
      <c r="AM50" s="78">
        <f t="shared" si="22"/>
        <v>33</v>
      </c>
      <c r="AN50" s="26"/>
      <c r="AO50" s="26"/>
      <c r="AP50" s="26"/>
      <c r="AQ50" s="26"/>
      <c r="AT50" s="26"/>
      <c r="AU50" s="26"/>
    </row>
    <row r="51" spans="1:47" s="6" customFormat="1" ht="20.25" customHeight="1" x14ac:dyDescent="0.25">
      <c r="A51" s="25"/>
      <c r="B51" s="30" t="s">
        <v>31</v>
      </c>
      <c r="C51" s="120">
        <v>4954838</v>
      </c>
      <c r="D51" s="32">
        <f t="shared" si="0"/>
        <v>11.890859697667107</v>
      </c>
      <c r="E51" s="123">
        <v>0</v>
      </c>
      <c r="F51" s="32">
        <f t="shared" si="1"/>
        <v>0</v>
      </c>
      <c r="G51" s="123">
        <v>1057781</v>
      </c>
      <c r="H51" s="32">
        <f t="shared" si="2"/>
        <v>2.5385139659173541</v>
      </c>
      <c r="I51" s="127">
        <v>0</v>
      </c>
      <c r="J51" s="32">
        <f t="shared" si="3"/>
        <v>0</v>
      </c>
      <c r="K51" s="131">
        <v>1797600</v>
      </c>
      <c r="L51" s="32">
        <f t="shared" si="4"/>
        <v>4.3139673572630208</v>
      </c>
      <c r="M51" s="131">
        <v>0</v>
      </c>
      <c r="N51" s="32">
        <f t="shared" si="5"/>
        <v>0</v>
      </c>
      <c r="O51" s="131">
        <v>96291</v>
      </c>
      <c r="P51" s="32">
        <f t="shared" si="6"/>
        <v>0.23108379550412414</v>
      </c>
      <c r="Q51" s="131">
        <v>0</v>
      </c>
      <c r="R51" s="32">
        <f t="shared" si="7"/>
        <v>0</v>
      </c>
      <c r="S51" s="127">
        <v>0</v>
      </c>
      <c r="T51" s="32">
        <f t="shared" si="8"/>
        <v>0</v>
      </c>
      <c r="U51" s="127">
        <v>0</v>
      </c>
      <c r="V51" s="32">
        <f t="shared" si="9"/>
        <v>0</v>
      </c>
      <c r="W51" s="123">
        <v>32542006</v>
      </c>
      <c r="X51" s="32">
        <f t="shared" si="10"/>
        <v>78.095878740463604</v>
      </c>
      <c r="Y51" s="34">
        <f t="shared" si="19"/>
        <v>40448516</v>
      </c>
      <c r="Z51" s="35">
        <f t="shared" si="11"/>
        <v>97.070303556815205</v>
      </c>
      <c r="AA51" s="127">
        <v>95166</v>
      </c>
      <c r="AB51" s="32">
        <f t="shared" si="20"/>
        <v>0.22838396613334036</v>
      </c>
      <c r="AC51" s="131">
        <v>165618</v>
      </c>
      <c r="AD51" s="32">
        <f t="shared" si="23"/>
        <v>0.39745808064930294</v>
      </c>
      <c r="AE51" s="131">
        <v>0</v>
      </c>
      <c r="AF51" s="32">
        <f t="shared" si="24"/>
        <v>0</v>
      </c>
      <c r="AG51" s="131">
        <v>960000</v>
      </c>
      <c r="AH51" s="32">
        <f t="shared" si="25"/>
        <v>2.3038543964021474</v>
      </c>
      <c r="AI51" s="34">
        <f t="shared" si="17"/>
        <v>1220784</v>
      </c>
      <c r="AJ51" s="35">
        <f t="shared" si="14"/>
        <v>2.9296964431847905</v>
      </c>
      <c r="AK51" s="33">
        <f t="shared" si="18"/>
        <v>41669300</v>
      </c>
      <c r="AL51" s="32">
        <f t="shared" si="21"/>
        <v>0.3525342471270419</v>
      </c>
      <c r="AM51" s="78">
        <f t="shared" si="22"/>
        <v>35</v>
      </c>
      <c r="AN51" s="26"/>
      <c r="AO51" s="26"/>
      <c r="AP51" s="26"/>
      <c r="AQ51" s="26"/>
      <c r="AT51" s="26"/>
      <c r="AU51" s="26"/>
    </row>
    <row r="52" spans="1:47" s="6" customFormat="1" ht="20.25" customHeight="1" x14ac:dyDescent="0.25">
      <c r="A52" s="25"/>
      <c r="B52" s="30" t="s">
        <v>42</v>
      </c>
      <c r="C52" s="120">
        <v>213524723</v>
      </c>
      <c r="D52" s="32">
        <f t="shared" si="0"/>
        <v>45.285421780609489</v>
      </c>
      <c r="E52" s="77">
        <v>0</v>
      </c>
      <c r="F52" s="32">
        <f t="shared" si="1"/>
        <v>0</v>
      </c>
      <c r="G52" s="123">
        <v>0</v>
      </c>
      <c r="H52" s="32">
        <f t="shared" si="2"/>
        <v>0</v>
      </c>
      <c r="I52" s="127">
        <v>0</v>
      </c>
      <c r="J52" s="32">
        <f t="shared" si="3"/>
        <v>0</v>
      </c>
      <c r="K52" s="131">
        <v>0</v>
      </c>
      <c r="L52" s="32">
        <f t="shared" si="4"/>
        <v>0</v>
      </c>
      <c r="M52" s="131">
        <v>1077585</v>
      </c>
      <c r="N52" s="32">
        <f t="shared" si="5"/>
        <v>0.22853977068247067</v>
      </c>
      <c r="O52" s="131">
        <v>420000</v>
      </c>
      <c r="P52" s="32">
        <f t="shared" si="6"/>
        <v>8.9075760786051852E-2</v>
      </c>
      <c r="Q52" s="131">
        <v>142154100</v>
      </c>
      <c r="R52" s="32">
        <f t="shared" si="7"/>
        <v>30.148772872277362</v>
      </c>
      <c r="S52" s="127">
        <v>0</v>
      </c>
      <c r="T52" s="32">
        <f t="shared" si="8"/>
        <v>0</v>
      </c>
      <c r="U52" s="127">
        <v>0</v>
      </c>
      <c r="V52" s="32">
        <f t="shared" si="9"/>
        <v>0</v>
      </c>
      <c r="W52" s="123">
        <v>108932629</v>
      </c>
      <c r="X52" s="32">
        <f t="shared" si="10"/>
        <v>23.102992387142226</v>
      </c>
      <c r="Y52" s="34">
        <f t="shared" si="19"/>
        <v>466109037</v>
      </c>
      <c r="Z52" s="35">
        <f t="shared" si="11"/>
        <v>98.854802571497601</v>
      </c>
      <c r="AA52" s="127">
        <v>0</v>
      </c>
      <c r="AB52" s="32">
        <f t="shared" si="20"/>
        <v>0</v>
      </c>
      <c r="AC52" s="131">
        <v>399706</v>
      </c>
      <c r="AD52" s="32">
        <f t="shared" si="23"/>
        <v>8.477170485892771E-2</v>
      </c>
      <c r="AE52" s="131">
        <v>0</v>
      </c>
      <c r="AF52" s="32">
        <f t="shared" si="24"/>
        <v>0</v>
      </c>
      <c r="AG52" s="131">
        <v>5000000</v>
      </c>
      <c r="AH52" s="32">
        <f t="shared" si="25"/>
        <v>1.0604257236434744</v>
      </c>
      <c r="AI52" s="34">
        <f t="shared" si="17"/>
        <v>5399706</v>
      </c>
      <c r="AJ52" s="35">
        <f t="shared" si="14"/>
        <v>1.1451974285024022</v>
      </c>
      <c r="AK52" s="33">
        <f t="shared" si="18"/>
        <v>471508743</v>
      </c>
      <c r="AL52" s="32">
        <f t="shared" si="21"/>
        <v>3.9890994023735193</v>
      </c>
      <c r="AM52" s="78">
        <f t="shared" si="22"/>
        <v>5</v>
      </c>
      <c r="AN52" s="26"/>
      <c r="AO52" s="26"/>
      <c r="AP52" s="26"/>
      <c r="AQ52" s="26"/>
      <c r="AT52" s="26"/>
      <c r="AU52" s="26"/>
    </row>
    <row r="53" spans="1:47" s="6" customFormat="1" ht="20.25" customHeight="1" thickBot="1" x14ac:dyDescent="0.3">
      <c r="A53" s="25"/>
      <c r="B53" s="30"/>
      <c r="C53" s="31"/>
      <c r="D53" s="32"/>
      <c r="E53" s="77"/>
      <c r="F53" s="32"/>
      <c r="G53" s="41"/>
      <c r="H53" s="32"/>
      <c r="I53" s="32"/>
      <c r="J53" s="32"/>
      <c r="K53" s="33"/>
      <c r="L53" s="32"/>
      <c r="M53" s="33"/>
      <c r="N53" s="32"/>
      <c r="O53" s="33"/>
      <c r="P53" s="32"/>
      <c r="Q53" s="33"/>
      <c r="R53" s="32"/>
      <c r="S53" s="32"/>
      <c r="T53" s="32"/>
      <c r="U53" s="114"/>
      <c r="V53" s="32"/>
      <c r="W53" s="77"/>
      <c r="X53" s="32"/>
      <c r="Y53" s="34"/>
      <c r="Z53" s="35"/>
      <c r="AA53" s="32"/>
      <c r="AB53" s="32"/>
      <c r="AC53" s="33"/>
      <c r="AD53" s="32"/>
      <c r="AE53" s="33"/>
      <c r="AF53" s="32"/>
      <c r="AG53" s="33"/>
      <c r="AH53" s="32"/>
      <c r="AI53" s="34"/>
      <c r="AJ53" s="35"/>
      <c r="AK53" s="33"/>
      <c r="AL53" s="32"/>
      <c r="AM53" s="78"/>
      <c r="AN53" s="26"/>
      <c r="AO53" s="26"/>
      <c r="AP53" s="26"/>
      <c r="AQ53" s="26"/>
      <c r="AT53" s="26"/>
      <c r="AU53" s="26"/>
    </row>
    <row r="54" spans="1:47" s="6" customFormat="1" ht="9" customHeight="1" x14ac:dyDescent="0.25">
      <c r="A54" s="9"/>
      <c r="B54" s="85"/>
      <c r="C54" s="45"/>
      <c r="D54" s="46"/>
      <c r="E54" s="47"/>
      <c r="F54" s="48"/>
      <c r="G54" s="47"/>
      <c r="H54" s="48"/>
      <c r="I54" s="48"/>
      <c r="J54" s="48"/>
      <c r="K54" s="47"/>
      <c r="L54" s="48"/>
      <c r="M54" s="47"/>
      <c r="N54" s="48"/>
      <c r="O54" s="47"/>
      <c r="P54" s="48"/>
      <c r="Q54" s="47"/>
      <c r="R54" s="48"/>
      <c r="S54" s="48"/>
      <c r="T54" s="48"/>
      <c r="U54" s="48"/>
      <c r="V54" s="48"/>
      <c r="W54" s="47"/>
      <c r="X54" s="48"/>
      <c r="Y54" s="49"/>
      <c r="Z54" s="50"/>
      <c r="AA54" s="48"/>
      <c r="AB54" s="48"/>
      <c r="AC54" s="47"/>
      <c r="AD54" s="48"/>
      <c r="AE54" s="47"/>
      <c r="AF54" s="48"/>
      <c r="AG54" s="47"/>
      <c r="AH54" s="48"/>
      <c r="AI54" s="49"/>
      <c r="AJ54" s="50"/>
      <c r="AK54" s="47" t="s">
        <v>0</v>
      </c>
      <c r="AL54" s="48"/>
      <c r="AM54" s="51"/>
      <c r="AN54" s="26"/>
      <c r="AO54" s="26"/>
      <c r="AP54" s="26"/>
      <c r="AQ54" s="26"/>
      <c r="AT54" s="26"/>
      <c r="AU54" s="26"/>
    </row>
    <row r="55" spans="1:47" s="59" customFormat="1" x14ac:dyDescent="0.25">
      <c r="A55" s="8"/>
      <c r="B55" s="86" t="s">
        <v>11</v>
      </c>
      <c r="C55" s="52">
        <f>SUM(C11:C53)</f>
        <v>4379141587.2700005</v>
      </c>
      <c r="D55" s="8"/>
      <c r="E55" s="52">
        <f>SUM(E11:E53)</f>
        <v>9296160</v>
      </c>
      <c r="F55" s="53"/>
      <c r="G55" s="52">
        <f>SUM(G11:G53)</f>
        <v>33311259</v>
      </c>
      <c r="H55" s="53"/>
      <c r="I55" s="53">
        <f>SUM(I11:I53)</f>
        <v>1806198144</v>
      </c>
      <c r="J55" s="53"/>
      <c r="K55" s="52">
        <f>SUM(K11:K53)</f>
        <v>25242863</v>
      </c>
      <c r="L55" s="53"/>
      <c r="M55" s="52">
        <f>SUM(M11:M53)</f>
        <v>6725501</v>
      </c>
      <c r="N55" s="53"/>
      <c r="O55" s="52">
        <f>SUM(O11:O53)</f>
        <v>10049450</v>
      </c>
      <c r="P55" s="53"/>
      <c r="Q55" s="52">
        <f>SUM(Q11:Q53)</f>
        <v>142154100</v>
      </c>
      <c r="R55" s="53"/>
      <c r="S55" s="53">
        <f>SUM(S11:S53)</f>
        <v>1100000</v>
      </c>
      <c r="T55" s="53"/>
      <c r="U55" s="53">
        <f>SUM(U11:U53)</f>
        <v>75337989</v>
      </c>
      <c r="V55" s="53"/>
      <c r="W55" s="52">
        <f>SUM(W11:W53)</f>
        <v>5184597059</v>
      </c>
      <c r="X55" s="53"/>
      <c r="Y55" s="54">
        <f>SUM(Y11:Y53)</f>
        <v>11673154112.27</v>
      </c>
      <c r="Z55" s="55"/>
      <c r="AA55" s="56">
        <f>SUM(AA11:AA53)</f>
        <v>6385277</v>
      </c>
      <c r="AB55" s="56"/>
      <c r="AC55" s="52">
        <f>SUM(AC11:AC53)</f>
        <v>30071942</v>
      </c>
      <c r="AD55" s="53"/>
      <c r="AE55" s="52">
        <f>SUM(AE11:AE53)</f>
        <v>6455196</v>
      </c>
      <c r="AF55" s="56"/>
      <c r="AG55" s="52">
        <f>SUM(AG11:AG53)</f>
        <v>103863122</v>
      </c>
      <c r="AH55" s="53"/>
      <c r="AI55" s="54">
        <f>SUM(AI11:AI53)</f>
        <v>146775537</v>
      </c>
      <c r="AJ55" s="55"/>
      <c r="AK55" s="52">
        <f>Y55+AI55</f>
        <v>11819929649.27</v>
      </c>
      <c r="AL55" s="56"/>
      <c r="AM55" s="57"/>
      <c r="AN55" s="58"/>
      <c r="AO55" s="58"/>
      <c r="AP55" s="58"/>
      <c r="AQ55" s="58"/>
      <c r="AT55" s="58"/>
      <c r="AU55" s="58"/>
    </row>
    <row r="56" spans="1:47" s="6" customFormat="1" x14ac:dyDescent="0.25">
      <c r="A56" s="9"/>
      <c r="B56" s="87" t="s">
        <v>12</v>
      </c>
      <c r="C56" s="53">
        <f>(C55/$AK$55)*100</f>
        <v>37.048795696854732</v>
      </c>
      <c r="D56" s="9"/>
      <c r="E56" s="60">
        <f>(E55/$AK$55)*100</f>
        <v>7.8648183837322E-2</v>
      </c>
      <c r="F56" s="60"/>
      <c r="G56" s="53">
        <f>(G55/$AK$55)*100</f>
        <v>0.28182281949586141</v>
      </c>
      <c r="H56" s="60"/>
      <c r="I56" s="60">
        <f>(I55/$AK$55)*100</f>
        <v>15.280955112212119</v>
      </c>
      <c r="J56" s="60"/>
      <c r="K56" s="60">
        <f>(K55/$AK$55)*100</f>
        <v>0.21356187176257013</v>
      </c>
      <c r="L56" s="60"/>
      <c r="M56" s="53">
        <f>(M55/$AK$55)*100</f>
        <v>5.6899670298929124E-2</v>
      </c>
      <c r="N56" s="60"/>
      <c r="O56" s="60">
        <f>(O55/$AK$55)*100</f>
        <v>8.5021233613016084E-2</v>
      </c>
      <c r="P56" s="60"/>
      <c r="Q56" s="53">
        <f>(Q55/$AK$55)*100</f>
        <v>1.2026645184709661</v>
      </c>
      <c r="R56" s="60"/>
      <c r="S56" s="60">
        <f>(S55/$AK$55)*100</f>
        <v>9.3063159649849191E-3</v>
      </c>
      <c r="T56" s="60"/>
      <c r="U56" s="60">
        <f>(U55/$AK$55)*100</f>
        <v>0.63738102709141653</v>
      </c>
      <c r="V56" s="60"/>
      <c r="W56" s="60">
        <f>(W55/$AK$55)*100</f>
        <v>43.863180347441414</v>
      </c>
      <c r="X56" s="60"/>
      <c r="Y56" s="61">
        <f>(Y55/$AK$55)*100</f>
        <v>98.758236797043324</v>
      </c>
      <c r="Z56" s="62"/>
      <c r="AA56" s="63">
        <f>(AA55/$AK$55)*100</f>
        <v>5.4021277532682738E-2</v>
      </c>
      <c r="AB56" s="63"/>
      <c r="AC56" s="60">
        <f>(AC55/$AK$55)*100</f>
        <v>0.25441726721154589</v>
      </c>
      <c r="AD56" s="60"/>
      <c r="AE56" s="53">
        <f>(AE55/$AK$55)*100</f>
        <v>5.4612812356278899E-2</v>
      </c>
      <c r="AF56" s="63"/>
      <c r="AG56" s="60">
        <f>(AG55/$AK$55)*100</f>
        <v>0.87871184585616036</v>
      </c>
      <c r="AH56" s="60"/>
      <c r="AI56" s="61">
        <f>(AI55/$AK$55)*100</f>
        <v>1.2417632029566679</v>
      </c>
      <c r="AJ56" s="62"/>
      <c r="AK56" s="60">
        <f>AI56+Y56</f>
        <v>99.999999999999986</v>
      </c>
      <c r="AL56" s="63"/>
      <c r="AM56" s="64"/>
      <c r="AN56" s="26"/>
      <c r="AO56" s="26"/>
      <c r="AP56" s="26"/>
      <c r="AQ56" s="26"/>
      <c r="AT56" s="26"/>
      <c r="AU56" s="26"/>
    </row>
    <row r="57" spans="1:47" s="6" customFormat="1" ht="9" customHeight="1" thickBot="1" x14ac:dyDescent="0.3">
      <c r="A57" s="9"/>
      <c r="B57" s="88"/>
      <c r="C57" s="65"/>
      <c r="D57" s="66"/>
      <c r="E57" s="67"/>
      <c r="F57" s="68"/>
      <c r="G57" s="69"/>
      <c r="H57" s="68"/>
      <c r="I57" s="68"/>
      <c r="J57" s="68"/>
      <c r="K57" s="67"/>
      <c r="L57" s="68"/>
      <c r="M57" s="69"/>
      <c r="N57" s="68"/>
      <c r="O57" s="68"/>
      <c r="P57" s="68"/>
      <c r="Q57" s="69"/>
      <c r="R57" s="68"/>
      <c r="S57" s="68"/>
      <c r="T57" s="68"/>
      <c r="U57" s="68"/>
      <c r="V57" s="68"/>
      <c r="W57" s="68"/>
      <c r="X57" s="68"/>
      <c r="Y57" s="70"/>
      <c r="Z57" s="71"/>
      <c r="AA57" s="68"/>
      <c r="AB57" s="68"/>
      <c r="AC57" s="68"/>
      <c r="AD57" s="68"/>
      <c r="AE57" s="69"/>
      <c r="AF57" s="68"/>
      <c r="AG57" s="67"/>
      <c r="AH57" s="68"/>
      <c r="AI57" s="72"/>
      <c r="AJ57" s="71"/>
      <c r="AK57" s="67"/>
      <c r="AL57" s="68"/>
      <c r="AM57" s="73"/>
      <c r="AN57" s="26"/>
      <c r="AO57" s="26"/>
      <c r="AP57" s="26"/>
      <c r="AQ57" s="26"/>
      <c r="AT57" s="26"/>
      <c r="AU57" s="26"/>
    </row>
    <row r="58" spans="1:47" s="6" customFormat="1" x14ac:dyDescent="0.25">
      <c r="A58" s="25"/>
      <c r="B58" s="25"/>
      <c r="C58" s="74"/>
      <c r="D58" s="25"/>
      <c r="E58" s="75"/>
      <c r="F58" s="60"/>
      <c r="G58" s="53"/>
      <c r="H58" s="60"/>
      <c r="I58" s="60"/>
      <c r="J58" s="60"/>
      <c r="K58" s="75"/>
      <c r="L58" s="60"/>
      <c r="M58" s="53"/>
      <c r="N58" s="60"/>
      <c r="O58" s="75"/>
      <c r="P58" s="60"/>
      <c r="Q58" s="60"/>
      <c r="R58" s="60"/>
      <c r="S58" s="60"/>
      <c r="T58" s="60"/>
      <c r="U58" s="60"/>
      <c r="V58" s="60"/>
      <c r="W58" s="75"/>
      <c r="X58" s="60"/>
      <c r="Y58" s="53"/>
      <c r="Z58" s="60"/>
      <c r="AA58" s="60"/>
      <c r="AB58" s="60"/>
      <c r="AC58" s="60"/>
      <c r="AD58" s="60"/>
      <c r="AE58" s="60"/>
      <c r="AF58" s="60"/>
      <c r="AG58" s="60"/>
      <c r="AH58" s="60"/>
      <c r="AI58" s="75"/>
      <c r="AJ58" s="60"/>
      <c r="AK58" s="26"/>
      <c r="AL58" s="26"/>
      <c r="AM58" s="26"/>
      <c r="AN58" s="26"/>
      <c r="AO58" s="26"/>
      <c r="AR58" s="26"/>
      <c r="AS58" s="26"/>
    </row>
    <row r="59" spans="1:47" s="6" customFormat="1" x14ac:dyDescent="0.25">
      <c r="A59" s="25"/>
      <c r="C59" s="25" t="s">
        <v>65</v>
      </c>
      <c r="D59" s="25"/>
      <c r="E59" s="75"/>
      <c r="F59" s="60"/>
      <c r="G59" s="53"/>
      <c r="H59" s="60"/>
      <c r="I59" s="60"/>
      <c r="J59" s="60"/>
      <c r="K59" s="75"/>
      <c r="L59" s="60"/>
      <c r="M59" s="53"/>
      <c r="N59" s="60"/>
      <c r="O59" s="75"/>
      <c r="P59" s="60"/>
      <c r="Q59" s="60"/>
      <c r="R59" s="60"/>
      <c r="S59" s="60"/>
      <c r="T59" s="60"/>
      <c r="U59" s="60"/>
      <c r="V59" s="60"/>
      <c r="W59" s="75"/>
      <c r="X59" s="60"/>
      <c r="Y59" s="53"/>
      <c r="Z59" s="60"/>
      <c r="AA59" s="60"/>
      <c r="AB59" s="60"/>
      <c r="AC59" s="60"/>
      <c r="AD59" s="60"/>
      <c r="AE59" s="60"/>
      <c r="AF59" s="60"/>
      <c r="AG59" s="60"/>
      <c r="AH59" s="60"/>
      <c r="AI59" s="75"/>
      <c r="AJ59" s="60"/>
      <c r="AK59" s="26"/>
      <c r="AL59" s="26"/>
      <c r="AM59" s="26"/>
      <c r="AN59" s="26"/>
      <c r="AO59" s="26"/>
      <c r="AR59" s="26"/>
      <c r="AS59" s="26"/>
    </row>
    <row r="60" spans="1:47" s="6" customFormat="1" x14ac:dyDescent="0.25">
      <c r="A60" s="25"/>
      <c r="C60" s="25" t="s">
        <v>64</v>
      </c>
      <c r="D60" s="25"/>
      <c r="E60" s="75"/>
      <c r="F60" s="60"/>
      <c r="G60" s="53"/>
      <c r="H60" s="60"/>
      <c r="I60" s="60"/>
      <c r="J60" s="60"/>
      <c r="K60" s="75"/>
      <c r="L60" s="60"/>
      <c r="M60" s="53"/>
      <c r="N60" s="60"/>
      <c r="O60" s="75"/>
      <c r="P60" s="60"/>
      <c r="Q60" s="60"/>
      <c r="R60" s="60"/>
      <c r="S60" s="60"/>
      <c r="T60" s="60"/>
      <c r="U60" s="60"/>
      <c r="V60" s="60"/>
      <c r="W60" s="75"/>
      <c r="X60" s="60"/>
      <c r="Y60" s="53"/>
      <c r="Z60" s="60"/>
      <c r="AA60" s="60"/>
      <c r="AB60" s="60"/>
      <c r="AC60" s="60"/>
      <c r="AD60" s="60"/>
      <c r="AE60" s="60"/>
      <c r="AF60" s="60"/>
      <c r="AG60" s="60"/>
      <c r="AH60" s="60"/>
      <c r="AI60" s="75"/>
      <c r="AJ60" s="60"/>
      <c r="AK60" s="26"/>
      <c r="AL60" s="26"/>
      <c r="AM60" s="26"/>
      <c r="AN60" s="26"/>
      <c r="AO60" s="26"/>
      <c r="AR60" s="26"/>
      <c r="AS60" s="26"/>
    </row>
    <row r="61" spans="1:47" s="6" customFormat="1" x14ac:dyDescent="0.25">
      <c r="A61" s="25"/>
      <c r="C61" s="25" t="s">
        <v>55</v>
      </c>
      <c r="D61" s="25"/>
      <c r="E61" s="75"/>
      <c r="F61" s="60"/>
      <c r="G61" s="53"/>
      <c r="H61" s="60"/>
      <c r="I61" s="60"/>
      <c r="J61" s="60"/>
      <c r="K61" s="75"/>
      <c r="L61" s="60"/>
      <c r="M61" s="53"/>
      <c r="N61" s="60"/>
      <c r="O61" s="75"/>
      <c r="P61" s="60"/>
      <c r="Q61" s="60"/>
      <c r="R61" s="60"/>
      <c r="S61" s="60"/>
      <c r="T61" s="60"/>
      <c r="U61" s="60"/>
      <c r="V61" s="60"/>
      <c r="W61" s="75"/>
      <c r="X61" s="60"/>
      <c r="Y61" s="53"/>
      <c r="Z61" s="60"/>
      <c r="AA61" s="60"/>
      <c r="AB61" s="60"/>
      <c r="AC61" s="60"/>
      <c r="AD61" s="60"/>
      <c r="AE61" s="60"/>
      <c r="AF61" s="60"/>
      <c r="AG61" s="60"/>
      <c r="AH61" s="60"/>
      <c r="AI61" s="75"/>
      <c r="AJ61" s="60"/>
      <c r="AK61" s="26"/>
      <c r="AL61" s="26"/>
      <c r="AM61" s="26"/>
      <c r="AN61" s="26"/>
      <c r="AO61" s="26"/>
      <c r="AR61" s="26"/>
      <c r="AS61" s="26"/>
    </row>
    <row r="62" spans="1:47" s="6" customFormat="1" x14ac:dyDescent="0.25">
      <c r="C62" s="115"/>
      <c r="G62" s="59"/>
      <c r="M62" s="59"/>
      <c r="Y62" s="59"/>
    </row>
    <row r="63" spans="1:47" s="6" customFormat="1" x14ac:dyDescent="0.25">
      <c r="B63" s="76"/>
      <c r="C63" s="74" t="s">
        <v>66</v>
      </c>
      <c r="D63" s="76"/>
      <c r="G63" s="59"/>
      <c r="M63" s="59"/>
      <c r="Y63" s="59"/>
    </row>
    <row r="64" spans="1:47" s="6" customFormat="1" ht="14.25" x14ac:dyDescent="0.2">
      <c r="C64" s="59"/>
      <c r="G64" s="59"/>
      <c r="M64" s="59"/>
      <c r="Y64" s="59"/>
    </row>
    <row r="65" spans="3:25" s="6" customFormat="1" ht="14.25" x14ac:dyDescent="0.2">
      <c r="C65" s="59"/>
      <c r="G65" s="59"/>
      <c r="M65" s="59"/>
      <c r="Y65" s="59"/>
    </row>
    <row r="66" spans="3:25" s="6" customFormat="1" ht="14.25" x14ac:dyDescent="0.2">
      <c r="C66" s="59"/>
      <c r="G66" s="59"/>
      <c r="M66" s="59"/>
      <c r="Y66" s="59"/>
    </row>
    <row r="67" spans="3:25" s="6" customFormat="1" ht="14.25" x14ac:dyDescent="0.2">
      <c r="C67" s="59"/>
      <c r="G67" s="59"/>
      <c r="M67" s="59"/>
      <c r="Y67" s="59"/>
    </row>
    <row r="68" spans="3:25" s="6" customFormat="1" ht="14.25" x14ac:dyDescent="0.2">
      <c r="C68" s="59"/>
      <c r="G68" s="59"/>
      <c r="M68" s="59"/>
      <c r="Y68" s="59"/>
    </row>
    <row r="69" spans="3:25" s="6" customFormat="1" ht="14.25" x14ac:dyDescent="0.2">
      <c r="C69" s="59"/>
      <c r="G69" s="59"/>
      <c r="M69" s="59"/>
      <c r="Y69" s="59"/>
    </row>
    <row r="70" spans="3:25" s="6" customFormat="1" ht="14.25" x14ac:dyDescent="0.2">
      <c r="C70" s="59"/>
      <c r="G70" s="59"/>
      <c r="M70" s="59"/>
      <c r="Y70" s="59"/>
    </row>
    <row r="71" spans="3:25" s="6" customFormat="1" ht="14.25" x14ac:dyDescent="0.2">
      <c r="C71" s="59"/>
      <c r="G71" s="59"/>
      <c r="M71" s="59"/>
      <c r="Y71" s="59"/>
    </row>
    <row r="72" spans="3:25" s="6" customFormat="1" ht="14.25" x14ac:dyDescent="0.2">
      <c r="C72" s="59"/>
      <c r="G72" s="59"/>
      <c r="M72" s="59"/>
      <c r="Y72" s="59"/>
    </row>
    <row r="73" spans="3:25" s="6" customFormat="1" ht="14.25" x14ac:dyDescent="0.2">
      <c r="C73" s="59"/>
      <c r="G73" s="59"/>
      <c r="M73" s="59"/>
      <c r="Y73" s="59"/>
    </row>
    <row r="74" spans="3:25" s="6" customFormat="1" ht="14.25" x14ac:dyDescent="0.2">
      <c r="C74" s="59"/>
      <c r="G74" s="59"/>
      <c r="M74" s="59"/>
      <c r="Y74" s="59"/>
    </row>
    <row r="75" spans="3:25" s="6" customFormat="1" ht="14.25" x14ac:dyDescent="0.2">
      <c r="C75" s="59"/>
      <c r="G75" s="59"/>
      <c r="M75" s="59"/>
      <c r="Y75" s="59"/>
    </row>
    <row r="76" spans="3:25" s="6" customFormat="1" ht="14.25" x14ac:dyDescent="0.2">
      <c r="C76" s="59"/>
      <c r="G76" s="59"/>
      <c r="M76" s="59"/>
      <c r="Y76" s="59"/>
    </row>
    <row r="77" spans="3:25" s="6" customFormat="1" ht="14.25" x14ac:dyDescent="0.2">
      <c r="C77" s="59"/>
      <c r="G77" s="59"/>
      <c r="M77" s="59"/>
      <c r="Y77" s="59"/>
    </row>
    <row r="78" spans="3:25" s="6" customFormat="1" ht="14.25" x14ac:dyDescent="0.2">
      <c r="C78" s="59"/>
      <c r="G78" s="59"/>
      <c r="M78" s="59"/>
      <c r="Y78" s="59"/>
    </row>
    <row r="79" spans="3:25" s="6" customFormat="1" ht="14.25" x14ac:dyDescent="0.2">
      <c r="C79" s="59"/>
      <c r="G79" s="59"/>
      <c r="M79" s="59"/>
      <c r="Y79" s="59"/>
    </row>
    <row r="80" spans="3:25" s="6" customFormat="1" ht="14.25" x14ac:dyDescent="0.2">
      <c r="C80" s="59"/>
      <c r="G80" s="59"/>
      <c r="M80" s="59"/>
      <c r="Y80" s="59"/>
    </row>
    <row r="81" spans="3:25" s="6" customFormat="1" ht="14.25" x14ac:dyDescent="0.2">
      <c r="C81" s="59"/>
      <c r="G81" s="59"/>
      <c r="M81" s="59"/>
      <c r="Y81" s="59"/>
    </row>
    <row r="82" spans="3:25" s="6" customFormat="1" ht="14.25" x14ac:dyDescent="0.2">
      <c r="C82" s="59"/>
      <c r="G82" s="59"/>
      <c r="M82" s="59"/>
      <c r="Y82" s="59"/>
    </row>
    <row r="83" spans="3:25" s="6" customFormat="1" ht="14.25" x14ac:dyDescent="0.2">
      <c r="C83" s="59"/>
      <c r="G83" s="59"/>
      <c r="M83" s="59"/>
      <c r="Y83" s="59"/>
    </row>
    <row r="84" spans="3:25" s="6" customFormat="1" ht="14.25" x14ac:dyDescent="0.2">
      <c r="C84" s="59"/>
      <c r="G84" s="59"/>
      <c r="M84" s="59"/>
      <c r="Y84" s="59"/>
    </row>
    <row r="85" spans="3:25" s="6" customFormat="1" ht="14.25" x14ac:dyDescent="0.2">
      <c r="C85" s="59"/>
      <c r="G85" s="59"/>
      <c r="M85" s="59"/>
      <c r="Y85" s="59"/>
    </row>
    <row r="86" spans="3:25" s="6" customFormat="1" ht="14.25" x14ac:dyDescent="0.2">
      <c r="C86" s="59"/>
      <c r="G86" s="59"/>
      <c r="M86" s="59"/>
      <c r="Y86" s="59"/>
    </row>
    <row r="87" spans="3:25" s="6" customFormat="1" ht="14.25" x14ac:dyDescent="0.2">
      <c r="C87" s="59"/>
      <c r="G87" s="59"/>
      <c r="M87" s="59"/>
      <c r="Y87" s="59"/>
    </row>
    <row r="88" spans="3:25" s="6" customFormat="1" ht="14.25" x14ac:dyDescent="0.2">
      <c r="C88" s="59"/>
      <c r="G88" s="59"/>
      <c r="M88" s="59"/>
      <c r="Y88" s="59"/>
    </row>
    <row r="89" spans="3:25" s="6" customFormat="1" ht="14.25" x14ac:dyDescent="0.2">
      <c r="C89" s="59"/>
      <c r="G89" s="59"/>
      <c r="M89" s="59"/>
      <c r="Y89" s="59"/>
    </row>
    <row r="90" spans="3:25" s="6" customFormat="1" ht="14.25" x14ac:dyDescent="0.2">
      <c r="C90" s="59"/>
      <c r="G90" s="59"/>
      <c r="M90" s="59"/>
      <c r="Y90" s="59"/>
    </row>
    <row r="91" spans="3:25" s="6" customFormat="1" ht="14.25" x14ac:dyDescent="0.2">
      <c r="C91" s="59"/>
      <c r="G91" s="59"/>
      <c r="M91" s="59"/>
      <c r="Y91" s="59"/>
    </row>
    <row r="92" spans="3:25" s="6" customFormat="1" ht="14.25" x14ac:dyDescent="0.2">
      <c r="C92" s="59"/>
      <c r="G92" s="59"/>
      <c r="M92" s="59"/>
      <c r="Y92" s="59"/>
    </row>
    <row r="93" spans="3:25" s="6" customFormat="1" ht="14.25" x14ac:dyDescent="0.2">
      <c r="C93" s="59"/>
      <c r="G93" s="59"/>
      <c r="M93" s="59"/>
      <c r="Y93" s="59"/>
    </row>
    <row r="94" spans="3:25" s="6" customFormat="1" ht="14.25" x14ac:dyDescent="0.2">
      <c r="C94" s="59"/>
      <c r="G94" s="59"/>
      <c r="M94" s="59"/>
      <c r="Y94" s="59"/>
    </row>
    <row r="95" spans="3:25" s="6" customFormat="1" ht="14.25" x14ac:dyDescent="0.2">
      <c r="C95" s="59"/>
      <c r="G95" s="59"/>
      <c r="M95" s="59"/>
      <c r="Y95" s="59"/>
    </row>
    <row r="96" spans="3:25" s="6" customFormat="1" ht="14.25" x14ac:dyDescent="0.2">
      <c r="C96" s="59"/>
      <c r="G96" s="59"/>
      <c r="M96" s="59"/>
      <c r="Y96" s="59"/>
    </row>
    <row r="97" spans="3:25" s="6" customFormat="1" ht="14.25" x14ac:dyDescent="0.2">
      <c r="C97" s="59"/>
      <c r="G97" s="59"/>
      <c r="M97" s="59"/>
      <c r="Y97" s="59"/>
    </row>
    <row r="98" spans="3:25" s="6" customFormat="1" ht="14.25" x14ac:dyDescent="0.2">
      <c r="C98" s="59"/>
      <c r="G98" s="59"/>
      <c r="M98" s="59"/>
      <c r="Y98" s="59"/>
    </row>
    <row r="99" spans="3:25" s="6" customFormat="1" ht="14.25" x14ac:dyDescent="0.2">
      <c r="C99" s="59"/>
      <c r="G99" s="59"/>
      <c r="M99" s="59"/>
      <c r="Y99" s="59"/>
    </row>
    <row r="100" spans="3:25" s="6" customFormat="1" ht="14.25" x14ac:dyDescent="0.2">
      <c r="C100" s="59"/>
      <c r="G100" s="59"/>
      <c r="M100" s="59"/>
      <c r="Y100" s="59"/>
    </row>
    <row r="101" spans="3:25" s="6" customFormat="1" ht="14.25" x14ac:dyDescent="0.2">
      <c r="C101" s="59"/>
      <c r="G101" s="59"/>
      <c r="M101" s="59"/>
      <c r="Y101" s="59"/>
    </row>
    <row r="102" spans="3:25" s="6" customFormat="1" ht="14.25" x14ac:dyDescent="0.2">
      <c r="C102" s="59"/>
      <c r="G102" s="59"/>
      <c r="M102" s="59"/>
      <c r="Y102" s="59"/>
    </row>
    <row r="103" spans="3:25" s="6" customFormat="1" ht="14.25" x14ac:dyDescent="0.2">
      <c r="C103" s="59"/>
      <c r="G103" s="59"/>
      <c r="M103" s="59"/>
      <c r="Y103" s="59"/>
    </row>
    <row r="104" spans="3:25" s="6" customFormat="1" ht="14.25" x14ac:dyDescent="0.2">
      <c r="C104" s="59"/>
      <c r="G104" s="59"/>
      <c r="M104" s="59"/>
      <c r="Y104" s="59"/>
    </row>
    <row r="105" spans="3:25" s="6" customFormat="1" ht="14.25" x14ac:dyDescent="0.2">
      <c r="C105" s="59"/>
      <c r="G105" s="59"/>
      <c r="M105" s="59"/>
      <c r="Y105" s="59"/>
    </row>
    <row r="106" spans="3:25" s="6" customFormat="1" ht="14.25" x14ac:dyDescent="0.2">
      <c r="C106" s="59"/>
      <c r="G106" s="59"/>
      <c r="M106" s="59"/>
      <c r="Y106" s="59"/>
    </row>
    <row r="107" spans="3:25" s="6" customFormat="1" ht="14.25" x14ac:dyDescent="0.2">
      <c r="C107" s="59"/>
      <c r="G107" s="59"/>
      <c r="M107" s="59"/>
      <c r="Y107" s="59"/>
    </row>
    <row r="108" spans="3:25" s="6" customFormat="1" ht="14.25" x14ac:dyDescent="0.2">
      <c r="C108" s="59"/>
      <c r="G108" s="59"/>
      <c r="M108" s="59"/>
      <c r="Y108" s="59"/>
    </row>
    <row r="109" spans="3:25" s="6" customFormat="1" ht="14.25" x14ac:dyDescent="0.2">
      <c r="C109" s="59"/>
      <c r="G109" s="59"/>
      <c r="M109" s="59"/>
      <c r="Y109" s="59"/>
    </row>
    <row r="110" spans="3:25" s="6" customFormat="1" ht="14.25" x14ac:dyDescent="0.2">
      <c r="C110" s="59"/>
      <c r="G110" s="59"/>
      <c r="M110" s="59"/>
      <c r="Y110" s="59"/>
    </row>
    <row r="111" spans="3:25" s="6" customFormat="1" ht="14.25" x14ac:dyDescent="0.2">
      <c r="C111" s="59"/>
      <c r="G111" s="59"/>
      <c r="M111" s="59"/>
      <c r="Y111" s="59"/>
    </row>
    <row r="112" spans="3:25" s="6" customFormat="1" ht="14.25" x14ac:dyDescent="0.2">
      <c r="C112" s="59"/>
      <c r="G112" s="59"/>
      <c r="M112" s="59"/>
      <c r="Y112" s="59"/>
    </row>
    <row r="113" spans="3:25" s="6" customFormat="1" ht="14.25" x14ac:dyDescent="0.2">
      <c r="C113" s="59"/>
      <c r="G113" s="59"/>
      <c r="M113" s="59"/>
      <c r="Y113" s="59"/>
    </row>
    <row r="114" spans="3:25" s="6" customFormat="1" ht="14.25" x14ac:dyDescent="0.2">
      <c r="C114" s="59"/>
      <c r="G114" s="59"/>
      <c r="M114" s="59"/>
      <c r="Y114" s="59"/>
    </row>
    <row r="115" spans="3:25" s="6" customFormat="1" ht="14.25" x14ac:dyDescent="0.2">
      <c r="C115" s="59"/>
      <c r="G115" s="59"/>
      <c r="M115" s="59"/>
      <c r="Y115" s="59"/>
    </row>
    <row r="116" spans="3:25" s="6" customFormat="1" ht="14.25" x14ac:dyDescent="0.2">
      <c r="C116" s="59"/>
      <c r="G116" s="59"/>
      <c r="M116" s="59"/>
      <c r="Y116" s="59"/>
    </row>
    <row r="117" spans="3:25" s="6" customFormat="1" ht="14.25" x14ac:dyDescent="0.2">
      <c r="C117" s="59"/>
      <c r="G117" s="59"/>
      <c r="M117" s="59"/>
      <c r="Y117" s="59"/>
    </row>
    <row r="118" spans="3:25" s="6" customFormat="1" ht="14.25" x14ac:dyDescent="0.2">
      <c r="C118" s="59"/>
      <c r="G118" s="59"/>
      <c r="M118" s="59"/>
      <c r="Y118" s="59"/>
    </row>
    <row r="119" spans="3:25" s="6" customFormat="1" ht="14.25" x14ac:dyDescent="0.2">
      <c r="C119" s="59"/>
      <c r="G119" s="59"/>
      <c r="M119" s="59"/>
      <c r="Y119" s="59"/>
    </row>
    <row r="120" spans="3:25" s="6" customFormat="1" ht="14.25" x14ac:dyDescent="0.2">
      <c r="C120" s="59"/>
      <c r="G120" s="59"/>
      <c r="M120" s="59"/>
      <c r="Y120" s="59"/>
    </row>
    <row r="121" spans="3:25" s="6" customFormat="1" ht="14.25" x14ac:dyDescent="0.2">
      <c r="C121" s="59"/>
      <c r="G121" s="59"/>
      <c r="M121" s="59"/>
      <c r="Y121" s="59"/>
    </row>
    <row r="122" spans="3:25" s="6" customFormat="1" ht="14.25" x14ac:dyDescent="0.2">
      <c r="C122" s="59"/>
      <c r="G122" s="59"/>
      <c r="M122" s="59"/>
      <c r="Y122" s="59"/>
    </row>
    <row r="123" spans="3:25" s="6" customFormat="1" ht="14.25" x14ac:dyDescent="0.2">
      <c r="C123" s="59"/>
      <c r="G123" s="59"/>
      <c r="M123" s="59"/>
      <c r="Y123" s="59"/>
    </row>
    <row r="124" spans="3:25" s="6" customFormat="1" ht="14.25" x14ac:dyDescent="0.2">
      <c r="C124" s="59"/>
      <c r="G124" s="59"/>
      <c r="M124" s="59"/>
      <c r="Y124" s="59"/>
    </row>
    <row r="125" spans="3:25" s="6" customFormat="1" ht="14.25" x14ac:dyDescent="0.2">
      <c r="C125" s="59"/>
      <c r="G125" s="59"/>
      <c r="M125" s="59"/>
      <c r="Y125" s="59"/>
    </row>
    <row r="126" spans="3:25" s="6" customFormat="1" ht="14.25" x14ac:dyDescent="0.2">
      <c r="C126" s="59"/>
      <c r="G126" s="59"/>
      <c r="M126" s="59"/>
      <c r="Y126" s="59"/>
    </row>
    <row r="127" spans="3:25" s="6" customFormat="1" ht="14.25" x14ac:dyDescent="0.2">
      <c r="C127" s="59"/>
      <c r="G127" s="59"/>
      <c r="M127" s="59"/>
      <c r="Y127" s="59"/>
    </row>
    <row r="128" spans="3:25" s="6" customFormat="1" ht="14.25" x14ac:dyDescent="0.2">
      <c r="C128" s="59"/>
      <c r="G128" s="59"/>
      <c r="M128" s="59"/>
      <c r="Y128" s="59"/>
    </row>
    <row r="129" spans="3:25" s="6" customFormat="1" ht="14.25" x14ac:dyDescent="0.2">
      <c r="C129" s="59"/>
      <c r="G129" s="59"/>
      <c r="M129" s="59"/>
      <c r="Y129" s="59"/>
    </row>
    <row r="130" spans="3:25" s="6" customFormat="1" ht="14.25" x14ac:dyDescent="0.2">
      <c r="C130" s="59"/>
      <c r="G130" s="59"/>
      <c r="M130" s="59"/>
      <c r="Y130" s="59"/>
    </row>
    <row r="131" spans="3:25" s="6" customFormat="1" ht="14.25" x14ac:dyDescent="0.2">
      <c r="C131" s="59"/>
      <c r="G131" s="59"/>
      <c r="M131" s="59"/>
      <c r="Y131" s="59"/>
    </row>
  </sheetData>
  <mergeCells count="5">
    <mergeCell ref="C6:AB6"/>
    <mergeCell ref="B1:AM1"/>
    <mergeCell ref="B2:AM2"/>
    <mergeCell ref="B3:AM3"/>
    <mergeCell ref="AC6:AL6"/>
  </mergeCells>
  <phoneticPr fontId="0" type="noConversion"/>
  <printOptions horizontalCentered="1" verticalCentered="1"/>
  <pageMargins left="0.25" right="0.25" top="0.25" bottom="0.25" header="0.5" footer="0.5"/>
  <pageSetup scale="4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16" workbookViewId="0">
      <selection activeCell="B44" sqref="B44"/>
    </sheetView>
  </sheetViews>
  <sheetFormatPr defaultRowHeight="15" x14ac:dyDescent="0.2"/>
  <cols>
    <col min="1" max="1" width="32" bestFit="1" customWidth="1"/>
    <col min="2" max="2" width="23.109375" style="2" customWidth="1"/>
  </cols>
  <sheetData>
    <row r="1" spans="1:2" x14ac:dyDescent="0.2">
      <c r="A1" s="137" t="s">
        <v>88</v>
      </c>
      <c r="B1" s="2" t="s">
        <v>89</v>
      </c>
    </row>
    <row r="2" spans="1:2" x14ac:dyDescent="0.2">
      <c r="A2" s="137" t="s">
        <v>13</v>
      </c>
      <c r="B2" s="2">
        <v>168224665</v>
      </c>
    </row>
    <row r="3" spans="1:2" x14ac:dyDescent="0.2">
      <c r="A3" s="137" t="s">
        <v>70</v>
      </c>
      <c r="B3" s="2">
        <v>62855948</v>
      </c>
    </row>
    <row r="4" spans="1:2" x14ac:dyDescent="0.2">
      <c r="A4" s="137" t="s">
        <v>71</v>
      </c>
      <c r="B4" s="2">
        <v>184647744</v>
      </c>
    </row>
    <row r="5" spans="1:2" x14ac:dyDescent="0.2">
      <c r="A5" s="137" t="s">
        <v>72</v>
      </c>
      <c r="B5" s="2">
        <v>227638822.40000001</v>
      </c>
    </row>
    <row r="6" spans="1:2" x14ac:dyDescent="0.2">
      <c r="A6" s="137" t="s">
        <v>73</v>
      </c>
      <c r="B6" s="2">
        <v>190720276</v>
      </c>
    </row>
    <row r="7" spans="1:2" x14ac:dyDescent="0.2">
      <c r="A7" s="137" t="s">
        <v>38</v>
      </c>
      <c r="B7" s="2">
        <v>588798520</v>
      </c>
    </row>
    <row r="8" spans="1:2" x14ac:dyDescent="0.2">
      <c r="A8" s="137" t="s">
        <v>30</v>
      </c>
      <c r="B8" s="2">
        <v>36907876</v>
      </c>
    </row>
    <row r="9" spans="1:2" x14ac:dyDescent="0.2">
      <c r="A9" s="137" t="s">
        <v>14</v>
      </c>
      <c r="B9" s="2">
        <v>77249845</v>
      </c>
    </row>
    <row r="10" spans="1:2" x14ac:dyDescent="0.2">
      <c r="A10" s="137" t="s">
        <v>36</v>
      </c>
      <c r="B10" s="2">
        <v>22084567</v>
      </c>
    </row>
    <row r="11" spans="1:2" x14ac:dyDescent="0.2">
      <c r="A11" s="137" t="s">
        <v>74</v>
      </c>
      <c r="B11" s="2">
        <v>196794739</v>
      </c>
    </row>
    <row r="12" spans="1:2" x14ac:dyDescent="0.2">
      <c r="A12" s="137" t="s">
        <v>75</v>
      </c>
      <c r="B12" s="2">
        <v>213648846</v>
      </c>
    </row>
    <row r="13" spans="1:2" x14ac:dyDescent="0.2">
      <c r="A13" s="137" t="s">
        <v>15</v>
      </c>
      <c r="B13" s="2">
        <v>119272678</v>
      </c>
    </row>
    <row r="14" spans="1:2" x14ac:dyDescent="0.2">
      <c r="A14" s="137" t="s">
        <v>16</v>
      </c>
      <c r="B14" s="2">
        <v>296214864</v>
      </c>
    </row>
    <row r="15" spans="1:2" x14ac:dyDescent="0.2">
      <c r="A15" s="137" t="s">
        <v>35</v>
      </c>
      <c r="B15" s="2">
        <v>30278348</v>
      </c>
    </row>
    <row r="16" spans="1:2" x14ac:dyDescent="0.2">
      <c r="A16" s="137" t="s">
        <v>76</v>
      </c>
      <c r="B16" s="2">
        <v>11299017</v>
      </c>
    </row>
    <row r="17" spans="1:2" x14ac:dyDescent="0.2">
      <c r="A17" s="137" t="s">
        <v>39</v>
      </c>
      <c r="B17" s="2">
        <v>54910692</v>
      </c>
    </row>
    <row r="18" spans="1:2" x14ac:dyDescent="0.2">
      <c r="A18" s="137" t="s">
        <v>77</v>
      </c>
      <c r="B18" s="2">
        <v>12237307</v>
      </c>
    </row>
    <row r="19" spans="1:2" x14ac:dyDescent="0.2">
      <c r="A19" s="137" t="s">
        <v>78</v>
      </c>
      <c r="B19" s="2">
        <v>1130276186</v>
      </c>
    </row>
    <row r="20" spans="1:2" x14ac:dyDescent="0.2">
      <c r="A20" s="137" t="s">
        <v>79</v>
      </c>
      <c r="B20" s="2">
        <v>15278815</v>
      </c>
    </row>
    <row r="21" spans="1:2" x14ac:dyDescent="0.2">
      <c r="A21" s="137" t="s">
        <v>34</v>
      </c>
      <c r="B21" s="2">
        <v>208371410</v>
      </c>
    </row>
    <row r="22" spans="1:2" x14ac:dyDescent="0.2">
      <c r="A22" s="137" t="s">
        <v>17</v>
      </c>
      <c r="B22" s="2">
        <v>21677190</v>
      </c>
    </row>
    <row r="23" spans="1:2" x14ac:dyDescent="0.2">
      <c r="A23" s="137" t="s">
        <v>80</v>
      </c>
      <c r="B23" s="2">
        <v>207712296</v>
      </c>
    </row>
    <row r="24" spans="1:2" x14ac:dyDescent="0.2">
      <c r="A24" s="137" t="s">
        <v>81</v>
      </c>
      <c r="B24" s="2">
        <v>4020598516.5699997</v>
      </c>
    </row>
    <row r="25" spans="1:2" x14ac:dyDescent="0.2">
      <c r="A25" s="137" t="s">
        <v>33</v>
      </c>
      <c r="B25" s="2">
        <v>67699105</v>
      </c>
    </row>
    <row r="26" spans="1:2" x14ac:dyDescent="0.2">
      <c r="A26" s="137" t="s">
        <v>40</v>
      </c>
      <c r="B26" s="2">
        <v>305723894.26999998</v>
      </c>
    </row>
    <row r="27" spans="1:2" x14ac:dyDescent="0.2">
      <c r="A27" s="137" t="s">
        <v>82</v>
      </c>
      <c r="B27" s="2">
        <v>180657967</v>
      </c>
    </row>
    <row r="28" spans="1:2" x14ac:dyDescent="0.2">
      <c r="A28" s="137" t="s">
        <v>18</v>
      </c>
      <c r="B28" s="2">
        <v>77182017</v>
      </c>
    </row>
    <row r="29" spans="1:2" x14ac:dyDescent="0.2">
      <c r="A29" s="137" t="s">
        <v>37</v>
      </c>
      <c r="B29" s="2">
        <v>206392713</v>
      </c>
    </row>
    <row r="30" spans="1:2" x14ac:dyDescent="0.2">
      <c r="A30" s="137" t="s">
        <v>32</v>
      </c>
      <c r="B30" s="2">
        <v>43053451</v>
      </c>
    </row>
    <row r="31" spans="1:2" x14ac:dyDescent="0.2">
      <c r="A31" s="137" t="s">
        <v>83</v>
      </c>
      <c r="B31" s="2">
        <v>174254123</v>
      </c>
    </row>
    <row r="32" spans="1:2" x14ac:dyDescent="0.2">
      <c r="A32" s="137" t="s">
        <v>84</v>
      </c>
      <c r="B32" s="2">
        <v>152414362</v>
      </c>
    </row>
    <row r="33" spans="1:2" x14ac:dyDescent="0.2">
      <c r="A33" s="137" t="s">
        <v>85</v>
      </c>
      <c r="B33" s="2">
        <v>48677940</v>
      </c>
    </row>
    <row r="34" spans="1:2" x14ac:dyDescent="0.2">
      <c r="A34" s="137" t="s">
        <v>19</v>
      </c>
      <c r="B34" s="2">
        <v>40971400</v>
      </c>
    </row>
    <row r="35" spans="1:2" x14ac:dyDescent="0.2">
      <c r="A35" s="137" t="s">
        <v>20</v>
      </c>
      <c r="B35" s="2">
        <v>191409318</v>
      </c>
    </row>
    <row r="36" spans="1:2" x14ac:dyDescent="0.2">
      <c r="A36" s="137" t="s">
        <v>86</v>
      </c>
      <c r="B36" s="2">
        <v>696065516</v>
      </c>
    </row>
    <row r="37" spans="1:2" x14ac:dyDescent="0.2">
      <c r="A37" s="137" t="s">
        <v>21</v>
      </c>
      <c r="B37" s="2">
        <v>427511650</v>
      </c>
    </row>
    <row r="38" spans="1:2" x14ac:dyDescent="0.2">
      <c r="A38" s="137" t="s">
        <v>22</v>
      </c>
      <c r="B38" s="2">
        <v>84927465</v>
      </c>
    </row>
    <row r="39" spans="1:2" x14ac:dyDescent="0.2">
      <c r="A39" s="137" t="s">
        <v>23</v>
      </c>
      <c r="B39" s="2">
        <v>318755217</v>
      </c>
    </row>
    <row r="40" spans="1:2" x14ac:dyDescent="0.2">
      <c r="A40" s="137" t="s">
        <v>41</v>
      </c>
      <c r="B40" s="2">
        <v>86911114</v>
      </c>
    </row>
    <row r="41" spans="1:2" x14ac:dyDescent="0.2">
      <c r="A41" s="137" t="s">
        <v>87</v>
      </c>
      <c r="B41" s="2">
        <v>48166025</v>
      </c>
    </row>
    <row r="42" spans="1:2" x14ac:dyDescent="0.2">
      <c r="A42" s="137" t="s">
        <v>31</v>
      </c>
      <c r="B42" s="2">
        <v>41741647.5</v>
      </c>
    </row>
    <row r="43" spans="1:2" x14ac:dyDescent="0.2">
      <c r="A43" s="137" t="s">
        <v>42</v>
      </c>
      <c r="B43" s="2">
        <v>490829267.16999996</v>
      </c>
    </row>
    <row r="44" spans="1:2" x14ac:dyDescent="0.2">
      <c r="B44" s="2">
        <f>SUM(B2:B43)</f>
        <v>11781043359.91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t-6</vt:lpstr>
      <vt:lpstr>Sheet1</vt:lpstr>
      <vt:lpstr>'t-6'!Print_Area</vt:lpstr>
      <vt:lpstr>Print_Area_MI</vt:lpstr>
      <vt:lpstr>'t-6'!Print_Titles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USDOT_User</cp:lastModifiedBy>
  <cp:lastPrinted>2011-05-24T17:31:44Z</cp:lastPrinted>
  <dcterms:created xsi:type="dcterms:W3CDTF">1999-02-23T19:40:42Z</dcterms:created>
  <dcterms:modified xsi:type="dcterms:W3CDTF">2015-11-16T12:51:46Z</dcterms:modified>
</cp:coreProperties>
</file>