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0" windowWidth="25215" windowHeight="6000"/>
  </bookViews>
  <sheets>
    <sheet name="t-6" sheetId="1" r:id="rId1"/>
  </sheets>
  <definedNames>
    <definedName name="_xlnm._FilterDatabase" localSheetId="0" hidden="1">'t-6'!$B$8:$O$46</definedName>
    <definedName name="_Key1" localSheetId="0" hidden="1">'t-6'!$B$11:$B$46</definedName>
    <definedName name="_Order1" localSheetId="0" hidden="1">255</definedName>
    <definedName name="_Sort" localSheetId="0" hidden="1">'t-6'!$B$11:$AS$46</definedName>
    <definedName name="_xlnm.Print_Area" localSheetId="0">'t-6'!$A$1:$AQ$54</definedName>
    <definedName name="Print_Area_MI">'t-6'!$B$1:$AR$54</definedName>
    <definedName name="_xlnm.Print_Titles" localSheetId="0">'t-6'!$A:$B</definedName>
  </definedNames>
  <calcPr calcId="145621"/>
</workbook>
</file>

<file path=xl/calcChain.xml><?xml version="1.0" encoding="utf-8"?>
<calcChain xmlns="http://schemas.openxmlformats.org/spreadsheetml/2006/main">
  <c r="I48" i="1" l="1"/>
  <c r="I49" i="1" s="1"/>
  <c r="W49" i="1"/>
  <c r="W48" i="1"/>
  <c r="S48" i="1"/>
  <c r="S49" i="1" s="1"/>
  <c r="AI49" i="1"/>
  <c r="AI48" i="1"/>
  <c r="AG48" i="1"/>
  <c r="AG49" i="1" s="1"/>
  <c r="AN45" i="1"/>
  <c r="AN44" i="1"/>
  <c r="AN43" i="1"/>
  <c r="AN42" i="1"/>
  <c r="AN41" i="1"/>
  <c r="AN40" i="1"/>
  <c r="AN39" i="1"/>
  <c r="AN38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L45" i="1"/>
  <c r="AL44" i="1"/>
  <c r="AL43" i="1"/>
  <c r="AL42" i="1"/>
  <c r="AL41" i="1"/>
  <c r="AL40" i="1"/>
  <c r="AL39" i="1"/>
  <c r="AL38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J45" i="1"/>
  <c r="AJ44" i="1"/>
  <c r="AJ43" i="1"/>
  <c r="AJ42" i="1"/>
  <c r="AJ41" i="1"/>
  <c r="AJ40" i="1"/>
  <c r="AJ39" i="1"/>
  <c r="AJ38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H45" i="1"/>
  <c r="AH44" i="1"/>
  <c r="AH43" i="1"/>
  <c r="AH42" i="1"/>
  <c r="AH41" i="1"/>
  <c r="AH40" i="1"/>
  <c r="AH39" i="1"/>
  <c r="AH38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Q14" i="1" l="1"/>
  <c r="AE14" i="1" l="1"/>
  <c r="C48" i="1"/>
  <c r="E48" i="1"/>
  <c r="G48" i="1"/>
  <c r="K48" i="1"/>
  <c r="M48" i="1"/>
  <c r="O48" i="1"/>
  <c r="Q48" i="1"/>
  <c r="U48" i="1"/>
  <c r="Y48" i="1"/>
  <c r="AA48" i="1"/>
  <c r="AC48" i="1"/>
  <c r="AB14" i="1" l="1"/>
  <c r="Z14" i="1"/>
  <c r="X14" i="1"/>
  <c r="V14" i="1"/>
  <c r="T14" i="1"/>
  <c r="R14" i="1"/>
  <c r="P14" i="1"/>
  <c r="N14" i="1"/>
  <c r="L14" i="1"/>
  <c r="J14" i="1"/>
  <c r="H14" i="1"/>
  <c r="F14" i="1"/>
  <c r="D14" i="1"/>
  <c r="AR14" i="1"/>
  <c r="AD14" i="1"/>
  <c r="AP14" i="1"/>
  <c r="AF14" i="1"/>
  <c r="AE42" i="1"/>
  <c r="AE45" i="1"/>
  <c r="AE44" i="1"/>
  <c r="AE43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3" i="1"/>
  <c r="AE12" i="1"/>
  <c r="AE11" i="1"/>
  <c r="AQ12" i="1"/>
  <c r="AQ34" i="1"/>
  <c r="AQ43" i="1"/>
  <c r="AQ30" i="1"/>
  <c r="AQ17" i="1"/>
  <c r="AQ40" i="1"/>
  <c r="AQ32" i="1"/>
  <c r="AQ15" i="1"/>
  <c r="AQ25" i="1"/>
  <c r="AQ39" i="1"/>
  <c r="AQ31" i="1"/>
  <c r="AQ35" i="1"/>
  <c r="AQ28" i="1"/>
  <c r="AQ23" i="1"/>
  <c r="AQ22" i="1"/>
  <c r="AQ18" i="1"/>
  <c r="AQ11" i="1"/>
  <c r="AQ41" i="1"/>
  <c r="AQ21" i="1"/>
  <c r="AQ38" i="1"/>
  <c r="AQ16" i="1"/>
  <c r="AQ42" i="1"/>
  <c r="AQ44" i="1"/>
  <c r="AQ45" i="1"/>
  <c r="AQ24" i="1"/>
  <c r="AQ37" i="1"/>
  <c r="AQ26" i="1"/>
  <c r="AQ20" i="1"/>
  <c r="AQ27" i="1"/>
  <c r="AQ36" i="1"/>
  <c r="AQ13" i="1"/>
  <c r="AQ19" i="1"/>
  <c r="AQ29" i="1"/>
  <c r="AQ33" i="1"/>
  <c r="AK48" i="1"/>
  <c r="AM48" i="1"/>
  <c r="AO48" i="1"/>
  <c r="AE48" i="1" l="1"/>
  <c r="AF23" i="1"/>
  <c r="AQ48" i="1"/>
  <c r="AR33" i="1"/>
  <c r="AL37" i="1" l="1"/>
  <c r="AH37" i="1"/>
  <c r="AN37" i="1"/>
  <c r="AJ37" i="1"/>
  <c r="AB20" i="1"/>
  <c r="Z20" i="1"/>
  <c r="X20" i="1"/>
  <c r="V20" i="1"/>
  <c r="T20" i="1"/>
  <c r="R20" i="1"/>
  <c r="P20" i="1"/>
  <c r="N20" i="1"/>
  <c r="L20" i="1"/>
  <c r="J20" i="1"/>
  <c r="H20" i="1"/>
  <c r="F20" i="1"/>
  <c r="D20" i="1"/>
  <c r="AB22" i="1"/>
  <c r="Z22" i="1"/>
  <c r="X22" i="1"/>
  <c r="V22" i="1"/>
  <c r="T22" i="1"/>
  <c r="R22" i="1"/>
  <c r="P22" i="1"/>
  <c r="N22" i="1"/>
  <c r="L22" i="1"/>
  <c r="J22" i="1"/>
  <c r="H22" i="1"/>
  <c r="F22" i="1"/>
  <c r="D22" i="1"/>
  <c r="AB34" i="1"/>
  <c r="Z34" i="1"/>
  <c r="X34" i="1"/>
  <c r="V34" i="1"/>
  <c r="T34" i="1"/>
  <c r="R34" i="1"/>
  <c r="P34" i="1"/>
  <c r="N34" i="1"/>
  <c r="L34" i="1"/>
  <c r="J34" i="1"/>
  <c r="H34" i="1"/>
  <c r="F34" i="1"/>
  <c r="D34" i="1"/>
  <c r="AB18" i="1"/>
  <c r="Z18" i="1"/>
  <c r="X18" i="1"/>
  <c r="V18" i="1"/>
  <c r="T18" i="1"/>
  <c r="R18" i="1"/>
  <c r="P18" i="1"/>
  <c r="N18" i="1"/>
  <c r="L18" i="1"/>
  <c r="J18" i="1"/>
  <c r="H18" i="1"/>
  <c r="F18" i="1"/>
  <c r="D18" i="1"/>
  <c r="AB45" i="1"/>
  <c r="Z45" i="1"/>
  <c r="X45" i="1"/>
  <c r="V45" i="1"/>
  <c r="T45" i="1"/>
  <c r="R45" i="1"/>
  <c r="P45" i="1"/>
  <c r="N45" i="1"/>
  <c r="L45" i="1"/>
  <c r="J45" i="1"/>
  <c r="H45" i="1"/>
  <c r="F45" i="1"/>
  <c r="D45" i="1"/>
  <c r="AB38" i="1"/>
  <c r="Z38" i="1"/>
  <c r="X38" i="1"/>
  <c r="V38" i="1"/>
  <c r="T38" i="1"/>
  <c r="R38" i="1"/>
  <c r="P38" i="1"/>
  <c r="N38" i="1"/>
  <c r="L38" i="1"/>
  <c r="J38" i="1"/>
  <c r="H38" i="1"/>
  <c r="F38" i="1"/>
  <c r="D38" i="1"/>
  <c r="AB11" i="1"/>
  <c r="X11" i="1"/>
  <c r="T11" i="1"/>
  <c r="R11" i="1"/>
  <c r="P11" i="1"/>
  <c r="Z11" i="1"/>
  <c r="V11" i="1"/>
  <c r="N11" i="1"/>
  <c r="L11" i="1"/>
  <c r="J11" i="1"/>
  <c r="H11" i="1"/>
  <c r="F11" i="1"/>
  <c r="D11" i="1"/>
  <c r="AB28" i="1"/>
  <c r="Z28" i="1"/>
  <c r="X28" i="1"/>
  <c r="V28" i="1"/>
  <c r="T28" i="1"/>
  <c r="R28" i="1"/>
  <c r="P28" i="1"/>
  <c r="N28" i="1"/>
  <c r="L28" i="1"/>
  <c r="J28" i="1"/>
  <c r="H28" i="1"/>
  <c r="F28" i="1"/>
  <c r="D28" i="1"/>
  <c r="AB15" i="1"/>
  <c r="X15" i="1"/>
  <c r="T15" i="1"/>
  <c r="R15" i="1"/>
  <c r="P15" i="1"/>
  <c r="Z15" i="1"/>
  <c r="V15" i="1"/>
  <c r="N15" i="1"/>
  <c r="L15" i="1"/>
  <c r="J15" i="1"/>
  <c r="H15" i="1"/>
  <c r="F15" i="1"/>
  <c r="D15" i="1"/>
  <c r="AB30" i="1"/>
  <c r="Z30" i="1"/>
  <c r="X30" i="1"/>
  <c r="V30" i="1"/>
  <c r="T30" i="1"/>
  <c r="R30" i="1"/>
  <c r="P30" i="1"/>
  <c r="N30" i="1"/>
  <c r="L30" i="1"/>
  <c r="J30" i="1"/>
  <c r="H30" i="1"/>
  <c r="F30" i="1"/>
  <c r="D30" i="1"/>
  <c r="AB19" i="1"/>
  <c r="X19" i="1"/>
  <c r="T19" i="1"/>
  <c r="R19" i="1"/>
  <c r="P19" i="1"/>
  <c r="N19" i="1"/>
  <c r="Z19" i="1"/>
  <c r="V19" i="1"/>
  <c r="L19" i="1"/>
  <c r="J19" i="1"/>
  <c r="H19" i="1"/>
  <c r="F19" i="1"/>
  <c r="D19" i="1"/>
  <c r="Z17" i="1"/>
  <c r="V17" i="1"/>
  <c r="R17" i="1"/>
  <c r="P17" i="1"/>
  <c r="N17" i="1"/>
  <c r="AB17" i="1"/>
  <c r="X17" i="1"/>
  <c r="T17" i="1"/>
  <c r="L17" i="1"/>
  <c r="J17" i="1"/>
  <c r="H17" i="1"/>
  <c r="F17" i="1"/>
  <c r="D17" i="1"/>
  <c r="AB43" i="1"/>
  <c r="Z43" i="1"/>
  <c r="X43" i="1"/>
  <c r="V43" i="1"/>
  <c r="T43" i="1"/>
  <c r="R43" i="1"/>
  <c r="P43" i="1"/>
  <c r="N43" i="1"/>
  <c r="L43" i="1"/>
  <c r="J43" i="1"/>
  <c r="H43" i="1"/>
  <c r="F43" i="1"/>
  <c r="D43" i="1"/>
  <c r="AB35" i="1"/>
  <c r="X35" i="1"/>
  <c r="T35" i="1"/>
  <c r="R35" i="1"/>
  <c r="P35" i="1"/>
  <c r="N35" i="1"/>
  <c r="Z35" i="1"/>
  <c r="V35" i="1"/>
  <c r="L35" i="1"/>
  <c r="J35" i="1"/>
  <c r="H35" i="1"/>
  <c r="F35" i="1"/>
  <c r="D35" i="1"/>
  <c r="Z29" i="1"/>
  <c r="V29" i="1"/>
  <c r="R29" i="1"/>
  <c r="P29" i="1"/>
  <c r="N29" i="1"/>
  <c r="AB29" i="1"/>
  <c r="X29" i="1"/>
  <c r="T29" i="1"/>
  <c r="L29" i="1"/>
  <c r="J29" i="1"/>
  <c r="H29" i="1"/>
  <c r="F29" i="1"/>
  <c r="D29" i="1"/>
  <c r="AB26" i="1"/>
  <c r="Z26" i="1"/>
  <c r="X26" i="1"/>
  <c r="V26" i="1"/>
  <c r="T26" i="1"/>
  <c r="R26" i="1"/>
  <c r="P26" i="1"/>
  <c r="N26" i="1"/>
  <c r="L26" i="1"/>
  <c r="J26" i="1"/>
  <c r="H26" i="1"/>
  <c r="F26" i="1"/>
  <c r="D26" i="1"/>
  <c r="AB44" i="1"/>
  <c r="X44" i="1"/>
  <c r="T44" i="1"/>
  <c r="R44" i="1"/>
  <c r="P44" i="1"/>
  <c r="N44" i="1"/>
  <c r="Z44" i="1"/>
  <c r="V44" i="1"/>
  <c r="L44" i="1"/>
  <c r="J44" i="1"/>
  <c r="H44" i="1"/>
  <c r="F44" i="1"/>
  <c r="D44" i="1"/>
  <c r="AB36" i="1"/>
  <c r="Z36" i="1"/>
  <c r="X36" i="1"/>
  <c r="V36" i="1"/>
  <c r="T36" i="1"/>
  <c r="R36" i="1"/>
  <c r="P36" i="1"/>
  <c r="N36" i="1"/>
  <c r="L36" i="1"/>
  <c r="J36" i="1"/>
  <c r="H36" i="1"/>
  <c r="F36" i="1"/>
  <c r="D36" i="1"/>
  <c r="AB12" i="1"/>
  <c r="Z12" i="1"/>
  <c r="X12" i="1"/>
  <c r="V12" i="1"/>
  <c r="T12" i="1"/>
  <c r="R12" i="1"/>
  <c r="P12" i="1"/>
  <c r="N12" i="1"/>
  <c r="L12" i="1"/>
  <c r="J12" i="1"/>
  <c r="H12" i="1"/>
  <c r="F12" i="1"/>
  <c r="D12" i="1"/>
  <c r="Z33" i="1"/>
  <c r="V33" i="1"/>
  <c r="R33" i="1"/>
  <c r="P33" i="1"/>
  <c r="N33" i="1"/>
  <c r="AB33" i="1"/>
  <c r="X33" i="1"/>
  <c r="T33" i="1"/>
  <c r="L33" i="1"/>
  <c r="J33" i="1"/>
  <c r="H33" i="1"/>
  <c r="F33" i="1"/>
  <c r="D33" i="1"/>
  <c r="AB16" i="1"/>
  <c r="Z16" i="1"/>
  <c r="X16" i="1"/>
  <c r="V16" i="1"/>
  <c r="T16" i="1"/>
  <c r="R16" i="1"/>
  <c r="P16" i="1"/>
  <c r="N16" i="1"/>
  <c r="L16" i="1"/>
  <c r="J16" i="1"/>
  <c r="H16" i="1"/>
  <c r="F16" i="1"/>
  <c r="D16" i="1"/>
  <c r="Z37" i="1"/>
  <c r="V37" i="1"/>
  <c r="R37" i="1"/>
  <c r="P37" i="1"/>
  <c r="N37" i="1"/>
  <c r="AB37" i="1"/>
  <c r="X37" i="1"/>
  <c r="T37" i="1"/>
  <c r="L37" i="1"/>
  <c r="J37" i="1"/>
  <c r="H37" i="1"/>
  <c r="F37" i="1"/>
  <c r="D37" i="1"/>
  <c r="Z21" i="1"/>
  <c r="V21" i="1"/>
  <c r="R21" i="1"/>
  <c r="P21" i="1"/>
  <c r="N21" i="1"/>
  <c r="AB21" i="1"/>
  <c r="X21" i="1"/>
  <c r="T21" i="1"/>
  <c r="L21" i="1"/>
  <c r="J21" i="1"/>
  <c r="H21" i="1"/>
  <c r="F21" i="1"/>
  <c r="D21" i="1"/>
  <c r="AB31" i="1"/>
  <c r="X31" i="1"/>
  <c r="T31" i="1"/>
  <c r="R31" i="1"/>
  <c r="P31" i="1"/>
  <c r="N31" i="1"/>
  <c r="Z31" i="1"/>
  <c r="V31" i="1"/>
  <c r="L31" i="1"/>
  <c r="J31" i="1"/>
  <c r="H31" i="1"/>
  <c r="F31" i="1"/>
  <c r="D31" i="1"/>
  <c r="AB40" i="1"/>
  <c r="Z40" i="1"/>
  <c r="X40" i="1"/>
  <c r="V40" i="1"/>
  <c r="T40" i="1"/>
  <c r="R40" i="1"/>
  <c r="P40" i="1"/>
  <c r="N40" i="1"/>
  <c r="L40" i="1"/>
  <c r="J40" i="1"/>
  <c r="H40" i="1"/>
  <c r="F40" i="1"/>
  <c r="D40" i="1"/>
  <c r="AB27" i="1"/>
  <c r="X27" i="1"/>
  <c r="T27" i="1"/>
  <c r="R27" i="1"/>
  <c r="P27" i="1"/>
  <c r="N27" i="1"/>
  <c r="Z27" i="1"/>
  <c r="V27" i="1"/>
  <c r="L27" i="1"/>
  <c r="J27" i="1"/>
  <c r="H27" i="1"/>
  <c r="F27" i="1"/>
  <c r="D27" i="1"/>
  <c r="AB39" i="1"/>
  <c r="X39" i="1"/>
  <c r="T39" i="1"/>
  <c r="R39" i="1"/>
  <c r="P39" i="1"/>
  <c r="N39" i="1"/>
  <c r="Z39" i="1"/>
  <c r="V39" i="1"/>
  <c r="L39" i="1"/>
  <c r="J39" i="1"/>
  <c r="H39" i="1"/>
  <c r="F39" i="1"/>
  <c r="D39" i="1"/>
  <c r="Z13" i="1"/>
  <c r="V13" i="1"/>
  <c r="R13" i="1"/>
  <c r="P13" i="1"/>
  <c r="AB13" i="1"/>
  <c r="X13" i="1"/>
  <c r="T13" i="1"/>
  <c r="N13" i="1"/>
  <c r="L13" i="1"/>
  <c r="J13" i="1"/>
  <c r="H13" i="1"/>
  <c r="F13" i="1"/>
  <c r="D13" i="1"/>
  <c r="Z41" i="1"/>
  <c r="V41" i="1"/>
  <c r="R41" i="1"/>
  <c r="P41" i="1"/>
  <c r="N41" i="1"/>
  <c r="AB41" i="1"/>
  <c r="X41" i="1"/>
  <c r="T41" i="1"/>
  <c r="L41" i="1"/>
  <c r="J41" i="1"/>
  <c r="H41" i="1"/>
  <c r="F41" i="1"/>
  <c r="D41" i="1"/>
  <c r="AB24" i="1"/>
  <c r="Z24" i="1"/>
  <c r="X24" i="1"/>
  <c r="V24" i="1"/>
  <c r="T24" i="1"/>
  <c r="R24" i="1"/>
  <c r="P24" i="1"/>
  <c r="N24" i="1"/>
  <c r="L24" i="1"/>
  <c r="J24" i="1"/>
  <c r="H24" i="1"/>
  <c r="F24" i="1"/>
  <c r="D24" i="1"/>
  <c r="Z25" i="1"/>
  <c r="V25" i="1"/>
  <c r="R25" i="1"/>
  <c r="P25" i="1"/>
  <c r="N25" i="1"/>
  <c r="AB25" i="1"/>
  <c r="X25" i="1"/>
  <c r="T25" i="1"/>
  <c r="L25" i="1"/>
  <c r="J25" i="1"/>
  <c r="H25" i="1"/>
  <c r="F25" i="1"/>
  <c r="D25" i="1"/>
  <c r="AB23" i="1"/>
  <c r="X23" i="1"/>
  <c r="T23" i="1"/>
  <c r="R23" i="1"/>
  <c r="P23" i="1"/>
  <c r="N23" i="1"/>
  <c r="Z23" i="1"/>
  <c r="V23" i="1"/>
  <c r="L23" i="1"/>
  <c r="J23" i="1"/>
  <c r="H23" i="1"/>
  <c r="F23" i="1"/>
  <c r="D23" i="1"/>
  <c r="AB32" i="1"/>
  <c r="Z32" i="1"/>
  <c r="X32" i="1"/>
  <c r="V32" i="1"/>
  <c r="T32" i="1"/>
  <c r="R32" i="1"/>
  <c r="P32" i="1"/>
  <c r="N32" i="1"/>
  <c r="L32" i="1"/>
  <c r="J32" i="1"/>
  <c r="H32" i="1"/>
  <c r="F32" i="1"/>
  <c r="D32" i="1"/>
  <c r="Z42" i="1"/>
  <c r="V42" i="1"/>
  <c r="R42" i="1"/>
  <c r="N42" i="1"/>
  <c r="J42" i="1"/>
  <c r="F42" i="1"/>
  <c r="H42" i="1"/>
  <c r="AB42" i="1"/>
  <c r="X42" i="1"/>
  <c r="T42" i="1"/>
  <c r="P42" i="1"/>
  <c r="L42" i="1"/>
  <c r="D42" i="1"/>
  <c r="AR23" i="1"/>
  <c r="AR32" i="1"/>
  <c r="AF32" i="1"/>
  <c r="AU18" i="1"/>
  <c r="AR16" i="1"/>
  <c r="AF16" i="1"/>
  <c r="AU14" i="1"/>
  <c r="AD20" i="1"/>
  <c r="AD37" i="1"/>
  <c r="AD42" i="1"/>
  <c r="AD21" i="1"/>
  <c r="AD22" i="1"/>
  <c r="AD31" i="1"/>
  <c r="AD40" i="1"/>
  <c r="AD34" i="1"/>
  <c r="AD19" i="1"/>
  <c r="AD17" i="1"/>
  <c r="AD39" i="1"/>
  <c r="AD13" i="1"/>
  <c r="AD41" i="1"/>
  <c r="AD44" i="1"/>
  <c r="AD25" i="1"/>
  <c r="AD23" i="1"/>
  <c r="AD32" i="1"/>
  <c r="AP23" i="1"/>
  <c r="AD18" i="1"/>
  <c r="AD45" i="1"/>
  <c r="AD38" i="1"/>
  <c r="AD11" i="1"/>
  <c r="AD28" i="1"/>
  <c r="AD15" i="1"/>
  <c r="AD30" i="1"/>
  <c r="AR25" i="1"/>
  <c r="AD27" i="1"/>
  <c r="AF25" i="1"/>
  <c r="AP32" i="1"/>
  <c r="AD43" i="1"/>
  <c r="AD35" i="1"/>
  <c r="AD29" i="1"/>
  <c r="AD26" i="1"/>
  <c r="AD24" i="1"/>
  <c r="AD36" i="1"/>
  <c r="AD12" i="1"/>
  <c r="AD33" i="1"/>
  <c r="AD16" i="1"/>
  <c r="AP12" i="1"/>
  <c r="AP16" i="1"/>
  <c r="AF33" i="1"/>
  <c r="AP33" i="1"/>
  <c r="AP25" i="1"/>
  <c r="AF12" i="1"/>
  <c r="AF30" i="1"/>
  <c r="AF43" i="1"/>
  <c r="AF36" i="1"/>
  <c r="AR12" i="1"/>
  <c r="AR36" i="1"/>
  <c r="AF24" i="1"/>
  <c r="AP36" i="1"/>
  <c r="AR11" i="1"/>
  <c r="AP45" i="1"/>
  <c r="AF26" i="1"/>
  <c r="AF44" i="1"/>
  <c r="AF41" i="1"/>
  <c r="AP11" i="1"/>
  <c r="AR17" i="1"/>
  <c r="AF19" i="1"/>
  <c r="AP19" i="1"/>
  <c r="AP43" i="1"/>
  <c r="AR26" i="1"/>
  <c r="AP40" i="1"/>
  <c r="AP28" i="1"/>
  <c r="AP26" i="1"/>
  <c r="AR24" i="1"/>
  <c r="AP24" i="1"/>
  <c r="AR20" i="1"/>
  <c r="AP37" i="1"/>
  <c r="AP42" i="1"/>
  <c r="AR31" i="1"/>
  <c r="AF27" i="1"/>
  <c r="AR29" i="1"/>
  <c r="AP41" i="1"/>
  <c r="AR41" i="1"/>
  <c r="AP18" i="1"/>
  <c r="AF35" i="1"/>
  <c r="AR44" i="1"/>
  <c r="AP44" i="1"/>
  <c r="AU12" i="1"/>
  <c r="AP21" i="1"/>
  <c r="AR21" i="1"/>
  <c r="AF34" i="1"/>
  <c r="AR13" i="1"/>
  <c r="AR18" i="1"/>
  <c r="AR40" i="1"/>
  <c r="AP39" i="1"/>
  <c r="AF13" i="1"/>
  <c r="AP13" i="1"/>
  <c r="AP22" i="1"/>
  <c r="AP35" i="1"/>
  <c r="AP29" i="1"/>
  <c r="AU19" i="1"/>
  <c r="AU23" i="1"/>
  <c r="AU21" i="1"/>
  <c r="AR30" i="1"/>
  <c r="AR15" i="1"/>
  <c r="AF39" i="1"/>
  <c r="AP38" i="1"/>
  <c r="AR39" i="1"/>
  <c r="AU30" i="1"/>
  <c r="AS48" i="1"/>
  <c r="AU20" i="1"/>
  <c r="AU32" i="1"/>
  <c r="AU39" i="1"/>
  <c r="AP30" i="1"/>
  <c r="AF37" i="1"/>
  <c r="AR27" i="1"/>
  <c r="AR37" i="1"/>
  <c r="AR35" i="1"/>
  <c r="AR43" i="1"/>
  <c r="AF29" i="1"/>
  <c r="AU15" i="1"/>
  <c r="AU27" i="1"/>
  <c r="AU37" i="1"/>
  <c r="AU44" i="1"/>
  <c r="AR19" i="1"/>
  <c r="AU13" i="1"/>
  <c r="AU42" i="1"/>
  <c r="AU11" i="1"/>
  <c r="AU24" i="1"/>
  <c r="AU26" i="1"/>
  <c r="AF11" i="1"/>
  <c r="AF38" i="1"/>
  <c r="AF40" i="1"/>
  <c r="AF45" i="1"/>
  <c r="AR38" i="1"/>
  <c r="AR45" i="1"/>
  <c r="AF28" i="1"/>
  <c r="AR28" i="1"/>
  <c r="AP34" i="1"/>
  <c r="AR34" i="1"/>
  <c r="AF18" i="1"/>
  <c r="AP17" i="1"/>
  <c r="AF17" i="1"/>
  <c r="AU34" i="1"/>
  <c r="AU40" i="1"/>
  <c r="AU16" i="1"/>
  <c r="AU33" i="1"/>
  <c r="AU45" i="1"/>
  <c r="AU41" i="1"/>
  <c r="AU35" i="1"/>
  <c r="AU28" i="1"/>
  <c r="AU22" i="1"/>
  <c r="AU25" i="1"/>
  <c r="AU36" i="1"/>
  <c r="AU43" i="1"/>
  <c r="AU31" i="1"/>
  <c r="AU17" i="1"/>
  <c r="AU29" i="1"/>
  <c r="AU38" i="1"/>
  <c r="AF22" i="1"/>
  <c r="AF21" i="1"/>
  <c r="AF31" i="1"/>
  <c r="AF42" i="1"/>
  <c r="AP27" i="1"/>
  <c r="AR22" i="1"/>
  <c r="AP31" i="1"/>
  <c r="AF15" i="1"/>
  <c r="AP15" i="1"/>
  <c r="AF20" i="1"/>
  <c r="AR42" i="1"/>
  <c r="AP20" i="1"/>
  <c r="AT15" i="1" l="1"/>
  <c r="AT42" i="1"/>
  <c r="AE49" i="1"/>
  <c r="AT14" i="1"/>
  <c r="AQ49" i="1"/>
  <c r="AS49" i="1" s="1"/>
  <c r="AT27" i="1"/>
  <c r="AT21" i="1"/>
  <c r="E49" i="1"/>
  <c r="K49" i="1"/>
  <c r="O49" i="1"/>
  <c r="U49" i="1"/>
  <c r="AA49" i="1"/>
  <c r="C49" i="1"/>
  <c r="G49" i="1"/>
  <c r="M49" i="1"/>
  <c r="Q49" i="1"/>
  <c r="Y49" i="1"/>
  <c r="AC49" i="1"/>
  <c r="AT38" i="1"/>
  <c r="AT13" i="1"/>
  <c r="AT20" i="1"/>
  <c r="AM49" i="1"/>
  <c r="AK49" i="1"/>
  <c r="AT23" i="1"/>
  <c r="AT45" i="1"/>
  <c r="AT16" i="1"/>
  <c r="AT17" i="1"/>
  <c r="AT25" i="1"/>
  <c r="AT28" i="1"/>
  <c r="AT19" i="1"/>
  <c r="AT12" i="1"/>
  <c r="AT33" i="1"/>
  <c r="AT32" i="1"/>
  <c r="AT37" i="1"/>
  <c r="AT40" i="1"/>
  <c r="AT35" i="1"/>
  <c r="AT18" i="1"/>
  <c r="AT29" i="1"/>
  <c r="AT43" i="1"/>
  <c r="AT30" i="1"/>
  <c r="AT11" i="1"/>
  <c r="AT36" i="1"/>
  <c r="AT31" i="1"/>
  <c r="AO49" i="1"/>
  <c r="AT39" i="1"/>
  <c r="AT24" i="1"/>
  <c r="AT44" i="1"/>
  <c r="AT34" i="1"/>
  <c r="AT41" i="1"/>
  <c r="AT26" i="1"/>
  <c r="AT22" i="1"/>
</calcChain>
</file>

<file path=xl/sharedStrings.xml><?xml version="1.0" encoding="utf-8"?>
<sst xmlns="http://schemas.openxmlformats.org/spreadsheetml/2006/main" count="124" uniqueCount="89">
  <si>
    <t xml:space="preserve"> </t>
  </si>
  <si>
    <t>OPERATING</t>
  </si>
  <si>
    <t xml:space="preserve">  </t>
  </si>
  <si>
    <t>CAPITAL</t>
  </si>
  <si>
    <t>%</t>
  </si>
  <si>
    <t>TOTAL</t>
  </si>
  <si>
    <t>URB. AREA.</t>
  </si>
  <si>
    <t xml:space="preserve">% </t>
  </si>
  <si>
    <t>% OF</t>
  </si>
  <si>
    <t>PROGRAM</t>
  </si>
  <si>
    <t>FORMULA</t>
  </si>
  <si>
    <t>OBLIGATED</t>
  </si>
  <si>
    <t xml:space="preserve">     TOTAL</t>
  </si>
  <si>
    <t xml:space="preserve">     % of Total</t>
  </si>
  <si>
    <t>Atlanta, GA</t>
  </si>
  <si>
    <t>Cleveland, OH</t>
  </si>
  <si>
    <t>Detroit, MI</t>
  </si>
  <si>
    <t>Houston, TX</t>
  </si>
  <si>
    <t>Milwaukee, WI</t>
  </si>
  <si>
    <t>New Orleans, LA</t>
  </si>
  <si>
    <t>Pittsburgh, PA</t>
  </si>
  <si>
    <t>San Antonio, TX</t>
  </si>
  <si>
    <t>San Diego, CA</t>
  </si>
  <si>
    <t>San Jose, CA</t>
  </si>
  <si>
    <t>San Juan, PR</t>
  </si>
  <si>
    <t>Seattle, WA</t>
  </si>
  <si>
    <t>CAPITAL OBLIGATIONS</t>
  </si>
  <si>
    <t>UZA</t>
  </si>
  <si>
    <t>URBANIZED AREAS OVER 1 MILLION POPULATION</t>
  </si>
  <si>
    <t>JOB</t>
  </si>
  <si>
    <t>ACCESS</t>
  </si>
  <si>
    <t>Rank</t>
  </si>
  <si>
    <t>Cincinnati, OH-KY-IN</t>
  </si>
  <si>
    <t>Virginia Beach, VA</t>
  </si>
  <si>
    <t>Providence, RI-MA</t>
  </si>
  <si>
    <t>Orlando, FL</t>
  </si>
  <si>
    <t>Miami, FL</t>
  </si>
  <si>
    <t>Las Vegas, NV</t>
  </si>
  <si>
    <t>Indianapolis, IN</t>
  </si>
  <si>
    <t>Columbus, OH</t>
  </si>
  <si>
    <t>Portland, OR-WA</t>
  </si>
  <si>
    <t>Boston, MA--NH--RI</t>
  </si>
  <si>
    <t>Chicago, IL-IN</t>
  </si>
  <si>
    <t>Dallas--Fort Worth--Arlington, TX</t>
  </si>
  <si>
    <t>Denver--Aurora, CO</t>
  </si>
  <si>
    <t>Kansas City, MO-KS</t>
  </si>
  <si>
    <t>Minneapolis--St. Paul, MN</t>
  </si>
  <si>
    <t>New York--Newark, NY-NJ-CT</t>
  </si>
  <si>
    <t>Philadelphia, PA-NJ-DE-MD</t>
  </si>
  <si>
    <t>San Francisco--Oakland, CA</t>
  </si>
  <si>
    <t>St. Louis, MO-IL</t>
  </si>
  <si>
    <t>Tampa--St. Petersburg, FL</t>
  </si>
  <si>
    <t>Washington, DC-VA-MD</t>
  </si>
  <si>
    <t>Los Angeles--Long Beach--Santa Ana, CA</t>
  </si>
  <si>
    <t xml:space="preserve">CLEAN </t>
  </si>
  <si>
    <t>FUELS</t>
  </si>
  <si>
    <t>FREEDOM</t>
  </si>
  <si>
    <t>NEW</t>
  </si>
  <si>
    <t>JOB ACCESS</t>
  </si>
  <si>
    <t xml:space="preserve">FHWA TRF / </t>
  </si>
  <si>
    <t>EMER SUPPL.</t>
  </si>
  <si>
    <t xml:space="preserve">PAUL S. </t>
  </si>
  <si>
    <t>URBANIZED</t>
  </si>
  <si>
    <t>AREA</t>
  </si>
  <si>
    <t>REV. COM</t>
  </si>
  <si>
    <t>TRAN. PARKS</t>
  </si>
  <si>
    <t xml:space="preserve">SARBANES </t>
  </si>
  <si>
    <t>TIGGER</t>
  </si>
  <si>
    <t>NATIONAL</t>
  </si>
  <si>
    <t>RESEARCH</t>
  </si>
  <si>
    <t>TIGER</t>
  </si>
  <si>
    <t>OPERATING OBLIGATIONS</t>
  </si>
  <si>
    <t xml:space="preserve">               % of Total (last column) is the UZA percentage of the total for all large UZAs.  Others are the program percentages by UZA.</t>
  </si>
  <si>
    <t xml:space="preserve">of OBLIGATED </t>
  </si>
  <si>
    <t xml:space="preserve">ELDERLY AND </t>
  </si>
  <si>
    <t>DISABILITIES</t>
  </si>
  <si>
    <t>HURRICANE</t>
  </si>
  <si>
    <t>SANDY</t>
  </si>
  <si>
    <t>IND. WITH</t>
  </si>
  <si>
    <t xml:space="preserve">OVER THE </t>
  </si>
  <si>
    <t>ROAD BUS</t>
  </si>
  <si>
    <t>RAIL SAFETY</t>
  </si>
  <si>
    <t>IMPROVEMENT</t>
  </si>
  <si>
    <t>Riverside--San Bernardino, CA</t>
  </si>
  <si>
    <t xml:space="preserve">               New Freedom, JARC and Emergency Suppl./ FHWA include planning.  </t>
  </si>
  <si>
    <t>NOTE:    Represents Capital obligations for Urb. Area Formula. Alternative Analysis, Capital, National Research, TIGER,</t>
  </si>
  <si>
    <t>Capital includes (5309 - Fixed Guideway Modernization, Bus and Bus Facilities and New Starts), 5339 - Bus and Bus Facilities and 5337 - State of Good Repair.</t>
  </si>
  <si>
    <t>CAPITAL (including Planning) AND OPERATING OBLIGATIONS FOR FY 2013</t>
  </si>
  <si>
    <t>TABLE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</si>
</sst>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#,##0.0_);\(#,##0.0\)"/>
    <numFmt numFmtId="165" formatCode="0.00E+00_)"/>
    <numFmt numFmtId="166" formatCode="&quot;$&quot;#,##0"/>
  </numFmts>
  <fonts count="5" x14ac:knownFonts="1">
    <font>
      <sz val="12"/>
      <name val="Arial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53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1"/>
      </right>
      <top style="thick">
        <color theme="1"/>
      </top>
      <bottom/>
      <diagonal/>
    </border>
    <border>
      <left/>
      <right style="thin">
        <color theme="1"/>
      </right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</borders>
  <cellStyleXfs count="1">
    <xf numFmtId="165" fontId="0" fillId="0" borderId="0"/>
  </cellStyleXfs>
  <cellXfs count="135">
    <xf numFmtId="165" fontId="0" fillId="0" borderId="0" xfId="0"/>
    <xf numFmtId="165" fontId="1" fillId="0" borderId="0" xfId="0" applyFont="1"/>
    <xf numFmtId="3" fontId="0" fillId="0" borderId="0" xfId="0" applyNumberFormat="1"/>
    <xf numFmtId="3" fontId="1" fillId="0" borderId="0" xfId="0" applyNumberFormat="1" applyFont="1"/>
    <xf numFmtId="165" fontId="2" fillId="0" borderId="1" xfId="0" applyFont="1" applyBorder="1"/>
    <xf numFmtId="3" fontId="2" fillId="0" borderId="1" xfId="0" applyNumberFormat="1" applyFont="1" applyBorder="1"/>
    <xf numFmtId="165" fontId="2" fillId="0" borderId="0" xfId="0" applyFont="1"/>
    <xf numFmtId="165" fontId="2" fillId="0" borderId="0" xfId="0" applyFont="1" applyBorder="1"/>
    <xf numFmtId="3" fontId="3" fillId="0" borderId="0" xfId="0" applyNumberFormat="1" applyFont="1" applyBorder="1"/>
    <xf numFmtId="165" fontId="3" fillId="0" borderId="0" xfId="0" applyFont="1" applyBorder="1"/>
    <xf numFmtId="165" fontId="3" fillId="0" borderId="2" xfId="0" applyFont="1" applyFill="1" applyBorder="1"/>
    <xf numFmtId="3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165" fontId="2" fillId="0" borderId="2" xfId="0" applyFont="1" applyFill="1" applyBorder="1"/>
    <xf numFmtId="165" fontId="2" fillId="0" borderId="3" xfId="0" applyFont="1" applyFill="1" applyBorder="1"/>
    <xf numFmtId="165" fontId="2" fillId="0" borderId="4" xfId="0" applyFont="1" applyFill="1" applyBorder="1"/>
    <xf numFmtId="3" fontId="2" fillId="0" borderId="0" xfId="0" applyNumberFormat="1" applyFont="1" applyFill="1" applyBorder="1"/>
    <xf numFmtId="165" fontId="2" fillId="0" borderId="0" xfId="0" applyFont="1" applyFill="1" applyBorder="1"/>
    <xf numFmtId="165" fontId="3" fillId="0" borderId="3" xfId="0" applyFont="1" applyBorder="1"/>
    <xf numFmtId="165" fontId="3" fillId="0" borderId="4" xfId="0" applyFont="1" applyBorder="1"/>
    <xf numFmtId="165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5" fontId="3" fillId="0" borderId="5" xfId="0" applyFont="1" applyFill="1" applyBorder="1" applyAlignment="1">
      <alignment horizontal="center"/>
    </xf>
    <xf numFmtId="165" fontId="3" fillId="0" borderId="6" xfId="0" applyFont="1" applyFill="1" applyBorder="1" applyAlignment="1">
      <alignment horizontal="center"/>
    </xf>
    <xf numFmtId="165" fontId="3" fillId="0" borderId="0" xfId="0" applyFont="1" applyBorder="1" applyAlignment="1">
      <alignment horizontal="center"/>
    </xf>
    <xf numFmtId="165" fontId="3" fillId="0" borderId="0" xfId="0" applyFont="1"/>
    <xf numFmtId="37" fontId="2" fillId="0" borderId="0" xfId="0" applyNumberFormat="1" applyFont="1" applyProtection="1"/>
    <xf numFmtId="165" fontId="2" fillId="0" borderId="0" xfId="0" applyFont="1" applyFill="1"/>
    <xf numFmtId="165" fontId="2" fillId="0" borderId="5" xfId="0" applyFont="1" applyFill="1" applyBorder="1"/>
    <xf numFmtId="165" fontId="2" fillId="0" borderId="6" xfId="0" applyFont="1" applyFill="1" applyBorder="1"/>
    <xf numFmtId="165" fontId="2" fillId="0" borderId="5" xfId="0" applyFont="1" applyBorder="1"/>
    <xf numFmtId="166" fontId="2" fillId="0" borderId="5" xfId="0" applyNumberFormat="1" applyFont="1" applyBorder="1"/>
    <xf numFmtId="164" fontId="2" fillId="0" borderId="0" xfId="0" applyNumberFormat="1" applyFont="1" applyBorder="1" applyProtection="1"/>
    <xf numFmtId="166" fontId="2" fillId="0" borderId="0" xfId="0" applyNumberFormat="1" applyFont="1" applyBorder="1" applyProtection="1"/>
    <xf numFmtId="166" fontId="2" fillId="0" borderId="5" xfId="0" applyNumberFormat="1" applyFont="1" applyBorder="1" applyProtection="1"/>
    <xf numFmtId="164" fontId="2" fillId="0" borderId="6" xfId="0" applyNumberFormat="1" applyFont="1" applyBorder="1" applyProtection="1"/>
    <xf numFmtId="165" fontId="2" fillId="0" borderId="7" xfId="0" applyFont="1" applyBorder="1"/>
    <xf numFmtId="166" fontId="2" fillId="0" borderId="7" xfId="0" applyNumberFormat="1" applyFont="1" applyBorder="1"/>
    <xf numFmtId="164" fontId="2" fillId="0" borderId="8" xfId="0" applyNumberFormat="1" applyFont="1" applyBorder="1" applyProtection="1"/>
    <xf numFmtId="166" fontId="2" fillId="0" borderId="8" xfId="0" applyNumberFormat="1" applyFont="1" applyBorder="1"/>
    <xf numFmtId="166" fontId="2" fillId="0" borderId="8" xfId="0" applyNumberFormat="1" applyFont="1" applyBorder="1" applyProtection="1"/>
    <xf numFmtId="166" fontId="2" fillId="0" borderId="7" xfId="0" applyNumberFormat="1" applyFont="1" applyBorder="1" applyProtection="1"/>
    <xf numFmtId="164" fontId="2" fillId="0" borderId="9" xfId="0" applyNumberFormat="1" applyFont="1" applyBorder="1" applyProtection="1"/>
    <xf numFmtId="166" fontId="2" fillId="0" borderId="0" xfId="0" applyNumberFormat="1" applyFont="1" applyFill="1" applyBorder="1"/>
    <xf numFmtId="166" fontId="2" fillId="0" borderId="0" xfId="0" applyNumberFormat="1" applyFont="1" applyFill="1" applyBorder="1" applyProtection="1"/>
    <xf numFmtId="164" fontId="2" fillId="0" borderId="10" xfId="0" applyNumberFormat="1" applyFont="1" applyBorder="1" applyProtection="1"/>
    <xf numFmtId="166" fontId="2" fillId="0" borderId="10" xfId="0" applyNumberFormat="1" applyFont="1" applyBorder="1" applyProtection="1"/>
    <xf numFmtId="164" fontId="2" fillId="0" borderId="11" xfId="0" applyNumberFormat="1" applyFont="1" applyBorder="1" applyProtection="1"/>
    <xf numFmtId="166" fontId="3" fillId="0" borderId="12" xfId="0" applyNumberFormat="1" applyFont="1" applyBorder="1"/>
    <xf numFmtId="165" fontId="3" fillId="0" borderId="12" xfId="0" applyFont="1" applyBorder="1"/>
    <xf numFmtId="166" fontId="2" fillId="0" borderId="12" xfId="0" applyNumberFormat="1" applyFont="1" applyBorder="1" applyProtection="1"/>
    <xf numFmtId="37" fontId="2" fillId="0" borderId="12" xfId="0" applyNumberFormat="1" applyFont="1" applyBorder="1" applyProtection="1"/>
    <xf numFmtId="166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166" fontId="3" fillId="0" borderId="0" xfId="0" applyNumberFormat="1" applyFont="1" applyProtection="1"/>
    <xf numFmtId="3" fontId="3" fillId="0" borderId="0" xfId="0" applyNumberFormat="1" applyFont="1" applyProtection="1"/>
    <xf numFmtId="166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3" fillId="0" borderId="0" xfId="0" applyNumberFormat="1" applyFont="1" applyBorder="1" applyProtection="1"/>
    <xf numFmtId="3" fontId="2" fillId="0" borderId="16" xfId="0" applyNumberFormat="1" applyFont="1" applyBorder="1" applyProtection="1"/>
    <xf numFmtId="3" fontId="2" fillId="0" borderId="0" xfId="0" applyNumberFormat="1" applyFont="1" applyProtection="1"/>
    <xf numFmtId="3" fontId="2" fillId="0" borderId="0" xfId="0" applyNumberFormat="1" applyFont="1"/>
    <xf numFmtId="164" fontId="3" fillId="0" borderId="0" xfId="0" applyNumberFormat="1" applyFont="1" applyProtection="1"/>
    <xf numFmtId="164" fontId="3" fillId="0" borderId="5" xfId="0" applyNumberFormat="1" applyFont="1" applyBorder="1" applyProtection="1"/>
    <xf numFmtId="164" fontId="3" fillId="0" borderId="6" xfId="0" applyNumberFormat="1" applyFont="1" applyBorder="1" applyProtection="1"/>
    <xf numFmtId="164" fontId="3" fillId="0" borderId="0" xfId="0" applyNumberFormat="1" applyFont="1" applyBorder="1" applyProtection="1"/>
    <xf numFmtId="37" fontId="2" fillId="0" borderId="16" xfId="0" applyNumberFormat="1" applyFont="1" applyBorder="1" applyProtection="1"/>
    <xf numFmtId="3" fontId="3" fillId="0" borderId="17" xfId="0" applyNumberFormat="1" applyFont="1" applyBorder="1"/>
    <xf numFmtId="165" fontId="3" fillId="0" borderId="17" xfId="0" applyFont="1" applyBorder="1"/>
    <xf numFmtId="5" fontId="3" fillId="0" borderId="17" xfId="0" applyNumberFormat="1" applyFont="1" applyBorder="1" applyProtection="1"/>
    <xf numFmtId="164" fontId="3" fillId="0" borderId="17" xfId="0" applyNumberFormat="1" applyFont="1" applyBorder="1" applyProtection="1"/>
    <xf numFmtId="3" fontId="3" fillId="0" borderId="17" xfId="0" applyNumberFormat="1" applyFont="1" applyBorder="1" applyProtection="1"/>
    <xf numFmtId="5" fontId="3" fillId="0" borderId="18" xfId="0" applyNumberFormat="1" applyFont="1" applyBorder="1" applyProtection="1"/>
    <xf numFmtId="164" fontId="3" fillId="0" borderId="19" xfId="0" applyNumberFormat="1" applyFont="1" applyBorder="1" applyProtection="1"/>
    <xf numFmtId="164" fontId="3" fillId="0" borderId="18" xfId="0" applyNumberFormat="1" applyFont="1" applyBorder="1" applyProtection="1"/>
    <xf numFmtId="37" fontId="2" fillId="0" borderId="20" xfId="0" applyNumberFormat="1" applyFont="1" applyBorder="1" applyProtection="1"/>
    <xf numFmtId="3" fontId="3" fillId="0" borderId="0" xfId="0" applyNumberFormat="1" applyFont="1"/>
    <xf numFmtId="5" fontId="3" fillId="0" borderId="0" xfId="0" applyNumberFormat="1" applyFont="1" applyProtection="1"/>
    <xf numFmtId="165" fontId="4" fillId="0" borderId="0" xfId="0" applyFont="1"/>
    <xf numFmtId="166" fontId="2" fillId="0" borderId="0" xfId="0" applyNumberFormat="1" applyFont="1" applyBorder="1"/>
    <xf numFmtId="37" fontId="2" fillId="0" borderId="6" xfId="0" applyNumberFormat="1" applyFont="1" applyBorder="1" applyAlignment="1" applyProtection="1">
      <alignment horizontal="center"/>
    </xf>
    <xf numFmtId="37" fontId="2" fillId="0" borderId="9" xfId="0" applyNumberFormat="1" applyFont="1" applyBorder="1" applyAlignment="1" applyProtection="1">
      <alignment horizontal="center"/>
    </xf>
    <xf numFmtId="165" fontId="2" fillId="0" borderId="21" xfId="0" applyFont="1" applyFill="1" applyBorder="1"/>
    <xf numFmtId="165" fontId="3" fillId="0" borderId="0" xfId="0" applyFont="1" applyFill="1" applyBorder="1"/>
    <xf numFmtId="165" fontId="2" fillId="0" borderId="24" xfId="0" applyFont="1" applyBorder="1"/>
    <xf numFmtId="165" fontId="3" fillId="0" borderId="5" xfId="0" applyFont="1" applyBorder="1"/>
    <xf numFmtId="165" fontId="0" fillId="0" borderId="0" xfId="0" applyBorder="1"/>
    <xf numFmtId="165" fontId="3" fillId="0" borderId="25" xfId="0" applyFont="1" applyBorder="1"/>
    <xf numFmtId="3" fontId="3" fillId="0" borderId="26" xfId="0" applyNumberFormat="1" applyFont="1" applyBorder="1"/>
    <xf numFmtId="165" fontId="3" fillId="0" borderId="26" xfId="0" applyFont="1" applyBorder="1"/>
    <xf numFmtId="165" fontId="3" fillId="0" borderId="27" xfId="0" applyFont="1" applyBorder="1"/>
    <xf numFmtId="165" fontId="2" fillId="0" borderId="23" xfId="0" applyFont="1" applyBorder="1"/>
    <xf numFmtId="165" fontId="3" fillId="0" borderId="6" xfId="0" applyFont="1" applyBorder="1"/>
    <xf numFmtId="166" fontId="2" fillId="0" borderId="2" xfId="0" applyNumberFormat="1" applyFont="1" applyFill="1" applyBorder="1"/>
    <xf numFmtId="166" fontId="2" fillId="0" borderId="8" xfId="0" applyNumberFormat="1" applyFont="1" applyFill="1" applyBorder="1"/>
    <xf numFmtId="166" fontId="2" fillId="0" borderId="2" xfId="0" applyNumberFormat="1" applyFont="1" applyFill="1" applyBorder="1" applyProtection="1"/>
    <xf numFmtId="166" fontId="2" fillId="0" borderId="8" xfId="0" applyNumberFormat="1" applyFont="1" applyFill="1" applyBorder="1" applyProtection="1"/>
    <xf numFmtId="165" fontId="3" fillId="0" borderId="0" xfId="0" applyFont="1" applyFill="1"/>
    <xf numFmtId="166" fontId="2" fillId="0" borderId="3" xfId="0" applyNumberFormat="1" applyFont="1" applyFill="1" applyBorder="1"/>
    <xf numFmtId="164" fontId="2" fillId="0" borderId="2" xfId="0" applyNumberFormat="1" applyFont="1" applyFill="1" applyBorder="1" applyProtection="1"/>
    <xf numFmtId="166" fontId="2" fillId="0" borderId="3" xfId="0" applyNumberFormat="1" applyFont="1" applyFill="1" applyBorder="1" applyProtection="1"/>
    <xf numFmtId="164" fontId="2" fillId="0" borderId="4" xfId="0" applyNumberFormat="1" applyFont="1" applyFill="1" applyBorder="1" applyProtection="1"/>
    <xf numFmtId="37" fontId="2" fillId="0" borderId="4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Protection="1"/>
    <xf numFmtId="166" fontId="2" fillId="0" borderId="5" xfId="0" applyNumberFormat="1" applyFont="1" applyFill="1" applyBorder="1"/>
    <xf numFmtId="164" fontId="2" fillId="0" borderId="0" xfId="0" applyNumberFormat="1" applyFont="1" applyFill="1" applyBorder="1" applyProtection="1"/>
    <xf numFmtId="166" fontId="2" fillId="0" borderId="5" xfId="0" applyNumberFormat="1" applyFont="1" applyFill="1" applyBorder="1" applyProtection="1"/>
    <xf numFmtId="164" fontId="2" fillId="0" borderId="6" xfId="0" applyNumberFormat="1" applyFont="1" applyFill="1" applyBorder="1" applyProtection="1"/>
    <xf numFmtId="37" fontId="2" fillId="0" borderId="6" xfId="0" applyNumberFormat="1" applyFont="1" applyFill="1" applyBorder="1" applyAlignment="1" applyProtection="1">
      <alignment horizontal="center"/>
    </xf>
    <xf numFmtId="165" fontId="2" fillId="0" borderId="7" xfId="0" applyFont="1" applyFill="1" applyBorder="1" applyAlignment="1">
      <alignment wrapText="1"/>
    </xf>
    <xf numFmtId="166" fontId="2" fillId="0" borderId="7" xfId="0" applyNumberFormat="1" applyFont="1" applyFill="1" applyBorder="1"/>
    <xf numFmtId="164" fontId="2" fillId="0" borderId="8" xfId="0" applyNumberFormat="1" applyFont="1" applyFill="1" applyBorder="1" applyProtection="1"/>
    <xf numFmtId="166" fontId="2" fillId="0" borderId="7" xfId="0" applyNumberFormat="1" applyFont="1" applyFill="1" applyBorder="1" applyProtection="1"/>
    <xf numFmtId="164" fontId="2" fillId="0" borderId="9" xfId="0" applyNumberFormat="1" applyFont="1" applyFill="1" applyBorder="1" applyProtection="1"/>
    <xf numFmtId="37" fontId="2" fillId="0" borderId="9" xfId="0" applyNumberFormat="1" applyFont="1" applyFill="1" applyBorder="1" applyAlignment="1" applyProtection="1">
      <alignment horizontal="center"/>
    </xf>
    <xf numFmtId="165" fontId="2" fillId="0" borderId="7" xfId="0" applyFont="1" applyFill="1" applyBorder="1"/>
    <xf numFmtId="165" fontId="2" fillId="0" borderId="28" xfId="0" applyFont="1" applyBorder="1"/>
    <xf numFmtId="165" fontId="2" fillId="0" borderId="29" xfId="0" applyFont="1" applyBorder="1"/>
    <xf numFmtId="165" fontId="2" fillId="0" borderId="30" xfId="0" applyFont="1" applyBorder="1"/>
    <xf numFmtId="165" fontId="2" fillId="0" borderId="31" xfId="0" applyFont="1" applyBorder="1"/>
    <xf numFmtId="5" fontId="2" fillId="0" borderId="2" xfId="0" applyNumberFormat="1" applyFont="1" applyFill="1" applyBorder="1" applyProtection="1"/>
    <xf numFmtId="5" fontId="2" fillId="0" borderId="0" xfId="0" applyNumberFormat="1" applyFont="1" applyFill="1" applyBorder="1" applyProtection="1"/>
    <xf numFmtId="5" fontId="2" fillId="0" borderId="8" xfId="0" applyNumberFormat="1" applyFont="1" applyFill="1" applyBorder="1" applyProtection="1"/>
    <xf numFmtId="5" fontId="2" fillId="0" borderId="0" xfId="0" applyNumberFormat="1" applyFont="1" applyBorder="1" applyProtection="1"/>
    <xf numFmtId="5" fontId="2" fillId="0" borderId="8" xfId="0" applyNumberFormat="1" applyFont="1" applyBorder="1" applyProtection="1"/>
    <xf numFmtId="3" fontId="3" fillId="0" borderId="0" xfId="0" applyNumberFormat="1" applyFont="1" applyAlignment="1"/>
    <xf numFmtId="165" fontId="3" fillId="0" borderId="6" xfId="0" applyFont="1" applyFill="1" applyBorder="1" applyAlignment="1">
      <alignment horizontal="center" vertical="center"/>
    </xf>
    <xf numFmtId="165" fontId="3" fillId="0" borderId="0" xfId="0" applyFont="1" applyFill="1" applyBorder="1" applyAlignment="1">
      <alignment horizontal="center" vertical="center"/>
    </xf>
    <xf numFmtId="165" fontId="3" fillId="0" borderId="22" xfId="0" applyFont="1" applyBorder="1" applyAlignment="1">
      <alignment horizontal="center"/>
    </xf>
    <xf numFmtId="165" fontId="2" fillId="0" borderId="22" xfId="0" applyFont="1" applyBorder="1" applyAlignment="1"/>
    <xf numFmtId="165" fontId="0" fillId="0" borderId="22" xfId="0" applyBorder="1" applyAlignment="1"/>
    <xf numFmtId="165" fontId="1" fillId="0" borderId="0" xfId="0" applyFont="1" applyAlignment="1">
      <alignment horizontal="center"/>
    </xf>
    <xf numFmtId="165" fontId="0" fillId="0" borderId="0" xfId="0" applyAlignment="1">
      <alignment horizontal="center"/>
    </xf>
    <xf numFmtId="165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E124"/>
  <sheetViews>
    <sheetView tabSelected="1" defaultGridColor="0" colorId="22" zoomScale="75" zoomScaleNormal="75" workbookViewId="0">
      <selection activeCell="E37" sqref="E37"/>
    </sheetView>
  </sheetViews>
  <sheetFormatPr defaultColWidth="11.44140625" defaultRowHeight="15" x14ac:dyDescent="0.2"/>
  <cols>
    <col min="1" max="1" width="0.44140625" customWidth="1"/>
    <col min="2" max="2" width="25.44140625" customWidth="1"/>
    <col min="3" max="3" width="14.33203125" style="2" customWidth="1"/>
    <col min="4" max="4" width="6" customWidth="1"/>
    <col min="5" max="5" width="14" customWidth="1"/>
    <col min="6" max="6" width="6" customWidth="1"/>
    <col min="7" max="7" width="14.44140625" style="2" customWidth="1"/>
    <col min="8" max="8" width="6" customWidth="1"/>
    <col min="9" max="9" width="13.5546875" customWidth="1"/>
    <col min="10" max="10" width="5.5546875" customWidth="1"/>
    <col min="11" max="11" width="13.33203125" customWidth="1"/>
    <col min="12" max="12" width="6" customWidth="1"/>
    <col min="13" max="13" width="13.21875" style="2" customWidth="1"/>
    <col min="14" max="14" width="6" customWidth="1"/>
    <col min="15" max="15" width="12.33203125" style="2" customWidth="1"/>
    <col min="16" max="16" width="6" customWidth="1"/>
    <col min="17" max="17" width="13" customWidth="1"/>
    <col min="18" max="18" width="6" customWidth="1"/>
    <col min="19" max="19" width="12.44140625" customWidth="1"/>
    <col min="20" max="20" width="4.88671875" customWidth="1"/>
    <col min="21" max="21" width="16.88671875" bestFit="1" customWidth="1"/>
    <col min="22" max="22" width="6" customWidth="1"/>
    <col min="23" max="23" width="14.77734375" customWidth="1"/>
    <col min="24" max="24" width="6" customWidth="1"/>
    <col min="25" max="25" width="13.88671875" customWidth="1"/>
    <col min="26" max="26" width="6" customWidth="1"/>
    <col min="27" max="27" width="16" customWidth="1"/>
    <col min="28" max="28" width="6" customWidth="1"/>
    <col min="29" max="29" width="13.44140625" style="2" customWidth="1"/>
    <col min="30" max="30" width="6" customWidth="1"/>
    <col min="31" max="31" width="16.109375" customWidth="1"/>
    <col min="32" max="33" width="12.6640625" customWidth="1"/>
    <col min="34" max="34" width="6" customWidth="1"/>
    <col min="35" max="35" width="12.5546875" customWidth="1"/>
    <col min="36" max="36" width="6" customWidth="1"/>
    <col min="37" max="37" width="11" customWidth="1"/>
    <col min="38" max="38" width="7.21875" customWidth="1"/>
    <col min="39" max="39" width="16.44140625" customWidth="1"/>
    <col min="40" max="40" width="6.5546875" customWidth="1"/>
    <col min="41" max="41" width="18.77734375" customWidth="1"/>
    <col min="42" max="42" width="10.21875" customWidth="1"/>
    <col min="43" max="43" width="10.77734375" bestFit="1" customWidth="1"/>
    <col min="44" max="44" width="13.109375" bestFit="1" customWidth="1"/>
    <col min="45" max="46" width="11.77734375" bestFit="1" customWidth="1"/>
  </cols>
  <sheetData>
    <row r="1" spans="1:57" ht="23.25" x14ac:dyDescent="0.35">
      <c r="B1" s="132" t="s">
        <v>88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</row>
    <row r="2" spans="1:57" ht="23.25" x14ac:dyDescent="0.35">
      <c r="B2" s="132" t="s">
        <v>87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</row>
    <row r="3" spans="1:57" ht="23.25" x14ac:dyDescent="0.35">
      <c r="B3" s="132" t="s">
        <v>28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</row>
    <row r="4" spans="1:57" ht="8.25" customHeight="1" thickBot="1" x14ac:dyDescent="0.4">
      <c r="A4" s="87"/>
      <c r="E4" s="1"/>
      <c r="F4" s="1"/>
      <c r="G4" s="3"/>
      <c r="H4" s="1"/>
      <c r="I4" s="1"/>
      <c r="J4" s="1"/>
      <c r="K4" s="1"/>
      <c r="L4" s="1"/>
      <c r="M4" s="3"/>
      <c r="N4" s="1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57" s="6" customFormat="1" ht="9.75" customHeight="1" thickTop="1" x14ac:dyDescent="0.2">
      <c r="A5" s="7"/>
      <c r="B5" s="85" t="s">
        <v>0</v>
      </c>
      <c r="C5" s="5"/>
      <c r="D5" s="4"/>
      <c r="E5" s="4"/>
      <c r="F5" s="4"/>
      <c r="G5" s="5"/>
      <c r="H5" s="4"/>
      <c r="I5" s="4"/>
      <c r="J5" s="4"/>
      <c r="K5" s="4"/>
      <c r="L5" s="4"/>
      <c r="M5" s="5"/>
      <c r="N5" s="4"/>
      <c r="O5" s="5"/>
      <c r="P5" s="4"/>
      <c r="Q5" s="4" t="s">
        <v>0</v>
      </c>
      <c r="R5" s="4"/>
      <c r="S5" s="4"/>
      <c r="T5" s="4"/>
      <c r="U5" s="4"/>
      <c r="V5" s="4"/>
      <c r="W5" s="4"/>
      <c r="X5" s="4"/>
      <c r="Y5" s="4"/>
      <c r="Z5" s="4"/>
      <c r="AA5" s="4" t="s">
        <v>0</v>
      </c>
      <c r="AB5" s="4"/>
      <c r="AC5" s="5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117"/>
      <c r="AR5" s="117"/>
      <c r="AS5" s="117"/>
      <c r="AT5" s="117"/>
      <c r="AU5" s="118"/>
    </row>
    <row r="6" spans="1:57" s="6" customFormat="1" ht="15.75" x14ac:dyDescent="0.25">
      <c r="A6" s="7"/>
      <c r="B6" s="30"/>
      <c r="C6" s="129" t="s">
        <v>26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1"/>
      <c r="AD6" s="131"/>
      <c r="AE6" s="131"/>
      <c r="AF6" s="131"/>
      <c r="AG6" s="129" t="s">
        <v>71</v>
      </c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20"/>
      <c r="AT6" s="120"/>
      <c r="AU6" s="119"/>
    </row>
    <row r="7" spans="1:57" s="6" customFormat="1" ht="16.5" customHeight="1" x14ac:dyDescent="0.25">
      <c r="A7" s="7"/>
      <c r="B7" s="86"/>
      <c r="C7" s="8"/>
      <c r="D7" s="9"/>
      <c r="E7" s="10"/>
      <c r="F7" s="10"/>
      <c r="G7" s="12" t="s">
        <v>74</v>
      </c>
      <c r="H7" s="10"/>
      <c r="I7" s="10"/>
      <c r="J7" s="10"/>
      <c r="K7" s="10"/>
      <c r="L7" s="10"/>
      <c r="M7" s="11"/>
      <c r="N7" s="10"/>
      <c r="O7" s="10"/>
      <c r="P7" s="10"/>
      <c r="Q7" s="13"/>
      <c r="R7" s="13"/>
      <c r="S7" s="13"/>
      <c r="T7" s="13"/>
      <c r="U7" s="12" t="s">
        <v>61</v>
      </c>
      <c r="V7" s="10"/>
      <c r="W7" s="10"/>
      <c r="X7" s="10"/>
      <c r="Y7" s="10"/>
      <c r="Z7" s="10"/>
      <c r="AA7" s="13" t="s">
        <v>2</v>
      </c>
      <c r="AB7" s="13"/>
      <c r="AC7" s="13"/>
      <c r="AD7" s="13"/>
      <c r="AE7" s="14" t="s">
        <v>0</v>
      </c>
      <c r="AF7" s="15"/>
      <c r="AG7" s="12" t="s">
        <v>74</v>
      </c>
      <c r="AH7" s="17"/>
      <c r="AI7" s="17"/>
      <c r="AJ7" s="17"/>
      <c r="AK7" s="9"/>
      <c r="AL7" s="9"/>
      <c r="AM7" s="16"/>
      <c r="AN7" s="17"/>
      <c r="AO7" s="7"/>
      <c r="AP7" s="9"/>
      <c r="AQ7" s="18"/>
      <c r="AR7" s="19"/>
      <c r="AS7" s="7"/>
      <c r="AT7" s="7"/>
      <c r="AU7" s="19"/>
    </row>
    <row r="8" spans="1:57" s="6" customFormat="1" x14ac:dyDescent="0.25">
      <c r="A8" s="7"/>
      <c r="B8" s="86" t="s">
        <v>27</v>
      </c>
      <c r="C8" s="20" t="s">
        <v>3</v>
      </c>
      <c r="D8" s="20" t="s">
        <v>4</v>
      </c>
      <c r="E8" s="21" t="s">
        <v>54</v>
      </c>
      <c r="F8" s="20" t="s">
        <v>4</v>
      </c>
      <c r="G8" s="21" t="s">
        <v>78</v>
      </c>
      <c r="H8" s="20" t="s">
        <v>4</v>
      </c>
      <c r="I8" s="20" t="s">
        <v>76</v>
      </c>
      <c r="J8" s="20" t="s">
        <v>4</v>
      </c>
      <c r="K8" s="20" t="s">
        <v>59</v>
      </c>
      <c r="L8" s="20" t="s">
        <v>4</v>
      </c>
      <c r="M8" s="21" t="s">
        <v>58</v>
      </c>
      <c r="N8" s="20" t="s">
        <v>4</v>
      </c>
      <c r="O8" s="20" t="s">
        <v>68</v>
      </c>
      <c r="P8" s="20" t="s">
        <v>4</v>
      </c>
      <c r="Q8" s="20" t="s">
        <v>57</v>
      </c>
      <c r="R8" s="20" t="s">
        <v>4</v>
      </c>
      <c r="S8" s="20" t="s">
        <v>79</v>
      </c>
      <c r="T8" s="20" t="s">
        <v>4</v>
      </c>
      <c r="U8" s="21" t="s">
        <v>66</v>
      </c>
      <c r="V8" s="20" t="s">
        <v>4</v>
      </c>
      <c r="W8" s="20" t="s">
        <v>81</v>
      </c>
      <c r="X8" s="20" t="s">
        <v>4</v>
      </c>
      <c r="Y8" s="20"/>
      <c r="Z8" s="20" t="s">
        <v>4</v>
      </c>
      <c r="AA8" s="20"/>
      <c r="AB8" s="20" t="s">
        <v>4</v>
      </c>
      <c r="AC8" s="20" t="s">
        <v>62</v>
      </c>
      <c r="AD8" s="20" t="s">
        <v>4</v>
      </c>
      <c r="AE8" s="22" t="s">
        <v>5</v>
      </c>
      <c r="AF8" s="23" t="s">
        <v>4</v>
      </c>
      <c r="AG8" s="21" t="s">
        <v>78</v>
      </c>
      <c r="AH8" s="20" t="s">
        <v>4</v>
      </c>
      <c r="AI8" s="20" t="s">
        <v>76</v>
      </c>
      <c r="AJ8" s="20" t="s">
        <v>4</v>
      </c>
      <c r="AK8" s="20" t="s">
        <v>29</v>
      </c>
      <c r="AL8" s="24" t="s">
        <v>7</v>
      </c>
      <c r="AM8" s="21" t="s">
        <v>57</v>
      </c>
      <c r="AN8" s="20" t="s">
        <v>7</v>
      </c>
      <c r="AO8" s="24" t="s">
        <v>6</v>
      </c>
      <c r="AP8" s="24" t="s">
        <v>7</v>
      </c>
      <c r="AQ8" s="22" t="s">
        <v>5</v>
      </c>
      <c r="AR8" s="23" t="s">
        <v>4</v>
      </c>
      <c r="AS8" s="24" t="s">
        <v>5</v>
      </c>
      <c r="AT8" s="24" t="s">
        <v>8</v>
      </c>
      <c r="AU8" s="93" t="s">
        <v>31</v>
      </c>
      <c r="AV8" s="25"/>
      <c r="AW8" s="25"/>
      <c r="BE8" s="26"/>
    </row>
    <row r="9" spans="1:57" s="6" customFormat="1" x14ac:dyDescent="0.25">
      <c r="A9" s="7"/>
      <c r="B9" s="30"/>
      <c r="C9" s="20" t="s">
        <v>9</v>
      </c>
      <c r="D9" s="7"/>
      <c r="E9" s="21" t="s">
        <v>55</v>
      </c>
      <c r="F9" s="84"/>
      <c r="G9" s="21" t="s">
        <v>75</v>
      </c>
      <c r="H9" s="84"/>
      <c r="I9" s="20" t="s">
        <v>77</v>
      </c>
      <c r="J9" s="84"/>
      <c r="K9" s="20" t="s">
        <v>60</v>
      </c>
      <c r="L9" s="84"/>
      <c r="M9" s="21" t="s">
        <v>64</v>
      </c>
      <c r="N9" s="84"/>
      <c r="O9" s="20" t="s">
        <v>69</v>
      </c>
      <c r="P9" s="84"/>
      <c r="Q9" s="20" t="s">
        <v>56</v>
      </c>
      <c r="R9" s="84"/>
      <c r="S9" s="20" t="s">
        <v>80</v>
      </c>
      <c r="T9" s="84"/>
      <c r="U9" s="21" t="s">
        <v>65</v>
      </c>
      <c r="V9" s="84"/>
      <c r="W9" s="20" t="s">
        <v>82</v>
      </c>
      <c r="X9" s="84"/>
      <c r="Y9" s="20" t="s">
        <v>70</v>
      </c>
      <c r="Z9" s="84"/>
      <c r="AA9" s="20" t="s">
        <v>67</v>
      </c>
      <c r="AB9" s="84"/>
      <c r="AC9" s="20" t="s">
        <v>63</v>
      </c>
      <c r="AD9" s="84"/>
      <c r="AE9" s="22" t="s">
        <v>3</v>
      </c>
      <c r="AF9" s="127" t="s">
        <v>73</v>
      </c>
      <c r="AG9" s="21" t="s">
        <v>75</v>
      </c>
      <c r="AH9" s="128"/>
      <c r="AI9" s="128" t="s">
        <v>77</v>
      </c>
      <c r="AJ9" s="128"/>
      <c r="AK9" s="20" t="s">
        <v>30</v>
      </c>
      <c r="AL9" s="9"/>
      <c r="AM9" s="21" t="s">
        <v>56</v>
      </c>
      <c r="AN9" s="84"/>
      <c r="AO9" s="24" t="s">
        <v>10</v>
      </c>
      <c r="AP9" s="9"/>
      <c r="AQ9" s="22" t="s">
        <v>1</v>
      </c>
      <c r="AR9" s="127" t="s">
        <v>73</v>
      </c>
      <c r="AS9" s="24" t="s">
        <v>11</v>
      </c>
      <c r="AT9" s="24" t="s">
        <v>5</v>
      </c>
      <c r="AU9" s="93"/>
      <c r="AV9" s="25"/>
      <c r="AW9" s="25"/>
      <c r="BE9" s="26"/>
    </row>
    <row r="10" spans="1:57" s="6" customFormat="1" ht="10.9" customHeight="1" x14ac:dyDescent="0.2">
      <c r="B10" s="83"/>
      <c r="C10" s="16"/>
      <c r="D10" s="17"/>
      <c r="E10" s="17"/>
      <c r="F10" s="17"/>
      <c r="G10" s="16"/>
      <c r="H10" s="17"/>
      <c r="I10" s="17"/>
      <c r="J10" s="17"/>
      <c r="K10" s="17"/>
      <c r="L10" s="17"/>
      <c r="M10" s="16"/>
      <c r="N10" s="17"/>
      <c r="O10" s="17"/>
      <c r="P10" s="17"/>
      <c r="Q10" s="17"/>
      <c r="R10" s="17"/>
      <c r="S10" s="17"/>
      <c r="T10" s="17"/>
      <c r="U10" s="16"/>
      <c r="V10" s="17"/>
      <c r="W10" s="17"/>
      <c r="X10" s="17"/>
      <c r="Y10" s="17"/>
      <c r="Z10" s="17"/>
      <c r="AA10" s="17"/>
      <c r="AB10" s="17"/>
      <c r="AC10" s="17"/>
      <c r="AD10" s="17"/>
      <c r="AE10" s="28"/>
      <c r="AF10" s="29"/>
      <c r="AG10" s="17"/>
      <c r="AH10" s="17"/>
      <c r="AI10" s="17"/>
      <c r="AJ10" s="17"/>
      <c r="AK10" s="27"/>
      <c r="AL10" s="27"/>
      <c r="AM10" s="16"/>
      <c r="AN10" s="17"/>
      <c r="AO10" s="17"/>
      <c r="AP10" s="27"/>
      <c r="AQ10" s="28"/>
      <c r="AR10" s="29"/>
      <c r="AS10" s="17"/>
      <c r="AT10" s="17"/>
      <c r="AU10" s="92"/>
      <c r="BE10" s="26"/>
    </row>
    <row r="11" spans="1:57" s="27" customFormat="1" ht="20.25" customHeight="1" x14ac:dyDescent="0.25">
      <c r="A11" s="98"/>
      <c r="B11" s="14" t="s">
        <v>14</v>
      </c>
      <c r="C11" s="99">
        <v>132388000</v>
      </c>
      <c r="D11" s="100">
        <f t="shared" ref="D11:D45" si="0">(C11/$AS11)*100</f>
        <v>64.274244648725386</v>
      </c>
      <c r="E11" s="94"/>
      <c r="F11" s="100">
        <f t="shared" ref="F11:F45" si="1">(E11/$AS11)*100</f>
        <v>0</v>
      </c>
      <c r="G11" s="94"/>
      <c r="H11" s="100">
        <f t="shared" ref="H11:H45" si="2">(G11/$AS11)*100</f>
        <v>0</v>
      </c>
      <c r="I11" s="100"/>
      <c r="J11" s="100">
        <f t="shared" ref="J11:J45" si="3">(I11/$AS11)*100</f>
        <v>0</v>
      </c>
      <c r="K11" s="96"/>
      <c r="L11" s="100">
        <f t="shared" ref="L11:L45" si="4">(K11/$AS11)*100</f>
        <v>0</v>
      </c>
      <c r="M11" s="96">
        <v>107403</v>
      </c>
      <c r="N11" s="100">
        <f t="shared" ref="N11:N45" si="5">(M11/$AS11)*100</f>
        <v>5.2144051560617674E-2</v>
      </c>
      <c r="O11" s="121">
        <v>50000</v>
      </c>
      <c r="P11" s="100">
        <f t="shared" ref="P11:P45" si="6">(O11/$AS11)*100</f>
        <v>2.4274951146903565E-2</v>
      </c>
      <c r="Q11" s="96">
        <v>587023</v>
      </c>
      <c r="R11" s="100">
        <f t="shared" ref="R11:R45" si="7">(Q11/$AS11)*100</f>
        <v>0.28499909294217546</v>
      </c>
      <c r="S11" s="100">
        <v>64513</v>
      </c>
      <c r="T11" s="100">
        <f t="shared" ref="T11:T45" si="8">(S11/$AS11)*100</f>
        <v>3.13209984668038E-2</v>
      </c>
      <c r="U11" s="96"/>
      <c r="V11" s="100">
        <f t="shared" ref="V11:V45" si="9">(U11/$AS11)*100</f>
        <v>0</v>
      </c>
      <c r="W11" s="100"/>
      <c r="X11" s="100">
        <f t="shared" ref="X11:X45" si="10">(W11/$AS11)*100</f>
        <v>0</v>
      </c>
      <c r="Y11" s="121"/>
      <c r="Z11" s="100">
        <f t="shared" ref="Z11:Z45" si="11">(Y11/$AS11)*100</f>
        <v>0</v>
      </c>
      <c r="AA11" s="96"/>
      <c r="AB11" s="100">
        <f t="shared" ref="AB11:AD45" si="12">(AA11/$AS11)*100</f>
        <v>0</v>
      </c>
      <c r="AC11" s="94">
        <v>61914876</v>
      </c>
      <c r="AD11" s="100">
        <f t="shared" si="12"/>
        <v>30.059611803331844</v>
      </c>
      <c r="AE11" s="101">
        <f>SUM(C11,E11,G11,K11,M11,O11,Q11,U11,Y11,AA11,AC11)</f>
        <v>195047302</v>
      </c>
      <c r="AF11" s="102">
        <f t="shared" ref="AF11:AF45" si="13">(AE11/$AS11)*100</f>
        <v>94.695274547706916</v>
      </c>
      <c r="AG11" s="100"/>
      <c r="AH11" s="100">
        <f t="shared" ref="AH11:AH45" si="14">(AG11/$AS11)*100</f>
        <v>0</v>
      </c>
      <c r="AI11" s="100"/>
      <c r="AJ11" s="100">
        <f t="shared" ref="AJ11:AJ45" si="15">(AI11/$AS11)*100</f>
        <v>0</v>
      </c>
      <c r="AK11" s="96">
        <v>1817365</v>
      </c>
      <c r="AL11" s="100">
        <f t="shared" ref="AL11:AP45" si="16">(AK11/$AS11)*100</f>
        <v>0.88232893182184791</v>
      </c>
      <c r="AM11" s="96">
        <v>859340</v>
      </c>
      <c r="AN11" s="100">
        <f t="shared" si="16"/>
        <v>0.41720873037160222</v>
      </c>
      <c r="AO11" s="96">
        <v>2398811</v>
      </c>
      <c r="AP11" s="100">
        <f t="shared" si="16"/>
        <v>1.1646203967130979</v>
      </c>
      <c r="AQ11" s="101">
        <f t="shared" ref="AQ11:AQ45" si="17">AM11+AO11+AK11</f>
        <v>5075516</v>
      </c>
      <c r="AR11" s="102">
        <f t="shared" ref="AR11:AR45" si="18">(AQ11/$AS11)*100</f>
        <v>2.4641580589065479</v>
      </c>
      <c r="AS11" s="96">
        <v>205973638</v>
      </c>
      <c r="AT11" s="100">
        <f t="shared" ref="AT11:AT45" si="19">(AS11/$AS$48)*100</f>
        <v>3.5513205576600377</v>
      </c>
      <c r="AU11" s="103">
        <f t="shared" ref="AU11:AU45" si="20">RANK(AS11,AS$11:AS$46,0)</f>
        <v>10</v>
      </c>
      <c r="AV11" s="104"/>
      <c r="AW11" s="104"/>
      <c r="AX11" s="104"/>
      <c r="AY11" s="104"/>
      <c r="AZ11" s="104"/>
      <c r="BA11" s="104"/>
      <c r="BD11" s="104"/>
      <c r="BE11" s="104"/>
    </row>
    <row r="12" spans="1:57" s="27" customFormat="1" ht="20.25" customHeight="1" x14ac:dyDescent="0.25">
      <c r="A12" s="98"/>
      <c r="B12" s="28" t="s">
        <v>41</v>
      </c>
      <c r="C12" s="105">
        <v>72164785</v>
      </c>
      <c r="D12" s="106">
        <f t="shared" si="0"/>
        <v>24.497571149306626</v>
      </c>
      <c r="E12" s="43"/>
      <c r="F12" s="106">
        <f t="shared" si="1"/>
        <v>0</v>
      </c>
      <c r="G12" s="43">
        <v>3007354</v>
      </c>
      <c r="H12" s="106">
        <f t="shared" si="2"/>
        <v>1.020897777027284</v>
      </c>
      <c r="I12" s="106">
        <v>344311</v>
      </c>
      <c r="J12" s="106">
        <f t="shared" si="3"/>
        <v>0.11688226078673848</v>
      </c>
      <c r="K12" s="44"/>
      <c r="L12" s="106">
        <f t="shared" si="4"/>
        <v>0</v>
      </c>
      <c r="M12" s="44"/>
      <c r="N12" s="106">
        <f t="shared" si="5"/>
        <v>0</v>
      </c>
      <c r="O12" s="122">
        <v>100000</v>
      </c>
      <c r="P12" s="106">
        <f t="shared" si="6"/>
        <v>3.3946711196197188E-2</v>
      </c>
      <c r="Q12" s="44">
        <v>1568769</v>
      </c>
      <c r="R12" s="106">
        <f t="shared" si="7"/>
        <v>0.53254548176547067</v>
      </c>
      <c r="S12" s="106"/>
      <c r="T12" s="106">
        <f t="shared" si="8"/>
        <v>0</v>
      </c>
      <c r="U12" s="44"/>
      <c r="V12" s="106">
        <f t="shared" si="9"/>
        <v>0</v>
      </c>
      <c r="W12" s="106"/>
      <c r="X12" s="106">
        <f t="shared" si="10"/>
        <v>0</v>
      </c>
      <c r="Y12" s="122">
        <v>10000000</v>
      </c>
      <c r="Z12" s="106">
        <f t="shared" si="11"/>
        <v>3.3946711196197188</v>
      </c>
      <c r="AA12" s="44"/>
      <c r="AB12" s="106">
        <f t="shared" si="12"/>
        <v>0</v>
      </c>
      <c r="AC12" s="43">
        <v>179881373</v>
      </c>
      <c r="AD12" s="106">
        <f t="shared" si="12"/>
        <v>61.063810188064217</v>
      </c>
      <c r="AE12" s="107">
        <f t="shared" ref="AE12:AE45" si="21">SUM(C12,E12,G12,K12,M12,O12,Q12,U12,Y12,AA12,AC12)</f>
        <v>266722281</v>
      </c>
      <c r="AF12" s="108">
        <f t="shared" si="13"/>
        <v>90.54344242697951</v>
      </c>
      <c r="AG12" s="106"/>
      <c r="AH12" s="106">
        <f t="shared" si="14"/>
        <v>0</v>
      </c>
      <c r="AI12" s="106"/>
      <c r="AJ12" s="106">
        <f t="shared" si="15"/>
        <v>0</v>
      </c>
      <c r="AK12" s="44"/>
      <c r="AL12" s="106">
        <f t="shared" si="16"/>
        <v>0</v>
      </c>
      <c r="AM12" s="44">
        <v>323075</v>
      </c>
      <c r="AN12" s="106">
        <f t="shared" si="16"/>
        <v>0.10967333719711407</v>
      </c>
      <c r="AO12" s="44">
        <v>6367340</v>
      </c>
      <c r="AP12" s="106">
        <f t="shared" si="16"/>
        <v>2.1615025206799419</v>
      </c>
      <c r="AQ12" s="107">
        <f t="shared" si="17"/>
        <v>6690415</v>
      </c>
      <c r="AR12" s="108">
        <f t="shared" si="18"/>
        <v>2.271175857877056</v>
      </c>
      <c r="AS12" s="44">
        <v>294579346.5</v>
      </c>
      <c r="AT12" s="106">
        <f t="shared" si="19"/>
        <v>5.0790270990286119</v>
      </c>
      <c r="AU12" s="109">
        <f t="shared" si="20"/>
        <v>6</v>
      </c>
      <c r="AV12" s="104"/>
      <c r="AW12" s="104"/>
      <c r="AX12" s="104"/>
      <c r="AY12" s="104"/>
      <c r="AZ12" s="104"/>
      <c r="BA12" s="104"/>
      <c r="BD12" s="104"/>
      <c r="BE12" s="104"/>
    </row>
    <row r="13" spans="1:57" s="27" customFormat="1" ht="20.25" customHeight="1" x14ac:dyDescent="0.25">
      <c r="A13" s="98"/>
      <c r="B13" s="28" t="s">
        <v>42</v>
      </c>
      <c r="C13" s="105">
        <v>326457655</v>
      </c>
      <c r="D13" s="106">
        <f t="shared" si="0"/>
        <v>48.273582924790347</v>
      </c>
      <c r="E13" s="43">
        <v>4725000</v>
      </c>
      <c r="F13" s="106">
        <f t="shared" si="1"/>
        <v>0.6986899398013332</v>
      </c>
      <c r="G13" s="43"/>
      <c r="H13" s="106">
        <f t="shared" si="2"/>
        <v>0</v>
      </c>
      <c r="I13" s="106"/>
      <c r="J13" s="106">
        <f t="shared" si="3"/>
        <v>0</v>
      </c>
      <c r="K13" s="44"/>
      <c r="L13" s="106">
        <f t="shared" si="4"/>
        <v>0</v>
      </c>
      <c r="M13" s="44">
        <v>3061533</v>
      </c>
      <c r="N13" s="106">
        <f t="shared" si="5"/>
        <v>0.45271159946450684</v>
      </c>
      <c r="O13" s="122"/>
      <c r="P13" s="106">
        <f t="shared" si="6"/>
        <v>0</v>
      </c>
      <c r="Q13" s="44">
        <v>3450562</v>
      </c>
      <c r="R13" s="106">
        <f t="shared" si="7"/>
        <v>0.51023766265836357</v>
      </c>
      <c r="S13" s="106"/>
      <c r="T13" s="106">
        <f t="shared" si="8"/>
        <v>0</v>
      </c>
      <c r="U13" s="44"/>
      <c r="V13" s="106">
        <f t="shared" si="9"/>
        <v>0</v>
      </c>
      <c r="W13" s="106"/>
      <c r="X13" s="106">
        <f t="shared" si="10"/>
        <v>0</v>
      </c>
      <c r="Y13" s="122">
        <v>38194670</v>
      </c>
      <c r="Z13" s="106">
        <f t="shared" si="11"/>
        <v>5.6478797212765688</v>
      </c>
      <c r="AA13" s="44"/>
      <c r="AB13" s="106">
        <f t="shared" si="12"/>
        <v>0</v>
      </c>
      <c r="AC13" s="43">
        <v>294422151</v>
      </c>
      <c r="AD13" s="106">
        <f t="shared" si="12"/>
        <v>43.536464541453761</v>
      </c>
      <c r="AE13" s="107">
        <f t="shared" si="21"/>
        <v>670311571</v>
      </c>
      <c r="AF13" s="108">
        <f t="shared" si="13"/>
        <v>99.119566389444884</v>
      </c>
      <c r="AG13" s="106"/>
      <c r="AH13" s="106">
        <f t="shared" si="14"/>
        <v>0</v>
      </c>
      <c r="AI13" s="106"/>
      <c r="AJ13" s="106">
        <f t="shared" si="15"/>
        <v>0</v>
      </c>
      <c r="AK13" s="44">
        <v>2766710</v>
      </c>
      <c r="AL13" s="106">
        <f t="shared" si="16"/>
        <v>0.40911586102597813</v>
      </c>
      <c r="AM13" s="44">
        <v>1219034</v>
      </c>
      <c r="AN13" s="106">
        <f t="shared" si="16"/>
        <v>0.18025963853455629</v>
      </c>
      <c r="AO13" s="44">
        <v>851426</v>
      </c>
      <c r="AP13" s="106">
        <f t="shared" si="16"/>
        <v>0.12590111760535236</v>
      </c>
      <c r="AQ13" s="107">
        <f t="shared" si="17"/>
        <v>4837170</v>
      </c>
      <c r="AR13" s="108">
        <f t="shared" si="18"/>
        <v>0.71527661716588675</v>
      </c>
      <c r="AS13" s="44">
        <v>676265641</v>
      </c>
      <c r="AT13" s="106">
        <f t="shared" si="19"/>
        <v>11.659919670508723</v>
      </c>
      <c r="AU13" s="109">
        <f t="shared" si="20"/>
        <v>2</v>
      </c>
      <c r="AV13" s="104"/>
      <c r="AW13" s="104"/>
      <c r="AX13" s="104"/>
      <c r="AY13" s="104"/>
      <c r="AZ13" s="104"/>
      <c r="BA13" s="104"/>
      <c r="BD13" s="104"/>
      <c r="BE13" s="104"/>
    </row>
    <row r="14" spans="1:57" s="27" customFormat="1" ht="20.25" customHeight="1" x14ac:dyDescent="0.25">
      <c r="A14" s="98"/>
      <c r="B14" s="28" t="s">
        <v>32</v>
      </c>
      <c r="C14" s="105">
        <v>3700054</v>
      </c>
      <c r="D14" s="106">
        <f t="shared" si="0"/>
        <v>5.9844550065478685</v>
      </c>
      <c r="E14" s="43"/>
      <c r="F14" s="106">
        <f t="shared" si="1"/>
        <v>0</v>
      </c>
      <c r="G14" s="43"/>
      <c r="H14" s="106">
        <f t="shared" si="2"/>
        <v>0</v>
      </c>
      <c r="I14" s="106"/>
      <c r="J14" s="106">
        <f t="shared" si="3"/>
        <v>0</v>
      </c>
      <c r="K14" s="44"/>
      <c r="L14" s="106">
        <f t="shared" si="4"/>
        <v>0</v>
      </c>
      <c r="M14" s="44">
        <v>74820</v>
      </c>
      <c r="N14" s="106">
        <f t="shared" si="5"/>
        <v>0.12101361860932611</v>
      </c>
      <c r="O14" s="122"/>
      <c r="P14" s="106">
        <f t="shared" si="6"/>
        <v>0</v>
      </c>
      <c r="Q14" s="44">
        <v>50035</v>
      </c>
      <c r="R14" s="106">
        <f t="shared" si="7"/>
        <v>8.0926442222903391E-2</v>
      </c>
      <c r="S14" s="106"/>
      <c r="T14" s="106">
        <f t="shared" si="8"/>
        <v>0</v>
      </c>
      <c r="U14" s="44"/>
      <c r="V14" s="106">
        <f t="shared" si="9"/>
        <v>0</v>
      </c>
      <c r="W14" s="106"/>
      <c r="X14" s="106">
        <f t="shared" si="10"/>
        <v>0</v>
      </c>
      <c r="Y14" s="122">
        <v>15920000</v>
      </c>
      <c r="Z14" s="106">
        <f t="shared" si="11"/>
        <v>25.74895493531772</v>
      </c>
      <c r="AA14" s="44"/>
      <c r="AB14" s="106">
        <f t="shared" si="12"/>
        <v>0</v>
      </c>
      <c r="AC14" s="43">
        <v>39594856</v>
      </c>
      <c r="AD14" s="106">
        <f t="shared" si="12"/>
        <v>64.04058811648207</v>
      </c>
      <c r="AE14" s="107">
        <f t="shared" si="21"/>
        <v>59339765</v>
      </c>
      <c r="AF14" s="108">
        <f t="shared" si="13"/>
        <v>95.975938119179887</v>
      </c>
      <c r="AG14" s="106"/>
      <c r="AH14" s="106">
        <f t="shared" si="14"/>
        <v>0</v>
      </c>
      <c r="AI14" s="106"/>
      <c r="AJ14" s="106">
        <f t="shared" si="15"/>
        <v>0</v>
      </c>
      <c r="AK14" s="44">
        <v>1050815</v>
      </c>
      <c r="AL14" s="106">
        <f t="shared" si="16"/>
        <v>1.6995846784143147</v>
      </c>
      <c r="AM14" s="44">
        <v>450318</v>
      </c>
      <c r="AN14" s="106">
        <f t="shared" si="16"/>
        <v>0.72834283219613094</v>
      </c>
      <c r="AO14" s="44">
        <v>760481</v>
      </c>
      <c r="AP14" s="106">
        <f t="shared" si="16"/>
        <v>1.2299994345581253</v>
      </c>
      <c r="AQ14" s="107">
        <f t="shared" si="17"/>
        <v>2261614</v>
      </c>
      <c r="AR14" s="108">
        <f t="shared" si="18"/>
        <v>3.6579269451685708</v>
      </c>
      <c r="AS14" s="44">
        <v>61827752</v>
      </c>
      <c r="AT14" s="106">
        <f t="shared" si="19"/>
        <v>1.0660110140478585</v>
      </c>
      <c r="AU14" s="109">
        <f t="shared" si="20"/>
        <v>21</v>
      </c>
      <c r="AV14" s="104"/>
      <c r="AW14" s="104"/>
      <c r="AX14" s="104"/>
      <c r="AY14" s="104"/>
      <c r="AZ14" s="104"/>
      <c r="BA14" s="104"/>
      <c r="BD14" s="104"/>
      <c r="BE14" s="104"/>
    </row>
    <row r="15" spans="1:57" s="27" customFormat="1" ht="20.25" customHeight="1" x14ac:dyDescent="0.25">
      <c r="A15" s="98"/>
      <c r="B15" s="28" t="s">
        <v>15</v>
      </c>
      <c r="C15" s="105">
        <v>17000810</v>
      </c>
      <c r="D15" s="106">
        <f t="shared" si="0"/>
        <v>25.467585435446278</v>
      </c>
      <c r="E15" s="43"/>
      <c r="F15" s="106">
        <f t="shared" si="1"/>
        <v>0</v>
      </c>
      <c r="G15" s="43"/>
      <c r="H15" s="106">
        <f t="shared" si="2"/>
        <v>0</v>
      </c>
      <c r="I15" s="106"/>
      <c r="J15" s="106">
        <f t="shared" si="3"/>
        <v>0</v>
      </c>
      <c r="K15" s="44"/>
      <c r="L15" s="106">
        <f t="shared" si="4"/>
        <v>0</v>
      </c>
      <c r="M15" s="44">
        <v>0</v>
      </c>
      <c r="N15" s="106">
        <f t="shared" si="5"/>
        <v>0</v>
      </c>
      <c r="O15" s="122"/>
      <c r="P15" s="106">
        <f t="shared" si="6"/>
        <v>0</v>
      </c>
      <c r="Q15" s="44">
        <v>476964</v>
      </c>
      <c r="R15" s="106">
        <f t="shared" si="7"/>
        <v>0.7145025101528808</v>
      </c>
      <c r="S15" s="106"/>
      <c r="T15" s="106">
        <f t="shared" si="8"/>
        <v>0</v>
      </c>
      <c r="U15" s="44"/>
      <c r="V15" s="106">
        <f t="shared" si="9"/>
        <v>0</v>
      </c>
      <c r="W15" s="106"/>
      <c r="X15" s="106">
        <f t="shared" si="10"/>
        <v>0</v>
      </c>
      <c r="Y15" s="122">
        <v>12503200</v>
      </c>
      <c r="Z15" s="106">
        <f t="shared" si="11"/>
        <v>18.730067227177521</v>
      </c>
      <c r="AA15" s="44"/>
      <c r="AB15" s="106">
        <f t="shared" si="12"/>
        <v>0</v>
      </c>
      <c r="AC15" s="43">
        <v>34065794</v>
      </c>
      <c r="AD15" s="106">
        <f t="shared" si="12"/>
        <v>51.031304927313059</v>
      </c>
      <c r="AE15" s="107">
        <f t="shared" si="21"/>
        <v>64046768</v>
      </c>
      <c r="AF15" s="108">
        <f t="shared" si="13"/>
        <v>95.943460100089723</v>
      </c>
      <c r="AG15" s="106"/>
      <c r="AH15" s="106">
        <f t="shared" si="14"/>
        <v>0</v>
      </c>
      <c r="AI15" s="106"/>
      <c r="AJ15" s="106">
        <f t="shared" si="15"/>
        <v>0</v>
      </c>
      <c r="AK15" s="44">
        <v>1799170</v>
      </c>
      <c r="AL15" s="106">
        <f t="shared" si="16"/>
        <v>2.6951960340649577</v>
      </c>
      <c r="AM15" s="44">
        <v>94000</v>
      </c>
      <c r="AN15" s="106">
        <f t="shared" si="16"/>
        <v>0.14081405714974463</v>
      </c>
      <c r="AO15" s="44">
        <v>551415</v>
      </c>
      <c r="AP15" s="106">
        <f t="shared" si="16"/>
        <v>0.82603173748113223</v>
      </c>
      <c r="AQ15" s="107">
        <f t="shared" si="17"/>
        <v>2444585</v>
      </c>
      <c r="AR15" s="108">
        <f t="shared" si="18"/>
        <v>3.6620418286958349</v>
      </c>
      <c r="AS15" s="44">
        <v>66754699</v>
      </c>
      <c r="AT15" s="106">
        <f t="shared" si="19"/>
        <v>1.1509595945433948</v>
      </c>
      <c r="AU15" s="109">
        <f t="shared" si="20"/>
        <v>19</v>
      </c>
      <c r="AV15" s="104"/>
      <c r="AW15" s="104"/>
      <c r="AX15" s="104"/>
      <c r="AY15" s="104"/>
      <c r="AZ15" s="104"/>
      <c r="BA15" s="104"/>
      <c r="BD15" s="104"/>
      <c r="BE15" s="104"/>
    </row>
    <row r="16" spans="1:57" s="27" customFormat="1" ht="20.25" customHeight="1" x14ac:dyDescent="0.25">
      <c r="A16" s="98"/>
      <c r="B16" s="110" t="s">
        <v>39</v>
      </c>
      <c r="C16" s="111">
        <v>3000000</v>
      </c>
      <c r="D16" s="112">
        <f t="shared" si="0"/>
        <v>12.542592553880889</v>
      </c>
      <c r="E16" s="95">
        <v>1023000</v>
      </c>
      <c r="F16" s="112">
        <f t="shared" si="1"/>
        <v>4.2770240608733827</v>
      </c>
      <c r="G16" s="95"/>
      <c r="H16" s="112">
        <f t="shared" si="2"/>
        <v>0</v>
      </c>
      <c r="I16" s="112"/>
      <c r="J16" s="112">
        <f t="shared" si="3"/>
        <v>0</v>
      </c>
      <c r="K16" s="97"/>
      <c r="L16" s="112">
        <f t="shared" si="4"/>
        <v>0</v>
      </c>
      <c r="M16" s="97">
        <v>39894</v>
      </c>
      <c r="N16" s="112">
        <f t="shared" si="5"/>
        <v>0.16679139578150803</v>
      </c>
      <c r="O16" s="123"/>
      <c r="P16" s="112">
        <f t="shared" si="6"/>
        <v>0</v>
      </c>
      <c r="Q16" s="97">
        <v>710216</v>
      </c>
      <c r="R16" s="112">
        <f t="shared" si="7"/>
        <v>2.9693166377490225</v>
      </c>
      <c r="S16" s="112"/>
      <c r="T16" s="112">
        <f t="shared" si="8"/>
        <v>0</v>
      </c>
      <c r="U16" s="97"/>
      <c r="V16" s="112">
        <f t="shared" si="9"/>
        <v>0</v>
      </c>
      <c r="W16" s="112"/>
      <c r="X16" s="112">
        <f t="shared" si="10"/>
        <v>0</v>
      </c>
      <c r="Y16" s="123"/>
      <c r="Z16" s="112">
        <f t="shared" si="11"/>
        <v>0</v>
      </c>
      <c r="AA16" s="97"/>
      <c r="AB16" s="112">
        <f t="shared" si="12"/>
        <v>0</v>
      </c>
      <c r="AC16" s="95">
        <v>17930795</v>
      </c>
      <c r="AD16" s="112">
        <f t="shared" si="12"/>
        <v>74.966218617388208</v>
      </c>
      <c r="AE16" s="113">
        <f t="shared" si="21"/>
        <v>22703905</v>
      </c>
      <c r="AF16" s="114">
        <f t="shared" si="13"/>
        <v>94.921943265673008</v>
      </c>
      <c r="AG16" s="112"/>
      <c r="AH16" s="112">
        <f t="shared" si="14"/>
        <v>0</v>
      </c>
      <c r="AI16" s="112"/>
      <c r="AJ16" s="112">
        <f t="shared" si="15"/>
        <v>0</v>
      </c>
      <c r="AK16" s="97">
        <v>1214595</v>
      </c>
      <c r="AL16" s="112">
        <f t="shared" si="16"/>
        <v>5.0780567343269851</v>
      </c>
      <c r="AM16" s="97"/>
      <c r="AN16" s="112">
        <f t="shared" si="16"/>
        <v>0</v>
      </c>
      <c r="AO16" s="97"/>
      <c r="AP16" s="112">
        <f t="shared" si="16"/>
        <v>0</v>
      </c>
      <c r="AQ16" s="113">
        <f t="shared" si="17"/>
        <v>1214595</v>
      </c>
      <c r="AR16" s="114">
        <f t="shared" si="18"/>
        <v>5.0780567343269851</v>
      </c>
      <c r="AS16" s="97">
        <v>23918500</v>
      </c>
      <c r="AT16" s="112">
        <f t="shared" si="19"/>
        <v>0.41239384604350005</v>
      </c>
      <c r="AU16" s="115">
        <f t="shared" si="20"/>
        <v>29</v>
      </c>
      <c r="AV16" s="104"/>
      <c r="AW16" s="104"/>
      <c r="AX16" s="104"/>
      <c r="AY16" s="104"/>
      <c r="AZ16" s="104"/>
      <c r="BA16" s="104"/>
      <c r="BD16" s="104"/>
      <c r="BE16" s="104"/>
    </row>
    <row r="17" spans="1:57" s="27" customFormat="1" ht="20.25" customHeight="1" x14ac:dyDescent="0.25">
      <c r="A17" s="98"/>
      <c r="B17" s="28" t="s">
        <v>43</v>
      </c>
      <c r="C17" s="105">
        <v>86304190</v>
      </c>
      <c r="D17" s="106">
        <f t="shared" si="0"/>
        <v>86.255256530417725</v>
      </c>
      <c r="E17" s="43"/>
      <c r="F17" s="106">
        <f t="shared" si="1"/>
        <v>0</v>
      </c>
      <c r="G17" s="43"/>
      <c r="H17" s="106">
        <f t="shared" si="2"/>
        <v>0</v>
      </c>
      <c r="I17" s="106"/>
      <c r="J17" s="106">
        <f t="shared" si="3"/>
        <v>0</v>
      </c>
      <c r="K17" s="44"/>
      <c r="L17" s="106">
        <f t="shared" si="4"/>
        <v>0</v>
      </c>
      <c r="M17" s="44">
        <v>885038</v>
      </c>
      <c r="N17" s="106">
        <f t="shared" si="5"/>
        <v>0.88453619377191117</v>
      </c>
      <c r="O17" s="122"/>
      <c r="P17" s="106">
        <f t="shared" si="6"/>
        <v>0</v>
      </c>
      <c r="Q17" s="44">
        <v>1708089</v>
      </c>
      <c r="R17" s="106">
        <f t="shared" si="7"/>
        <v>1.7071205334501682</v>
      </c>
      <c r="S17" s="106">
        <v>45000</v>
      </c>
      <c r="T17" s="106">
        <f t="shared" si="8"/>
        <v>4.4974485524617032E-2</v>
      </c>
      <c r="U17" s="44"/>
      <c r="V17" s="106">
        <f t="shared" si="9"/>
        <v>0</v>
      </c>
      <c r="W17" s="106"/>
      <c r="X17" s="106">
        <f t="shared" si="10"/>
        <v>0</v>
      </c>
      <c r="Y17" s="122"/>
      <c r="Z17" s="106">
        <f t="shared" si="11"/>
        <v>0</v>
      </c>
      <c r="AA17" s="44"/>
      <c r="AB17" s="106">
        <f t="shared" si="12"/>
        <v>0</v>
      </c>
      <c r="AC17" s="43">
        <v>9117675</v>
      </c>
      <c r="AD17" s="106">
        <f t="shared" si="12"/>
        <v>9.1125053845702801</v>
      </c>
      <c r="AE17" s="107">
        <f t="shared" si="21"/>
        <v>98014992</v>
      </c>
      <c r="AF17" s="108">
        <f t="shared" si="13"/>
        <v>97.959418642210082</v>
      </c>
      <c r="AG17" s="106"/>
      <c r="AH17" s="106">
        <f t="shared" si="14"/>
        <v>0</v>
      </c>
      <c r="AI17" s="106"/>
      <c r="AJ17" s="106">
        <f t="shared" si="15"/>
        <v>0</v>
      </c>
      <c r="AK17" s="44">
        <v>1682439</v>
      </c>
      <c r="AL17" s="106">
        <f t="shared" si="16"/>
        <v>1.6814850767011367</v>
      </c>
      <c r="AM17" s="44"/>
      <c r="AN17" s="106">
        <f t="shared" si="16"/>
        <v>0</v>
      </c>
      <c r="AO17" s="44">
        <v>264300</v>
      </c>
      <c r="AP17" s="106">
        <f t="shared" si="16"/>
        <v>0.26415014498125067</v>
      </c>
      <c r="AQ17" s="107">
        <f t="shared" si="17"/>
        <v>1946739</v>
      </c>
      <c r="AR17" s="108">
        <f t="shared" si="18"/>
        <v>1.9456352216823873</v>
      </c>
      <c r="AS17" s="44">
        <v>100056731</v>
      </c>
      <c r="AT17" s="106">
        <f t="shared" si="19"/>
        <v>1.7251407956029812</v>
      </c>
      <c r="AU17" s="109">
        <f t="shared" si="20"/>
        <v>15</v>
      </c>
      <c r="AV17" s="104"/>
      <c r="AW17" s="104"/>
      <c r="AX17" s="104"/>
      <c r="AY17" s="104"/>
      <c r="AZ17" s="104"/>
      <c r="BA17" s="104"/>
      <c r="BD17" s="104"/>
      <c r="BE17" s="104"/>
    </row>
    <row r="18" spans="1:57" s="27" customFormat="1" ht="20.25" customHeight="1" x14ac:dyDescent="0.25">
      <c r="A18" s="98"/>
      <c r="B18" s="28" t="s">
        <v>44</v>
      </c>
      <c r="C18" s="105">
        <v>158712361</v>
      </c>
      <c r="D18" s="106">
        <f t="shared" si="0"/>
        <v>70.63578241392608</v>
      </c>
      <c r="E18" s="43"/>
      <c r="F18" s="106">
        <f t="shared" si="1"/>
        <v>0</v>
      </c>
      <c r="G18" s="43"/>
      <c r="H18" s="106">
        <f t="shared" si="2"/>
        <v>0</v>
      </c>
      <c r="I18" s="106"/>
      <c r="J18" s="106">
        <f t="shared" si="3"/>
        <v>0</v>
      </c>
      <c r="K18" s="44"/>
      <c r="L18" s="106">
        <f t="shared" si="4"/>
        <v>0</v>
      </c>
      <c r="M18" s="44">
        <v>242096</v>
      </c>
      <c r="N18" s="106">
        <f t="shared" si="5"/>
        <v>0.10774611549809816</v>
      </c>
      <c r="O18" s="122"/>
      <c r="P18" s="106">
        <f t="shared" si="6"/>
        <v>0</v>
      </c>
      <c r="Q18" s="44">
        <v>485586</v>
      </c>
      <c r="R18" s="106">
        <f t="shared" si="7"/>
        <v>0.21611263812809584</v>
      </c>
      <c r="S18" s="106"/>
      <c r="T18" s="106">
        <f t="shared" si="8"/>
        <v>0</v>
      </c>
      <c r="U18" s="44"/>
      <c r="V18" s="106">
        <f t="shared" si="9"/>
        <v>0</v>
      </c>
      <c r="W18" s="106"/>
      <c r="X18" s="106">
        <f t="shared" si="10"/>
        <v>0</v>
      </c>
      <c r="Y18" s="122"/>
      <c r="Z18" s="106">
        <f t="shared" si="11"/>
        <v>0</v>
      </c>
      <c r="AA18" s="44"/>
      <c r="AB18" s="106">
        <f t="shared" si="12"/>
        <v>0</v>
      </c>
      <c r="AC18" s="43">
        <v>61630986</v>
      </c>
      <c r="AD18" s="106">
        <f t="shared" si="12"/>
        <v>27.429198895552471</v>
      </c>
      <c r="AE18" s="107">
        <f t="shared" si="21"/>
        <v>221071029</v>
      </c>
      <c r="AF18" s="108">
        <f t="shared" si="13"/>
        <v>98.388840063104752</v>
      </c>
      <c r="AG18" s="106"/>
      <c r="AH18" s="106">
        <f t="shared" si="14"/>
        <v>0</v>
      </c>
      <c r="AI18" s="106"/>
      <c r="AJ18" s="106">
        <f t="shared" si="15"/>
        <v>0</v>
      </c>
      <c r="AK18" s="44">
        <v>660213</v>
      </c>
      <c r="AL18" s="106">
        <f t="shared" si="16"/>
        <v>0.29383131547545555</v>
      </c>
      <c r="AM18" s="44">
        <v>145921</v>
      </c>
      <c r="AN18" s="106">
        <f t="shared" si="16"/>
        <v>6.4942919005675365E-2</v>
      </c>
      <c r="AO18" s="44">
        <v>1324000</v>
      </c>
      <c r="AP18" s="106">
        <f t="shared" si="16"/>
        <v>0.58925325870514988</v>
      </c>
      <c r="AQ18" s="107">
        <f t="shared" si="17"/>
        <v>2130134</v>
      </c>
      <c r="AR18" s="108">
        <f t="shared" si="18"/>
        <v>0.94802749318628077</v>
      </c>
      <c r="AS18" s="44">
        <v>224691163</v>
      </c>
      <c r="AT18" s="106">
        <f t="shared" si="19"/>
        <v>3.8740411347516353</v>
      </c>
      <c r="AU18" s="109">
        <f t="shared" si="20"/>
        <v>9</v>
      </c>
      <c r="AV18" s="104"/>
      <c r="AW18" s="104"/>
      <c r="AX18" s="104"/>
      <c r="AY18" s="104"/>
      <c r="AZ18" s="104"/>
      <c r="BA18" s="104"/>
      <c r="BD18" s="104"/>
      <c r="BE18" s="104"/>
    </row>
    <row r="19" spans="1:57" s="27" customFormat="1" ht="20.25" customHeight="1" x14ac:dyDescent="0.25">
      <c r="A19" s="98"/>
      <c r="B19" s="28" t="s">
        <v>16</v>
      </c>
      <c r="C19" s="105">
        <v>13475774</v>
      </c>
      <c r="D19" s="106">
        <f t="shared" si="0"/>
        <v>27.662256656429378</v>
      </c>
      <c r="E19" s="43"/>
      <c r="F19" s="106">
        <f t="shared" si="1"/>
        <v>0</v>
      </c>
      <c r="G19" s="43"/>
      <c r="H19" s="106">
        <f t="shared" si="2"/>
        <v>0</v>
      </c>
      <c r="I19" s="106"/>
      <c r="J19" s="106">
        <f t="shared" si="3"/>
        <v>0</v>
      </c>
      <c r="K19" s="44"/>
      <c r="L19" s="106">
        <f t="shared" si="4"/>
        <v>0</v>
      </c>
      <c r="M19" s="44">
        <v>568967</v>
      </c>
      <c r="N19" s="106">
        <f t="shared" si="5"/>
        <v>1.1679411648665714</v>
      </c>
      <c r="O19" s="122"/>
      <c r="P19" s="106">
        <f t="shared" si="6"/>
        <v>0</v>
      </c>
      <c r="Q19" s="44">
        <v>248965</v>
      </c>
      <c r="R19" s="106">
        <f t="shared" si="7"/>
        <v>0.51106034640147124</v>
      </c>
      <c r="S19" s="106"/>
      <c r="T19" s="106">
        <f t="shared" si="8"/>
        <v>0</v>
      </c>
      <c r="U19" s="44"/>
      <c r="V19" s="106">
        <f t="shared" si="9"/>
        <v>0</v>
      </c>
      <c r="W19" s="106"/>
      <c r="X19" s="106">
        <f t="shared" si="10"/>
        <v>0</v>
      </c>
      <c r="Y19" s="122"/>
      <c r="Z19" s="106">
        <f t="shared" si="11"/>
        <v>0</v>
      </c>
      <c r="AA19" s="44"/>
      <c r="AB19" s="106">
        <f t="shared" si="12"/>
        <v>0</v>
      </c>
      <c r="AC19" s="43">
        <v>30458146</v>
      </c>
      <c r="AD19" s="106">
        <f t="shared" si="12"/>
        <v>62.522646337865119</v>
      </c>
      <c r="AE19" s="107">
        <f t="shared" si="21"/>
        <v>44751852</v>
      </c>
      <c r="AF19" s="108">
        <f t="shared" si="13"/>
        <v>91.86390450556253</v>
      </c>
      <c r="AG19" s="106"/>
      <c r="AH19" s="106">
        <f t="shared" si="14"/>
        <v>0</v>
      </c>
      <c r="AI19" s="106"/>
      <c r="AJ19" s="106">
        <f t="shared" si="15"/>
        <v>0</v>
      </c>
      <c r="AK19" s="44">
        <v>1587031</v>
      </c>
      <c r="AL19" s="106">
        <f t="shared" si="16"/>
        <v>3.257761583394748</v>
      </c>
      <c r="AM19" s="44">
        <v>1215258</v>
      </c>
      <c r="AN19" s="106">
        <f t="shared" si="16"/>
        <v>2.4946083764672111</v>
      </c>
      <c r="AO19" s="44">
        <v>136241</v>
      </c>
      <c r="AP19" s="106">
        <f t="shared" si="16"/>
        <v>0.27966731329336592</v>
      </c>
      <c r="AQ19" s="107">
        <f t="shared" si="17"/>
        <v>2938530</v>
      </c>
      <c r="AR19" s="108">
        <f t="shared" si="18"/>
        <v>6.0320372731553249</v>
      </c>
      <c r="AS19" s="44">
        <v>48715382</v>
      </c>
      <c r="AT19" s="106">
        <f t="shared" si="19"/>
        <v>0.83993242655092482</v>
      </c>
      <c r="AU19" s="109">
        <f t="shared" si="20"/>
        <v>23</v>
      </c>
      <c r="AV19" s="104"/>
      <c r="AW19" s="104"/>
      <c r="AX19" s="104"/>
      <c r="AY19" s="104"/>
      <c r="AZ19" s="104"/>
      <c r="BA19" s="104"/>
      <c r="BD19" s="104"/>
      <c r="BE19" s="104"/>
    </row>
    <row r="20" spans="1:57" s="27" customFormat="1" ht="20.25" customHeight="1" x14ac:dyDescent="0.25">
      <c r="A20" s="98"/>
      <c r="B20" s="28" t="s">
        <v>17</v>
      </c>
      <c r="C20" s="105">
        <v>200399574</v>
      </c>
      <c r="D20" s="106">
        <f t="shared" si="0"/>
        <v>73.422725642978449</v>
      </c>
      <c r="E20" s="43"/>
      <c r="F20" s="106">
        <f t="shared" si="1"/>
        <v>0</v>
      </c>
      <c r="G20" s="43"/>
      <c r="H20" s="106">
        <f t="shared" si="2"/>
        <v>0</v>
      </c>
      <c r="I20" s="106"/>
      <c r="J20" s="106">
        <f t="shared" si="3"/>
        <v>0</v>
      </c>
      <c r="K20" s="44"/>
      <c r="L20" s="106">
        <f t="shared" si="4"/>
        <v>0</v>
      </c>
      <c r="M20" s="44">
        <v>641450</v>
      </c>
      <c r="N20" s="106">
        <f t="shared" si="5"/>
        <v>0.23501550638869384</v>
      </c>
      <c r="O20" s="122"/>
      <c r="P20" s="106">
        <f t="shared" si="6"/>
        <v>0</v>
      </c>
      <c r="Q20" s="44">
        <v>938460</v>
      </c>
      <c r="R20" s="106">
        <f t="shared" si="7"/>
        <v>0.34383451886434424</v>
      </c>
      <c r="S20" s="106"/>
      <c r="T20" s="106">
        <f t="shared" si="8"/>
        <v>0</v>
      </c>
      <c r="U20" s="44"/>
      <c r="V20" s="106">
        <f t="shared" si="9"/>
        <v>0</v>
      </c>
      <c r="W20" s="106"/>
      <c r="X20" s="106">
        <f t="shared" si="10"/>
        <v>0</v>
      </c>
      <c r="Y20" s="122"/>
      <c r="Z20" s="106">
        <f t="shared" si="11"/>
        <v>0</v>
      </c>
      <c r="AA20" s="44"/>
      <c r="AB20" s="106">
        <f t="shared" si="12"/>
        <v>0</v>
      </c>
      <c r="AC20" s="43">
        <v>66428269</v>
      </c>
      <c r="AD20" s="106">
        <f t="shared" si="12"/>
        <v>24.338098491791058</v>
      </c>
      <c r="AE20" s="107">
        <f t="shared" si="21"/>
        <v>268407753</v>
      </c>
      <c r="AF20" s="108">
        <f t="shared" si="13"/>
        <v>98.33967416002254</v>
      </c>
      <c r="AG20" s="106"/>
      <c r="AH20" s="106">
        <f t="shared" si="14"/>
        <v>0</v>
      </c>
      <c r="AI20" s="106"/>
      <c r="AJ20" s="106">
        <f t="shared" si="15"/>
        <v>0</v>
      </c>
      <c r="AK20" s="44">
        <v>2206836</v>
      </c>
      <c r="AL20" s="106">
        <f t="shared" si="16"/>
        <v>0.80854420462514542</v>
      </c>
      <c r="AM20" s="44">
        <v>505135</v>
      </c>
      <c r="AN20" s="106">
        <f t="shared" si="16"/>
        <v>0.18507219240728484</v>
      </c>
      <c r="AO20" s="44">
        <v>1767701</v>
      </c>
      <c r="AP20" s="106">
        <f t="shared" si="16"/>
        <v>0.64765320080879329</v>
      </c>
      <c r="AQ20" s="107">
        <f t="shared" si="17"/>
        <v>4479672</v>
      </c>
      <c r="AR20" s="108">
        <f t="shared" si="18"/>
        <v>1.6412695978412237</v>
      </c>
      <c r="AS20" s="44">
        <v>272939437</v>
      </c>
      <c r="AT20" s="106">
        <f t="shared" si="19"/>
        <v>4.7059198595805585</v>
      </c>
      <c r="AU20" s="109">
        <f t="shared" si="20"/>
        <v>7</v>
      </c>
      <c r="AV20" s="104"/>
      <c r="AW20" s="104"/>
      <c r="AX20" s="104"/>
      <c r="AY20" s="104"/>
      <c r="AZ20" s="104"/>
      <c r="BA20" s="104"/>
      <c r="BD20" s="104"/>
      <c r="BE20" s="104"/>
    </row>
    <row r="21" spans="1:57" s="27" customFormat="1" ht="20.25" customHeight="1" x14ac:dyDescent="0.25">
      <c r="A21" s="98"/>
      <c r="B21" s="116" t="s">
        <v>38</v>
      </c>
      <c r="C21" s="111">
        <v>11391372</v>
      </c>
      <c r="D21" s="112">
        <f t="shared" si="0"/>
        <v>44.162441920686753</v>
      </c>
      <c r="E21" s="95"/>
      <c r="F21" s="112">
        <f t="shared" si="1"/>
        <v>0</v>
      </c>
      <c r="G21" s="95"/>
      <c r="H21" s="112">
        <f t="shared" si="2"/>
        <v>0</v>
      </c>
      <c r="I21" s="112"/>
      <c r="J21" s="112">
        <f t="shared" si="3"/>
        <v>0</v>
      </c>
      <c r="K21" s="97"/>
      <c r="L21" s="112">
        <f t="shared" si="4"/>
        <v>0</v>
      </c>
      <c r="M21" s="97"/>
      <c r="N21" s="112">
        <f t="shared" si="5"/>
        <v>0</v>
      </c>
      <c r="O21" s="123"/>
      <c r="P21" s="112">
        <f t="shared" si="6"/>
        <v>0</v>
      </c>
      <c r="Q21" s="97">
        <v>0</v>
      </c>
      <c r="R21" s="112">
        <f t="shared" si="7"/>
        <v>0</v>
      </c>
      <c r="S21" s="112"/>
      <c r="T21" s="112">
        <f t="shared" si="8"/>
        <v>0</v>
      </c>
      <c r="U21" s="97"/>
      <c r="V21" s="112">
        <f t="shared" si="9"/>
        <v>0</v>
      </c>
      <c r="W21" s="112"/>
      <c r="X21" s="112">
        <f t="shared" si="10"/>
        <v>0</v>
      </c>
      <c r="Y21" s="123"/>
      <c r="Z21" s="112">
        <f t="shared" si="11"/>
        <v>0</v>
      </c>
      <c r="AA21" s="97"/>
      <c r="AB21" s="112">
        <f t="shared" si="12"/>
        <v>0</v>
      </c>
      <c r="AC21" s="95">
        <v>13695445</v>
      </c>
      <c r="AD21" s="112">
        <f t="shared" si="12"/>
        <v>53.094947157415262</v>
      </c>
      <c r="AE21" s="113">
        <f t="shared" si="21"/>
        <v>25086817</v>
      </c>
      <c r="AF21" s="114">
        <f t="shared" si="13"/>
        <v>97.257389078102008</v>
      </c>
      <c r="AG21" s="112"/>
      <c r="AH21" s="112">
        <f t="shared" si="14"/>
        <v>0</v>
      </c>
      <c r="AI21" s="112"/>
      <c r="AJ21" s="112">
        <f t="shared" si="15"/>
        <v>0</v>
      </c>
      <c r="AK21" s="97"/>
      <c r="AL21" s="112">
        <f t="shared" si="16"/>
        <v>0</v>
      </c>
      <c r="AM21" s="97">
        <v>213774</v>
      </c>
      <c r="AN21" s="112">
        <f t="shared" si="16"/>
        <v>0.82876600458249361</v>
      </c>
      <c r="AO21" s="97">
        <v>493662</v>
      </c>
      <c r="AP21" s="112">
        <f t="shared" si="16"/>
        <v>1.9138449173154966</v>
      </c>
      <c r="AQ21" s="113">
        <f t="shared" si="17"/>
        <v>707436</v>
      </c>
      <c r="AR21" s="114">
        <f t="shared" si="18"/>
        <v>2.7426109218979899</v>
      </c>
      <c r="AS21" s="97">
        <v>25794253</v>
      </c>
      <c r="AT21" s="112">
        <f t="shared" si="19"/>
        <v>0.44473487887990842</v>
      </c>
      <c r="AU21" s="115">
        <f t="shared" si="20"/>
        <v>28</v>
      </c>
      <c r="AV21" s="104"/>
      <c r="AW21" s="104"/>
      <c r="AX21" s="104"/>
      <c r="AY21" s="104"/>
      <c r="AZ21" s="104"/>
      <c r="BA21" s="104"/>
      <c r="BD21" s="104"/>
      <c r="BE21" s="104"/>
    </row>
    <row r="22" spans="1:57" s="6" customFormat="1" ht="20.25" customHeight="1" x14ac:dyDescent="0.25">
      <c r="A22" s="25"/>
      <c r="B22" s="30" t="s">
        <v>45</v>
      </c>
      <c r="C22" s="31">
        <v>3802562</v>
      </c>
      <c r="D22" s="32">
        <f t="shared" si="0"/>
        <v>12.833505388938141</v>
      </c>
      <c r="E22" s="80">
        <v>1394400</v>
      </c>
      <c r="F22" s="32">
        <f t="shared" si="1"/>
        <v>4.7060481628794859</v>
      </c>
      <c r="G22" s="43"/>
      <c r="H22" s="32">
        <f t="shared" si="2"/>
        <v>0</v>
      </c>
      <c r="I22" s="32"/>
      <c r="J22" s="32">
        <f t="shared" si="3"/>
        <v>0</v>
      </c>
      <c r="K22" s="33"/>
      <c r="L22" s="32">
        <f t="shared" si="4"/>
        <v>0</v>
      </c>
      <c r="M22" s="33"/>
      <c r="N22" s="32">
        <f t="shared" si="5"/>
        <v>0</v>
      </c>
      <c r="O22" s="124"/>
      <c r="P22" s="32">
        <f t="shared" si="6"/>
        <v>0</v>
      </c>
      <c r="Q22" s="33"/>
      <c r="R22" s="32">
        <f t="shared" si="7"/>
        <v>0</v>
      </c>
      <c r="S22" s="32"/>
      <c r="T22" s="32">
        <f t="shared" si="8"/>
        <v>0</v>
      </c>
      <c r="U22" s="33"/>
      <c r="V22" s="32">
        <f t="shared" si="9"/>
        <v>0</v>
      </c>
      <c r="W22" s="32"/>
      <c r="X22" s="32">
        <f t="shared" si="10"/>
        <v>0</v>
      </c>
      <c r="Y22" s="124"/>
      <c r="Z22" s="32">
        <f t="shared" si="11"/>
        <v>0</v>
      </c>
      <c r="AA22" s="33"/>
      <c r="AB22" s="32">
        <f t="shared" si="12"/>
        <v>0</v>
      </c>
      <c r="AC22" s="80">
        <v>20866090</v>
      </c>
      <c r="AD22" s="32">
        <f t="shared" si="12"/>
        <v>70.422278048607296</v>
      </c>
      <c r="AE22" s="34">
        <f t="shared" si="21"/>
        <v>26063052</v>
      </c>
      <c r="AF22" s="35">
        <f t="shared" si="13"/>
        <v>87.961831600424915</v>
      </c>
      <c r="AG22" s="32"/>
      <c r="AH22" s="32">
        <f t="shared" si="14"/>
        <v>0</v>
      </c>
      <c r="AI22" s="32"/>
      <c r="AJ22" s="32">
        <f t="shared" si="15"/>
        <v>0</v>
      </c>
      <c r="AK22" s="33"/>
      <c r="AL22" s="32">
        <f t="shared" si="16"/>
        <v>0</v>
      </c>
      <c r="AM22" s="33"/>
      <c r="AN22" s="32">
        <f t="shared" si="16"/>
        <v>0</v>
      </c>
      <c r="AO22" s="33">
        <v>2212138</v>
      </c>
      <c r="AP22" s="32">
        <f t="shared" si="16"/>
        <v>7.4658835132931003</v>
      </c>
      <c r="AQ22" s="34">
        <f t="shared" si="17"/>
        <v>2212138</v>
      </c>
      <c r="AR22" s="35">
        <f t="shared" si="18"/>
        <v>7.4658835132931003</v>
      </c>
      <c r="AS22" s="33">
        <v>29629956</v>
      </c>
      <c r="AT22" s="32">
        <f t="shared" si="19"/>
        <v>0.51086863778830949</v>
      </c>
      <c r="AU22" s="81">
        <f t="shared" si="20"/>
        <v>26</v>
      </c>
      <c r="AV22" s="26"/>
      <c r="AW22" s="26"/>
      <c r="AX22" s="26"/>
      <c r="AY22" s="26"/>
      <c r="AZ22" s="26"/>
      <c r="BA22" s="26"/>
      <c r="BD22" s="26"/>
      <c r="BE22" s="26"/>
    </row>
    <row r="23" spans="1:57" s="6" customFormat="1" ht="20.25" customHeight="1" x14ac:dyDescent="0.25">
      <c r="A23" s="25"/>
      <c r="B23" s="30" t="s">
        <v>37</v>
      </c>
      <c r="C23" s="31">
        <v>5000000</v>
      </c>
      <c r="D23" s="32">
        <f t="shared" si="0"/>
        <v>14.765785407186909</v>
      </c>
      <c r="E23" s="80"/>
      <c r="F23" s="32">
        <f t="shared" si="1"/>
        <v>0</v>
      </c>
      <c r="G23" s="43"/>
      <c r="H23" s="32">
        <f t="shared" si="2"/>
        <v>0</v>
      </c>
      <c r="I23" s="32"/>
      <c r="J23" s="32">
        <f t="shared" si="3"/>
        <v>0</v>
      </c>
      <c r="K23" s="33"/>
      <c r="L23" s="32">
        <f t="shared" si="4"/>
        <v>0</v>
      </c>
      <c r="M23" s="33">
        <v>40800</v>
      </c>
      <c r="N23" s="32">
        <f t="shared" si="5"/>
        <v>0.12048880892264519</v>
      </c>
      <c r="O23" s="124"/>
      <c r="P23" s="32">
        <f t="shared" si="6"/>
        <v>0</v>
      </c>
      <c r="Q23" s="33">
        <v>149350</v>
      </c>
      <c r="R23" s="32">
        <f t="shared" si="7"/>
        <v>0.44105401011267298</v>
      </c>
      <c r="S23" s="32"/>
      <c r="T23" s="32">
        <f t="shared" si="8"/>
        <v>0</v>
      </c>
      <c r="U23" s="33"/>
      <c r="V23" s="32">
        <f t="shared" si="9"/>
        <v>0</v>
      </c>
      <c r="W23" s="32"/>
      <c r="X23" s="32">
        <f t="shared" si="10"/>
        <v>0</v>
      </c>
      <c r="Y23" s="124"/>
      <c r="Z23" s="32">
        <f t="shared" si="11"/>
        <v>0</v>
      </c>
      <c r="AA23" s="33"/>
      <c r="AB23" s="32">
        <f t="shared" si="12"/>
        <v>0</v>
      </c>
      <c r="AC23" s="80">
        <v>24692007</v>
      </c>
      <c r="AD23" s="32">
        <f t="shared" si="12"/>
        <v>72.91937532695141</v>
      </c>
      <c r="AE23" s="34">
        <f t="shared" si="21"/>
        <v>29882157</v>
      </c>
      <c r="AF23" s="35">
        <f t="shared" si="13"/>
        <v>88.246703553173631</v>
      </c>
      <c r="AG23" s="32"/>
      <c r="AH23" s="32">
        <f t="shared" si="14"/>
        <v>0</v>
      </c>
      <c r="AI23" s="32"/>
      <c r="AJ23" s="32">
        <f t="shared" si="15"/>
        <v>0</v>
      </c>
      <c r="AK23" s="33">
        <v>748587</v>
      </c>
      <c r="AL23" s="32">
        <f t="shared" si="16"/>
        <v>2.2106950001219654</v>
      </c>
      <c r="AM23" s="33">
        <v>381322</v>
      </c>
      <c r="AN23" s="32">
        <f t="shared" si="16"/>
        <v>1.1261037646078653</v>
      </c>
      <c r="AO23" s="33">
        <v>2850000</v>
      </c>
      <c r="AP23" s="32">
        <f t="shared" si="16"/>
        <v>8.4164976820965389</v>
      </c>
      <c r="AQ23" s="34">
        <f t="shared" si="17"/>
        <v>3979909</v>
      </c>
      <c r="AR23" s="35">
        <f t="shared" si="18"/>
        <v>11.75329644682637</v>
      </c>
      <c r="AS23" s="33">
        <v>33862066</v>
      </c>
      <c r="AT23" s="32">
        <f t="shared" si="19"/>
        <v>0.5838370981758404</v>
      </c>
      <c r="AU23" s="81">
        <f t="shared" si="20"/>
        <v>24</v>
      </c>
      <c r="AV23" s="26"/>
      <c r="AW23" s="26"/>
      <c r="AX23" s="26"/>
      <c r="AY23" s="26"/>
      <c r="AZ23" s="26"/>
      <c r="BA23" s="26"/>
      <c r="BD23" s="26"/>
      <c r="BE23" s="26"/>
    </row>
    <row r="24" spans="1:57" s="6" customFormat="1" ht="20.25" customHeight="1" x14ac:dyDescent="0.25">
      <c r="A24" s="25"/>
      <c r="B24" s="30" t="s">
        <v>53</v>
      </c>
      <c r="C24" s="31">
        <v>33299309</v>
      </c>
      <c r="D24" s="32">
        <f t="shared" si="0"/>
        <v>40.851807801775166</v>
      </c>
      <c r="E24" s="80"/>
      <c r="F24" s="32">
        <f t="shared" si="1"/>
        <v>0</v>
      </c>
      <c r="G24" s="80"/>
      <c r="H24" s="32">
        <f t="shared" si="2"/>
        <v>0</v>
      </c>
      <c r="I24" s="32"/>
      <c r="J24" s="32">
        <f t="shared" si="3"/>
        <v>0</v>
      </c>
      <c r="K24" s="33"/>
      <c r="L24" s="32">
        <f t="shared" si="4"/>
        <v>0</v>
      </c>
      <c r="M24" s="33">
        <v>1409536</v>
      </c>
      <c r="N24" s="32">
        <f t="shared" si="5"/>
        <v>1.7292278876322316</v>
      </c>
      <c r="O24" s="124"/>
      <c r="P24" s="32">
        <f t="shared" si="6"/>
        <v>0</v>
      </c>
      <c r="Q24" s="33">
        <v>202990</v>
      </c>
      <c r="R24" s="32">
        <f t="shared" si="7"/>
        <v>0.24902944579667827</v>
      </c>
      <c r="S24" s="32"/>
      <c r="T24" s="32">
        <f t="shared" si="8"/>
        <v>0</v>
      </c>
      <c r="U24" s="33"/>
      <c r="V24" s="32">
        <f t="shared" si="9"/>
        <v>0</v>
      </c>
      <c r="W24" s="32"/>
      <c r="X24" s="32">
        <f t="shared" si="10"/>
        <v>0</v>
      </c>
      <c r="Y24" s="124"/>
      <c r="Z24" s="32">
        <f t="shared" si="11"/>
        <v>0</v>
      </c>
      <c r="AA24" s="33"/>
      <c r="AB24" s="32">
        <f t="shared" si="12"/>
        <v>0</v>
      </c>
      <c r="AC24" s="80">
        <v>42929841</v>
      </c>
      <c r="AD24" s="32">
        <f t="shared" si="12"/>
        <v>52.666606790332118</v>
      </c>
      <c r="AE24" s="34">
        <f t="shared" si="21"/>
        <v>77841676</v>
      </c>
      <c r="AF24" s="35">
        <f t="shared" si="13"/>
        <v>95.496671925536177</v>
      </c>
      <c r="AG24" s="32"/>
      <c r="AH24" s="32">
        <f t="shared" si="14"/>
        <v>0</v>
      </c>
      <c r="AI24" s="32"/>
      <c r="AJ24" s="32">
        <f t="shared" si="15"/>
        <v>0</v>
      </c>
      <c r="AK24" s="33">
        <v>758981</v>
      </c>
      <c r="AL24" s="32">
        <f t="shared" si="16"/>
        <v>0.93112280309477624</v>
      </c>
      <c r="AM24" s="33">
        <v>811960</v>
      </c>
      <c r="AN24" s="32">
        <f t="shared" si="16"/>
        <v>0.99611778318671307</v>
      </c>
      <c r="AO24" s="33">
        <v>32386</v>
      </c>
      <c r="AP24" s="32">
        <f t="shared" si="16"/>
        <v>3.9731354409435059E-2</v>
      </c>
      <c r="AQ24" s="34">
        <f t="shared" si="17"/>
        <v>1603327</v>
      </c>
      <c r="AR24" s="35">
        <f t="shared" si="18"/>
        <v>1.9669719406909245</v>
      </c>
      <c r="AS24" s="33">
        <v>81512449</v>
      </c>
      <c r="AT24" s="32">
        <f t="shared" si="19"/>
        <v>1.405407209629979</v>
      </c>
      <c r="AU24" s="81">
        <f t="shared" si="20"/>
        <v>18</v>
      </c>
      <c r="AV24" s="26"/>
      <c r="AW24" s="26"/>
      <c r="AX24" s="26"/>
      <c r="AY24" s="26"/>
      <c r="AZ24" s="26"/>
      <c r="BA24" s="26"/>
      <c r="BD24" s="26"/>
      <c r="BE24" s="26"/>
    </row>
    <row r="25" spans="1:57" s="6" customFormat="1" ht="20.25" customHeight="1" x14ac:dyDescent="0.25">
      <c r="A25" s="25"/>
      <c r="B25" s="30" t="s">
        <v>36</v>
      </c>
      <c r="C25" s="31">
        <v>35803616</v>
      </c>
      <c r="D25" s="32">
        <f t="shared" si="0"/>
        <v>22.594578753720683</v>
      </c>
      <c r="E25" s="80">
        <v>2512500</v>
      </c>
      <c r="F25" s="32">
        <f t="shared" si="1"/>
        <v>1.5855627297176693</v>
      </c>
      <c r="G25" s="80"/>
      <c r="H25" s="32">
        <f t="shared" si="2"/>
        <v>0</v>
      </c>
      <c r="I25" s="32"/>
      <c r="J25" s="32">
        <f t="shared" si="3"/>
        <v>0</v>
      </c>
      <c r="K25" s="33"/>
      <c r="L25" s="32">
        <f t="shared" si="4"/>
        <v>0</v>
      </c>
      <c r="M25" s="33">
        <v>509683</v>
      </c>
      <c r="N25" s="32">
        <f t="shared" si="5"/>
        <v>0.32164551990873269</v>
      </c>
      <c r="O25" s="124">
        <v>0</v>
      </c>
      <c r="P25" s="32">
        <f t="shared" si="6"/>
        <v>0</v>
      </c>
      <c r="Q25" s="33">
        <v>2702849</v>
      </c>
      <c r="R25" s="32">
        <f t="shared" si="7"/>
        <v>1.7056862242605664</v>
      </c>
      <c r="S25" s="32"/>
      <c r="T25" s="32">
        <f t="shared" si="8"/>
        <v>0</v>
      </c>
      <c r="U25" s="33"/>
      <c r="V25" s="32">
        <f t="shared" si="9"/>
        <v>0</v>
      </c>
      <c r="W25" s="32"/>
      <c r="X25" s="32">
        <f t="shared" si="10"/>
        <v>0</v>
      </c>
      <c r="Y25" s="124">
        <v>18000000</v>
      </c>
      <c r="Z25" s="32">
        <f t="shared" si="11"/>
        <v>11.35925537708181</v>
      </c>
      <c r="AA25" s="33">
        <v>5713549</v>
      </c>
      <c r="AB25" s="32">
        <f t="shared" si="12"/>
        <v>3.6056479000261334</v>
      </c>
      <c r="AC25" s="80">
        <v>88202229</v>
      </c>
      <c r="AD25" s="32">
        <f t="shared" si="12"/>
        <v>55.6617580021584</v>
      </c>
      <c r="AE25" s="34">
        <f t="shared" si="21"/>
        <v>153444426</v>
      </c>
      <c r="AF25" s="35">
        <f t="shared" si="13"/>
        <v>96.834134506873994</v>
      </c>
      <c r="AG25" s="32"/>
      <c r="AH25" s="32">
        <f t="shared" si="14"/>
        <v>0</v>
      </c>
      <c r="AI25" s="32"/>
      <c r="AJ25" s="32">
        <f t="shared" si="15"/>
        <v>0</v>
      </c>
      <c r="AK25" s="33">
        <v>1095952</v>
      </c>
      <c r="AL25" s="32">
        <f t="shared" si="16"/>
        <v>0.69162214716797576</v>
      </c>
      <c r="AM25" s="33">
        <v>1349562</v>
      </c>
      <c r="AN25" s="32">
        <f t="shared" si="16"/>
        <v>0.85166774473362672</v>
      </c>
      <c r="AO25" s="33">
        <v>1931000</v>
      </c>
      <c r="AP25" s="32">
        <f t="shared" si="16"/>
        <v>1.2185956740636097</v>
      </c>
      <c r="AQ25" s="34">
        <f t="shared" si="17"/>
        <v>4376514</v>
      </c>
      <c r="AR25" s="35">
        <f t="shared" si="18"/>
        <v>2.7618855659652124</v>
      </c>
      <c r="AS25" s="33">
        <v>158461091</v>
      </c>
      <c r="AT25" s="32">
        <f t="shared" si="19"/>
        <v>2.7321269630511553</v>
      </c>
      <c r="AU25" s="81">
        <f t="shared" si="20"/>
        <v>13</v>
      </c>
      <c r="AV25" s="26"/>
      <c r="AW25" s="26"/>
      <c r="AX25" s="26"/>
      <c r="AY25" s="26"/>
      <c r="AZ25" s="26"/>
      <c r="BA25" s="26"/>
      <c r="BD25" s="26"/>
      <c r="BE25" s="26"/>
    </row>
    <row r="26" spans="1:57" s="6" customFormat="1" ht="20.25" customHeight="1" x14ac:dyDescent="0.25">
      <c r="A26" s="25"/>
      <c r="B26" s="36" t="s">
        <v>18</v>
      </c>
      <c r="C26" s="37">
        <v>4357605</v>
      </c>
      <c r="D26" s="38">
        <f t="shared" si="0"/>
        <v>5.1387176826815519</v>
      </c>
      <c r="E26" s="39"/>
      <c r="F26" s="38">
        <f t="shared" si="1"/>
        <v>0</v>
      </c>
      <c r="G26" s="39"/>
      <c r="H26" s="38">
        <f t="shared" si="2"/>
        <v>0</v>
      </c>
      <c r="I26" s="38"/>
      <c r="J26" s="38">
        <f t="shared" si="3"/>
        <v>0</v>
      </c>
      <c r="K26" s="40"/>
      <c r="L26" s="38">
        <f t="shared" si="4"/>
        <v>0</v>
      </c>
      <c r="M26" s="40"/>
      <c r="N26" s="38">
        <f t="shared" si="5"/>
        <v>0</v>
      </c>
      <c r="O26" s="125"/>
      <c r="P26" s="38">
        <f t="shared" si="6"/>
        <v>0</v>
      </c>
      <c r="Q26" s="40"/>
      <c r="R26" s="38">
        <f t="shared" si="7"/>
        <v>0</v>
      </c>
      <c r="S26" s="38"/>
      <c r="T26" s="38">
        <f t="shared" si="8"/>
        <v>0</v>
      </c>
      <c r="U26" s="40"/>
      <c r="V26" s="38">
        <f t="shared" si="9"/>
        <v>0</v>
      </c>
      <c r="W26" s="38"/>
      <c r="X26" s="38">
        <f t="shared" si="10"/>
        <v>0</v>
      </c>
      <c r="Y26" s="125"/>
      <c r="Z26" s="38">
        <f t="shared" si="11"/>
        <v>0</v>
      </c>
      <c r="AA26" s="40"/>
      <c r="AB26" s="38">
        <f t="shared" si="12"/>
        <v>0</v>
      </c>
      <c r="AC26" s="39">
        <v>70847878</v>
      </c>
      <c r="AD26" s="38">
        <f t="shared" si="12"/>
        <v>83.547555012229267</v>
      </c>
      <c r="AE26" s="41">
        <f t="shared" si="21"/>
        <v>75205483</v>
      </c>
      <c r="AF26" s="42">
        <f t="shared" si="13"/>
        <v>88.686272694910812</v>
      </c>
      <c r="AG26" s="38"/>
      <c r="AH26" s="38">
        <f t="shared" si="14"/>
        <v>0</v>
      </c>
      <c r="AI26" s="38"/>
      <c r="AJ26" s="38">
        <f t="shared" si="15"/>
        <v>0</v>
      </c>
      <c r="AK26" s="40"/>
      <c r="AL26" s="38">
        <f t="shared" si="16"/>
        <v>0</v>
      </c>
      <c r="AM26" s="40"/>
      <c r="AN26" s="38">
        <f t="shared" si="16"/>
        <v>0</v>
      </c>
      <c r="AO26" s="40">
        <v>9593980</v>
      </c>
      <c r="AP26" s="38">
        <f t="shared" si="16"/>
        <v>11.313727305089184</v>
      </c>
      <c r="AQ26" s="41">
        <f t="shared" si="17"/>
        <v>9593980</v>
      </c>
      <c r="AR26" s="42">
        <f t="shared" si="18"/>
        <v>11.313727305089184</v>
      </c>
      <c r="AS26" s="40">
        <v>84799463</v>
      </c>
      <c r="AT26" s="38">
        <f t="shared" si="19"/>
        <v>1.4620806776760031</v>
      </c>
      <c r="AU26" s="82">
        <f t="shared" si="20"/>
        <v>17</v>
      </c>
      <c r="AV26" s="26"/>
      <c r="AW26" s="26"/>
      <c r="AX26" s="26"/>
      <c r="AY26" s="26"/>
      <c r="AZ26" s="26"/>
      <c r="BA26" s="26"/>
      <c r="BD26" s="26"/>
      <c r="BE26" s="26"/>
    </row>
    <row r="27" spans="1:57" s="6" customFormat="1" ht="20.25" customHeight="1" x14ac:dyDescent="0.25">
      <c r="A27" s="25"/>
      <c r="B27" s="30" t="s">
        <v>46</v>
      </c>
      <c r="C27" s="31">
        <v>110897073</v>
      </c>
      <c r="D27" s="32">
        <f t="shared" si="0"/>
        <v>54.650533239178834</v>
      </c>
      <c r="E27" s="80"/>
      <c r="F27" s="32">
        <f t="shared" si="1"/>
        <v>0</v>
      </c>
      <c r="G27" s="43"/>
      <c r="H27" s="32">
        <f t="shared" si="2"/>
        <v>0</v>
      </c>
      <c r="I27" s="32"/>
      <c r="J27" s="32">
        <f t="shared" si="3"/>
        <v>0</v>
      </c>
      <c r="K27" s="33"/>
      <c r="L27" s="32">
        <f t="shared" si="4"/>
        <v>0</v>
      </c>
      <c r="M27" s="33">
        <v>19614</v>
      </c>
      <c r="N27" s="32">
        <f t="shared" si="5"/>
        <v>9.6658597919284453E-3</v>
      </c>
      <c r="O27" s="124"/>
      <c r="P27" s="32">
        <f t="shared" si="6"/>
        <v>0</v>
      </c>
      <c r="Q27" s="33">
        <v>755385</v>
      </c>
      <c r="R27" s="32">
        <f t="shared" si="7"/>
        <v>0.3722568318000341</v>
      </c>
      <c r="S27" s="32"/>
      <c r="T27" s="32">
        <f t="shared" si="8"/>
        <v>0</v>
      </c>
      <c r="U27" s="33"/>
      <c r="V27" s="32">
        <f t="shared" si="9"/>
        <v>0</v>
      </c>
      <c r="W27" s="32"/>
      <c r="X27" s="32">
        <f t="shared" si="10"/>
        <v>0</v>
      </c>
      <c r="Y27" s="124">
        <v>10000000</v>
      </c>
      <c r="Z27" s="32">
        <f t="shared" si="11"/>
        <v>4.9280410889815673</v>
      </c>
      <c r="AA27" s="33"/>
      <c r="AB27" s="32">
        <f t="shared" si="12"/>
        <v>0</v>
      </c>
      <c r="AC27" s="80">
        <v>76778065</v>
      </c>
      <c r="AD27" s="32">
        <f t="shared" si="12"/>
        <v>37.836545905249757</v>
      </c>
      <c r="AE27" s="34">
        <f t="shared" si="21"/>
        <v>198450137</v>
      </c>
      <c r="AF27" s="35">
        <f t="shared" si="13"/>
        <v>97.797042925002117</v>
      </c>
      <c r="AG27" s="32"/>
      <c r="AH27" s="32">
        <f t="shared" si="14"/>
        <v>0</v>
      </c>
      <c r="AI27" s="32"/>
      <c r="AJ27" s="32">
        <f t="shared" si="15"/>
        <v>0</v>
      </c>
      <c r="AK27" s="33">
        <v>902537</v>
      </c>
      <c r="AL27" s="32">
        <f t="shared" si="16"/>
        <v>0.44477394203261567</v>
      </c>
      <c r="AM27" s="33">
        <v>426953</v>
      </c>
      <c r="AN27" s="32">
        <f t="shared" si="16"/>
        <v>0.21040419270639468</v>
      </c>
      <c r="AO27" s="33">
        <v>2713315</v>
      </c>
      <c r="AP27" s="32">
        <f t="shared" si="16"/>
        <v>1.337132780735002</v>
      </c>
      <c r="AQ27" s="34">
        <f t="shared" si="17"/>
        <v>4042805</v>
      </c>
      <c r="AR27" s="35">
        <f t="shared" si="18"/>
        <v>1.9923109154740124</v>
      </c>
      <c r="AS27" s="33">
        <v>202920386</v>
      </c>
      <c r="AT27" s="32">
        <f t="shared" si="19"/>
        <v>3.4986775267333488</v>
      </c>
      <c r="AU27" s="81">
        <f t="shared" si="20"/>
        <v>11</v>
      </c>
      <c r="AV27" s="26"/>
      <c r="AW27" s="26"/>
      <c r="AX27" s="26"/>
      <c r="AY27" s="26"/>
      <c r="AZ27" s="26"/>
      <c r="BA27" s="26"/>
      <c r="BD27" s="26"/>
      <c r="BE27" s="26"/>
    </row>
    <row r="28" spans="1:57" s="6" customFormat="1" ht="20.25" customHeight="1" x14ac:dyDescent="0.25">
      <c r="A28" s="25"/>
      <c r="B28" s="30" t="s">
        <v>19</v>
      </c>
      <c r="C28" s="31">
        <v>1482706</v>
      </c>
      <c r="D28" s="32">
        <f t="shared" si="0"/>
        <v>25.236822974794425</v>
      </c>
      <c r="E28" s="80"/>
      <c r="F28" s="32">
        <f t="shared" si="1"/>
        <v>0</v>
      </c>
      <c r="G28" s="80"/>
      <c r="H28" s="32">
        <f t="shared" si="2"/>
        <v>0</v>
      </c>
      <c r="I28" s="32"/>
      <c r="J28" s="32">
        <f t="shared" si="3"/>
        <v>0</v>
      </c>
      <c r="K28" s="33"/>
      <c r="L28" s="32">
        <f t="shared" si="4"/>
        <v>0</v>
      </c>
      <c r="M28" s="33"/>
      <c r="N28" s="32">
        <f t="shared" si="5"/>
        <v>0</v>
      </c>
      <c r="O28" s="124"/>
      <c r="P28" s="32">
        <f t="shared" si="6"/>
        <v>0</v>
      </c>
      <c r="Q28" s="33"/>
      <c r="R28" s="32">
        <f t="shared" si="7"/>
        <v>0</v>
      </c>
      <c r="S28" s="32"/>
      <c r="T28" s="32">
        <f t="shared" si="8"/>
        <v>0</v>
      </c>
      <c r="U28" s="33"/>
      <c r="V28" s="32">
        <f t="shared" si="9"/>
        <v>0</v>
      </c>
      <c r="W28" s="32"/>
      <c r="X28" s="32">
        <f t="shared" si="10"/>
        <v>0</v>
      </c>
      <c r="Y28" s="124"/>
      <c r="Z28" s="32">
        <f t="shared" si="11"/>
        <v>0</v>
      </c>
      <c r="AA28" s="33"/>
      <c r="AB28" s="32">
        <f t="shared" si="12"/>
        <v>0</v>
      </c>
      <c r="AC28" s="80">
        <v>3096125</v>
      </c>
      <c r="AD28" s="32">
        <f t="shared" si="12"/>
        <v>52.69848407764951</v>
      </c>
      <c r="AE28" s="34">
        <f t="shared" si="21"/>
        <v>4578831</v>
      </c>
      <c r="AF28" s="35">
        <f t="shared" si="13"/>
        <v>77.935307052443932</v>
      </c>
      <c r="AG28" s="32"/>
      <c r="AH28" s="32">
        <f t="shared" si="14"/>
        <v>0</v>
      </c>
      <c r="AI28" s="32"/>
      <c r="AJ28" s="32">
        <f t="shared" si="15"/>
        <v>0</v>
      </c>
      <c r="AK28" s="33">
        <v>965116</v>
      </c>
      <c r="AL28" s="32">
        <f t="shared" si="16"/>
        <v>16.427033843622201</v>
      </c>
      <c r="AM28" s="33">
        <v>331222</v>
      </c>
      <c r="AN28" s="32">
        <f t="shared" si="16"/>
        <v>5.6376591039338608</v>
      </c>
      <c r="AO28" s="33"/>
      <c r="AP28" s="32">
        <f t="shared" si="16"/>
        <v>0</v>
      </c>
      <c r="AQ28" s="34">
        <f t="shared" si="17"/>
        <v>1296338</v>
      </c>
      <c r="AR28" s="35">
        <f t="shared" si="18"/>
        <v>22.064692947556061</v>
      </c>
      <c r="AS28" s="33">
        <v>5875169</v>
      </c>
      <c r="AT28" s="32">
        <f t="shared" si="19"/>
        <v>0.1012974701618222</v>
      </c>
      <c r="AU28" s="81">
        <f t="shared" si="20"/>
        <v>32</v>
      </c>
      <c r="AV28" s="26"/>
      <c r="AW28" s="26"/>
      <c r="AX28" s="26"/>
      <c r="AY28" s="26"/>
      <c r="AZ28" s="26"/>
      <c r="BA28" s="26"/>
      <c r="BD28" s="26"/>
      <c r="BE28" s="26"/>
    </row>
    <row r="29" spans="1:57" s="6" customFormat="1" ht="20.25" customHeight="1" x14ac:dyDescent="0.25">
      <c r="A29" s="25"/>
      <c r="B29" s="30" t="s">
        <v>47</v>
      </c>
      <c r="C29" s="31">
        <v>607741576</v>
      </c>
      <c r="D29" s="32">
        <f t="shared" si="0"/>
        <v>36.411139162246123</v>
      </c>
      <c r="E29" s="80"/>
      <c r="F29" s="32">
        <f t="shared" si="1"/>
        <v>0</v>
      </c>
      <c r="G29" s="80"/>
      <c r="H29" s="32">
        <f t="shared" si="2"/>
        <v>0</v>
      </c>
      <c r="I29" s="32">
        <v>183616375</v>
      </c>
      <c r="J29" s="32">
        <f t="shared" si="3"/>
        <v>11.000862285242388</v>
      </c>
      <c r="K29" s="33"/>
      <c r="L29" s="32">
        <f t="shared" si="4"/>
        <v>0</v>
      </c>
      <c r="M29" s="33"/>
      <c r="N29" s="32">
        <f t="shared" si="5"/>
        <v>0</v>
      </c>
      <c r="O29" s="124"/>
      <c r="P29" s="32">
        <f t="shared" si="6"/>
        <v>0</v>
      </c>
      <c r="Q29" s="33">
        <v>1105957</v>
      </c>
      <c r="R29" s="32">
        <f t="shared" si="7"/>
        <v>6.6260324823425004E-2</v>
      </c>
      <c r="S29" s="32"/>
      <c r="T29" s="32">
        <f t="shared" si="8"/>
        <v>0</v>
      </c>
      <c r="U29" s="33"/>
      <c r="V29" s="32">
        <f t="shared" si="9"/>
        <v>0</v>
      </c>
      <c r="W29" s="32"/>
      <c r="X29" s="32">
        <f t="shared" si="10"/>
        <v>0</v>
      </c>
      <c r="Y29" s="124"/>
      <c r="Z29" s="32">
        <f t="shared" si="11"/>
        <v>0</v>
      </c>
      <c r="AA29" s="33"/>
      <c r="AB29" s="32">
        <f t="shared" si="12"/>
        <v>0</v>
      </c>
      <c r="AC29" s="80">
        <v>776727106</v>
      </c>
      <c r="AD29" s="32">
        <f t="shared" si="12"/>
        <v>46.535435231856994</v>
      </c>
      <c r="AE29" s="34">
        <f t="shared" si="21"/>
        <v>1385574639</v>
      </c>
      <c r="AF29" s="35">
        <f t="shared" si="13"/>
        <v>83.012834718926541</v>
      </c>
      <c r="AG29" s="32"/>
      <c r="AH29" s="32">
        <f t="shared" si="14"/>
        <v>0</v>
      </c>
      <c r="AI29" s="32">
        <v>86727875</v>
      </c>
      <c r="AJ29" s="32">
        <f t="shared" si="15"/>
        <v>5.1960584080080876</v>
      </c>
      <c r="AK29" s="33"/>
      <c r="AL29" s="32">
        <f t="shared" si="16"/>
        <v>0</v>
      </c>
      <c r="AM29" s="33"/>
      <c r="AN29" s="32">
        <f t="shared" si="16"/>
        <v>0</v>
      </c>
      <c r="AO29" s="33"/>
      <c r="AP29" s="32">
        <f t="shared" si="16"/>
        <v>0</v>
      </c>
      <c r="AQ29" s="34">
        <f t="shared" si="17"/>
        <v>0</v>
      </c>
      <c r="AR29" s="35">
        <f t="shared" si="18"/>
        <v>0</v>
      </c>
      <c r="AS29" s="33">
        <v>1669108932</v>
      </c>
      <c r="AT29" s="32">
        <f t="shared" si="19"/>
        <v>28.778152975020959</v>
      </c>
      <c r="AU29" s="81">
        <f t="shared" si="20"/>
        <v>1</v>
      </c>
      <c r="AV29" s="26"/>
      <c r="AW29" s="26"/>
      <c r="AX29" s="26"/>
      <c r="AY29" s="26"/>
      <c r="AZ29" s="26"/>
      <c r="BA29" s="26"/>
      <c r="BD29" s="26"/>
      <c r="BE29" s="26"/>
    </row>
    <row r="30" spans="1:57" s="6" customFormat="1" ht="20.25" customHeight="1" x14ac:dyDescent="0.25">
      <c r="A30" s="25"/>
      <c r="B30" s="30" t="s">
        <v>35</v>
      </c>
      <c r="C30" s="31">
        <v>1294819</v>
      </c>
      <c r="D30" s="32">
        <f t="shared" si="0"/>
        <v>36.212919219638145</v>
      </c>
      <c r="E30" s="80"/>
      <c r="F30" s="32">
        <f t="shared" si="1"/>
        <v>0</v>
      </c>
      <c r="G30" s="80"/>
      <c r="H30" s="32">
        <f t="shared" si="2"/>
        <v>0</v>
      </c>
      <c r="I30" s="32"/>
      <c r="J30" s="32">
        <f t="shared" si="3"/>
        <v>0</v>
      </c>
      <c r="K30" s="33"/>
      <c r="L30" s="32">
        <f t="shared" si="4"/>
        <v>0</v>
      </c>
      <c r="M30" s="33">
        <v>141266</v>
      </c>
      <c r="N30" s="32">
        <f t="shared" si="5"/>
        <v>3.9508643651980715</v>
      </c>
      <c r="O30" s="124"/>
      <c r="P30" s="32">
        <f t="shared" si="6"/>
        <v>0</v>
      </c>
      <c r="Q30" s="33">
        <v>86809</v>
      </c>
      <c r="R30" s="32">
        <f t="shared" si="7"/>
        <v>2.4278353225721645</v>
      </c>
      <c r="S30" s="32"/>
      <c r="T30" s="32">
        <f t="shared" si="8"/>
        <v>0</v>
      </c>
      <c r="U30" s="33"/>
      <c r="V30" s="32">
        <f t="shared" si="9"/>
        <v>0</v>
      </c>
      <c r="W30" s="32"/>
      <c r="X30" s="32">
        <f t="shared" si="10"/>
        <v>0</v>
      </c>
      <c r="Y30" s="124"/>
      <c r="Z30" s="32">
        <f t="shared" si="11"/>
        <v>0</v>
      </c>
      <c r="AA30" s="33"/>
      <c r="AB30" s="32">
        <f t="shared" si="12"/>
        <v>0</v>
      </c>
      <c r="AC30" s="80"/>
      <c r="AD30" s="32">
        <f t="shared" si="12"/>
        <v>0</v>
      </c>
      <c r="AE30" s="34">
        <f t="shared" si="21"/>
        <v>1522894</v>
      </c>
      <c r="AF30" s="35">
        <f t="shared" si="13"/>
        <v>42.591618907408382</v>
      </c>
      <c r="AG30" s="32"/>
      <c r="AH30" s="32">
        <f t="shared" si="14"/>
        <v>0</v>
      </c>
      <c r="AI30" s="32"/>
      <c r="AJ30" s="32">
        <f t="shared" si="15"/>
        <v>0</v>
      </c>
      <c r="AK30" s="33">
        <v>1271395</v>
      </c>
      <c r="AL30" s="32">
        <f t="shared" si="16"/>
        <v>35.557807254335813</v>
      </c>
      <c r="AM30" s="33">
        <v>781283</v>
      </c>
      <c r="AN30" s="32">
        <f t="shared" si="16"/>
        <v>21.850573838255809</v>
      </c>
      <c r="AO30" s="33"/>
      <c r="AP30" s="32">
        <f t="shared" si="16"/>
        <v>0</v>
      </c>
      <c r="AQ30" s="34">
        <f t="shared" si="17"/>
        <v>2052678</v>
      </c>
      <c r="AR30" s="35">
        <f t="shared" si="18"/>
        <v>57.408381092591618</v>
      </c>
      <c r="AS30" s="33">
        <v>3575572</v>
      </c>
      <c r="AT30" s="32">
        <f t="shared" si="19"/>
        <v>6.164867733701735E-2</v>
      </c>
      <c r="AU30" s="81">
        <f t="shared" si="20"/>
        <v>33</v>
      </c>
      <c r="AV30" s="26"/>
      <c r="AW30" s="26"/>
      <c r="AX30" s="26"/>
      <c r="AY30" s="26"/>
      <c r="AZ30" s="26"/>
      <c r="BA30" s="26"/>
      <c r="BD30" s="26"/>
      <c r="BE30" s="26"/>
    </row>
    <row r="31" spans="1:57" s="6" customFormat="1" ht="20.25" customHeight="1" x14ac:dyDescent="0.25">
      <c r="A31" s="25"/>
      <c r="B31" s="36" t="s">
        <v>48</v>
      </c>
      <c r="C31" s="37">
        <v>133991162</v>
      </c>
      <c r="D31" s="38">
        <f t="shared" si="0"/>
        <v>41.638678579234231</v>
      </c>
      <c r="E31" s="39"/>
      <c r="F31" s="38">
        <f t="shared" si="1"/>
        <v>0</v>
      </c>
      <c r="G31" s="95"/>
      <c r="H31" s="38">
        <f t="shared" si="2"/>
        <v>0</v>
      </c>
      <c r="I31" s="38">
        <v>7651</v>
      </c>
      <c r="J31" s="38">
        <f t="shared" si="3"/>
        <v>2.3776010675220587E-3</v>
      </c>
      <c r="K31" s="40"/>
      <c r="L31" s="38">
        <f t="shared" si="4"/>
        <v>0</v>
      </c>
      <c r="M31" s="40">
        <v>30414</v>
      </c>
      <c r="N31" s="38">
        <f t="shared" si="5"/>
        <v>9.4513604584519524E-3</v>
      </c>
      <c r="O31" s="125"/>
      <c r="P31" s="38">
        <f t="shared" si="6"/>
        <v>0</v>
      </c>
      <c r="Q31" s="40">
        <v>1329119</v>
      </c>
      <c r="R31" s="38">
        <f t="shared" si="7"/>
        <v>0.41303290462212144</v>
      </c>
      <c r="S31" s="38"/>
      <c r="T31" s="38">
        <f t="shared" si="8"/>
        <v>0</v>
      </c>
      <c r="U31" s="40"/>
      <c r="V31" s="38">
        <f t="shared" si="9"/>
        <v>0</v>
      </c>
      <c r="W31" s="38"/>
      <c r="X31" s="38">
        <f t="shared" si="10"/>
        <v>0</v>
      </c>
      <c r="Y31" s="125">
        <v>12862699</v>
      </c>
      <c r="Z31" s="38">
        <f t="shared" si="11"/>
        <v>3.9971725099483617</v>
      </c>
      <c r="AA31" s="40"/>
      <c r="AB31" s="38">
        <f t="shared" si="12"/>
        <v>0</v>
      </c>
      <c r="AC31" s="39">
        <v>156762546</v>
      </c>
      <c r="AD31" s="38">
        <f t="shared" si="12"/>
        <v>48.715043356041797</v>
      </c>
      <c r="AE31" s="41">
        <f t="shared" si="21"/>
        <v>304975940</v>
      </c>
      <c r="AF31" s="42">
        <f t="shared" si="13"/>
        <v>94.773378710304968</v>
      </c>
      <c r="AG31" s="38"/>
      <c r="AH31" s="38">
        <f t="shared" si="14"/>
        <v>0</v>
      </c>
      <c r="AI31" s="38">
        <v>1184917</v>
      </c>
      <c r="AJ31" s="38">
        <f t="shared" si="15"/>
        <v>0.36822113764541042</v>
      </c>
      <c r="AK31" s="40">
        <v>2141843</v>
      </c>
      <c r="AL31" s="38">
        <f t="shared" si="16"/>
        <v>0.66559249813941301</v>
      </c>
      <c r="AM31" s="40"/>
      <c r="AN31" s="38">
        <f t="shared" si="16"/>
        <v>0</v>
      </c>
      <c r="AO31" s="40"/>
      <c r="AP31" s="38">
        <f t="shared" si="16"/>
        <v>0</v>
      </c>
      <c r="AQ31" s="41">
        <f t="shared" si="17"/>
        <v>2141843</v>
      </c>
      <c r="AR31" s="42">
        <f t="shared" si="18"/>
        <v>0.66559249813941301</v>
      </c>
      <c r="AS31" s="40">
        <v>321794943</v>
      </c>
      <c r="AT31" s="38">
        <f t="shared" si="19"/>
        <v>5.5482682518184205</v>
      </c>
      <c r="AU31" s="82">
        <f t="shared" si="20"/>
        <v>5</v>
      </c>
      <c r="AV31" s="26"/>
      <c r="AW31" s="26"/>
      <c r="AX31" s="26"/>
      <c r="AY31" s="26"/>
      <c r="AZ31" s="26"/>
      <c r="BA31" s="26"/>
      <c r="BD31" s="26"/>
      <c r="BE31" s="26"/>
    </row>
    <row r="32" spans="1:57" s="6" customFormat="1" ht="20.25" customHeight="1" x14ac:dyDescent="0.25">
      <c r="A32" s="25"/>
      <c r="B32" s="30" t="s">
        <v>20</v>
      </c>
      <c r="C32" s="31">
        <v>50905656</v>
      </c>
      <c r="D32" s="32">
        <f t="shared" si="0"/>
        <v>49.933883211385414</v>
      </c>
      <c r="E32" s="80"/>
      <c r="F32" s="45">
        <f t="shared" si="1"/>
        <v>0</v>
      </c>
      <c r="G32" s="43"/>
      <c r="H32" s="32">
        <f t="shared" si="2"/>
        <v>0</v>
      </c>
      <c r="I32" s="32"/>
      <c r="J32" s="32">
        <f t="shared" si="3"/>
        <v>0</v>
      </c>
      <c r="K32" s="46"/>
      <c r="L32" s="45">
        <f t="shared" si="4"/>
        <v>0</v>
      </c>
      <c r="M32" s="46"/>
      <c r="N32" s="32">
        <f t="shared" si="5"/>
        <v>0</v>
      </c>
      <c r="O32" s="124"/>
      <c r="P32" s="32">
        <f t="shared" si="6"/>
        <v>0</v>
      </c>
      <c r="Q32" s="46"/>
      <c r="R32" s="45">
        <f t="shared" si="7"/>
        <v>0</v>
      </c>
      <c r="S32" s="45"/>
      <c r="T32" s="45">
        <f t="shared" si="8"/>
        <v>0</v>
      </c>
      <c r="U32" s="46"/>
      <c r="V32" s="32">
        <f t="shared" si="9"/>
        <v>0</v>
      </c>
      <c r="W32" s="32"/>
      <c r="X32" s="32">
        <f t="shared" si="10"/>
        <v>0</v>
      </c>
      <c r="Y32" s="124">
        <v>15000000</v>
      </c>
      <c r="Z32" s="32">
        <f t="shared" si="11"/>
        <v>14.713654768947116</v>
      </c>
      <c r="AA32" s="46"/>
      <c r="AB32" s="45">
        <f t="shared" si="12"/>
        <v>0</v>
      </c>
      <c r="AC32" s="80">
        <v>35102463</v>
      </c>
      <c r="AD32" s="45">
        <f t="shared" si="12"/>
        <v>34.432368141449309</v>
      </c>
      <c r="AE32" s="34">
        <f t="shared" si="21"/>
        <v>101008119</v>
      </c>
      <c r="AF32" s="47">
        <f t="shared" si="13"/>
        <v>99.079906121781832</v>
      </c>
      <c r="AG32" s="45"/>
      <c r="AH32" s="45">
        <f t="shared" si="14"/>
        <v>0</v>
      </c>
      <c r="AI32" s="45"/>
      <c r="AJ32" s="45">
        <f t="shared" si="15"/>
        <v>0</v>
      </c>
      <c r="AK32" s="46"/>
      <c r="AL32" s="45">
        <f t="shared" si="16"/>
        <v>0</v>
      </c>
      <c r="AM32" s="33"/>
      <c r="AN32" s="32">
        <f t="shared" si="16"/>
        <v>0</v>
      </c>
      <c r="AO32" s="46">
        <v>670000</v>
      </c>
      <c r="AP32" s="45">
        <f t="shared" si="16"/>
        <v>0.65720991301297116</v>
      </c>
      <c r="AQ32" s="34">
        <f t="shared" si="17"/>
        <v>670000</v>
      </c>
      <c r="AR32" s="35">
        <f t="shared" si="18"/>
        <v>0.65720991301297116</v>
      </c>
      <c r="AS32" s="33">
        <v>101946119</v>
      </c>
      <c r="AT32" s="45">
        <f t="shared" si="19"/>
        <v>1.7577169180182008</v>
      </c>
      <c r="AU32" s="81">
        <f t="shared" si="20"/>
        <v>14</v>
      </c>
      <c r="AV32" s="26"/>
      <c r="AW32" s="26"/>
      <c r="AX32" s="26"/>
      <c r="AY32" s="26"/>
      <c r="AZ32" s="26"/>
      <c r="BA32" s="26"/>
      <c r="BD32" s="26"/>
      <c r="BE32" s="26"/>
    </row>
    <row r="33" spans="1:57" s="6" customFormat="1" ht="20.25" customHeight="1" x14ac:dyDescent="0.25">
      <c r="A33" s="25"/>
      <c r="B33" s="30" t="s">
        <v>40</v>
      </c>
      <c r="C33" s="31">
        <v>122769455</v>
      </c>
      <c r="D33" s="32">
        <f t="shared" si="0"/>
        <v>61.154497524229988</v>
      </c>
      <c r="E33" s="80">
        <v>1058250</v>
      </c>
      <c r="F33" s="32">
        <f t="shared" si="1"/>
        <v>0.52714046018218774</v>
      </c>
      <c r="G33" s="80"/>
      <c r="H33" s="32">
        <f t="shared" si="2"/>
        <v>0</v>
      </c>
      <c r="I33" s="32"/>
      <c r="J33" s="32">
        <f t="shared" si="3"/>
        <v>0</v>
      </c>
      <c r="K33" s="33"/>
      <c r="L33" s="32">
        <f t="shared" si="4"/>
        <v>0</v>
      </c>
      <c r="M33" s="33"/>
      <c r="N33" s="32">
        <f t="shared" si="5"/>
        <v>0</v>
      </c>
      <c r="O33" s="124">
        <v>49643</v>
      </c>
      <c r="P33" s="32">
        <f t="shared" si="6"/>
        <v>2.4728404313559504E-2</v>
      </c>
      <c r="Q33" s="33">
        <v>6654</v>
      </c>
      <c r="R33" s="32">
        <f t="shared" si="7"/>
        <v>3.3145217312093335E-3</v>
      </c>
      <c r="S33" s="32">
        <v>89100</v>
      </c>
      <c r="T33" s="32">
        <f t="shared" si="8"/>
        <v>4.4382910467500994E-2</v>
      </c>
      <c r="U33" s="33"/>
      <c r="V33" s="32">
        <f t="shared" si="9"/>
        <v>0</v>
      </c>
      <c r="W33" s="32"/>
      <c r="X33" s="32">
        <f t="shared" si="10"/>
        <v>0</v>
      </c>
      <c r="Y33" s="124"/>
      <c r="Z33" s="32">
        <f t="shared" si="11"/>
        <v>0</v>
      </c>
      <c r="AA33" s="33"/>
      <c r="AB33" s="32">
        <f t="shared" si="12"/>
        <v>0</v>
      </c>
      <c r="AC33" s="80">
        <v>66288061</v>
      </c>
      <c r="AD33" s="32">
        <f t="shared" si="12"/>
        <v>33.019720274155382</v>
      </c>
      <c r="AE33" s="34">
        <f t="shared" si="21"/>
        <v>190172063</v>
      </c>
      <c r="AF33" s="35">
        <f t="shared" si="13"/>
        <v>94.729401184612328</v>
      </c>
      <c r="AG33" s="32">
        <v>1167080</v>
      </c>
      <c r="AH33" s="32">
        <f t="shared" si="14"/>
        <v>0.58135137091370437</v>
      </c>
      <c r="AI33" s="32"/>
      <c r="AJ33" s="32">
        <f t="shared" si="15"/>
        <v>0</v>
      </c>
      <c r="AK33" s="33">
        <v>846714</v>
      </c>
      <c r="AL33" s="32">
        <f t="shared" si="16"/>
        <v>0.42176915436116313</v>
      </c>
      <c r="AM33" s="33">
        <v>617355</v>
      </c>
      <c r="AN33" s="32">
        <f t="shared" si="16"/>
        <v>0.3075197720725486</v>
      </c>
      <c r="AO33" s="33"/>
      <c r="AP33" s="32">
        <f t="shared" si="16"/>
        <v>0</v>
      </c>
      <c r="AQ33" s="34">
        <f t="shared" si="17"/>
        <v>1464069</v>
      </c>
      <c r="AR33" s="35">
        <f t="shared" si="18"/>
        <v>0.72928892643371179</v>
      </c>
      <c r="AS33" s="33">
        <v>200752945.36000001</v>
      </c>
      <c r="AT33" s="32">
        <f t="shared" si="19"/>
        <v>3.4613073245216475</v>
      </c>
      <c r="AU33" s="81">
        <f t="shared" si="20"/>
        <v>12</v>
      </c>
      <c r="AV33" s="26"/>
      <c r="AW33" s="26"/>
      <c r="AX33" s="26"/>
      <c r="AY33" s="26"/>
      <c r="AZ33" s="26"/>
      <c r="BA33" s="26"/>
      <c r="BD33" s="26"/>
      <c r="BE33" s="26"/>
    </row>
    <row r="34" spans="1:57" s="6" customFormat="1" ht="20.25" customHeight="1" x14ac:dyDescent="0.25">
      <c r="A34" s="25"/>
      <c r="B34" s="30" t="s">
        <v>34</v>
      </c>
      <c r="C34" s="31">
        <v>0</v>
      </c>
      <c r="D34" s="32">
        <f t="shared" si="0"/>
        <v>0</v>
      </c>
      <c r="E34" s="80"/>
      <c r="F34" s="32">
        <f t="shared" si="1"/>
        <v>0</v>
      </c>
      <c r="G34" s="43"/>
      <c r="H34" s="32">
        <f t="shared" si="2"/>
        <v>0</v>
      </c>
      <c r="I34" s="32"/>
      <c r="J34" s="32">
        <f t="shared" si="3"/>
        <v>0</v>
      </c>
      <c r="K34" s="33"/>
      <c r="L34" s="32">
        <f t="shared" si="4"/>
        <v>0</v>
      </c>
      <c r="M34" s="33"/>
      <c r="N34" s="32">
        <f t="shared" si="5"/>
        <v>0</v>
      </c>
      <c r="O34" s="124"/>
      <c r="P34" s="32">
        <f t="shared" si="6"/>
        <v>0</v>
      </c>
      <c r="Q34" s="33"/>
      <c r="R34" s="32">
        <f t="shared" si="7"/>
        <v>0</v>
      </c>
      <c r="S34" s="32"/>
      <c r="T34" s="32">
        <f t="shared" si="8"/>
        <v>0</v>
      </c>
      <c r="U34" s="33"/>
      <c r="V34" s="32">
        <f t="shared" si="9"/>
        <v>0</v>
      </c>
      <c r="W34" s="32"/>
      <c r="X34" s="32">
        <f t="shared" si="10"/>
        <v>0</v>
      </c>
      <c r="Y34" s="124"/>
      <c r="Z34" s="32">
        <f t="shared" si="11"/>
        <v>0</v>
      </c>
      <c r="AA34" s="33"/>
      <c r="AB34" s="32">
        <f t="shared" si="12"/>
        <v>0</v>
      </c>
      <c r="AC34" s="80">
        <v>5721665</v>
      </c>
      <c r="AD34" s="32">
        <f t="shared" si="12"/>
        <v>53.196806703078522</v>
      </c>
      <c r="AE34" s="34">
        <f t="shared" si="21"/>
        <v>5721665</v>
      </c>
      <c r="AF34" s="35">
        <f t="shared" si="13"/>
        <v>53.196806703078522</v>
      </c>
      <c r="AG34" s="32"/>
      <c r="AH34" s="32">
        <f t="shared" si="14"/>
        <v>0</v>
      </c>
      <c r="AI34" s="32"/>
      <c r="AJ34" s="32">
        <f t="shared" si="15"/>
        <v>0</v>
      </c>
      <c r="AK34" s="33">
        <v>127051</v>
      </c>
      <c r="AL34" s="32">
        <f t="shared" si="16"/>
        <v>1.1812483758543761</v>
      </c>
      <c r="AM34" s="33">
        <v>42528</v>
      </c>
      <c r="AN34" s="32">
        <f t="shared" si="16"/>
        <v>0.39540130284952429</v>
      </c>
      <c r="AO34" s="33">
        <v>4864411</v>
      </c>
      <c r="AP34" s="32">
        <f t="shared" si="16"/>
        <v>45.226543618217576</v>
      </c>
      <c r="AQ34" s="34">
        <f t="shared" si="17"/>
        <v>5033990</v>
      </c>
      <c r="AR34" s="35">
        <f t="shared" si="18"/>
        <v>46.803193296921478</v>
      </c>
      <c r="AS34" s="33">
        <v>10755655</v>
      </c>
      <c r="AT34" s="32">
        <f t="shared" si="19"/>
        <v>0.18544498744348525</v>
      </c>
      <c r="AU34" s="81">
        <f t="shared" si="20"/>
        <v>30</v>
      </c>
      <c r="AV34" s="26"/>
      <c r="AW34" s="26"/>
      <c r="AX34" s="26"/>
      <c r="AY34" s="26"/>
      <c r="AZ34" s="26"/>
      <c r="BA34" s="26"/>
      <c r="BD34" s="26"/>
      <c r="BE34" s="26"/>
    </row>
    <row r="35" spans="1:57" s="6" customFormat="1" ht="20.25" customHeight="1" x14ac:dyDescent="0.2">
      <c r="B35" s="30" t="s">
        <v>83</v>
      </c>
      <c r="C35" s="31">
        <v>231780</v>
      </c>
      <c r="D35" s="32">
        <f t="shared" si="0"/>
        <v>11.912973309142121</v>
      </c>
      <c r="E35" s="80"/>
      <c r="F35" s="32">
        <f t="shared" si="1"/>
        <v>0</v>
      </c>
      <c r="G35" s="43"/>
      <c r="H35" s="32">
        <f t="shared" si="2"/>
        <v>0</v>
      </c>
      <c r="I35" s="32"/>
      <c r="J35" s="32">
        <f t="shared" si="3"/>
        <v>0</v>
      </c>
      <c r="K35" s="33"/>
      <c r="L35" s="32">
        <f t="shared" si="4"/>
        <v>0</v>
      </c>
      <c r="M35" s="33"/>
      <c r="N35" s="32">
        <f t="shared" si="5"/>
        <v>0</v>
      </c>
      <c r="O35" s="124"/>
      <c r="P35" s="32">
        <f t="shared" si="6"/>
        <v>0</v>
      </c>
      <c r="Q35" s="33">
        <v>699580</v>
      </c>
      <c r="R35" s="32">
        <f t="shared" si="7"/>
        <v>35.956846438906048</v>
      </c>
      <c r="S35" s="32"/>
      <c r="T35" s="32">
        <f t="shared" si="8"/>
        <v>0</v>
      </c>
      <c r="U35" s="33"/>
      <c r="V35" s="32">
        <f t="shared" si="9"/>
        <v>0</v>
      </c>
      <c r="W35" s="32"/>
      <c r="X35" s="32">
        <f t="shared" si="10"/>
        <v>0</v>
      </c>
      <c r="Y35" s="124"/>
      <c r="Z35" s="32">
        <f t="shared" si="11"/>
        <v>0</v>
      </c>
      <c r="AA35" s="33"/>
      <c r="AB35" s="32">
        <f t="shared" si="12"/>
        <v>0</v>
      </c>
      <c r="AC35" s="80">
        <v>674250</v>
      </c>
      <c r="AD35" s="32">
        <f t="shared" si="12"/>
        <v>34.654941123863466</v>
      </c>
      <c r="AE35" s="34">
        <f t="shared" si="21"/>
        <v>1605610</v>
      </c>
      <c r="AF35" s="35">
        <f t="shared" si="13"/>
        <v>82.524760871911639</v>
      </c>
      <c r="AG35" s="32"/>
      <c r="AH35" s="32">
        <f t="shared" si="14"/>
        <v>0</v>
      </c>
      <c r="AI35" s="32"/>
      <c r="AJ35" s="32">
        <f t="shared" si="15"/>
        <v>0</v>
      </c>
      <c r="AK35" s="33"/>
      <c r="AL35" s="32">
        <f t="shared" si="16"/>
        <v>0</v>
      </c>
      <c r="AM35" s="33"/>
      <c r="AN35" s="32">
        <f t="shared" si="16"/>
        <v>0</v>
      </c>
      <c r="AO35" s="33"/>
      <c r="AP35" s="32">
        <f t="shared" si="16"/>
        <v>0</v>
      </c>
      <c r="AQ35" s="34">
        <f t="shared" si="17"/>
        <v>0</v>
      </c>
      <c r="AR35" s="35">
        <f t="shared" si="18"/>
        <v>0</v>
      </c>
      <c r="AS35" s="33">
        <v>1945610</v>
      </c>
      <c r="AT35" s="32">
        <f t="shared" si="19"/>
        <v>3.3545481146421981E-2</v>
      </c>
      <c r="AU35" s="81">
        <f t="shared" si="20"/>
        <v>35</v>
      </c>
      <c r="AV35" s="26"/>
      <c r="AW35" s="26"/>
      <c r="AX35" s="26"/>
      <c r="AY35" s="26"/>
      <c r="AZ35" s="26"/>
      <c r="BA35" s="26"/>
      <c r="BD35" s="26"/>
      <c r="BE35" s="26"/>
    </row>
    <row r="36" spans="1:57" s="6" customFormat="1" ht="20.25" customHeight="1" x14ac:dyDescent="0.25">
      <c r="A36" s="25"/>
      <c r="B36" s="36" t="s">
        <v>21</v>
      </c>
      <c r="C36" s="37">
        <v>4727120</v>
      </c>
      <c r="D36" s="38">
        <f t="shared" si="0"/>
        <v>9.3530075358753031</v>
      </c>
      <c r="E36" s="39"/>
      <c r="F36" s="38">
        <f t="shared" si="1"/>
        <v>0</v>
      </c>
      <c r="G36" s="39"/>
      <c r="H36" s="38">
        <f t="shared" si="2"/>
        <v>0</v>
      </c>
      <c r="I36" s="38"/>
      <c r="J36" s="38">
        <f t="shared" si="3"/>
        <v>0</v>
      </c>
      <c r="K36" s="40"/>
      <c r="L36" s="38">
        <f t="shared" si="4"/>
        <v>0</v>
      </c>
      <c r="M36" s="40"/>
      <c r="N36" s="38">
        <f t="shared" si="5"/>
        <v>0</v>
      </c>
      <c r="O36" s="125"/>
      <c r="P36" s="38">
        <f t="shared" si="6"/>
        <v>0</v>
      </c>
      <c r="Q36" s="40"/>
      <c r="R36" s="38">
        <f t="shared" si="7"/>
        <v>0</v>
      </c>
      <c r="S36" s="38"/>
      <c r="T36" s="38">
        <f t="shared" si="8"/>
        <v>0</v>
      </c>
      <c r="U36" s="40">
        <v>619774</v>
      </c>
      <c r="V36" s="38">
        <f t="shared" si="9"/>
        <v>1.2262753838573126</v>
      </c>
      <c r="W36" s="38"/>
      <c r="X36" s="38">
        <f t="shared" si="10"/>
        <v>0</v>
      </c>
      <c r="Y36" s="125">
        <v>15000000</v>
      </c>
      <c r="Z36" s="38">
        <f t="shared" si="11"/>
        <v>29.678771226059325</v>
      </c>
      <c r="AA36" s="40"/>
      <c r="AB36" s="38">
        <f t="shared" si="12"/>
        <v>0</v>
      </c>
      <c r="AC36" s="39">
        <v>28994924</v>
      </c>
      <c r="AD36" s="38">
        <f t="shared" si="12"/>
        <v>57.36891440753179</v>
      </c>
      <c r="AE36" s="41">
        <f t="shared" si="21"/>
        <v>49341818</v>
      </c>
      <c r="AF36" s="42">
        <f t="shared" si="13"/>
        <v>97.626968553323735</v>
      </c>
      <c r="AG36" s="38"/>
      <c r="AH36" s="38">
        <f t="shared" si="14"/>
        <v>0</v>
      </c>
      <c r="AI36" s="38"/>
      <c r="AJ36" s="38">
        <f t="shared" si="15"/>
        <v>0</v>
      </c>
      <c r="AK36" s="40"/>
      <c r="AL36" s="38">
        <f t="shared" si="16"/>
        <v>0</v>
      </c>
      <c r="AM36" s="40">
        <v>349358</v>
      </c>
      <c r="AN36" s="38">
        <f t="shared" si="16"/>
        <v>0.69123441053290879</v>
      </c>
      <c r="AO36" s="40"/>
      <c r="AP36" s="38">
        <f t="shared" si="16"/>
        <v>0</v>
      </c>
      <c r="AQ36" s="41">
        <f t="shared" si="17"/>
        <v>349358</v>
      </c>
      <c r="AR36" s="42">
        <f t="shared" si="18"/>
        <v>0.69123441053290879</v>
      </c>
      <c r="AS36" s="40">
        <v>50541176</v>
      </c>
      <c r="AT36" s="38">
        <f t="shared" si="19"/>
        <v>0.87141208496358225</v>
      </c>
      <c r="AU36" s="82">
        <f t="shared" si="20"/>
        <v>22</v>
      </c>
      <c r="AV36" s="26"/>
      <c r="AW36" s="26"/>
      <c r="AX36" s="26"/>
      <c r="AY36" s="26"/>
      <c r="AZ36" s="26"/>
      <c r="BA36" s="26"/>
      <c r="BD36" s="26"/>
      <c r="BE36" s="26"/>
    </row>
    <row r="37" spans="1:57" s="6" customFormat="1" ht="20.25" customHeight="1" x14ac:dyDescent="0.25">
      <c r="A37" s="25"/>
      <c r="B37" s="30" t="s">
        <v>22</v>
      </c>
      <c r="C37" s="31">
        <v>31263585</v>
      </c>
      <c r="D37" s="32">
        <f t="shared" si="0"/>
        <v>34.493421349509035</v>
      </c>
      <c r="E37" s="80"/>
      <c r="F37" s="45">
        <f t="shared" si="1"/>
        <v>0</v>
      </c>
      <c r="G37" s="80"/>
      <c r="H37" s="32">
        <f t="shared" si="2"/>
        <v>0</v>
      </c>
      <c r="I37" s="32"/>
      <c r="J37" s="32">
        <f t="shared" si="3"/>
        <v>0</v>
      </c>
      <c r="K37" s="46"/>
      <c r="L37" s="45">
        <f t="shared" si="4"/>
        <v>0</v>
      </c>
      <c r="M37" s="46">
        <v>511358</v>
      </c>
      <c r="N37" s="32">
        <f t="shared" si="5"/>
        <v>0.56418631946535369</v>
      </c>
      <c r="O37" s="124"/>
      <c r="P37" s="32">
        <f t="shared" si="6"/>
        <v>0</v>
      </c>
      <c r="Q37" s="46">
        <v>200000</v>
      </c>
      <c r="R37" s="45">
        <f t="shared" si="7"/>
        <v>0.22066197046505723</v>
      </c>
      <c r="S37" s="45"/>
      <c r="T37" s="45">
        <f t="shared" si="8"/>
        <v>0</v>
      </c>
      <c r="U37" s="46"/>
      <c r="V37" s="32">
        <f t="shared" si="9"/>
        <v>0</v>
      </c>
      <c r="W37" s="32"/>
      <c r="X37" s="32">
        <f t="shared" si="10"/>
        <v>0</v>
      </c>
      <c r="Y37" s="124"/>
      <c r="Z37" s="32">
        <f t="shared" si="11"/>
        <v>0</v>
      </c>
      <c r="AA37" s="46"/>
      <c r="AB37" s="45">
        <f t="shared" si="12"/>
        <v>0</v>
      </c>
      <c r="AC37" s="80">
        <v>58347964</v>
      </c>
      <c r="AD37" s="45">
        <f t="shared" si="12"/>
        <v>64.375883544321113</v>
      </c>
      <c r="AE37" s="34">
        <f t="shared" si="21"/>
        <v>90322907</v>
      </c>
      <c r="AF37" s="47">
        <f t="shared" si="13"/>
        <v>99.65415318376057</v>
      </c>
      <c r="AG37" s="45"/>
      <c r="AH37" s="45">
        <f t="shared" si="14"/>
        <v>0</v>
      </c>
      <c r="AI37" s="45"/>
      <c r="AJ37" s="45">
        <f t="shared" si="15"/>
        <v>0</v>
      </c>
      <c r="AK37" s="46">
        <v>63463</v>
      </c>
      <c r="AL37" s="45">
        <f t="shared" si="16"/>
        <v>7.0019353158119635E-2</v>
      </c>
      <c r="AM37" s="33">
        <v>200000</v>
      </c>
      <c r="AN37" s="32">
        <f t="shared" si="16"/>
        <v>0.22066197046505723</v>
      </c>
      <c r="AO37" s="46"/>
      <c r="AP37" s="45">
        <f t="shared" si="16"/>
        <v>0</v>
      </c>
      <c r="AQ37" s="34">
        <f t="shared" si="17"/>
        <v>263463</v>
      </c>
      <c r="AR37" s="35">
        <f t="shared" si="18"/>
        <v>0.29068132362317689</v>
      </c>
      <c r="AS37" s="33">
        <v>90636370</v>
      </c>
      <c r="AT37" s="45">
        <f t="shared" si="19"/>
        <v>1.5627184487205181</v>
      </c>
      <c r="AU37" s="81">
        <f t="shared" si="20"/>
        <v>16</v>
      </c>
      <c r="AV37" s="26"/>
      <c r="AW37" s="26"/>
      <c r="AX37" s="26"/>
      <c r="AY37" s="26"/>
      <c r="AZ37" s="26"/>
      <c r="BA37" s="26"/>
      <c r="BD37" s="26"/>
      <c r="BE37" s="26"/>
    </row>
    <row r="38" spans="1:57" s="6" customFormat="1" ht="20.25" customHeight="1" x14ac:dyDescent="0.25">
      <c r="A38" s="25"/>
      <c r="B38" s="30" t="s">
        <v>49</v>
      </c>
      <c r="C38" s="31">
        <v>285824444</v>
      </c>
      <c r="D38" s="32">
        <f t="shared" si="0"/>
        <v>69.636060279918922</v>
      </c>
      <c r="E38" s="80"/>
      <c r="F38" s="32">
        <f t="shared" si="1"/>
        <v>0</v>
      </c>
      <c r="G38" s="43"/>
      <c r="H38" s="32">
        <f t="shared" si="2"/>
        <v>0</v>
      </c>
      <c r="I38" s="32"/>
      <c r="J38" s="32">
        <f t="shared" si="3"/>
        <v>0</v>
      </c>
      <c r="K38" s="33">
        <v>856462</v>
      </c>
      <c r="L38" s="32">
        <f t="shared" si="4"/>
        <v>0.20866178772120664</v>
      </c>
      <c r="M38" s="33"/>
      <c r="N38" s="32">
        <f t="shared" si="5"/>
        <v>0</v>
      </c>
      <c r="O38" s="124"/>
      <c r="P38" s="32">
        <f t="shared" si="6"/>
        <v>0</v>
      </c>
      <c r="Q38" s="33"/>
      <c r="R38" s="32">
        <f t="shared" si="7"/>
        <v>0</v>
      </c>
      <c r="S38" s="32"/>
      <c r="T38" s="32">
        <f t="shared" si="8"/>
        <v>0</v>
      </c>
      <c r="U38" s="33">
        <v>-0.02</v>
      </c>
      <c r="V38" s="32">
        <f t="shared" si="9"/>
        <v>-4.8726455516113184E-9</v>
      </c>
      <c r="W38" s="32"/>
      <c r="X38" s="32">
        <f t="shared" si="10"/>
        <v>0</v>
      </c>
      <c r="Y38" s="124">
        <v>10000000</v>
      </c>
      <c r="Z38" s="32">
        <f t="shared" si="11"/>
        <v>2.4363227758056589</v>
      </c>
      <c r="AA38" s="33"/>
      <c r="AB38" s="32">
        <f t="shared" si="12"/>
        <v>0</v>
      </c>
      <c r="AC38" s="80">
        <v>105063726</v>
      </c>
      <c r="AD38" s="32">
        <f t="shared" si="12"/>
        <v>25.596914856480517</v>
      </c>
      <c r="AE38" s="34">
        <f t="shared" si="21"/>
        <v>401744631.98000002</v>
      </c>
      <c r="AF38" s="35">
        <f t="shared" si="13"/>
        <v>97.877959695053661</v>
      </c>
      <c r="AG38" s="32"/>
      <c r="AH38" s="32">
        <f t="shared" si="14"/>
        <v>0</v>
      </c>
      <c r="AI38" s="32"/>
      <c r="AJ38" s="32">
        <f t="shared" si="15"/>
        <v>0</v>
      </c>
      <c r="AK38" s="33">
        <v>326203</v>
      </c>
      <c r="AL38" s="32">
        <f t="shared" si="16"/>
        <v>7.9473579843613348E-2</v>
      </c>
      <c r="AM38" s="33"/>
      <c r="AN38" s="32">
        <f t="shared" si="16"/>
        <v>0</v>
      </c>
      <c r="AO38" s="33">
        <v>949746</v>
      </c>
      <c r="AP38" s="32">
        <f t="shared" si="16"/>
        <v>0.23138878110303215</v>
      </c>
      <c r="AQ38" s="34">
        <f t="shared" si="17"/>
        <v>1275949</v>
      </c>
      <c r="AR38" s="35">
        <f t="shared" si="18"/>
        <v>0.31086236094664549</v>
      </c>
      <c r="AS38" s="33">
        <v>410454644.98000002</v>
      </c>
      <c r="AT38" s="32">
        <f t="shared" si="19"/>
        <v>7.0769057286084669</v>
      </c>
      <c r="AU38" s="81">
        <f t="shared" si="20"/>
        <v>4</v>
      </c>
      <c r="AV38" s="26"/>
      <c r="AW38" s="26"/>
      <c r="AX38" s="26"/>
      <c r="AY38" s="26"/>
      <c r="AZ38" s="26"/>
      <c r="BA38" s="26"/>
      <c r="BD38" s="26"/>
      <c r="BE38" s="26"/>
    </row>
    <row r="39" spans="1:57" s="6" customFormat="1" ht="20.25" customHeight="1" x14ac:dyDescent="0.25">
      <c r="A39" s="25"/>
      <c r="B39" s="30" t="s">
        <v>23</v>
      </c>
      <c r="C39" s="31"/>
      <c r="D39" s="32">
        <f t="shared" si="0"/>
        <v>0</v>
      </c>
      <c r="E39" s="80"/>
      <c r="F39" s="32">
        <f t="shared" si="1"/>
        <v>0</v>
      </c>
      <c r="G39" s="43"/>
      <c r="H39" s="32">
        <f t="shared" si="2"/>
        <v>0</v>
      </c>
      <c r="I39" s="32"/>
      <c r="J39" s="32">
        <f t="shared" si="3"/>
        <v>0</v>
      </c>
      <c r="K39" s="33"/>
      <c r="L39" s="32">
        <f t="shared" si="4"/>
        <v>0</v>
      </c>
      <c r="M39" s="33"/>
      <c r="N39" s="32">
        <f t="shared" si="5"/>
        <v>0</v>
      </c>
      <c r="O39" s="124"/>
      <c r="P39" s="32">
        <f t="shared" si="6"/>
        <v>0</v>
      </c>
      <c r="Q39" s="33"/>
      <c r="R39" s="32">
        <f t="shared" si="7"/>
        <v>0</v>
      </c>
      <c r="S39" s="32"/>
      <c r="T39" s="32">
        <f t="shared" si="8"/>
        <v>0</v>
      </c>
      <c r="U39" s="33"/>
      <c r="V39" s="32">
        <f t="shared" si="9"/>
        <v>0</v>
      </c>
      <c r="W39" s="32"/>
      <c r="X39" s="32">
        <f t="shared" si="10"/>
        <v>0</v>
      </c>
      <c r="Y39" s="124"/>
      <c r="Z39" s="32">
        <f t="shared" si="11"/>
        <v>0</v>
      </c>
      <c r="AA39" s="33"/>
      <c r="AB39" s="32">
        <f t="shared" si="12"/>
        <v>0</v>
      </c>
      <c r="AC39" s="80"/>
      <c r="AD39" s="32">
        <f t="shared" si="12"/>
        <v>0</v>
      </c>
      <c r="AE39" s="34">
        <f t="shared" si="21"/>
        <v>0</v>
      </c>
      <c r="AF39" s="35">
        <f t="shared" si="13"/>
        <v>0</v>
      </c>
      <c r="AG39" s="32"/>
      <c r="AH39" s="32">
        <f t="shared" si="14"/>
        <v>0</v>
      </c>
      <c r="AI39" s="32"/>
      <c r="AJ39" s="32">
        <f t="shared" si="15"/>
        <v>0</v>
      </c>
      <c r="AK39" s="33"/>
      <c r="AL39" s="32">
        <f t="shared" si="16"/>
        <v>0</v>
      </c>
      <c r="AM39" s="33"/>
      <c r="AN39" s="32">
        <f t="shared" si="16"/>
        <v>0</v>
      </c>
      <c r="AO39" s="33">
        <v>6477979</v>
      </c>
      <c r="AP39" s="32">
        <f t="shared" si="16"/>
        <v>100</v>
      </c>
      <c r="AQ39" s="34">
        <f t="shared" si="17"/>
        <v>6477979</v>
      </c>
      <c r="AR39" s="35">
        <f t="shared" si="18"/>
        <v>100</v>
      </c>
      <c r="AS39" s="33">
        <v>6477979</v>
      </c>
      <c r="AT39" s="32">
        <f t="shared" si="19"/>
        <v>0.11169089509789605</v>
      </c>
      <c r="AU39" s="81">
        <f t="shared" si="20"/>
        <v>31</v>
      </c>
      <c r="AV39" s="26"/>
      <c r="AW39" s="26"/>
      <c r="AX39" s="26"/>
      <c r="AY39" s="26"/>
      <c r="AZ39" s="26"/>
      <c r="BA39" s="26"/>
      <c r="BD39" s="26"/>
      <c r="BE39" s="26"/>
    </row>
    <row r="40" spans="1:57" s="6" customFormat="1" ht="20.25" customHeight="1" x14ac:dyDescent="0.25">
      <c r="A40" s="25"/>
      <c r="B40" s="30" t="s">
        <v>24</v>
      </c>
      <c r="C40" s="31">
        <v>2977398</v>
      </c>
      <c r="D40" s="32">
        <f t="shared" si="0"/>
        <v>100</v>
      </c>
      <c r="E40" s="80"/>
      <c r="F40" s="32">
        <f t="shared" si="1"/>
        <v>0</v>
      </c>
      <c r="G40" s="43"/>
      <c r="H40" s="32">
        <f t="shared" si="2"/>
        <v>0</v>
      </c>
      <c r="I40" s="32"/>
      <c r="J40" s="32">
        <f t="shared" si="3"/>
        <v>0</v>
      </c>
      <c r="K40" s="33"/>
      <c r="L40" s="32">
        <f t="shared" si="4"/>
        <v>0</v>
      </c>
      <c r="M40" s="33"/>
      <c r="N40" s="32">
        <f t="shared" si="5"/>
        <v>0</v>
      </c>
      <c r="O40" s="124"/>
      <c r="P40" s="32">
        <f t="shared" si="6"/>
        <v>0</v>
      </c>
      <c r="Q40" s="33"/>
      <c r="R40" s="32">
        <f t="shared" si="7"/>
        <v>0</v>
      </c>
      <c r="S40" s="32"/>
      <c r="T40" s="32">
        <f t="shared" si="8"/>
        <v>0</v>
      </c>
      <c r="U40" s="33"/>
      <c r="V40" s="32">
        <f t="shared" si="9"/>
        <v>0</v>
      </c>
      <c r="W40" s="32"/>
      <c r="X40" s="32">
        <f t="shared" si="10"/>
        <v>0</v>
      </c>
      <c r="Y40" s="124"/>
      <c r="Z40" s="32">
        <f t="shared" si="11"/>
        <v>0</v>
      </c>
      <c r="AA40" s="33"/>
      <c r="AB40" s="32">
        <f t="shared" si="12"/>
        <v>0</v>
      </c>
      <c r="AC40" s="80"/>
      <c r="AD40" s="32">
        <f t="shared" si="12"/>
        <v>0</v>
      </c>
      <c r="AE40" s="34">
        <f t="shared" si="21"/>
        <v>2977398</v>
      </c>
      <c r="AF40" s="35">
        <f t="shared" si="13"/>
        <v>100</v>
      </c>
      <c r="AG40" s="32"/>
      <c r="AH40" s="32">
        <f t="shared" si="14"/>
        <v>0</v>
      </c>
      <c r="AI40" s="32"/>
      <c r="AJ40" s="32">
        <f t="shared" si="15"/>
        <v>0</v>
      </c>
      <c r="AK40" s="33"/>
      <c r="AL40" s="32">
        <f t="shared" si="16"/>
        <v>0</v>
      </c>
      <c r="AM40" s="33"/>
      <c r="AN40" s="32">
        <f t="shared" si="16"/>
        <v>0</v>
      </c>
      <c r="AO40" s="33"/>
      <c r="AP40" s="32">
        <f t="shared" si="16"/>
        <v>0</v>
      </c>
      <c r="AQ40" s="34">
        <f t="shared" si="17"/>
        <v>0</v>
      </c>
      <c r="AR40" s="35">
        <f t="shared" si="18"/>
        <v>0</v>
      </c>
      <c r="AS40" s="33">
        <v>2977398</v>
      </c>
      <c r="AT40" s="32">
        <f t="shared" si="19"/>
        <v>5.1335184581902081E-2</v>
      </c>
      <c r="AU40" s="81">
        <f t="shared" si="20"/>
        <v>34</v>
      </c>
      <c r="AV40" s="26"/>
      <c r="AW40" s="26"/>
      <c r="AX40" s="26"/>
      <c r="AY40" s="26"/>
      <c r="AZ40" s="26"/>
      <c r="BA40" s="26"/>
      <c r="BD40" s="26"/>
      <c r="BE40" s="26"/>
    </row>
    <row r="41" spans="1:57" s="6" customFormat="1" ht="20.25" customHeight="1" x14ac:dyDescent="0.25">
      <c r="A41" s="25"/>
      <c r="B41" s="36" t="s">
        <v>25</v>
      </c>
      <c r="C41" s="37">
        <v>146185212</v>
      </c>
      <c r="D41" s="38">
        <f t="shared" si="0"/>
        <v>55.974628874313346</v>
      </c>
      <c r="E41" s="39">
        <v>3150000</v>
      </c>
      <c r="F41" s="38">
        <f t="shared" si="1"/>
        <v>1.2061417057293526</v>
      </c>
      <c r="G41" s="95"/>
      <c r="H41" s="38">
        <f t="shared" si="2"/>
        <v>0</v>
      </c>
      <c r="I41" s="38"/>
      <c r="J41" s="38">
        <f t="shared" si="3"/>
        <v>0</v>
      </c>
      <c r="K41" s="40"/>
      <c r="L41" s="38">
        <f t="shared" si="4"/>
        <v>0</v>
      </c>
      <c r="M41" s="40">
        <v>14452</v>
      </c>
      <c r="N41" s="38">
        <f t="shared" si="5"/>
        <v>5.5337015654605094E-3</v>
      </c>
      <c r="O41" s="125"/>
      <c r="P41" s="38">
        <f t="shared" si="6"/>
        <v>0</v>
      </c>
      <c r="Q41" s="40">
        <v>12489</v>
      </c>
      <c r="R41" s="38">
        <f t="shared" si="7"/>
        <v>4.7820646866202814E-3</v>
      </c>
      <c r="S41" s="38">
        <v>167240</v>
      </c>
      <c r="T41" s="38">
        <f t="shared" si="8"/>
        <v>6.4036552021008553E-2</v>
      </c>
      <c r="U41" s="40"/>
      <c r="V41" s="38">
        <f t="shared" si="9"/>
        <v>0</v>
      </c>
      <c r="W41" s="38"/>
      <c r="X41" s="38">
        <f t="shared" si="10"/>
        <v>0</v>
      </c>
      <c r="Y41" s="125"/>
      <c r="Z41" s="38">
        <f t="shared" si="11"/>
        <v>0</v>
      </c>
      <c r="AA41" s="40"/>
      <c r="AB41" s="38">
        <f t="shared" si="12"/>
        <v>0</v>
      </c>
      <c r="AC41" s="39">
        <v>111217125</v>
      </c>
      <c r="AD41" s="38">
        <f t="shared" si="12"/>
        <v>42.585273921845918</v>
      </c>
      <c r="AE41" s="41">
        <f t="shared" si="21"/>
        <v>260579278</v>
      </c>
      <c r="AF41" s="42">
        <f t="shared" si="13"/>
        <v>99.776360268140692</v>
      </c>
      <c r="AG41" s="38"/>
      <c r="AH41" s="38">
        <f t="shared" si="14"/>
        <v>0</v>
      </c>
      <c r="AI41" s="38"/>
      <c r="AJ41" s="38">
        <f t="shared" si="15"/>
        <v>0</v>
      </c>
      <c r="AK41" s="40">
        <v>70573</v>
      </c>
      <c r="AL41" s="38">
        <f t="shared" si="16"/>
        <v>2.702255193601194E-2</v>
      </c>
      <c r="AM41" s="40"/>
      <c r="AN41" s="38">
        <f t="shared" si="16"/>
        <v>0</v>
      </c>
      <c r="AO41" s="40"/>
      <c r="AP41" s="38">
        <f t="shared" si="16"/>
        <v>0</v>
      </c>
      <c r="AQ41" s="41">
        <f t="shared" si="17"/>
        <v>70573</v>
      </c>
      <c r="AR41" s="42">
        <f t="shared" si="18"/>
        <v>2.702255193601194E-2</v>
      </c>
      <c r="AS41" s="40">
        <v>261163343</v>
      </c>
      <c r="AT41" s="38">
        <f t="shared" si="19"/>
        <v>4.502880843921977</v>
      </c>
      <c r="AU41" s="82">
        <f t="shared" si="20"/>
        <v>8</v>
      </c>
      <c r="AV41" s="26"/>
      <c r="AW41" s="26"/>
      <c r="AX41" s="26"/>
      <c r="AY41" s="26"/>
      <c r="AZ41" s="26"/>
      <c r="BA41" s="26"/>
      <c r="BD41" s="26"/>
      <c r="BE41" s="26"/>
    </row>
    <row r="42" spans="1:57" s="6" customFormat="1" ht="20.25" customHeight="1" x14ac:dyDescent="0.25">
      <c r="A42" s="25"/>
      <c r="B42" s="30" t="s">
        <v>50</v>
      </c>
      <c r="C42" s="31">
        <v>19141643</v>
      </c>
      <c r="D42" s="32">
        <f t="shared" si="0"/>
        <v>29.77327389289519</v>
      </c>
      <c r="E42" s="80"/>
      <c r="F42" s="32">
        <f t="shared" si="1"/>
        <v>0</v>
      </c>
      <c r="G42" s="80"/>
      <c r="H42" s="32">
        <f t="shared" si="2"/>
        <v>0</v>
      </c>
      <c r="I42" s="32"/>
      <c r="J42" s="32">
        <f t="shared" si="3"/>
        <v>0</v>
      </c>
      <c r="K42" s="33"/>
      <c r="L42" s="32">
        <f t="shared" si="4"/>
        <v>0</v>
      </c>
      <c r="M42" s="33"/>
      <c r="N42" s="32">
        <f t="shared" si="5"/>
        <v>0</v>
      </c>
      <c r="O42" s="124"/>
      <c r="P42" s="32">
        <f t="shared" si="6"/>
        <v>0</v>
      </c>
      <c r="Q42" s="33"/>
      <c r="R42" s="32">
        <f t="shared" si="7"/>
        <v>0</v>
      </c>
      <c r="S42" s="32"/>
      <c r="T42" s="32">
        <f t="shared" si="8"/>
        <v>0</v>
      </c>
      <c r="U42" s="33"/>
      <c r="V42" s="32">
        <f t="shared" si="9"/>
        <v>0</v>
      </c>
      <c r="W42" s="32"/>
      <c r="X42" s="32">
        <f t="shared" si="10"/>
        <v>0</v>
      </c>
      <c r="Y42" s="124"/>
      <c r="Z42" s="32">
        <f t="shared" si="11"/>
        <v>0</v>
      </c>
      <c r="AA42" s="33"/>
      <c r="AB42" s="32">
        <f t="shared" si="12"/>
        <v>0</v>
      </c>
      <c r="AC42" s="80">
        <v>44254424</v>
      </c>
      <c r="AD42" s="32">
        <f t="shared" si="12"/>
        <v>68.834168870682333</v>
      </c>
      <c r="AE42" s="34">
        <f>SUM(C42,E42,G42,K42,M42,O42,Q42,U42,Y42,AA42,AC42)</f>
        <v>63396067</v>
      </c>
      <c r="AF42" s="35">
        <f t="shared" si="13"/>
        <v>98.607442763577524</v>
      </c>
      <c r="AG42" s="32"/>
      <c r="AH42" s="32">
        <f t="shared" si="14"/>
        <v>0</v>
      </c>
      <c r="AI42" s="32"/>
      <c r="AJ42" s="32">
        <f t="shared" si="15"/>
        <v>0</v>
      </c>
      <c r="AK42" s="33"/>
      <c r="AL42" s="32">
        <f t="shared" si="16"/>
        <v>0</v>
      </c>
      <c r="AM42" s="33"/>
      <c r="AN42" s="32">
        <f t="shared" si="16"/>
        <v>0</v>
      </c>
      <c r="AO42" s="33"/>
      <c r="AP42" s="32">
        <f t="shared" si="16"/>
        <v>0</v>
      </c>
      <c r="AQ42" s="34">
        <f t="shared" si="17"/>
        <v>0</v>
      </c>
      <c r="AR42" s="35">
        <f t="shared" si="18"/>
        <v>0</v>
      </c>
      <c r="AS42" s="33">
        <v>64291361</v>
      </c>
      <c r="AT42" s="32">
        <f t="shared" si="19"/>
        <v>1.1084876405360322</v>
      </c>
      <c r="AU42" s="81">
        <f t="shared" si="20"/>
        <v>20</v>
      </c>
      <c r="AV42" s="26"/>
      <c r="AW42" s="26"/>
      <c r="AX42" s="26"/>
      <c r="AY42" s="26"/>
      <c r="AZ42" s="26"/>
      <c r="BA42" s="26"/>
      <c r="BD42" s="26"/>
      <c r="BE42" s="26"/>
    </row>
    <row r="43" spans="1:57" s="6" customFormat="1" ht="20.25" customHeight="1" x14ac:dyDescent="0.25">
      <c r="A43" s="25"/>
      <c r="B43" s="30" t="s">
        <v>51</v>
      </c>
      <c r="C43" s="31">
        <v>3314459</v>
      </c>
      <c r="D43" s="32">
        <f t="shared" si="0"/>
        <v>10.724405418278018</v>
      </c>
      <c r="E43" s="80">
        <v>2320000</v>
      </c>
      <c r="F43" s="32">
        <f t="shared" si="1"/>
        <v>7.5066913093222745</v>
      </c>
      <c r="G43" s="43"/>
      <c r="H43" s="32">
        <f t="shared" si="2"/>
        <v>0</v>
      </c>
      <c r="I43" s="32"/>
      <c r="J43" s="32">
        <f t="shared" si="3"/>
        <v>0</v>
      </c>
      <c r="K43" s="33"/>
      <c r="L43" s="32">
        <f t="shared" si="4"/>
        <v>0</v>
      </c>
      <c r="M43" s="33">
        <v>37069</v>
      </c>
      <c r="N43" s="32">
        <f t="shared" si="5"/>
        <v>0.11994204316606355</v>
      </c>
      <c r="O43" s="124"/>
      <c r="P43" s="32">
        <f t="shared" si="6"/>
        <v>0</v>
      </c>
      <c r="Q43" s="33">
        <v>339501</v>
      </c>
      <c r="R43" s="32">
        <f t="shared" si="7"/>
        <v>1.098503968192337</v>
      </c>
      <c r="S43" s="32"/>
      <c r="T43" s="32">
        <f t="shared" si="8"/>
        <v>0</v>
      </c>
      <c r="U43" s="33"/>
      <c r="V43" s="32">
        <f t="shared" si="9"/>
        <v>0</v>
      </c>
      <c r="W43" s="32"/>
      <c r="X43" s="32">
        <f t="shared" si="10"/>
        <v>0</v>
      </c>
      <c r="Y43" s="124"/>
      <c r="Z43" s="32">
        <f t="shared" si="11"/>
        <v>0</v>
      </c>
      <c r="AA43" s="33"/>
      <c r="AB43" s="32">
        <f t="shared" si="12"/>
        <v>0</v>
      </c>
      <c r="AC43" s="80">
        <v>19984686</v>
      </c>
      <c r="AD43" s="32">
        <f t="shared" si="12"/>
        <v>64.663305480920059</v>
      </c>
      <c r="AE43" s="34">
        <f t="shared" si="21"/>
        <v>25995715</v>
      </c>
      <c r="AF43" s="35">
        <f t="shared" si="13"/>
        <v>84.112848219878757</v>
      </c>
      <c r="AG43" s="32"/>
      <c r="AH43" s="32">
        <f t="shared" si="14"/>
        <v>0</v>
      </c>
      <c r="AI43" s="32"/>
      <c r="AJ43" s="32">
        <f t="shared" si="15"/>
        <v>0</v>
      </c>
      <c r="AK43" s="33">
        <v>1226374</v>
      </c>
      <c r="AL43" s="32">
        <f t="shared" si="16"/>
        <v>3.9681082102494809</v>
      </c>
      <c r="AM43" s="33">
        <v>593140</v>
      </c>
      <c r="AN43" s="32">
        <f t="shared" si="16"/>
        <v>1.9191891737980236</v>
      </c>
      <c r="AO43" s="33">
        <v>0</v>
      </c>
      <c r="AP43" s="32">
        <f t="shared" si="16"/>
        <v>0</v>
      </c>
      <c r="AQ43" s="34">
        <f t="shared" si="17"/>
        <v>1819514</v>
      </c>
      <c r="AR43" s="35">
        <f t="shared" si="18"/>
        <v>5.8872973840475042</v>
      </c>
      <c r="AS43" s="33">
        <v>30905760</v>
      </c>
      <c r="AT43" s="32">
        <f t="shared" si="19"/>
        <v>0.532865573982372</v>
      </c>
      <c r="AU43" s="81">
        <f t="shared" si="20"/>
        <v>25</v>
      </c>
      <c r="AV43" s="26"/>
      <c r="AW43" s="26"/>
      <c r="AX43" s="26"/>
      <c r="AY43" s="26"/>
      <c r="AZ43" s="26"/>
      <c r="BA43" s="26"/>
      <c r="BD43" s="26"/>
      <c r="BE43" s="26"/>
    </row>
    <row r="44" spans="1:57" s="6" customFormat="1" ht="20.25" customHeight="1" x14ac:dyDescent="0.25">
      <c r="A44" s="25"/>
      <c r="B44" s="30" t="s">
        <v>33</v>
      </c>
      <c r="C44" s="31">
        <v>0</v>
      </c>
      <c r="D44" s="32">
        <f t="shared" si="0"/>
        <v>0</v>
      </c>
      <c r="E44" s="80"/>
      <c r="F44" s="32">
        <f t="shared" si="1"/>
        <v>0</v>
      </c>
      <c r="G44" s="80"/>
      <c r="H44" s="32">
        <f t="shared" si="2"/>
        <v>0</v>
      </c>
      <c r="I44" s="32"/>
      <c r="J44" s="32">
        <f t="shared" si="3"/>
        <v>0</v>
      </c>
      <c r="K44" s="44"/>
      <c r="L44" s="32">
        <f t="shared" si="4"/>
        <v>0</v>
      </c>
      <c r="M44" s="33"/>
      <c r="N44" s="32">
        <f t="shared" si="5"/>
        <v>0</v>
      </c>
      <c r="O44" s="124"/>
      <c r="P44" s="32">
        <f t="shared" si="6"/>
        <v>0</v>
      </c>
      <c r="Q44" s="33">
        <v>505927</v>
      </c>
      <c r="R44" s="32">
        <f t="shared" si="7"/>
        <v>1.8158198024770569</v>
      </c>
      <c r="S44" s="32"/>
      <c r="T44" s="32">
        <f t="shared" si="8"/>
        <v>0</v>
      </c>
      <c r="U44" s="33"/>
      <c r="V44" s="32">
        <f t="shared" si="9"/>
        <v>0</v>
      </c>
      <c r="W44" s="32"/>
      <c r="X44" s="32">
        <f t="shared" si="10"/>
        <v>0</v>
      </c>
      <c r="Y44" s="124"/>
      <c r="Z44" s="32">
        <f t="shared" si="11"/>
        <v>0</v>
      </c>
      <c r="AA44" s="33"/>
      <c r="AB44" s="32">
        <f t="shared" si="12"/>
        <v>0</v>
      </c>
      <c r="AC44" s="80">
        <v>23203044</v>
      </c>
      <c r="AD44" s="32">
        <f t="shared" si="12"/>
        <v>83.277917116395159</v>
      </c>
      <c r="AE44" s="34">
        <f t="shared" si="21"/>
        <v>23708971</v>
      </c>
      <c r="AF44" s="35">
        <f t="shared" si="13"/>
        <v>85.093736918872224</v>
      </c>
      <c r="AG44" s="32"/>
      <c r="AH44" s="32">
        <f t="shared" si="14"/>
        <v>0</v>
      </c>
      <c r="AI44" s="32"/>
      <c r="AJ44" s="32">
        <f t="shared" si="15"/>
        <v>0</v>
      </c>
      <c r="AK44" s="33"/>
      <c r="AL44" s="32">
        <f t="shared" si="16"/>
        <v>0</v>
      </c>
      <c r="AM44" s="33">
        <v>185252</v>
      </c>
      <c r="AN44" s="32">
        <f t="shared" si="16"/>
        <v>0.66488693042371672</v>
      </c>
      <c r="AO44" s="33">
        <v>-471200</v>
      </c>
      <c r="AP44" s="32">
        <f t="shared" si="16"/>
        <v>-1.6911813185048221</v>
      </c>
      <c r="AQ44" s="34">
        <f t="shared" si="17"/>
        <v>-285948</v>
      </c>
      <c r="AR44" s="35">
        <f t="shared" si="18"/>
        <v>-1.0262943880811055</v>
      </c>
      <c r="AS44" s="33">
        <v>27862181</v>
      </c>
      <c r="AT44" s="32">
        <f t="shared" si="19"/>
        <v>0.48038932130987028</v>
      </c>
      <c r="AU44" s="81">
        <f t="shared" si="20"/>
        <v>27</v>
      </c>
      <c r="AV44" s="26"/>
      <c r="AW44" s="26"/>
      <c r="AX44" s="26"/>
      <c r="AY44" s="26"/>
      <c r="AZ44" s="26"/>
      <c r="BA44" s="26"/>
      <c r="BD44" s="26"/>
      <c r="BE44" s="26"/>
    </row>
    <row r="45" spans="1:57" s="6" customFormat="1" ht="20.25" customHeight="1" x14ac:dyDescent="0.25">
      <c r="A45" s="25"/>
      <c r="B45" s="30" t="s">
        <v>52</v>
      </c>
      <c r="C45" s="31">
        <v>99905877</v>
      </c>
      <c r="D45" s="32">
        <f t="shared" si="0"/>
        <v>20.664599744355044</v>
      </c>
      <c r="E45" s="80"/>
      <c r="F45" s="32">
        <f t="shared" si="1"/>
        <v>0</v>
      </c>
      <c r="G45" s="80"/>
      <c r="H45" s="32">
        <f t="shared" si="2"/>
        <v>0</v>
      </c>
      <c r="I45" s="32"/>
      <c r="J45" s="32">
        <f t="shared" si="3"/>
        <v>0</v>
      </c>
      <c r="K45" s="33"/>
      <c r="L45" s="32">
        <f t="shared" si="4"/>
        <v>0</v>
      </c>
      <c r="M45" s="33">
        <v>1326001</v>
      </c>
      <c r="N45" s="32">
        <f t="shared" si="5"/>
        <v>0.27427095130364082</v>
      </c>
      <c r="O45" s="124"/>
      <c r="P45" s="32">
        <f t="shared" si="6"/>
        <v>0</v>
      </c>
      <c r="Q45" s="33">
        <v>1336541</v>
      </c>
      <c r="R45" s="32">
        <f t="shared" si="7"/>
        <v>0.27645105209296178</v>
      </c>
      <c r="S45" s="32"/>
      <c r="T45" s="32">
        <f t="shared" si="8"/>
        <v>0</v>
      </c>
      <c r="U45" s="33"/>
      <c r="V45" s="32">
        <f t="shared" si="9"/>
        <v>0</v>
      </c>
      <c r="W45" s="32">
        <v>150000000</v>
      </c>
      <c r="X45" s="32">
        <f t="shared" si="10"/>
        <v>31.026102314814334</v>
      </c>
      <c r="Y45" s="124"/>
      <c r="Z45" s="32">
        <f t="shared" si="11"/>
        <v>0</v>
      </c>
      <c r="AA45" s="33"/>
      <c r="AB45" s="32">
        <f t="shared" si="12"/>
        <v>0</v>
      </c>
      <c r="AC45" s="80">
        <v>204092470</v>
      </c>
      <c r="AD45" s="32">
        <f t="shared" si="12"/>
        <v>42.214625706021167</v>
      </c>
      <c r="AE45" s="34">
        <f t="shared" si="21"/>
        <v>306660889</v>
      </c>
      <c r="AF45" s="35">
        <f t="shared" si="13"/>
        <v>63.429947453772819</v>
      </c>
      <c r="AG45" s="32"/>
      <c r="AH45" s="32">
        <f t="shared" si="14"/>
        <v>0</v>
      </c>
      <c r="AI45" s="32"/>
      <c r="AJ45" s="32">
        <f t="shared" si="15"/>
        <v>0</v>
      </c>
      <c r="AK45" s="33">
        <v>261943</v>
      </c>
      <c r="AL45" s="32">
        <f t="shared" si="16"/>
        <v>5.4180468790996077E-2</v>
      </c>
      <c r="AM45" s="33">
        <v>211580</v>
      </c>
      <c r="AN45" s="32">
        <f t="shared" si="16"/>
        <v>4.3763351518456117E-2</v>
      </c>
      <c r="AO45" s="33"/>
      <c r="AP45" s="32">
        <f t="shared" si="16"/>
        <v>0</v>
      </c>
      <c r="AQ45" s="34">
        <f t="shared" si="17"/>
        <v>473523</v>
      </c>
      <c r="AR45" s="35">
        <f t="shared" si="18"/>
        <v>9.7943820309452187E-2</v>
      </c>
      <c r="AS45" s="33">
        <v>483463886.24000001</v>
      </c>
      <c r="AT45" s="32">
        <f t="shared" si="19"/>
        <v>8.3357038054079826</v>
      </c>
      <c r="AU45" s="81">
        <f t="shared" si="20"/>
        <v>3</v>
      </c>
      <c r="AV45" s="26"/>
      <c r="AW45" s="26"/>
      <c r="AX45" s="26"/>
      <c r="AY45" s="26"/>
      <c r="AZ45" s="26"/>
      <c r="BA45" s="26"/>
      <c r="BD45" s="26"/>
      <c r="BE45" s="26"/>
    </row>
    <row r="46" spans="1:57" s="6" customFormat="1" ht="20.25" customHeight="1" thickBot="1" x14ac:dyDescent="0.3">
      <c r="A46" s="25"/>
      <c r="B46" s="30"/>
      <c r="C46" s="31"/>
      <c r="D46" s="32"/>
      <c r="E46" s="80"/>
      <c r="F46" s="32"/>
      <c r="G46" s="43"/>
      <c r="H46" s="32"/>
      <c r="I46" s="32"/>
      <c r="J46" s="32"/>
      <c r="K46" s="33"/>
      <c r="L46" s="32"/>
      <c r="M46" s="33"/>
      <c r="N46" s="32"/>
      <c r="O46" s="124"/>
      <c r="P46" s="32"/>
      <c r="Q46" s="33"/>
      <c r="R46" s="32"/>
      <c r="S46" s="32"/>
      <c r="T46" s="32"/>
      <c r="U46" s="33"/>
      <c r="V46" s="32"/>
      <c r="W46" s="32"/>
      <c r="X46" s="32"/>
      <c r="Y46" s="124"/>
      <c r="Z46" s="32"/>
      <c r="AA46" s="33"/>
      <c r="AB46" s="32"/>
      <c r="AC46" s="80"/>
      <c r="AD46" s="32"/>
      <c r="AE46" s="34"/>
      <c r="AF46" s="35"/>
      <c r="AG46" s="32"/>
      <c r="AH46" s="32"/>
      <c r="AI46" s="32"/>
      <c r="AJ46" s="32"/>
      <c r="AK46" s="33"/>
      <c r="AL46" s="32"/>
      <c r="AM46" s="33"/>
      <c r="AN46" s="32"/>
      <c r="AO46" s="33"/>
      <c r="AP46" s="32"/>
      <c r="AQ46" s="34"/>
      <c r="AR46" s="35"/>
      <c r="AS46" s="33"/>
      <c r="AT46" s="32"/>
      <c r="AU46" s="81"/>
      <c r="AV46" s="26"/>
      <c r="AW46" s="26"/>
      <c r="AX46" s="26"/>
      <c r="AY46" s="26"/>
      <c r="AZ46" s="26"/>
      <c r="BA46" s="26"/>
      <c r="BD46" s="26"/>
      <c r="BE46" s="26"/>
    </row>
    <row r="47" spans="1:57" s="6" customFormat="1" ht="9" customHeight="1" x14ac:dyDescent="0.25">
      <c r="A47" s="9"/>
      <c r="B47" s="88"/>
      <c r="C47" s="48"/>
      <c r="D47" s="49"/>
      <c r="E47" s="50"/>
      <c r="F47" s="51"/>
      <c r="G47" s="50"/>
      <c r="H47" s="51"/>
      <c r="I47" s="51"/>
      <c r="J47" s="51"/>
      <c r="K47" s="50"/>
      <c r="L47" s="51"/>
      <c r="M47" s="50"/>
      <c r="N47" s="51"/>
      <c r="O47" s="51"/>
      <c r="P47" s="51"/>
      <c r="Q47" s="50"/>
      <c r="R47" s="51"/>
      <c r="S47" s="51"/>
      <c r="T47" s="51"/>
      <c r="U47" s="50"/>
      <c r="V47" s="51"/>
      <c r="W47" s="51"/>
      <c r="X47" s="51"/>
      <c r="Y47" s="51"/>
      <c r="Z47" s="51"/>
      <c r="AA47" s="50"/>
      <c r="AB47" s="51"/>
      <c r="AC47" s="50"/>
      <c r="AD47" s="51"/>
      <c r="AE47" s="52"/>
      <c r="AF47" s="53"/>
      <c r="AG47" s="51"/>
      <c r="AH47" s="51"/>
      <c r="AI47" s="51"/>
      <c r="AJ47" s="51"/>
      <c r="AK47" s="50"/>
      <c r="AL47" s="51"/>
      <c r="AM47" s="50"/>
      <c r="AN47" s="51"/>
      <c r="AO47" s="50"/>
      <c r="AP47" s="51"/>
      <c r="AQ47" s="52"/>
      <c r="AR47" s="53"/>
      <c r="AS47" s="50" t="s">
        <v>0</v>
      </c>
      <c r="AT47" s="51"/>
      <c r="AU47" s="54"/>
      <c r="AV47" s="26"/>
      <c r="AW47" s="26"/>
      <c r="AX47" s="26"/>
      <c r="AY47" s="26"/>
      <c r="AZ47" s="26"/>
      <c r="BA47" s="26"/>
      <c r="BD47" s="26"/>
      <c r="BE47" s="26"/>
    </row>
    <row r="48" spans="1:57" s="62" customFormat="1" x14ac:dyDescent="0.25">
      <c r="A48" s="8"/>
      <c r="B48" s="89" t="s">
        <v>12</v>
      </c>
      <c r="C48" s="55">
        <f>SUM(C11:C46)</f>
        <v>2729911632</v>
      </c>
      <c r="D48" s="8"/>
      <c r="E48" s="55">
        <f>SUM(E11:E46)</f>
        <v>16183150</v>
      </c>
      <c r="F48" s="56"/>
      <c r="G48" s="55">
        <f>SUM(G11:G46)</f>
        <v>3007354</v>
      </c>
      <c r="H48" s="56"/>
      <c r="I48" s="56">
        <f>SUM(I11:I46)</f>
        <v>183968337</v>
      </c>
      <c r="J48" s="56"/>
      <c r="K48" s="55">
        <f>SUM(K11:K46)</f>
        <v>856462</v>
      </c>
      <c r="L48" s="56"/>
      <c r="M48" s="55">
        <f>SUM(M11:M46)</f>
        <v>9661394</v>
      </c>
      <c r="N48" s="56"/>
      <c r="O48" s="56">
        <f>SUM(O11:O46)</f>
        <v>199643</v>
      </c>
      <c r="P48" s="56"/>
      <c r="Q48" s="55">
        <f>SUM(Q11:Q46)</f>
        <v>19657820</v>
      </c>
      <c r="R48" s="56"/>
      <c r="S48" s="56">
        <f>SUM(S11:S46)</f>
        <v>365853</v>
      </c>
      <c r="T48" s="56"/>
      <c r="U48" s="55">
        <f>SUM(U11:U46)</f>
        <v>619773.98</v>
      </c>
      <c r="V48" s="56"/>
      <c r="W48" s="56">
        <f>SUM(W11:W46)</f>
        <v>150000000</v>
      </c>
      <c r="X48" s="56"/>
      <c r="Y48" s="56">
        <f>SUM(Y11:Y46)</f>
        <v>157480569</v>
      </c>
      <c r="Z48" s="56"/>
      <c r="AA48" s="55">
        <f>SUM(AA11:AA46)</f>
        <v>5713549</v>
      </c>
      <c r="AB48" s="56"/>
      <c r="AC48" s="55">
        <f>SUM(AC11:AC46)</f>
        <v>2772987055</v>
      </c>
      <c r="AD48" s="56"/>
      <c r="AE48" s="57">
        <f>SUM(AE11:AE47)</f>
        <v>5716278401.9799995</v>
      </c>
      <c r="AF48" s="58"/>
      <c r="AG48" s="59">
        <f>SUM(AG11:AG46)</f>
        <v>1167080</v>
      </c>
      <c r="AH48" s="59"/>
      <c r="AI48" s="59">
        <f>SUM(AI11:AI46)</f>
        <v>87912792</v>
      </c>
      <c r="AJ48" s="59"/>
      <c r="AK48" s="55">
        <f>SUM(AK11:AK46)</f>
        <v>25591906</v>
      </c>
      <c r="AL48" s="56"/>
      <c r="AM48" s="55">
        <f>SUM(AM11:AM46)</f>
        <v>11307370</v>
      </c>
      <c r="AN48" s="59"/>
      <c r="AO48" s="55">
        <f>SUM(AO11:AO46)</f>
        <v>46739132</v>
      </c>
      <c r="AP48" s="56"/>
      <c r="AQ48" s="57">
        <f>SUM(AQ11:AQ46)</f>
        <v>83638408</v>
      </c>
      <c r="AR48" s="58"/>
      <c r="AS48" s="55">
        <f>AE48+AQ48</f>
        <v>5799916809.9799995</v>
      </c>
      <c r="AT48" s="59"/>
      <c r="AU48" s="60"/>
      <c r="AV48" s="61"/>
      <c r="AW48" s="61"/>
      <c r="AX48" s="61"/>
      <c r="AY48" s="61"/>
      <c r="AZ48" s="61"/>
      <c r="BA48" s="61"/>
      <c r="BD48" s="61"/>
      <c r="BE48" s="61"/>
    </row>
    <row r="49" spans="1:57" s="6" customFormat="1" x14ac:dyDescent="0.25">
      <c r="A49" s="9"/>
      <c r="B49" s="90" t="s">
        <v>13</v>
      </c>
      <c r="C49" s="56">
        <f>(C48/$AS$48)*100</f>
        <v>47.068117034068521</v>
      </c>
      <c r="D49" s="9"/>
      <c r="E49" s="63">
        <f>(E48/$AS$48)*100</f>
        <v>0.27902382965482236</v>
      </c>
      <c r="F49" s="63"/>
      <c r="G49" s="56">
        <f>(G48/$AS$48)*100</f>
        <v>5.1851674748596449E-2</v>
      </c>
      <c r="H49" s="63"/>
      <c r="I49" s="63">
        <f>(I48/$AS$48)*100</f>
        <v>3.1719133744029406</v>
      </c>
      <c r="J49" s="63"/>
      <c r="K49" s="63">
        <f>(K48/$AS$48)*100</f>
        <v>1.476679800865891E-2</v>
      </c>
      <c r="L49" s="63"/>
      <c r="M49" s="56">
        <f>(M48/$AS$48)*100</f>
        <v>0.16657814786887118</v>
      </c>
      <c r="N49" s="63"/>
      <c r="O49" s="63">
        <f>(O48/$AS$48)*100</f>
        <v>3.4421700610683145E-3</v>
      </c>
      <c r="P49" s="63"/>
      <c r="Q49" s="63">
        <f>(Q48/$AS$48)*100</f>
        <v>0.33893279238375468</v>
      </c>
      <c r="R49" s="63"/>
      <c r="S49" s="63">
        <f>(S48/$AS$48)*100</f>
        <v>6.307900819723336E-3</v>
      </c>
      <c r="T49" s="63"/>
      <c r="U49" s="56">
        <f>(U48/$AS$48)*100</f>
        <v>1.0685911545033646E-2</v>
      </c>
      <c r="V49" s="63"/>
      <c r="W49" s="63">
        <f>(W48/$AS$48)*100</f>
        <v>2.5862439913257527</v>
      </c>
      <c r="X49" s="63"/>
      <c r="Y49" s="63">
        <f>(Y48/$AS$48)*100</f>
        <v>2.715221168845404</v>
      </c>
      <c r="Z49" s="63"/>
      <c r="AA49" s="63">
        <f>(AA48/$AS$48)*100</f>
        <v>9.851087846930176E-2</v>
      </c>
      <c r="AB49" s="63"/>
      <c r="AC49" s="63">
        <f>(AC48/$AS$48)*100</f>
        <v>47.810807393452293</v>
      </c>
      <c r="AD49" s="63"/>
      <c r="AE49" s="64">
        <f>(AE48/$AS$48)*100</f>
        <v>98.557937799106327</v>
      </c>
      <c r="AF49" s="65"/>
      <c r="AG49" s="66">
        <f>(AG48/$AS$48)*100</f>
        <v>2.0122357582643063E-2</v>
      </c>
      <c r="AH49" s="66"/>
      <c r="AI49" s="66">
        <f>(AI48/$AS$48)*100</f>
        <v>1.5157595338044711</v>
      </c>
      <c r="AJ49" s="66"/>
      <c r="AK49" s="63">
        <f>(AK48/$AS$48)*100</f>
        <v>0.44124608746048982</v>
      </c>
      <c r="AL49" s="63"/>
      <c r="AM49" s="56">
        <f>(AM48/$AS$48)*100</f>
        <v>0.19495745146798049</v>
      </c>
      <c r="AN49" s="66"/>
      <c r="AO49" s="63">
        <f>(AO48/$AS$48)*100</f>
        <v>0.80585866196520806</v>
      </c>
      <c r="AP49" s="63"/>
      <c r="AQ49" s="64">
        <f>(AQ48/$AS$48)*100</f>
        <v>1.4420622008936783</v>
      </c>
      <c r="AR49" s="65"/>
      <c r="AS49" s="63">
        <f>AQ49+AE49</f>
        <v>100</v>
      </c>
      <c r="AT49" s="66"/>
      <c r="AU49" s="67"/>
      <c r="AV49" s="26"/>
      <c r="AW49" s="26"/>
      <c r="AX49" s="26"/>
      <c r="AY49" s="26"/>
      <c r="AZ49" s="26"/>
      <c r="BA49" s="26"/>
      <c r="BD49" s="26"/>
      <c r="BE49" s="26"/>
    </row>
    <row r="50" spans="1:57" s="6" customFormat="1" ht="9" customHeight="1" thickBot="1" x14ac:dyDescent="0.3">
      <c r="A50" s="9"/>
      <c r="B50" s="91"/>
      <c r="C50" s="68"/>
      <c r="D50" s="69"/>
      <c r="E50" s="70"/>
      <c r="F50" s="71"/>
      <c r="G50" s="72"/>
      <c r="H50" s="71"/>
      <c r="I50" s="71"/>
      <c r="J50" s="71"/>
      <c r="K50" s="70"/>
      <c r="L50" s="71"/>
      <c r="M50" s="72"/>
      <c r="N50" s="71"/>
      <c r="O50" s="71"/>
      <c r="P50" s="71"/>
      <c r="Q50" s="71"/>
      <c r="R50" s="71"/>
      <c r="S50" s="71"/>
      <c r="T50" s="71"/>
      <c r="U50" s="72"/>
      <c r="V50" s="71"/>
      <c r="W50" s="71"/>
      <c r="X50" s="71"/>
      <c r="Y50" s="71"/>
      <c r="Z50" s="71"/>
      <c r="AA50" s="70"/>
      <c r="AB50" s="71"/>
      <c r="AC50" s="71"/>
      <c r="AD50" s="71"/>
      <c r="AE50" s="73"/>
      <c r="AF50" s="74"/>
      <c r="AG50" s="71"/>
      <c r="AH50" s="71"/>
      <c r="AI50" s="71"/>
      <c r="AJ50" s="71"/>
      <c r="AK50" s="71"/>
      <c r="AL50" s="71"/>
      <c r="AM50" s="72"/>
      <c r="AN50" s="71"/>
      <c r="AO50" s="70"/>
      <c r="AP50" s="71"/>
      <c r="AQ50" s="75"/>
      <c r="AR50" s="74"/>
      <c r="AS50" s="70"/>
      <c r="AT50" s="71"/>
      <c r="AU50" s="76"/>
      <c r="AV50" s="26"/>
      <c r="AW50" s="26"/>
      <c r="AX50" s="26"/>
      <c r="AY50" s="26"/>
      <c r="AZ50" s="26"/>
      <c r="BA50" s="26"/>
      <c r="BD50" s="26"/>
      <c r="BE50" s="26"/>
    </row>
    <row r="51" spans="1:57" s="6" customFormat="1" x14ac:dyDescent="0.25">
      <c r="A51" s="25"/>
      <c r="B51" s="25"/>
      <c r="C51" s="77"/>
      <c r="D51" s="25"/>
      <c r="E51" s="78"/>
      <c r="F51" s="63"/>
      <c r="G51" s="56"/>
      <c r="H51" s="63"/>
      <c r="I51" s="63"/>
      <c r="J51" s="63"/>
      <c r="K51" s="78"/>
      <c r="L51" s="63"/>
      <c r="M51" s="56"/>
      <c r="N51" s="63"/>
      <c r="O51" s="56"/>
      <c r="P51" s="63"/>
      <c r="Q51" s="78"/>
      <c r="R51" s="63"/>
      <c r="S51" s="63"/>
      <c r="T51" s="63"/>
      <c r="U51" s="63"/>
      <c r="V51" s="63"/>
      <c r="W51" s="63"/>
      <c r="X51" s="63"/>
      <c r="Y51" s="63"/>
      <c r="Z51" s="63"/>
      <c r="AA51" s="78"/>
      <c r="AB51" s="63"/>
      <c r="AC51" s="56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78"/>
      <c r="AP51" s="63"/>
      <c r="AQ51" s="26"/>
      <c r="AR51" s="26"/>
      <c r="AS51" s="26"/>
      <c r="AT51" s="26"/>
      <c r="AU51" s="26"/>
      <c r="AV51" s="26"/>
      <c r="AW51" s="26"/>
      <c r="AZ51" s="26"/>
      <c r="BA51" s="26"/>
    </row>
    <row r="52" spans="1:57" s="6" customFormat="1" x14ac:dyDescent="0.25">
      <c r="A52" s="25"/>
      <c r="C52" s="25" t="s">
        <v>85</v>
      </c>
      <c r="D52" s="25"/>
      <c r="E52" s="78"/>
      <c r="F52" s="63"/>
      <c r="G52" s="56"/>
      <c r="H52" s="63"/>
      <c r="I52" s="63"/>
      <c r="J52" s="63"/>
      <c r="K52" s="78"/>
      <c r="L52" s="63"/>
      <c r="M52" s="56"/>
      <c r="N52" s="63"/>
      <c r="O52" s="56"/>
      <c r="P52" s="63"/>
      <c r="Q52" s="78"/>
      <c r="R52" s="63"/>
      <c r="S52" s="63"/>
      <c r="T52" s="63"/>
      <c r="U52" s="63"/>
      <c r="V52" s="63"/>
      <c r="W52" s="63"/>
      <c r="X52" s="63"/>
      <c r="Y52" s="63"/>
      <c r="Z52" s="63"/>
      <c r="AA52" s="78"/>
      <c r="AB52" s="63"/>
      <c r="AC52" s="56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78"/>
      <c r="AP52" s="63"/>
      <c r="AQ52" s="26"/>
      <c r="AR52" s="26"/>
      <c r="AS52" s="26"/>
      <c r="AT52" s="26"/>
      <c r="AU52" s="26"/>
      <c r="AV52" s="26"/>
      <c r="AW52" s="26"/>
      <c r="AZ52" s="26"/>
      <c r="BA52" s="26"/>
    </row>
    <row r="53" spans="1:57" s="6" customFormat="1" x14ac:dyDescent="0.25">
      <c r="A53" s="25"/>
      <c r="C53" s="25" t="s">
        <v>84</v>
      </c>
      <c r="D53" s="25"/>
      <c r="E53" s="78"/>
      <c r="F53" s="63"/>
      <c r="G53" s="56"/>
      <c r="H53" s="63"/>
      <c r="I53" s="63"/>
      <c r="J53" s="63"/>
      <c r="K53" s="78"/>
      <c r="L53" s="63"/>
      <c r="M53" s="56"/>
      <c r="N53" s="63"/>
      <c r="O53" s="56"/>
      <c r="P53" s="63"/>
      <c r="Q53" s="78"/>
      <c r="R53" s="63"/>
      <c r="S53" s="63"/>
      <c r="T53" s="63"/>
      <c r="U53" s="63"/>
      <c r="V53" s="63"/>
      <c r="W53" s="63"/>
      <c r="X53" s="63"/>
      <c r="Y53" s="63"/>
      <c r="Z53" s="63"/>
      <c r="AA53" s="78"/>
      <c r="AB53" s="63"/>
      <c r="AC53" s="56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78"/>
      <c r="AP53" s="63"/>
      <c r="AQ53" s="26"/>
      <c r="AR53" s="26"/>
      <c r="AS53" s="26"/>
      <c r="AT53" s="26"/>
      <c r="AU53" s="26"/>
      <c r="AV53" s="26"/>
      <c r="AW53" s="26"/>
      <c r="AZ53" s="26"/>
      <c r="BA53" s="26"/>
    </row>
    <row r="54" spans="1:57" s="6" customFormat="1" x14ac:dyDescent="0.25">
      <c r="A54" s="25"/>
      <c r="C54" s="25" t="s">
        <v>72</v>
      </c>
      <c r="D54" s="25"/>
      <c r="E54" s="78"/>
      <c r="F54" s="63"/>
      <c r="G54" s="56"/>
      <c r="H54" s="63"/>
      <c r="I54" s="63"/>
      <c r="J54" s="63"/>
      <c r="K54" s="78"/>
      <c r="L54" s="63"/>
      <c r="M54" s="56"/>
      <c r="N54" s="63"/>
      <c r="O54" s="56"/>
      <c r="P54" s="63"/>
      <c r="Q54" s="78"/>
      <c r="R54" s="63"/>
      <c r="S54" s="63"/>
      <c r="T54" s="63"/>
      <c r="U54" s="63"/>
      <c r="V54" s="63"/>
      <c r="W54" s="63"/>
      <c r="X54" s="63"/>
      <c r="Y54" s="63"/>
      <c r="Z54" s="63"/>
      <c r="AA54" s="78"/>
      <c r="AB54" s="63"/>
      <c r="AC54" s="56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78"/>
      <c r="AP54" s="63"/>
      <c r="AQ54" s="26"/>
      <c r="AR54" s="26"/>
      <c r="AS54" s="26"/>
      <c r="AT54" s="26"/>
      <c r="AU54" s="26"/>
      <c r="AV54" s="26"/>
      <c r="AW54" s="26"/>
      <c r="AZ54" s="26"/>
      <c r="BA54" s="26"/>
    </row>
    <row r="55" spans="1:57" s="6" customFormat="1" x14ac:dyDescent="0.25">
      <c r="C55" s="126"/>
      <c r="G55" s="62"/>
      <c r="M55" s="62"/>
      <c r="O55" s="62"/>
      <c r="AC55" s="62"/>
    </row>
    <row r="56" spans="1:57" s="6" customFormat="1" x14ac:dyDescent="0.25">
      <c r="B56" s="79"/>
      <c r="C56" s="77" t="s">
        <v>86</v>
      </c>
      <c r="D56" s="79"/>
      <c r="G56" s="62"/>
      <c r="M56" s="62"/>
      <c r="O56" s="62"/>
      <c r="AC56" s="62"/>
    </row>
    <row r="57" spans="1:57" s="6" customFormat="1" ht="14.25" x14ac:dyDescent="0.2">
      <c r="C57" s="62"/>
      <c r="G57" s="62"/>
      <c r="M57" s="62"/>
      <c r="O57" s="62"/>
      <c r="AC57" s="62"/>
    </row>
    <row r="58" spans="1:57" s="6" customFormat="1" ht="14.25" x14ac:dyDescent="0.2">
      <c r="C58" s="62"/>
      <c r="G58" s="62"/>
      <c r="M58" s="62"/>
      <c r="O58" s="62"/>
      <c r="AC58" s="62"/>
    </row>
    <row r="59" spans="1:57" s="6" customFormat="1" ht="14.25" x14ac:dyDescent="0.2">
      <c r="C59" s="62"/>
      <c r="G59" s="62"/>
      <c r="M59" s="62"/>
      <c r="O59" s="62"/>
      <c r="AC59" s="62"/>
    </row>
    <row r="60" spans="1:57" s="6" customFormat="1" ht="14.25" x14ac:dyDescent="0.2">
      <c r="C60" s="62"/>
      <c r="G60" s="62"/>
      <c r="M60" s="62"/>
      <c r="O60" s="62"/>
      <c r="AC60" s="62"/>
    </row>
    <row r="61" spans="1:57" s="6" customFormat="1" ht="14.25" x14ac:dyDescent="0.2">
      <c r="C61" s="62"/>
      <c r="G61" s="62"/>
      <c r="M61" s="62"/>
      <c r="O61" s="62"/>
      <c r="AC61" s="62"/>
    </row>
    <row r="62" spans="1:57" s="6" customFormat="1" ht="14.25" x14ac:dyDescent="0.2">
      <c r="C62" s="62"/>
      <c r="G62" s="62"/>
      <c r="M62" s="62"/>
      <c r="O62" s="62"/>
      <c r="AC62" s="62"/>
    </row>
    <row r="63" spans="1:57" s="6" customFormat="1" ht="14.25" x14ac:dyDescent="0.2">
      <c r="C63" s="62"/>
      <c r="G63" s="62"/>
      <c r="M63" s="62"/>
      <c r="O63" s="62"/>
      <c r="AC63" s="62"/>
    </row>
    <row r="64" spans="1:57" s="6" customFormat="1" ht="14.25" x14ac:dyDescent="0.2">
      <c r="C64" s="62"/>
      <c r="G64" s="62"/>
      <c r="M64" s="62"/>
      <c r="O64" s="62"/>
      <c r="AC64" s="62"/>
    </row>
    <row r="65" spans="3:29" s="6" customFormat="1" ht="14.25" x14ac:dyDescent="0.2">
      <c r="C65" s="62"/>
      <c r="G65" s="62"/>
      <c r="M65" s="62"/>
      <c r="O65" s="62"/>
      <c r="AC65" s="62"/>
    </row>
    <row r="66" spans="3:29" s="6" customFormat="1" ht="14.25" x14ac:dyDescent="0.2">
      <c r="C66" s="62"/>
      <c r="G66" s="62"/>
      <c r="M66" s="62"/>
      <c r="O66" s="62"/>
      <c r="AC66" s="62"/>
    </row>
    <row r="67" spans="3:29" s="6" customFormat="1" ht="14.25" x14ac:dyDescent="0.2">
      <c r="C67" s="62"/>
      <c r="G67" s="62"/>
      <c r="M67" s="62"/>
      <c r="O67" s="62"/>
      <c r="AC67" s="62"/>
    </row>
    <row r="68" spans="3:29" s="6" customFormat="1" ht="14.25" x14ac:dyDescent="0.2">
      <c r="C68" s="62"/>
      <c r="G68" s="62"/>
      <c r="M68" s="62"/>
      <c r="O68" s="62"/>
      <c r="AC68" s="62"/>
    </row>
    <row r="69" spans="3:29" s="6" customFormat="1" ht="14.25" x14ac:dyDescent="0.2">
      <c r="C69" s="62"/>
      <c r="G69" s="62"/>
      <c r="M69" s="62"/>
      <c r="O69" s="62"/>
      <c r="AC69" s="62"/>
    </row>
    <row r="70" spans="3:29" s="6" customFormat="1" ht="14.25" x14ac:dyDescent="0.2">
      <c r="C70" s="62"/>
      <c r="G70" s="62"/>
      <c r="M70" s="62"/>
      <c r="O70" s="62"/>
      <c r="AC70" s="62"/>
    </row>
    <row r="71" spans="3:29" s="6" customFormat="1" ht="14.25" x14ac:dyDescent="0.2">
      <c r="C71" s="62"/>
      <c r="G71" s="62"/>
      <c r="M71" s="62"/>
      <c r="O71" s="62"/>
      <c r="AC71" s="62"/>
    </row>
    <row r="72" spans="3:29" s="6" customFormat="1" ht="14.25" x14ac:dyDescent="0.2">
      <c r="C72" s="62"/>
      <c r="G72" s="62"/>
      <c r="M72" s="62"/>
      <c r="O72" s="62"/>
      <c r="AC72" s="62"/>
    </row>
    <row r="73" spans="3:29" s="6" customFormat="1" ht="14.25" x14ac:dyDescent="0.2">
      <c r="C73" s="62"/>
      <c r="G73" s="62"/>
      <c r="M73" s="62"/>
      <c r="O73" s="62"/>
      <c r="AC73" s="62"/>
    </row>
    <row r="74" spans="3:29" s="6" customFormat="1" ht="14.25" x14ac:dyDescent="0.2">
      <c r="C74" s="62"/>
      <c r="G74" s="62"/>
      <c r="M74" s="62"/>
      <c r="O74" s="62"/>
      <c r="AC74" s="62"/>
    </row>
    <row r="75" spans="3:29" s="6" customFormat="1" ht="14.25" x14ac:dyDescent="0.2">
      <c r="C75" s="62"/>
      <c r="G75" s="62"/>
      <c r="M75" s="62"/>
      <c r="O75" s="62"/>
      <c r="AC75" s="62"/>
    </row>
    <row r="76" spans="3:29" s="6" customFormat="1" ht="14.25" x14ac:dyDescent="0.2">
      <c r="C76" s="62"/>
      <c r="G76" s="62"/>
      <c r="M76" s="62"/>
      <c r="O76" s="62"/>
      <c r="AC76" s="62"/>
    </row>
    <row r="77" spans="3:29" s="6" customFormat="1" ht="14.25" x14ac:dyDescent="0.2">
      <c r="C77" s="62"/>
      <c r="G77" s="62"/>
      <c r="M77" s="62"/>
      <c r="O77" s="62"/>
      <c r="AC77" s="62"/>
    </row>
    <row r="78" spans="3:29" s="6" customFormat="1" ht="14.25" x14ac:dyDescent="0.2">
      <c r="C78" s="62"/>
      <c r="G78" s="62"/>
      <c r="M78" s="62"/>
      <c r="O78" s="62"/>
      <c r="AC78" s="62"/>
    </row>
    <row r="79" spans="3:29" s="6" customFormat="1" ht="14.25" x14ac:dyDescent="0.2">
      <c r="C79" s="62"/>
      <c r="G79" s="62"/>
      <c r="M79" s="62"/>
      <c r="O79" s="62"/>
      <c r="AC79" s="62"/>
    </row>
    <row r="80" spans="3:29" s="6" customFormat="1" ht="14.25" x14ac:dyDescent="0.2">
      <c r="C80" s="62"/>
      <c r="G80" s="62"/>
      <c r="M80" s="62"/>
      <c r="O80" s="62"/>
      <c r="AC80" s="62"/>
    </row>
    <row r="81" spans="3:29" s="6" customFormat="1" ht="14.25" x14ac:dyDescent="0.2">
      <c r="C81" s="62"/>
      <c r="G81" s="62"/>
      <c r="M81" s="62"/>
      <c r="O81" s="62"/>
      <c r="AC81" s="62"/>
    </row>
    <row r="82" spans="3:29" s="6" customFormat="1" ht="14.25" x14ac:dyDescent="0.2">
      <c r="C82" s="62"/>
      <c r="G82" s="62"/>
      <c r="M82" s="62"/>
      <c r="O82" s="62"/>
      <c r="AC82" s="62"/>
    </row>
    <row r="83" spans="3:29" s="6" customFormat="1" ht="14.25" x14ac:dyDescent="0.2">
      <c r="C83" s="62"/>
      <c r="G83" s="62"/>
      <c r="M83" s="62"/>
      <c r="O83" s="62"/>
      <c r="AC83" s="62"/>
    </row>
    <row r="84" spans="3:29" s="6" customFormat="1" ht="14.25" x14ac:dyDescent="0.2">
      <c r="C84" s="62"/>
      <c r="G84" s="62"/>
      <c r="M84" s="62"/>
      <c r="O84" s="62"/>
      <c r="AC84" s="62"/>
    </row>
    <row r="85" spans="3:29" s="6" customFormat="1" ht="14.25" x14ac:dyDescent="0.2">
      <c r="C85" s="62"/>
      <c r="G85" s="62"/>
      <c r="M85" s="62"/>
      <c r="O85" s="62"/>
      <c r="AC85" s="62"/>
    </row>
    <row r="86" spans="3:29" s="6" customFormat="1" ht="14.25" x14ac:dyDescent="0.2">
      <c r="C86" s="62"/>
      <c r="G86" s="62"/>
      <c r="M86" s="62"/>
      <c r="O86" s="62"/>
      <c r="AC86" s="62"/>
    </row>
    <row r="87" spans="3:29" s="6" customFormat="1" ht="14.25" x14ac:dyDescent="0.2">
      <c r="C87" s="62"/>
      <c r="G87" s="62"/>
      <c r="M87" s="62"/>
      <c r="O87" s="62"/>
      <c r="AC87" s="62"/>
    </row>
    <row r="88" spans="3:29" s="6" customFormat="1" ht="14.25" x14ac:dyDescent="0.2">
      <c r="C88" s="62"/>
      <c r="G88" s="62"/>
      <c r="M88" s="62"/>
      <c r="O88" s="62"/>
      <c r="AC88" s="62"/>
    </row>
    <row r="89" spans="3:29" s="6" customFormat="1" ht="14.25" x14ac:dyDescent="0.2">
      <c r="C89" s="62"/>
      <c r="G89" s="62"/>
      <c r="M89" s="62"/>
      <c r="O89" s="62"/>
      <c r="AC89" s="62"/>
    </row>
    <row r="90" spans="3:29" s="6" customFormat="1" ht="14.25" x14ac:dyDescent="0.2">
      <c r="C90" s="62"/>
      <c r="G90" s="62"/>
      <c r="M90" s="62"/>
      <c r="O90" s="62"/>
      <c r="AC90" s="62"/>
    </row>
    <row r="91" spans="3:29" s="6" customFormat="1" ht="14.25" x14ac:dyDescent="0.2">
      <c r="C91" s="62"/>
      <c r="G91" s="62"/>
      <c r="M91" s="62"/>
      <c r="O91" s="62"/>
      <c r="AC91" s="62"/>
    </row>
    <row r="92" spans="3:29" s="6" customFormat="1" ht="14.25" x14ac:dyDescent="0.2">
      <c r="C92" s="62"/>
      <c r="G92" s="62"/>
      <c r="M92" s="62"/>
      <c r="O92" s="62"/>
      <c r="AC92" s="62"/>
    </row>
    <row r="93" spans="3:29" s="6" customFormat="1" ht="14.25" x14ac:dyDescent="0.2">
      <c r="C93" s="62"/>
      <c r="G93" s="62"/>
      <c r="M93" s="62"/>
      <c r="O93" s="62"/>
      <c r="AC93" s="62"/>
    </row>
    <row r="94" spans="3:29" s="6" customFormat="1" ht="14.25" x14ac:dyDescent="0.2">
      <c r="C94" s="62"/>
      <c r="G94" s="62"/>
      <c r="M94" s="62"/>
      <c r="O94" s="62"/>
      <c r="AC94" s="62"/>
    </row>
    <row r="95" spans="3:29" s="6" customFormat="1" ht="14.25" x14ac:dyDescent="0.2">
      <c r="C95" s="62"/>
      <c r="G95" s="62"/>
      <c r="M95" s="62"/>
      <c r="O95" s="62"/>
      <c r="AC95" s="62"/>
    </row>
    <row r="96" spans="3:29" s="6" customFormat="1" ht="14.25" x14ac:dyDescent="0.2">
      <c r="C96" s="62"/>
      <c r="G96" s="62"/>
      <c r="M96" s="62"/>
      <c r="O96" s="62"/>
      <c r="AC96" s="62"/>
    </row>
    <row r="97" spans="3:29" s="6" customFormat="1" ht="14.25" x14ac:dyDescent="0.2">
      <c r="C97" s="62"/>
      <c r="G97" s="62"/>
      <c r="M97" s="62"/>
      <c r="O97" s="62"/>
      <c r="AC97" s="62"/>
    </row>
    <row r="98" spans="3:29" s="6" customFormat="1" ht="14.25" x14ac:dyDescent="0.2">
      <c r="C98" s="62"/>
      <c r="G98" s="62"/>
      <c r="M98" s="62"/>
      <c r="O98" s="62"/>
      <c r="AC98" s="62"/>
    </row>
    <row r="99" spans="3:29" s="6" customFormat="1" ht="14.25" x14ac:dyDescent="0.2">
      <c r="C99" s="62"/>
      <c r="G99" s="62"/>
      <c r="M99" s="62"/>
      <c r="O99" s="62"/>
      <c r="AC99" s="62"/>
    </row>
    <row r="100" spans="3:29" s="6" customFormat="1" ht="14.25" x14ac:dyDescent="0.2">
      <c r="C100" s="62"/>
      <c r="G100" s="62"/>
      <c r="M100" s="62"/>
      <c r="O100" s="62"/>
      <c r="AC100" s="62"/>
    </row>
    <row r="101" spans="3:29" s="6" customFormat="1" ht="14.25" x14ac:dyDescent="0.2">
      <c r="C101" s="62"/>
      <c r="G101" s="62"/>
      <c r="M101" s="62"/>
      <c r="O101" s="62"/>
      <c r="AC101" s="62"/>
    </row>
    <row r="102" spans="3:29" s="6" customFormat="1" ht="14.25" x14ac:dyDescent="0.2">
      <c r="C102" s="62"/>
      <c r="G102" s="62"/>
      <c r="M102" s="62"/>
      <c r="O102" s="62"/>
      <c r="AC102" s="62"/>
    </row>
    <row r="103" spans="3:29" s="6" customFormat="1" ht="14.25" x14ac:dyDescent="0.2">
      <c r="C103" s="62"/>
      <c r="G103" s="62"/>
      <c r="M103" s="62"/>
      <c r="O103" s="62"/>
      <c r="AC103" s="62"/>
    </row>
    <row r="104" spans="3:29" s="6" customFormat="1" ht="14.25" x14ac:dyDescent="0.2">
      <c r="C104" s="62"/>
      <c r="G104" s="62"/>
      <c r="M104" s="62"/>
      <c r="O104" s="62"/>
      <c r="AC104" s="62"/>
    </row>
    <row r="105" spans="3:29" s="6" customFormat="1" ht="14.25" x14ac:dyDescent="0.2">
      <c r="C105" s="62"/>
      <c r="G105" s="62"/>
      <c r="M105" s="62"/>
      <c r="O105" s="62"/>
      <c r="AC105" s="62"/>
    </row>
    <row r="106" spans="3:29" s="6" customFormat="1" ht="14.25" x14ac:dyDescent="0.2">
      <c r="C106" s="62"/>
      <c r="G106" s="62"/>
      <c r="M106" s="62"/>
      <c r="O106" s="62"/>
      <c r="AC106" s="62"/>
    </row>
    <row r="107" spans="3:29" s="6" customFormat="1" ht="14.25" x14ac:dyDescent="0.2">
      <c r="C107" s="62"/>
      <c r="G107" s="62"/>
      <c r="M107" s="62"/>
      <c r="O107" s="62"/>
      <c r="AC107" s="62"/>
    </row>
    <row r="108" spans="3:29" s="6" customFormat="1" ht="14.25" x14ac:dyDescent="0.2">
      <c r="C108" s="62"/>
      <c r="G108" s="62"/>
      <c r="M108" s="62"/>
      <c r="O108" s="62"/>
      <c r="AC108" s="62"/>
    </row>
    <row r="109" spans="3:29" s="6" customFormat="1" ht="14.25" x14ac:dyDescent="0.2">
      <c r="C109" s="62"/>
      <c r="G109" s="62"/>
      <c r="M109" s="62"/>
      <c r="O109" s="62"/>
      <c r="AC109" s="62"/>
    </row>
    <row r="110" spans="3:29" s="6" customFormat="1" ht="14.25" x14ac:dyDescent="0.2">
      <c r="C110" s="62"/>
      <c r="G110" s="62"/>
      <c r="M110" s="62"/>
      <c r="O110" s="62"/>
      <c r="AC110" s="62"/>
    </row>
    <row r="111" spans="3:29" s="6" customFormat="1" ht="14.25" x14ac:dyDescent="0.2">
      <c r="C111" s="62"/>
      <c r="G111" s="62"/>
      <c r="M111" s="62"/>
      <c r="O111" s="62"/>
      <c r="AC111" s="62"/>
    </row>
    <row r="112" spans="3:29" s="6" customFormat="1" ht="14.25" x14ac:dyDescent="0.2">
      <c r="C112" s="62"/>
      <c r="G112" s="62"/>
      <c r="M112" s="62"/>
      <c r="O112" s="62"/>
      <c r="AC112" s="62"/>
    </row>
    <row r="113" spans="3:29" s="6" customFormat="1" ht="14.25" x14ac:dyDescent="0.2">
      <c r="C113" s="62"/>
      <c r="G113" s="62"/>
      <c r="M113" s="62"/>
      <c r="O113" s="62"/>
      <c r="AC113" s="62"/>
    </row>
    <row r="114" spans="3:29" s="6" customFormat="1" ht="14.25" x14ac:dyDescent="0.2">
      <c r="C114" s="62"/>
      <c r="G114" s="62"/>
      <c r="M114" s="62"/>
      <c r="O114" s="62"/>
      <c r="AC114" s="62"/>
    </row>
    <row r="115" spans="3:29" s="6" customFormat="1" ht="14.25" x14ac:dyDescent="0.2">
      <c r="C115" s="62"/>
      <c r="G115" s="62"/>
      <c r="M115" s="62"/>
      <c r="O115" s="62"/>
      <c r="AC115" s="62"/>
    </row>
    <row r="116" spans="3:29" s="6" customFormat="1" ht="14.25" x14ac:dyDescent="0.2">
      <c r="C116" s="62"/>
      <c r="G116" s="62"/>
      <c r="M116" s="62"/>
      <c r="O116" s="62"/>
      <c r="AC116" s="62"/>
    </row>
    <row r="117" spans="3:29" s="6" customFormat="1" ht="14.25" x14ac:dyDescent="0.2">
      <c r="C117" s="62"/>
      <c r="G117" s="62"/>
      <c r="M117" s="62"/>
      <c r="O117" s="62"/>
      <c r="AC117" s="62"/>
    </row>
    <row r="118" spans="3:29" s="6" customFormat="1" ht="14.25" x14ac:dyDescent="0.2">
      <c r="C118" s="62"/>
      <c r="G118" s="62"/>
      <c r="M118" s="62"/>
      <c r="O118" s="62"/>
      <c r="AC118" s="62"/>
    </row>
    <row r="119" spans="3:29" s="6" customFormat="1" ht="14.25" x14ac:dyDescent="0.2">
      <c r="C119" s="62"/>
      <c r="G119" s="62"/>
      <c r="M119" s="62"/>
      <c r="O119" s="62"/>
      <c r="AC119" s="62"/>
    </row>
    <row r="120" spans="3:29" s="6" customFormat="1" ht="14.25" x14ac:dyDescent="0.2">
      <c r="C120" s="62"/>
      <c r="G120" s="62"/>
      <c r="M120" s="62"/>
      <c r="O120" s="62"/>
      <c r="AC120" s="62"/>
    </row>
    <row r="121" spans="3:29" s="6" customFormat="1" ht="14.25" x14ac:dyDescent="0.2">
      <c r="C121" s="62"/>
      <c r="G121" s="62"/>
      <c r="M121" s="62"/>
      <c r="O121" s="62"/>
      <c r="AC121" s="62"/>
    </row>
    <row r="122" spans="3:29" s="6" customFormat="1" ht="14.25" x14ac:dyDescent="0.2">
      <c r="C122" s="62"/>
      <c r="G122" s="62"/>
      <c r="M122" s="62"/>
      <c r="O122" s="62"/>
      <c r="AC122" s="62"/>
    </row>
    <row r="123" spans="3:29" s="6" customFormat="1" ht="14.25" x14ac:dyDescent="0.2">
      <c r="C123" s="62"/>
      <c r="G123" s="62"/>
      <c r="M123" s="62"/>
      <c r="O123" s="62"/>
      <c r="AC123" s="62"/>
    </row>
    <row r="124" spans="3:29" s="6" customFormat="1" ht="14.25" x14ac:dyDescent="0.2">
      <c r="C124" s="62"/>
      <c r="G124" s="62"/>
      <c r="M124" s="62"/>
      <c r="O124" s="62"/>
      <c r="AC124" s="62"/>
    </row>
  </sheetData>
  <mergeCells count="5">
    <mergeCell ref="C6:AF6"/>
    <mergeCell ref="B1:AU1"/>
    <mergeCell ref="B2:AU2"/>
    <mergeCell ref="B3:AU3"/>
    <mergeCell ref="AG6:AR6"/>
  </mergeCells>
  <phoneticPr fontId="0" type="noConversion"/>
  <printOptions horizontalCentered="1" verticalCentered="1"/>
  <pageMargins left="0.25" right="0.25" top="0.25" bottom="0.25" header="0.5" footer="0.5"/>
  <pageSetup scale="43" orientation="landscape" horizontalDpi="300" verticalDpi="300" r:id="rId1"/>
  <headerFooter alignWithMargins="0"/>
  <ignoredErrors>
    <ignoredError sqref="AE15:AE37 AQ14:AQ37 AQ11:AQ13 AE11:AE13 AE38:AE45 AQ38:AQ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t-6</vt:lpstr>
      <vt:lpstr>'t-6'!Print_Area</vt:lpstr>
      <vt:lpstr>Print_Area_MI</vt:lpstr>
      <vt:lpstr>'t-6'!Print_Titles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2011-05-24T17:31:44Z</cp:lastPrinted>
  <dcterms:created xsi:type="dcterms:W3CDTF">1999-02-23T19:40:42Z</dcterms:created>
  <dcterms:modified xsi:type="dcterms:W3CDTF">2015-10-01T18:42:40Z</dcterms:modified>
</cp:coreProperties>
</file>