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75" windowWidth="19275" windowHeight="6450"/>
  </bookViews>
  <sheets>
    <sheet name="t-5" sheetId="1" r:id="rId1"/>
  </sheets>
  <definedNames>
    <definedName name="Print_Area_MI">'t-5'!$B$1:$R$85</definedName>
    <definedName name="_xlnm.Print_Titles" localSheetId="0">'t-5'!$1:$9</definedName>
  </definedNames>
  <calcPr calcId="145621"/>
</workbook>
</file>

<file path=xl/calcChain.xml><?xml version="1.0" encoding="utf-8"?>
<calcChain xmlns="http://schemas.openxmlformats.org/spreadsheetml/2006/main">
  <c r="E64" i="1" l="1"/>
  <c r="N64" i="1"/>
  <c r="M64" i="1"/>
  <c r="L64" i="1"/>
  <c r="K64" i="1"/>
  <c r="I64" i="1"/>
  <c r="H64" i="1"/>
  <c r="G64" i="1"/>
  <c r="F64" i="1"/>
  <c r="J63" i="1"/>
  <c r="O63" i="1" s="1"/>
  <c r="J37" i="1"/>
  <c r="O37" i="1" s="1"/>
  <c r="J36" i="1"/>
  <c r="O36" i="1" s="1"/>
  <c r="N38" i="1"/>
  <c r="M38" i="1"/>
  <c r="L38" i="1"/>
  <c r="K38" i="1"/>
  <c r="I38" i="1"/>
  <c r="H38" i="1"/>
  <c r="G38" i="1"/>
  <c r="F38" i="1"/>
  <c r="E38" i="1"/>
  <c r="J23" i="1"/>
  <c r="O23" i="1" s="1"/>
  <c r="J22" i="1"/>
  <c r="O22" i="1" s="1"/>
  <c r="N24" i="1"/>
  <c r="M24" i="1"/>
  <c r="L24" i="1"/>
  <c r="K24" i="1"/>
  <c r="I24" i="1"/>
  <c r="H24" i="1"/>
  <c r="G24" i="1"/>
  <c r="F24" i="1"/>
  <c r="E24" i="1"/>
  <c r="J68" i="1" l="1"/>
  <c r="J62" i="1"/>
  <c r="O68" i="1" l="1"/>
  <c r="O62" i="1"/>
  <c r="N49" i="1"/>
  <c r="M49" i="1"/>
  <c r="L49" i="1"/>
  <c r="L75" i="1" s="1"/>
  <c r="J21" i="1"/>
  <c r="O21" i="1" s="1"/>
  <c r="J61" i="1"/>
  <c r="O61" i="1" s="1"/>
  <c r="E49" i="1"/>
  <c r="F49" i="1"/>
  <c r="G49" i="1"/>
  <c r="H49" i="1"/>
  <c r="I49" i="1"/>
  <c r="J71" i="1"/>
  <c r="O71" i="1" s="1"/>
  <c r="J28" i="1"/>
  <c r="J29" i="1"/>
  <c r="O29" i="1" s="1"/>
  <c r="J30" i="1"/>
  <c r="O30" i="1" s="1"/>
  <c r="J31" i="1"/>
  <c r="O31" i="1" s="1"/>
  <c r="J32" i="1"/>
  <c r="O32" i="1" s="1"/>
  <c r="J33" i="1"/>
  <c r="O33" i="1" s="1"/>
  <c r="J34" i="1"/>
  <c r="O34" i="1" s="1"/>
  <c r="J35" i="1"/>
  <c r="O35" i="1" s="1"/>
  <c r="K49" i="1"/>
  <c r="J53" i="1"/>
  <c r="J54" i="1"/>
  <c r="O54" i="1" s="1"/>
  <c r="J55" i="1"/>
  <c r="O55" i="1" s="1"/>
  <c r="J56" i="1"/>
  <c r="O56" i="1" s="1"/>
  <c r="J57" i="1"/>
  <c r="O57" i="1" s="1"/>
  <c r="J58" i="1"/>
  <c r="O58" i="1" s="1"/>
  <c r="J59" i="1"/>
  <c r="O59" i="1" s="1"/>
  <c r="J60" i="1"/>
  <c r="O60" i="1" s="1"/>
  <c r="J43" i="1"/>
  <c r="O43" i="1" s="1"/>
  <c r="J48" i="1"/>
  <c r="O48" i="1" s="1"/>
  <c r="J47" i="1"/>
  <c r="O47" i="1" s="1"/>
  <c r="J46" i="1"/>
  <c r="O46" i="1" s="1"/>
  <c r="J45" i="1"/>
  <c r="O45" i="1" s="1"/>
  <c r="J44" i="1"/>
  <c r="O44" i="1" s="1"/>
  <c r="J42" i="1"/>
  <c r="J13" i="1"/>
  <c r="J14" i="1"/>
  <c r="O14" i="1" s="1"/>
  <c r="J15" i="1"/>
  <c r="J16" i="1"/>
  <c r="O16" i="1" s="1"/>
  <c r="J17" i="1"/>
  <c r="O17" i="1" s="1"/>
  <c r="J18" i="1"/>
  <c r="O18" i="1" s="1"/>
  <c r="J19" i="1"/>
  <c r="O19" i="1" s="1"/>
  <c r="J20" i="1"/>
  <c r="O20" i="1" s="1"/>
  <c r="J64" i="1" l="1"/>
  <c r="O53" i="1"/>
  <c r="O64" i="1" s="1"/>
  <c r="O28" i="1"/>
  <c r="O38" i="1" s="1"/>
  <c r="J38" i="1"/>
  <c r="O15" i="1"/>
  <c r="J24" i="1"/>
  <c r="O13" i="1"/>
  <c r="E75" i="1"/>
  <c r="M75" i="1"/>
  <c r="J49" i="1"/>
  <c r="G75" i="1"/>
  <c r="I75" i="1"/>
  <c r="O42" i="1"/>
  <c r="O49" i="1" s="1"/>
  <c r="P45" i="1" s="1"/>
  <c r="N75" i="1"/>
  <c r="K75" i="1"/>
  <c r="H75" i="1"/>
  <c r="F75" i="1"/>
  <c r="P53" i="1" l="1"/>
  <c r="P28" i="1"/>
  <c r="P36" i="1"/>
  <c r="P37" i="1"/>
  <c r="P58" i="1"/>
  <c r="O24" i="1"/>
  <c r="P63" i="1" s="1"/>
  <c r="P47" i="1"/>
  <c r="P59" i="1"/>
  <c r="P55" i="1"/>
  <c r="P54" i="1"/>
  <c r="P42" i="1"/>
  <c r="P46" i="1"/>
  <c r="P43" i="1"/>
  <c r="P48" i="1"/>
  <c r="P44" i="1"/>
  <c r="P57" i="1"/>
  <c r="P56" i="1"/>
  <c r="P60" i="1"/>
  <c r="P29" i="1"/>
  <c r="P30" i="1"/>
  <c r="P33" i="1"/>
  <c r="P34" i="1"/>
  <c r="P31" i="1"/>
  <c r="P35" i="1"/>
  <c r="P32" i="1"/>
  <c r="P62" i="1" l="1"/>
  <c r="P22" i="1"/>
  <c r="P23" i="1"/>
  <c r="P21" i="1"/>
  <c r="J75" i="1" l="1"/>
  <c r="P16" i="1" l="1"/>
  <c r="P17" i="1"/>
  <c r="P13" i="1"/>
  <c r="P20" i="1"/>
  <c r="P18" i="1"/>
  <c r="P14" i="1"/>
  <c r="P15" i="1"/>
  <c r="P61" i="1"/>
  <c r="P19" i="1"/>
  <c r="O75" i="1"/>
  <c r="P24" i="1" s="1"/>
  <c r="P68" i="1" l="1"/>
  <c r="P71" i="1"/>
  <c r="P64" i="1"/>
  <c r="P49" i="1"/>
  <c r="P38" i="1"/>
  <c r="P75" i="1" l="1"/>
</calcChain>
</file>

<file path=xl/sharedStrings.xml><?xml version="1.0" encoding="utf-8"?>
<sst xmlns="http://schemas.openxmlformats.org/spreadsheetml/2006/main" count="112" uniqueCount="51">
  <si>
    <t xml:space="preserve"> </t>
  </si>
  <si>
    <t>CAPITAL</t>
  </si>
  <si>
    <t>TOTAL</t>
  </si>
  <si>
    <t>% of</t>
  </si>
  <si>
    <t xml:space="preserve">         FTA PROGRAM BY</t>
  </si>
  <si>
    <t>FIXED</t>
  </si>
  <si>
    <t>NEW</t>
  </si>
  <si>
    <t>PLANNING</t>
  </si>
  <si>
    <t>OPERATING</t>
  </si>
  <si>
    <t>Total</t>
  </si>
  <si>
    <t>URBANIZED AREA GROUPING</t>
  </si>
  <si>
    <t>BUS</t>
  </si>
  <si>
    <t>GUIDEWAY MOD</t>
  </si>
  <si>
    <t>&amp; PLANNING</t>
  </si>
  <si>
    <t>OVER A MILLION POPULATION</t>
  </si>
  <si>
    <t xml:space="preserve">    SUB-TOTAL</t>
  </si>
  <si>
    <t>200,000 - 1 MILLION</t>
  </si>
  <si>
    <t xml:space="preserve">   SUB-TOTAL</t>
  </si>
  <si>
    <t>50,000-200,000</t>
  </si>
  <si>
    <t>RURAL AND UNDER 50,000</t>
  </si>
  <si>
    <t>RTAP</t>
  </si>
  <si>
    <t>Non-urbanized Area Formula capital includes Project and State Administration;  Operating includes Intercity Bus Program Reserve.</t>
  </si>
  <si>
    <t>Metropolitan Planning obligations reported in the &gt;1M population group also include obligations for all areas &lt;1M population.</t>
  </si>
  <si>
    <t>OVER-THE-ROAD BUS</t>
  </si>
  <si>
    <t>BY PROGRAM AND BY POPULATION  GROUP</t>
  </si>
  <si>
    <t>STARTS</t>
  </si>
  <si>
    <t>State Infrastructure Bank, National RTAP, and Oversight obligations are not included.  Urb. Area Formula operating obligations for areas &gt;1M popul. are from carryover funds and CMAQ.</t>
  </si>
  <si>
    <t>SAFETY / SEC.</t>
  </si>
  <si>
    <t>TRAINING / ADMIN</t>
  </si>
  <si>
    <t>New Freedom</t>
  </si>
  <si>
    <t>Clean Fuels</t>
  </si>
  <si>
    <t>Alternative Analysis</t>
  </si>
  <si>
    <t>TABLE 5</t>
  </si>
  <si>
    <t>National Research</t>
  </si>
  <si>
    <t>Urbanized Area</t>
  </si>
  <si>
    <t>Capital</t>
  </si>
  <si>
    <t>Emergency Supplementals</t>
  </si>
  <si>
    <t>Miscellaneous FHWA Transfers</t>
  </si>
  <si>
    <t>Metropolitan and State Planning</t>
  </si>
  <si>
    <t>Non-Urbanized Area</t>
  </si>
  <si>
    <t xml:space="preserve">Paul S. Sarbanes Transit in Parks Program </t>
  </si>
  <si>
    <t>Note:</t>
  </si>
  <si>
    <t>Does not include management training ($307,374) and Research Projects ($217,360).</t>
  </si>
  <si>
    <t>JARC</t>
  </si>
  <si>
    <t>ELDERLY AND INDIVIDUALS WITH DISABILITIES</t>
  </si>
  <si>
    <t xml:space="preserve">TOTAL CAPITAL   </t>
  </si>
  <si>
    <t>RESEARCH</t>
  </si>
  <si>
    <t>MANAGEMENT</t>
  </si>
  <si>
    <t>TRAINING</t>
  </si>
  <si>
    <t>TIGGER</t>
  </si>
  <si>
    <t>FY 2011 OBLIGATIONS FOR CAPITAL, OPERATING AND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</si>
</sst>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#,##0.0_);\(#,##0.0\)"/>
    <numFmt numFmtId="165" formatCode="&quot;$&quot;#,##0"/>
  </numFmts>
  <fonts count="13" x14ac:knownFonts="1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9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theme="1"/>
      </left>
      <right style="medium">
        <color indexed="8"/>
      </right>
      <top style="medium">
        <color indexed="8"/>
      </top>
      <bottom/>
      <diagonal/>
    </border>
    <border>
      <left style="thin">
        <color theme="1"/>
      </left>
      <right style="medium">
        <color indexed="8"/>
      </right>
      <top/>
      <bottom/>
      <diagonal/>
    </border>
    <border>
      <left style="thin">
        <color theme="1"/>
      </left>
      <right style="medium">
        <color indexed="8"/>
      </right>
      <top/>
      <bottom style="medium">
        <color indexed="8"/>
      </bottom>
      <diagonal/>
    </border>
    <border>
      <left style="thin">
        <color theme="1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theme="1"/>
      </right>
      <top style="medium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medium">
        <color indexed="8"/>
      </bottom>
      <diagonal/>
    </border>
    <border>
      <left style="thin">
        <color indexed="8"/>
      </left>
      <right style="thin">
        <color theme="1"/>
      </right>
      <top/>
      <bottom style="hair">
        <color indexed="8"/>
      </bottom>
      <diagonal/>
    </border>
  </borders>
  <cellStyleXfs count="1">
    <xf numFmtId="0" fontId="0" fillId="0" borderId="0"/>
  </cellStyleXfs>
  <cellXfs count="199">
    <xf numFmtId="0" fontId="0" fillId="0" borderId="0" xfId="0"/>
    <xf numFmtId="37" fontId="0" fillId="0" borderId="0" xfId="0" applyNumberFormat="1" applyProtection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4" fillId="0" borderId="0" xfId="0" applyFont="1"/>
    <xf numFmtId="0" fontId="3" fillId="0" borderId="8" xfId="0" applyFont="1" applyBorder="1"/>
    <xf numFmtId="0" fontId="2" fillId="2" borderId="8" xfId="0" applyFont="1" applyFill="1" applyBorder="1"/>
    <xf numFmtId="0" fontId="2" fillId="2" borderId="0" xfId="0" applyFont="1" applyFill="1" applyAlignment="1">
      <alignment horizontal="center"/>
    </xf>
    <xf numFmtId="0" fontId="2" fillId="2" borderId="9" xfId="0" applyFont="1" applyFill="1" applyBorder="1"/>
    <xf numFmtId="0" fontId="2" fillId="2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6" fillId="0" borderId="8" xfId="0" applyFont="1" applyBorder="1"/>
    <xf numFmtId="37" fontId="4" fillId="0" borderId="0" xfId="0" applyNumberFormat="1" applyFont="1" applyProtection="1"/>
    <xf numFmtId="0" fontId="6" fillId="0" borderId="8" xfId="0" applyFont="1" applyBorder="1" applyAlignment="1">
      <alignment horizontal="center"/>
    </xf>
    <xf numFmtId="37" fontId="4" fillId="0" borderId="0" xfId="0" applyNumberFormat="1" applyFont="1" applyBorder="1" applyProtection="1"/>
    <xf numFmtId="5" fontId="7" fillId="0" borderId="3" xfId="0" applyNumberFormat="1" applyFont="1" applyFill="1" applyBorder="1" applyProtection="1"/>
    <xf numFmtId="0" fontId="4" fillId="0" borderId="0" xfId="0" applyFont="1" applyBorder="1"/>
    <xf numFmtId="0" fontId="6" fillId="0" borderId="0" xfId="0" applyFont="1" applyBorder="1"/>
    <xf numFmtId="5" fontId="6" fillId="0" borderId="0" xfId="0" applyNumberFormat="1" applyFont="1" applyFill="1" applyBorder="1" applyProtection="1"/>
    <xf numFmtId="5" fontId="7" fillId="0" borderId="0" xfId="0" applyNumberFormat="1" applyFont="1" applyFill="1" applyBorder="1" applyProtection="1"/>
    <xf numFmtId="0" fontId="6" fillId="0" borderId="0" xfId="0" applyFont="1"/>
    <xf numFmtId="37" fontId="7" fillId="0" borderId="0" xfId="0" applyNumberFormat="1" applyFont="1" applyProtection="1"/>
    <xf numFmtId="0" fontId="9" fillId="0" borderId="0" xfId="0" applyFont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/>
    <xf numFmtId="37" fontId="4" fillId="0" borderId="0" xfId="0" applyNumberFormat="1" applyFont="1" applyFill="1" applyProtection="1"/>
    <xf numFmtId="0" fontId="4" fillId="0" borderId="0" xfId="0" applyFont="1" applyFill="1"/>
    <xf numFmtId="0" fontId="2" fillId="0" borderId="2" xfId="0" applyFont="1" applyFill="1" applyBorder="1"/>
    <xf numFmtId="165" fontId="6" fillId="0" borderId="2" xfId="0" applyNumberFormat="1" applyFont="1" applyFill="1" applyBorder="1" applyProtection="1"/>
    <xf numFmtId="165" fontId="6" fillId="0" borderId="14" xfId="0" applyNumberFormat="1" applyFont="1" applyFill="1" applyBorder="1" applyProtection="1"/>
    <xf numFmtId="0" fontId="12" fillId="0" borderId="0" xfId="0" applyFont="1"/>
    <xf numFmtId="165" fontId="6" fillId="0" borderId="15" xfId="0" applyNumberFormat="1" applyFont="1" applyFill="1" applyBorder="1" applyProtection="1"/>
    <xf numFmtId="0" fontId="9" fillId="0" borderId="0" xfId="0" applyFont="1" applyBorder="1"/>
    <xf numFmtId="0" fontId="5" fillId="2" borderId="0" xfId="0" applyFont="1" applyFill="1" applyBorder="1"/>
    <xf numFmtId="165" fontId="6" fillId="0" borderId="13" xfId="0" applyNumberFormat="1" applyFont="1" applyFill="1" applyBorder="1" applyProtection="1"/>
    <xf numFmtId="165" fontId="6" fillId="0" borderId="16" xfId="0" applyNumberFormat="1" applyFont="1" applyFill="1" applyBorder="1" applyProtection="1"/>
    <xf numFmtId="0" fontId="2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20" xfId="0" applyNumberFormat="1" applyFill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4" fillId="0" borderId="20" xfId="0" applyNumberFormat="1" applyFont="1" applyBorder="1" applyAlignment="1" applyProtection="1">
      <alignment horizontal="right"/>
    </xf>
    <xf numFmtId="164" fontId="7" fillId="0" borderId="1" xfId="0" applyNumberFormat="1" applyFont="1" applyBorder="1" applyAlignment="1" applyProtection="1">
      <alignment horizontal="right"/>
    </xf>
    <xf numFmtId="165" fontId="6" fillId="0" borderId="8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9" xfId="0" applyNumberFormat="1" applyFont="1" applyBorder="1" applyAlignment="1" applyProtection="1">
      <alignment horizontal="right"/>
    </xf>
    <xf numFmtId="165" fontId="6" fillId="0" borderId="20" xfId="0" applyNumberFormat="1" applyFont="1" applyFill="1" applyBorder="1" applyAlignment="1" applyProtection="1">
      <alignment horizontal="right"/>
    </xf>
    <xf numFmtId="165" fontId="6" fillId="0" borderId="18" xfId="0" applyNumberFormat="1" applyFont="1" applyBorder="1" applyAlignment="1" applyProtection="1">
      <alignment horizontal="right"/>
    </xf>
    <xf numFmtId="165" fontId="6" fillId="0" borderId="20" xfId="0" applyNumberFormat="1" applyFont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horizontal="right"/>
    </xf>
    <xf numFmtId="165" fontId="4" fillId="0" borderId="8" xfId="0" applyNumberFormat="1" applyFont="1" applyBorder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165" fontId="4" fillId="0" borderId="9" xfId="0" applyNumberFormat="1" applyFont="1" applyBorder="1" applyAlignment="1" applyProtection="1">
      <alignment horizontal="right"/>
    </xf>
    <xf numFmtId="165" fontId="4" fillId="0" borderId="20" xfId="0" applyNumberFormat="1" applyFont="1" applyFill="1" applyBorder="1" applyAlignment="1" applyProtection="1">
      <alignment horizontal="right"/>
    </xf>
    <xf numFmtId="165" fontId="4" fillId="0" borderId="18" xfId="0" applyNumberFormat="1" applyFon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right"/>
    </xf>
    <xf numFmtId="164" fontId="7" fillId="0" borderId="20" xfId="0" applyNumberFormat="1" applyFont="1" applyBorder="1" applyAlignment="1" applyProtection="1">
      <alignment horizontal="right"/>
    </xf>
    <xf numFmtId="165" fontId="4" fillId="0" borderId="8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165" fontId="4" fillId="0" borderId="20" xfId="0" applyNumberFormat="1" applyFont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165" fontId="11" fillId="0" borderId="0" xfId="0" applyNumberFormat="1" applyFont="1" applyBorder="1" applyAlignment="1">
      <alignment horizontal="right"/>
    </xf>
    <xf numFmtId="165" fontId="11" fillId="0" borderId="9" xfId="0" applyNumberFormat="1" applyFont="1" applyBorder="1" applyAlignment="1">
      <alignment horizontal="right"/>
    </xf>
    <xf numFmtId="165" fontId="11" fillId="0" borderId="20" xfId="0" applyNumberFormat="1" applyFont="1" applyFill="1" applyBorder="1" applyAlignment="1">
      <alignment horizontal="right"/>
    </xf>
    <xf numFmtId="165" fontId="11" fillId="0" borderId="18" xfId="0" applyNumberFormat="1" applyFont="1" applyBorder="1" applyAlignment="1">
      <alignment horizontal="right"/>
    </xf>
    <xf numFmtId="165" fontId="2" fillId="0" borderId="8" xfId="0" applyNumberFormat="1" applyFont="1" applyBorder="1" applyAlignment="1" applyProtection="1">
      <alignment horizontal="right"/>
    </xf>
    <xf numFmtId="165" fontId="4" fillId="0" borderId="8" xfId="0" applyNumberFormat="1" applyFont="1" applyFill="1" applyBorder="1" applyAlignment="1" applyProtection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18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 applyProtection="1">
      <alignment horizontal="right"/>
    </xf>
    <xf numFmtId="165" fontId="6" fillId="0" borderId="8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Border="1" applyAlignment="1" applyProtection="1">
      <alignment horizontal="right"/>
    </xf>
    <xf numFmtId="165" fontId="6" fillId="0" borderId="9" xfId="0" applyNumberFormat="1" applyFont="1" applyFill="1" applyBorder="1" applyAlignment="1" applyProtection="1">
      <alignment horizontal="right"/>
    </xf>
    <xf numFmtId="165" fontId="6" fillId="0" borderId="18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16" xfId="0" applyFont="1" applyBorder="1"/>
    <xf numFmtId="0" fontId="2" fillId="2" borderId="13" xfId="0" applyFont="1" applyFill="1" applyBorder="1"/>
    <xf numFmtId="0" fontId="2" fillId="0" borderId="8" xfId="0" applyFont="1" applyBorder="1"/>
    <xf numFmtId="0" fontId="0" fillId="0" borderId="8" xfId="0" applyBorder="1"/>
    <xf numFmtId="0" fontId="10" fillId="0" borderId="8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3" xfId="0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65" fontId="6" fillId="0" borderId="21" xfId="0" applyNumberFormat="1" applyFont="1" applyBorder="1" applyAlignment="1" applyProtection="1">
      <alignment horizontal="right"/>
    </xf>
    <xf numFmtId="165" fontId="6" fillId="0" borderId="22" xfId="0" applyNumberFormat="1" applyFont="1" applyBorder="1" applyAlignment="1" applyProtection="1">
      <alignment horizontal="right"/>
    </xf>
    <xf numFmtId="165" fontId="6" fillId="0" borderId="24" xfId="0" applyNumberFormat="1" applyFont="1" applyBorder="1" applyAlignment="1" applyProtection="1">
      <alignment horizontal="right"/>
    </xf>
    <xf numFmtId="165" fontId="6" fillId="0" borderId="25" xfId="0" applyNumberFormat="1" applyFont="1" applyFill="1" applyBorder="1" applyAlignment="1" applyProtection="1">
      <alignment horizontal="right"/>
    </xf>
    <xf numFmtId="165" fontId="6" fillId="0" borderId="26" xfId="0" applyNumberFormat="1" applyFont="1" applyBorder="1" applyAlignment="1" applyProtection="1">
      <alignment horizontal="right"/>
    </xf>
    <xf numFmtId="165" fontId="6" fillId="0" borderId="25" xfId="0" applyNumberFormat="1" applyFont="1" applyBorder="1" applyAlignment="1" applyProtection="1">
      <alignment horizontal="right"/>
    </xf>
    <xf numFmtId="164" fontId="8" fillId="0" borderId="23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4" fontId="8" fillId="0" borderId="25" xfId="0" applyNumberFormat="1" applyFont="1" applyBorder="1" applyAlignment="1" applyProtection="1">
      <alignment horizontal="right"/>
    </xf>
    <xf numFmtId="0" fontId="2" fillId="0" borderId="21" xfId="0" applyFont="1" applyBorder="1"/>
    <xf numFmtId="165" fontId="2" fillId="0" borderId="21" xfId="0" applyNumberFormat="1" applyFont="1" applyBorder="1" applyAlignment="1" applyProtection="1">
      <alignment horizontal="right"/>
    </xf>
    <xf numFmtId="0" fontId="2" fillId="2" borderId="28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/>
    <xf numFmtId="0" fontId="4" fillId="0" borderId="31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165" fontId="0" fillId="0" borderId="32" xfId="0" applyNumberFormat="1" applyBorder="1" applyAlignment="1">
      <alignment horizontal="right"/>
    </xf>
    <xf numFmtId="165" fontId="6" fillId="0" borderId="34" xfId="0" applyNumberFormat="1" applyFont="1" applyBorder="1" applyAlignment="1" applyProtection="1">
      <alignment horizontal="right"/>
    </xf>
    <xf numFmtId="165" fontId="4" fillId="0" borderId="32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right"/>
    </xf>
    <xf numFmtId="165" fontId="4" fillId="0" borderId="32" xfId="0" applyNumberFormat="1" applyFont="1" applyBorder="1" applyAlignment="1">
      <alignment horizontal="right"/>
    </xf>
    <xf numFmtId="165" fontId="11" fillId="0" borderId="32" xfId="0" applyNumberFormat="1" applyFont="1" applyBorder="1" applyAlignment="1">
      <alignment horizontal="right"/>
    </xf>
    <xf numFmtId="165" fontId="4" fillId="0" borderId="32" xfId="0" applyNumberFormat="1" applyFont="1" applyFill="1" applyBorder="1" applyAlignment="1">
      <alignment horizontal="right"/>
    </xf>
    <xf numFmtId="165" fontId="6" fillId="0" borderId="32" xfId="0" applyNumberFormat="1" applyFont="1" applyFill="1" applyBorder="1" applyAlignment="1" applyProtection="1">
      <alignment horizontal="right"/>
    </xf>
    <xf numFmtId="165" fontId="6" fillId="0" borderId="33" xfId="0" applyNumberFormat="1" applyFont="1" applyFill="1" applyBorder="1" applyProtection="1"/>
    <xf numFmtId="0" fontId="2" fillId="2" borderId="35" xfId="0" applyFont="1" applyFill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4" fillId="0" borderId="35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165" fontId="6" fillId="0" borderId="38" xfId="0" applyNumberFormat="1" applyFont="1" applyBorder="1" applyAlignment="1" applyProtection="1">
      <alignment horizontal="right"/>
    </xf>
    <xf numFmtId="165" fontId="4" fillId="0" borderId="36" xfId="0" applyNumberFormat="1" applyFont="1" applyBorder="1" applyAlignment="1" applyProtection="1">
      <alignment horizontal="right"/>
    </xf>
    <xf numFmtId="165" fontId="6" fillId="0" borderId="36" xfId="0" applyNumberFormat="1" applyFont="1" applyBorder="1" applyAlignment="1" applyProtection="1">
      <alignment horizontal="right"/>
    </xf>
    <xf numFmtId="165" fontId="4" fillId="0" borderId="36" xfId="0" applyNumberFormat="1" applyFont="1" applyBorder="1" applyAlignment="1">
      <alignment horizontal="right"/>
    </xf>
    <xf numFmtId="165" fontId="11" fillId="0" borderId="36" xfId="0" applyNumberFormat="1" applyFont="1" applyBorder="1" applyAlignment="1">
      <alignment horizontal="right"/>
    </xf>
    <xf numFmtId="165" fontId="4" fillId="0" borderId="36" xfId="0" applyNumberFormat="1" applyFont="1" applyFill="1" applyBorder="1" applyAlignment="1">
      <alignment horizontal="right"/>
    </xf>
    <xf numFmtId="165" fontId="6" fillId="0" borderId="36" xfId="0" applyNumberFormat="1" applyFont="1" applyFill="1" applyBorder="1" applyAlignment="1" applyProtection="1">
      <alignment horizontal="right"/>
    </xf>
    <xf numFmtId="165" fontId="6" fillId="0" borderId="37" xfId="0" applyNumberFormat="1" applyFont="1" applyFill="1" applyBorder="1" applyProtection="1"/>
    <xf numFmtId="0" fontId="6" fillId="0" borderId="8" xfId="0" applyFont="1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1" xfId="0" applyFill="1" applyBorder="1"/>
    <xf numFmtId="165" fontId="0" fillId="0" borderId="8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18" xfId="0" applyNumberFormat="1" applyFill="1" applyBorder="1" applyAlignment="1">
      <alignment horizontal="right"/>
    </xf>
    <xf numFmtId="165" fontId="0" fillId="0" borderId="36" xfId="0" applyNumberFormat="1" applyFill="1" applyBorder="1" applyAlignment="1">
      <alignment horizontal="right"/>
    </xf>
    <xf numFmtId="165" fontId="0" fillId="0" borderId="32" xfId="0" applyNumberFormat="1" applyFill="1" applyBorder="1" applyAlignment="1">
      <alignment horizontal="right"/>
    </xf>
    <xf numFmtId="164" fontId="7" fillId="0" borderId="1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Protection="1"/>
    <xf numFmtId="37" fontId="0" fillId="0" borderId="0" xfId="0" applyNumberFormat="1" applyFill="1" applyProtection="1"/>
    <xf numFmtId="0" fontId="0" fillId="0" borderId="0" xfId="0" applyFill="1"/>
    <xf numFmtId="0" fontId="11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H89"/>
  <sheetViews>
    <sheetView tabSelected="1" defaultGridColor="0" colorId="22" zoomScale="65" zoomScaleNormal="65" workbookViewId="0">
      <pane xSplit="4" ySplit="9" topLeftCell="E40" activePane="bottomRight" state="frozen"/>
      <selection pane="topRight" activeCell="E1" sqref="E1"/>
      <selection pane="bottomLeft" activeCell="A10" sqref="A10"/>
      <selection pane="bottomRight" activeCell="A2" sqref="A2:P2"/>
    </sheetView>
  </sheetViews>
  <sheetFormatPr defaultColWidth="11.44140625" defaultRowHeight="15" x14ac:dyDescent="0.2"/>
  <cols>
    <col min="1" max="1" width="2" style="16" customWidth="1"/>
    <col min="2" max="2" width="23.33203125" style="16" customWidth="1"/>
    <col min="3" max="3" width="6" style="16" customWidth="1"/>
    <col min="4" max="4" width="6.33203125" style="16" customWidth="1"/>
    <col min="5" max="5" width="16.5546875" style="16" bestFit="1" customWidth="1"/>
    <col min="6" max="6" width="16.6640625" style="16" customWidth="1"/>
    <col min="7" max="7" width="16.5546875" style="16" customWidth="1"/>
    <col min="8" max="8" width="14.6640625" style="16" bestFit="1" customWidth="1"/>
    <col min="9" max="9" width="12.109375" style="16" bestFit="1" customWidth="1"/>
    <col min="10" max="10" width="18.21875" style="49" customWidth="1"/>
    <col min="11" max="11" width="15" style="16" bestFit="1" customWidth="1"/>
    <col min="12" max="12" width="12.109375" style="16" bestFit="1" customWidth="1"/>
    <col min="13" max="13" width="15.33203125" style="16" bestFit="1" customWidth="1"/>
    <col min="14" max="14" width="18.88671875" style="16" customWidth="1"/>
    <col min="15" max="15" width="19.88671875" style="16" customWidth="1"/>
    <col min="16" max="16" width="7.77734375" style="16" customWidth="1"/>
    <col min="17" max="17" width="1.5546875" style="37" customWidth="1"/>
    <col min="19" max="19" width="11.44140625" customWidth="1"/>
  </cols>
  <sheetData>
    <row r="1" spans="1:34" s="43" customFormat="1" ht="18" x14ac:dyDescent="0.25">
      <c r="A1" s="198" t="s">
        <v>32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55"/>
    </row>
    <row r="2" spans="1:34" s="43" customFormat="1" ht="18" x14ac:dyDescent="0.25">
      <c r="A2" s="198" t="s">
        <v>50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55"/>
    </row>
    <row r="3" spans="1:34" s="43" customFormat="1" ht="18" x14ac:dyDescent="0.25">
      <c r="A3" s="198" t="s">
        <v>24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55"/>
    </row>
    <row r="4" spans="1:34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34" ht="16.5" thickBot="1" x14ac:dyDescent="0.3">
      <c r="A5" s="6"/>
      <c r="B5" s="2"/>
      <c r="C5" s="2"/>
      <c r="D5" s="2"/>
      <c r="E5" s="2"/>
      <c r="F5" s="2"/>
      <c r="G5" s="2"/>
      <c r="H5" s="2"/>
      <c r="I5" s="2"/>
      <c r="J5" s="50"/>
      <c r="K5" s="2"/>
      <c r="L5" s="2"/>
      <c r="M5" s="2"/>
      <c r="N5" s="2"/>
      <c r="O5" s="2"/>
      <c r="P5" s="2"/>
    </row>
    <row r="6" spans="1:34" s="16" customFormat="1" x14ac:dyDescent="0.25">
      <c r="A6" s="7"/>
      <c r="B6" s="14"/>
      <c r="C6" s="12"/>
      <c r="D6" s="13"/>
      <c r="E6" s="14"/>
      <c r="F6" s="12"/>
      <c r="G6" s="15"/>
      <c r="H6" s="15"/>
      <c r="I6" s="12"/>
      <c r="J6" s="123"/>
      <c r="K6" s="59"/>
      <c r="L6" s="149"/>
      <c r="M6" s="166"/>
      <c r="N6" s="152"/>
      <c r="O6" s="62"/>
      <c r="P6" s="13"/>
      <c r="Q6" s="37"/>
    </row>
    <row r="7" spans="1:34" s="16" customFormat="1" x14ac:dyDescent="0.25">
      <c r="A7" s="7"/>
      <c r="B7" s="18"/>
      <c r="C7" s="21"/>
      <c r="D7" s="3"/>
      <c r="E7" s="18"/>
      <c r="F7" s="27" t="s">
        <v>1</v>
      </c>
      <c r="G7" s="20"/>
      <c r="H7" s="20"/>
      <c r="I7" s="21"/>
      <c r="J7" s="124" t="s">
        <v>45</v>
      </c>
      <c r="K7" s="60"/>
      <c r="L7" s="150"/>
      <c r="M7" s="167" t="s">
        <v>47</v>
      </c>
      <c r="N7" s="153" t="s">
        <v>27</v>
      </c>
      <c r="O7" s="63"/>
      <c r="P7" s="22" t="s">
        <v>3</v>
      </c>
      <c r="Q7" s="37"/>
    </row>
    <row r="8" spans="1:34" s="16" customFormat="1" x14ac:dyDescent="0.25">
      <c r="A8" s="7"/>
      <c r="B8" s="18" t="s">
        <v>4</v>
      </c>
      <c r="C8" s="21"/>
      <c r="D8" s="3"/>
      <c r="E8" s="23"/>
      <c r="F8" s="24" t="s">
        <v>5</v>
      </c>
      <c r="G8" s="25" t="s">
        <v>6</v>
      </c>
      <c r="H8" s="26" t="s">
        <v>7</v>
      </c>
      <c r="I8" s="27" t="s">
        <v>20</v>
      </c>
      <c r="J8" s="124" t="s">
        <v>13</v>
      </c>
      <c r="K8" s="60" t="s">
        <v>8</v>
      </c>
      <c r="L8" s="150" t="s">
        <v>46</v>
      </c>
      <c r="M8" s="167" t="s">
        <v>48</v>
      </c>
      <c r="N8" s="153" t="s">
        <v>28</v>
      </c>
      <c r="O8" s="64" t="s">
        <v>2</v>
      </c>
      <c r="P8" s="22" t="s">
        <v>9</v>
      </c>
      <c r="Q8" s="37"/>
    </row>
    <row r="9" spans="1:34" s="16" customFormat="1" ht="15.75" thickBot="1" x14ac:dyDescent="0.3">
      <c r="A9" s="7"/>
      <c r="B9" s="126" t="s">
        <v>10</v>
      </c>
      <c r="C9" s="4"/>
      <c r="D9" s="5"/>
      <c r="E9" s="28" t="s">
        <v>11</v>
      </c>
      <c r="F9" s="29" t="s">
        <v>12</v>
      </c>
      <c r="G9" s="30" t="s">
        <v>25</v>
      </c>
      <c r="H9" s="31"/>
      <c r="I9" s="4"/>
      <c r="J9" s="125"/>
      <c r="K9" s="61"/>
      <c r="L9" s="151"/>
      <c r="M9" s="168"/>
      <c r="N9" s="154"/>
      <c r="O9" s="65"/>
      <c r="P9" s="5"/>
      <c r="Q9" s="56"/>
    </row>
    <row r="10" spans="1:34" s="16" customFormat="1" x14ac:dyDescent="0.25">
      <c r="A10" s="32"/>
      <c r="B10" s="11"/>
      <c r="C10" s="45"/>
      <c r="D10" s="46"/>
      <c r="E10" s="66"/>
      <c r="F10" s="67" t="s">
        <v>0</v>
      </c>
      <c r="G10" s="68"/>
      <c r="H10" s="68"/>
      <c r="I10" s="67"/>
      <c r="J10" s="69"/>
      <c r="K10" s="70"/>
      <c r="L10" s="67"/>
      <c r="M10" s="169"/>
      <c r="N10" s="155"/>
      <c r="O10" s="71"/>
      <c r="P10" s="72"/>
      <c r="Q10" s="37"/>
    </row>
    <row r="11" spans="1:34" s="16" customFormat="1" x14ac:dyDescent="0.25">
      <c r="A11" s="32"/>
      <c r="B11" s="127" t="s">
        <v>14</v>
      </c>
      <c r="C11" s="8"/>
      <c r="D11" s="7"/>
      <c r="E11" s="73"/>
      <c r="F11" s="74"/>
      <c r="G11" s="75"/>
      <c r="H11" s="75"/>
      <c r="I11" s="74"/>
      <c r="J11" s="76" t="s">
        <v>0</v>
      </c>
      <c r="K11" s="77"/>
      <c r="L11" s="74"/>
      <c r="M11" s="170"/>
      <c r="N11" s="156"/>
      <c r="O11" s="78"/>
      <c r="P11" s="79"/>
      <c r="Q11" s="37"/>
    </row>
    <row r="12" spans="1:34" s="16" customFormat="1" x14ac:dyDescent="0.25">
      <c r="A12" s="32"/>
      <c r="B12" s="17"/>
      <c r="C12" s="8"/>
      <c r="D12" s="7"/>
      <c r="E12" s="73"/>
      <c r="F12" s="74"/>
      <c r="G12" s="75"/>
      <c r="H12" s="75"/>
      <c r="I12" s="74"/>
      <c r="J12" s="76"/>
      <c r="K12" s="77"/>
      <c r="L12" s="74"/>
      <c r="M12" s="170"/>
      <c r="N12" s="156"/>
      <c r="O12" s="78"/>
      <c r="P12" s="79"/>
      <c r="Q12" s="37"/>
    </row>
    <row r="13" spans="1:34" ht="15.75" x14ac:dyDescent="0.25">
      <c r="A13" s="32"/>
      <c r="B13" s="128" t="s">
        <v>31</v>
      </c>
      <c r="C13" s="44"/>
      <c r="D13" s="47"/>
      <c r="E13" s="80">
        <v>224000</v>
      </c>
      <c r="F13" s="81">
        <v>0</v>
      </c>
      <c r="G13" s="82">
        <v>0</v>
      </c>
      <c r="H13" s="82">
        <v>20553500</v>
      </c>
      <c r="I13" s="81">
        <v>0</v>
      </c>
      <c r="J13" s="83">
        <f>SUM(E13:I13)</f>
        <v>20777500</v>
      </c>
      <c r="K13" s="84">
        <v>0</v>
      </c>
      <c r="L13" s="81">
        <v>0</v>
      </c>
      <c r="M13" s="171">
        <v>0</v>
      </c>
      <c r="N13" s="157">
        <v>0</v>
      </c>
      <c r="O13" s="85">
        <f>SUM(J13:N13)</f>
        <v>20777500</v>
      </c>
      <c r="P13" s="86">
        <f t="shared" ref="P13:P23" si="0">(O13/$O$24)*100</f>
        <v>0.29047824578149722</v>
      </c>
      <c r="Q13" s="3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0.25" customHeight="1" x14ac:dyDescent="0.25">
      <c r="A14" s="32"/>
      <c r="B14" s="129" t="s">
        <v>35</v>
      </c>
      <c r="C14" s="44"/>
      <c r="D14" s="47"/>
      <c r="E14" s="80">
        <v>590522063</v>
      </c>
      <c r="F14" s="81">
        <v>1284428921</v>
      </c>
      <c r="G14" s="82">
        <v>1016855056</v>
      </c>
      <c r="H14" s="82">
        <v>5801323</v>
      </c>
      <c r="I14" s="81">
        <v>0</v>
      </c>
      <c r="J14" s="83">
        <f t="shared" ref="J14:J23" si="1">SUM(E14:I14)</f>
        <v>2897607363</v>
      </c>
      <c r="K14" s="84">
        <v>0</v>
      </c>
      <c r="L14" s="81">
        <v>0</v>
      </c>
      <c r="M14" s="171">
        <v>0</v>
      </c>
      <c r="N14" s="157">
        <v>0</v>
      </c>
      <c r="O14" s="85">
        <f t="shared" ref="O14:O23" si="2">SUM(J14:N14)</f>
        <v>2897607363</v>
      </c>
      <c r="P14" s="86">
        <f t="shared" si="0"/>
        <v>40.509777584781141</v>
      </c>
      <c r="Q14" s="3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5.75" customHeight="1" x14ac:dyDescent="0.25">
      <c r="A15" s="32"/>
      <c r="B15" s="128" t="s">
        <v>30</v>
      </c>
      <c r="C15" s="44"/>
      <c r="D15" s="47"/>
      <c r="E15" s="80">
        <v>30322760</v>
      </c>
      <c r="F15" s="81">
        <v>0</v>
      </c>
      <c r="G15" s="82">
        <v>0</v>
      </c>
      <c r="H15" s="82">
        <v>0</v>
      </c>
      <c r="I15" s="81">
        <v>0</v>
      </c>
      <c r="J15" s="83">
        <f t="shared" si="1"/>
        <v>30322760</v>
      </c>
      <c r="K15" s="84">
        <v>0</v>
      </c>
      <c r="L15" s="81">
        <v>0</v>
      </c>
      <c r="M15" s="171">
        <v>0</v>
      </c>
      <c r="N15" s="157">
        <v>0</v>
      </c>
      <c r="O15" s="85">
        <f t="shared" si="2"/>
        <v>30322760</v>
      </c>
      <c r="P15" s="86">
        <f t="shared" si="0"/>
        <v>0.42392502139590199</v>
      </c>
      <c r="Q15" s="3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5.75" x14ac:dyDescent="0.25">
      <c r="A16" s="32"/>
      <c r="B16" s="128" t="s">
        <v>36</v>
      </c>
      <c r="C16" s="44"/>
      <c r="D16" s="47"/>
      <c r="E16" s="80">
        <v>0</v>
      </c>
      <c r="F16" s="81">
        <v>7000000</v>
      </c>
      <c r="G16" s="82">
        <v>0</v>
      </c>
      <c r="H16" s="82">
        <v>0</v>
      </c>
      <c r="I16" s="81">
        <v>0</v>
      </c>
      <c r="J16" s="83">
        <f t="shared" si="1"/>
        <v>7000000</v>
      </c>
      <c r="K16" s="84">
        <v>0</v>
      </c>
      <c r="L16" s="81">
        <v>0</v>
      </c>
      <c r="M16" s="171">
        <v>0</v>
      </c>
      <c r="N16" s="157">
        <v>0</v>
      </c>
      <c r="O16" s="85">
        <f t="shared" si="2"/>
        <v>7000000</v>
      </c>
      <c r="P16" s="86">
        <f t="shared" si="0"/>
        <v>9.7862963324292188E-2</v>
      </c>
      <c r="Q16" s="3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5.75" x14ac:dyDescent="0.25">
      <c r="A17" s="32"/>
      <c r="B17" s="128" t="s">
        <v>43</v>
      </c>
      <c r="C17" s="44"/>
      <c r="D17" s="47"/>
      <c r="E17" s="80">
        <v>17639269</v>
      </c>
      <c r="F17" s="81">
        <v>5948062</v>
      </c>
      <c r="G17" s="82">
        <v>0</v>
      </c>
      <c r="H17" s="82">
        <v>1854965</v>
      </c>
      <c r="I17" s="81">
        <v>0</v>
      </c>
      <c r="J17" s="83">
        <f t="shared" si="1"/>
        <v>25442296</v>
      </c>
      <c r="K17" s="84">
        <v>39820852</v>
      </c>
      <c r="L17" s="81">
        <v>0</v>
      </c>
      <c r="M17" s="171">
        <v>0</v>
      </c>
      <c r="N17" s="157">
        <v>0</v>
      </c>
      <c r="O17" s="85">
        <f t="shared" si="2"/>
        <v>65263148</v>
      </c>
      <c r="P17" s="86">
        <f t="shared" si="0"/>
        <v>0.91240643702169333</v>
      </c>
      <c r="Q17" s="3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5.75" x14ac:dyDescent="0.25">
      <c r="A18" s="32"/>
      <c r="B18" s="128" t="s">
        <v>37</v>
      </c>
      <c r="C18" s="44"/>
      <c r="D18" s="47"/>
      <c r="E18" s="80">
        <v>5865375</v>
      </c>
      <c r="F18" s="81">
        <v>8824253</v>
      </c>
      <c r="G18" s="82">
        <v>0</v>
      </c>
      <c r="H18" s="82">
        <v>0</v>
      </c>
      <c r="I18" s="81">
        <v>0</v>
      </c>
      <c r="J18" s="83">
        <f t="shared" si="1"/>
        <v>14689628</v>
      </c>
      <c r="K18" s="84">
        <v>0</v>
      </c>
      <c r="L18" s="81">
        <v>0</v>
      </c>
      <c r="M18" s="171">
        <v>0</v>
      </c>
      <c r="N18" s="157">
        <v>0</v>
      </c>
      <c r="O18" s="85">
        <f t="shared" si="2"/>
        <v>14689628</v>
      </c>
      <c r="P18" s="86">
        <f t="shared" si="0"/>
        <v>0.20536721803021363</v>
      </c>
      <c r="Q18" s="35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5.75" x14ac:dyDescent="0.25">
      <c r="A19" s="32"/>
      <c r="B19" s="128" t="s">
        <v>33</v>
      </c>
      <c r="C19" s="44"/>
      <c r="D19" s="47"/>
      <c r="E19" s="80">
        <v>0</v>
      </c>
      <c r="F19" s="81">
        <v>0</v>
      </c>
      <c r="G19" s="82">
        <v>0</v>
      </c>
      <c r="H19" s="82">
        <v>64811</v>
      </c>
      <c r="I19" s="81">
        <v>0</v>
      </c>
      <c r="J19" s="83">
        <f t="shared" si="1"/>
        <v>64811</v>
      </c>
      <c r="K19" s="84">
        <v>0</v>
      </c>
      <c r="L19" s="81">
        <v>0</v>
      </c>
      <c r="M19" s="171">
        <v>0</v>
      </c>
      <c r="N19" s="157">
        <v>0</v>
      </c>
      <c r="O19" s="85">
        <f t="shared" si="2"/>
        <v>64811</v>
      </c>
      <c r="P19" s="86">
        <f t="shared" si="0"/>
        <v>9.0608521657295721E-4</v>
      </c>
      <c r="Q19" s="35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5.75" x14ac:dyDescent="0.25">
      <c r="A20" s="32"/>
      <c r="B20" s="128" t="s">
        <v>29</v>
      </c>
      <c r="C20" s="44"/>
      <c r="D20" s="47"/>
      <c r="E20" s="80">
        <v>17034119</v>
      </c>
      <c r="F20" s="81">
        <v>0</v>
      </c>
      <c r="G20" s="82">
        <v>443239</v>
      </c>
      <c r="H20" s="82">
        <v>856409</v>
      </c>
      <c r="I20" s="81">
        <v>0</v>
      </c>
      <c r="J20" s="83">
        <f t="shared" si="1"/>
        <v>18333767</v>
      </c>
      <c r="K20" s="84">
        <v>15886850</v>
      </c>
      <c r="L20" s="81">
        <v>0</v>
      </c>
      <c r="M20" s="171">
        <v>0</v>
      </c>
      <c r="N20" s="157">
        <v>0</v>
      </c>
      <c r="O20" s="85">
        <f t="shared" si="2"/>
        <v>34220617</v>
      </c>
      <c r="P20" s="86">
        <f t="shared" si="0"/>
        <v>0.47841871234366423</v>
      </c>
      <c r="Q20" s="35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5.75" x14ac:dyDescent="0.25">
      <c r="A21" s="32"/>
      <c r="B21" s="128" t="s">
        <v>40</v>
      </c>
      <c r="C21" s="44"/>
      <c r="D21" s="47"/>
      <c r="E21" s="80">
        <v>1814000</v>
      </c>
      <c r="F21" s="81">
        <v>0</v>
      </c>
      <c r="G21" s="82">
        <v>0</v>
      </c>
      <c r="H21" s="82">
        <v>0</v>
      </c>
      <c r="I21" s="81">
        <v>0</v>
      </c>
      <c r="J21" s="83">
        <f t="shared" si="1"/>
        <v>1814000</v>
      </c>
      <c r="K21" s="84">
        <v>0</v>
      </c>
      <c r="L21" s="81">
        <v>0</v>
      </c>
      <c r="M21" s="171">
        <v>0</v>
      </c>
      <c r="N21" s="157">
        <v>0</v>
      </c>
      <c r="O21" s="85">
        <f t="shared" si="2"/>
        <v>1814000</v>
      </c>
      <c r="P21" s="86">
        <f t="shared" si="0"/>
        <v>2.5360487924323719E-2</v>
      </c>
      <c r="Q21" s="35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.75" x14ac:dyDescent="0.25">
      <c r="A22" s="32"/>
      <c r="B22" s="128" t="s">
        <v>49</v>
      </c>
      <c r="C22" s="44"/>
      <c r="D22" s="47"/>
      <c r="E22" s="80">
        <v>20356908</v>
      </c>
      <c r="F22" s="81">
        <v>10781804</v>
      </c>
      <c r="G22" s="82">
        <v>0</v>
      </c>
      <c r="H22" s="82">
        <v>0</v>
      </c>
      <c r="I22" s="81">
        <v>0</v>
      </c>
      <c r="J22" s="83">
        <f t="shared" si="1"/>
        <v>31138712</v>
      </c>
      <c r="K22" s="84">
        <v>0</v>
      </c>
      <c r="L22" s="81">
        <v>0</v>
      </c>
      <c r="M22" s="171">
        <v>0</v>
      </c>
      <c r="N22" s="157">
        <v>0</v>
      </c>
      <c r="O22" s="85">
        <f t="shared" si="2"/>
        <v>31138712</v>
      </c>
      <c r="P22" s="86">
        <f t="shared" si="0"/>
        <v>0.43533237577452816</v>
      </c>
      <c r="Q22" s="3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5.75" x14ac:dyDescent="0.25">
      <c r="A23" s="32"/>
      <c r="B23" s="128" t="s">
        <v>34</v>
      </c>
      <c r="C23" s="44"/>
      <c r="D23" s="47"/>
      <c r="E23" s="80">
        <v>2352955222</v>
      </c>
      <c r="F23" s="81">
        <v>1554982460</v>
      </c>
      <c r="G23" s="82">
        <v>65015449</v>
      </c>
      <c r="H23" s="82">
        <v>19845363</v>
      </c>
      <c r="I23" s="81">
        <v>0</v>
      </c>
      <c r="J23" s="83">
        <f t="shared" si="1"/>
        <v>3992798494</v>
      </c>
      <c r="K23" s="84">
        <v>57162192</v>
      </c>
      <c r="L23" s="81">
        <v>0</v>
      </c>
      <c r="M23" s="171">
        <v>0</v>
      </c>
      <c r="N23" s="157">
        <v>0</v>
      </c>
      <c r="O23" s="85">
        <f t="shared" si="2"/>
        <v>4049960686</v>
      </c>
      <c r="P23" s="86">
        <f t="shared" si="0"/>
        <v>56.620164868406178</v>
      </c>
      <c r="Q23" s="35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x14ac:dyDescent="0.25">
      <c r="A24" s="32"/>
      <c r="B24" s="135" t="s">
        <v>15</v>
      </c>
      <c r="C24" s="136"/>
      <c r="D24" s="137"/>
      <c r="E24" s="138">
        <f>SUM(E13:E23)</f>
        <v>3036733716</v>
      </c>
      <c r="F24" s="139">
        <f>SUM(F13:F23)</f>
        <v>2871965500</v>
      </c>
      <c r="G24" s="140">
        <f t="shared" ref="G24:O24" si="3">SUM(G13:G23)</f>
        <v>1082313744</v>
      </c>
      <c r="H24" s="140">
        <f t="shared" si="3"/>
        <v>48976371</v>
      </c>
      <c r="I24" s="139">
        <f t="shared" si="3"/>
        <v>0</v>
      </c>
      <c r="J24" s="141">
        <f t="shared" si="3"/>
        <v>7039989331</v>
      </c>
      <c r="K24" s="142">
        <f t="shared" si="3"/>
        <v>112869894</v>
      </c>
      <c r="L24" s="139">
        <f t="shared" si="3"/>
        <v>0</v>
      </c>
      <c r="M24" s="172">
        <f t="shared" si="3"/>
        <v>0</v>
      </c>
      <c r="N24" s="158">
        <f t="shared" si="3"/>
        <v>0</v>
      </c>
      <c r="O24" s="143">
        <f t="shared" si="3"/>
        <v>7152859225</v>
      </c>
      <c r="P24" s="144">
        <f>(O24/$O$75)*100</f>
        <v>66.338625328856679</v>
      </c>
      <c r="Q24" s="35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x14ac:dyDescent="0.25">
      <c r="A25" s="32"/>
      <c r="B25" s="17"/>
      <c r="C25" s="8"/>
      <c r="D25" s="7"/>
      <c r="E25" s="94"/>
      <c r="F25" s="95"/>
      <c r="G25" s="96"/>
      <c r="H25" s="96"/>
      <c r="I25" s="95"/>
      <c r="J25" s="97" t="s">
        <v>0</v>
      </c>
      <c r="K25" s="98"/>
      <c r="L25" s="95"/>
      <c r="M25" s="173"/>
      <c r="N25" s="159"/>
      <c r="O25" s="85" t="s">
        <v>0</v>
      </c>
      <c r="P25" s="99"/>
      <c r="Q25" s="35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.75" x14ac:dyDescent="0.25">
      <c r="A26" s="32"/>
      <c r="B26" s="127" t="s">
        <v>16</v>
      </c>
      <c r="C26" s="8"/>
      <c r="D26" s="7"/>
      <c r="E26" s="94"/>
      <c r="F26" s="95"/>
      <c r="G26" s="96"/>
      <c r="H26" s="96"/>
      <c r="I26" s="95"/>
      <c r="J26" s="97" t="s">
        <v>0</v>
      </c>
      <c r="K26" s="98"/>
      <c r="L26" s="95"/>
      <c r="M26" s="173"/>
      <c r="N26" s="159"/>
      <c r="O26" s="85" t="s">
        <v>0</v>
      </c>
      <c r="P26" s="99"/>
      <c r="Q26" s="3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5.75" x14ac:dyDescent="0.25">
      <c r="A27" s="32"/>
      <c r="B27" s="17"/>
      <c r="C27" s="8"/>
      <c r="D27" s="7"/>
      <c r="E27" s="94"/>
      <c r="F27" s="95"/>
      <c r="G27" s="96"/>
      <c r="H27" s="96"/>
      <c r="I27" s="95"/>
      <c r="J27" s="97" t="s">
        <v>0</v>
      </c>
      <c r="K27" s="98" t="s">
        <v>0</v>
      </c>
      <c r="L27" s="95"/>
      <c r="M27" s="173"/>
      <c r="N27" s="159" t="s">
        <v>0</v>
      </c>
      <c r="O27" s="85" t="s">
        <v>0</v>
      </c>
      <c r="P27" s="99"/>
      <c r="Q27" s="35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x14ac:dyDescent="0.25">
      <c r="A28" s="32"/>
      <c r="B28" s="128" t="s">
        <v>31</v>
      </c>
      <c r="C28" s="44"/>
      <c r="D28" s="47"/>
      <c r="E28" s="80">
        <v>0</v>
      </c>
      <c r="F28" s="81">
        <v>0</v>
      </c>
      <c r="G28" s="82">
        <v>0</v>
      </c>
      <c r="H28" s="82">
        <v>5055000</v>
      </c>
      <c r="I28" s="81">
        <v>0</v>
      </c>
      <c r="J28" s="83">
        <f t="shared" ref="J28:J37" si="4">SUM(E28:I28)</f>
        <v>5055000</v>
      </c>
      <c r="K28" s="84">
        <v>0</v>
      </c>
      <c r="L28" s="81">
        <v>0</v>
      </c>
      <c r="M28" s="171">
        <v>0</v>
      </c>
      <c r="N28" s="157">
        <v>0</v>
      </c>
      <c r="O28" s="85">
        <f>SUM(J28:N28)</f>
        <v>5055000</v>
      </c>
      <c r="P28" s="86">
        <f t="shared" ref="P28:P37" si="5">(O28/$O$38)*100</f>
        <v>0.30256276370948509</v>
      </c>
      <c r="Q28" s="3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5.75" x14ac:dyDescent="0.25">
      <c r="A29" s="32"/>
      <c r="B29" s="128" t="s">
        <v>35</v>
      </c>
      <c r="C29" s="44"/>
      <c r="D29" s="47"/>
      <c r="E29" s="80">
        <v>259892140</v>
      </c>
      <c r="F29" s="81">
        <v>64629338</v>
      </c>
      <c r="G29" s="82">
        <v>294408092</v>
      </c>
      <c r="H29" s="82">
        <v>0</v>
      </c>
      <c r="I29" s="81">
        <v>0</v>
      </c>
      <c r="J29" s="83">
        <f t="shared" si="4"/>
        <v>618929570</v>
      </c>
      <c r="K29" s="84">
        <v>0</v>
      </c>
      <c r="L29" s="81">
        <v>0</v>
      </c>
      <c r="M29" s="171">
        <v>0</v>
      </c>
      <c r="N29" s="157">
        <v>0</v>
      </c>
      <c r="O29" s="85">
        <f t="shared" ref="O29:O37" si="6">SUM(J29:N29)</f>
        <v>618929570</v>
      </c>
      <c r="P29" s="86">
        <f t="shared" si="5"/>
        <v>37.045507663842379</v>
      </c>
      <c r="Q29" s="3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5.75" x14ac:dyDescent="0.25">
      <c r="A30" s="32"/>
      <c r="B30" s="128" t="s">
        <v>30</v>
      </c>
      <c r="C30" s="44"/>
      <c r="D30" s="47"/>
      <c r="E30" s="80">
        <v>22244805</v>
      </c>
      <c r="F30" s="81">
        <v>0</v>
      </c>
      <c r="G30" s="82">
        <v>0</v>
      </c>
      <c r="H30" s="82">
        <v>0</v>
      </c>
      <c r="I30" s="81">
        <v>0</v>
      </c>
      <c r="J30" s="83">
        <f t="shared" si="4"/>
        <v>22244805</v>
      </c>
      <c r="K30" s="84">
        <v>0</v>
      </c>
      <c r="L30" s="81">
        <v>0</v>
      </c>
      <c r="M30" s="171">
        <v>0</v>
      </c>
      <c r="N30" s="157">
        <v>0</v>
      </c>
      <c r="O30" s="85">
        <f t="shared" si="6"/>
        <v>22244805</v>
      </c>
      <c r="P30" s="86">
        <f t="shared" si="5"/>
        <v>1.3314440512321608</v>
      </c>
      <c r="Q30" s="3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5.75" x14ac:dyDescent="0.25">
      <c r="A31" s="32"/>
      <c r="B31" s="128" t="s">
        <v>43</v>
      </c>
      <c r="C31" s="44"/>
      <c r="D31" s="47"/>
      <c r="E31" s="80">
        <v>5715389</v>
      </c>
      <c r="F31" s="81">
        <v>0</v>
      </c>
      <c r="G31" s="82">
        <v>0</v>
      </c>
      <c r="H31" s="82">
        <v>205233</v>
      </c>
      <c r="I31" s="81">
        <v>0</v>
      </c>
      <c r="J31" s="83">
        <f t="shared" si="4"/>
        <v>5920622</v>
      </c>
      <c r="K31" s="84">
        <v>24999675</v>
      </c>
      <c r="L31" s="81">
        <v>0</v>
      </c>
      <c r="M31" s="171">
        <v>0</v>
      </c>
      <c r="N31" s="157">
        <v>0</v>
      </c>
      <c r="O31" s="85">
        <f t="shared" si="6"/>
        <v>30920297</v>
      </c>
      <c r="P31" s="86">
        <f t="shared" si="5"/>
        <v>1.8507083115802379</v>
      </c>
      <c r="Q31" s="3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5.75" x14ac:dyDescent="0.25">
      <c r="A32" s="32"/>
      <c r="B32" s="128" t="s">
        <v>38</v>
      </c>
      <c r="C32" s="44"/>
      <c r="D32" s="47"/>
      <c r="E32" s="80">
        <v>0</v>
      </c>
      <c r="F32" s="81">
        <v>0</v>
      </c>
      <c r="G32" s="82">
        <v>0</v>
      </c>
      <c r="H32" s="82">
        <v>1054004</v>
      </c>
      <c r="I32" s="81">
        <v>0</v>
      </c>
      <c r="J32" s="83">
        <f t="shared" si="4"/>
        <v>1054004</v>
      </c>
      <c r="K32" s="84">
        <v>0</v>
      </c>
      <c r="L32" s="81">
        <v>0</v>
      </c>
      <c r="M32" s="171">
        <v>0</v>
      </c>
      <c r="N32" s="157">
        <v>0</v>
      </c>
      <c r="O32" s="85">
        <f t="shared" si="6"/>
        <v>1054004</v>
      </c>
      <c r="P32" s="86">
        <f t="shared" si="5"/>
        <v>6.3086520910158678E-2</v>
      </c>
      <c r="Q32" s="35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5.75" x14ac:dyDescent="0.25">
      <c r="A33" s="32"/>
      <c r="B33" s="128" t="s">
        <v>33</v>
      </c>
      <c r="C33" s="44"/>
      <c r="D33" s="47"/>
      <c r="E33" s="80">
        <v>0</v>
      </c>
      <c r="F33" s="81">
        <v>0</v>
      </c>
      <c r="G33" s="82">
        <v>0</v>
      </c>
      <c r="H33" s="82">
        <v>0</v>
      </c>
      <c r="I33" s="81">
        <v>0</v>
      </c>
      <c r="J33" s="83">
        <f t="shared" si="4"/>
        <v>0</v>
      </c>
      <c r="K33" s="84">
        <v>0</v>
      </c>
      <c r="L33" s="81">
        <v>475000</v>
      </c>
      <c r="M33" s="171">
        <v>0</v>
      </c>
      <c r="N33" s="157">
        <v>0</v>
      </c>
      <c r="O33" s="85">
        <f t="shared" si="6"/>
        <v>475000</v>
      </c>
      <c r="P33" s="86">
        <f t="shared" si="5"/>
        <v>2.8430724581999096E-2</v>
      </c>
      <c r="Q33" s="3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5.75" x14ac:dyDescent="0.25">
      <c r="A34" s="32"/>
      <c r="B34" s="128" t="s">
        <v>29</v>
      </c>
      <c r="C34" s="44"/>
      <c r="D34" s="47"/>
      <c r="E34" s="80">
        <v>9164432</v>
      </c>
      <c r="F34" s="81">
        <v>195925</v>
      </c>
      <c r="G34" s="82">
        <v>0</v>
      </c>
      <c r="H34" s="82">
        <v>57548</v>
      </c>
      <c r="I34" s="81">
        <v>0</v>
      </c>
      <c r="J34" s="83">
        <f t="shared" si="4"/>
        <v>9417905</v>
      </c>
      <c r="K34" s="84">
        <v>6434993</v>
      </c>
      <c r="L34" s="81">
        <v>0</v>
      </c>
      <c r="M34" s="171">
        <v>0</v>
      </c>
      <c r="N34" s="157">
        <v>0</v>
      </c>
      <c r="O34" s="85">
        <f t="shared" si="6"/>
        <v>15852898</v>
      </c>
      <c r="P34" s="86">
        <f t="shared" si="5"/>
        <v>0.94886184603057755</v>
      </c>
      <c r="Q34" s="3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5.75" x14ac:dyDescent="0.25">
      <c r="A35" s="32"/>
      <c r="B35" s="128" t="s">
        <v>40</v>
      </c>
      <c r="C35" s="44"/>
      <c r="D35" s="47"/>
      <c r="E35" s="80">
        <v>1120000</v>
      </c>
      <c r="F35" s="81">
        <v>0</v>
      </c>
      <c r="G35" s="82">
        <v>0</v>
      </c>
      <c r="H35" s="82">
        <v>200000</v>
      </c>
      <c r="I35" s="81">
        <v>0</v>
      </c>
      <c r="J35" s="83">
        <f t="shared" si="4"/>
        <v>1320000</v>
      </c>
      <c r="K35" s="84">
        <v>0</v>
      </c>
      <c r="L35" s="81">
        <v>0</v>
      </c>
      <c r="M35" s="171">
        <v>0</v>
      </c>
      <c r="N35" s="157">
        <v>0</v>
      </c>
      <c r="O35" s="85">
        <f t="shared" si="6"/>
        <v>1320000</v>
      </c>
      <c r="P35" s="86">
        <f t="shared" si="5"/>
        <v>7.9007487259450115E-2</v>
      </c>
      <c r="Q35" s="35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x14ac:dyDescent="0.25">
      <c r="A36" s="32"/>
      <c r="B36" s="128" t="s">
        <v>49</v>
      </c>
      <c r="C36" s="44"/>
      <c r="D36" s="47"/>
      <c r="E36" s="80">
        <v>17611126</v>
      </c>
      <c r="F36" s="81">
        <v>0</v>
      </c>
      <c r="G36" s="82">
        <v>0</v>
      </c>
      <c r="H36" s="82">
        <v>0</v>
      </c>
      <c r="I36" s="81">
        <v>0</v>
      </c>
      <c r="J36" s="83">
        <f t="shared" si="4"/>
        <v>17611126</v>
      </c>
      <c r="K36" s="84">
        <v>0</v>
      </c>
      <c r="L36" s="81">
        <v>0</v>
      </c>
      <c r="M36" s="171">
        <v>0</v>
      </c>
      <c r="N36" s="157">
        <v>0</v>
      </c>
      <c r="O36" s="85">
        <f t="shared" si="6"/>
        <v>17611126</v>
      </c>
      <c r="P36" s="86">
        <f t="shared" si="5"/>
        <v>1.0540991008102809</v>
      </c>
      <c r="Q36" s="3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x14ac:dyDescent="0.25">
      <c r="A37" s="32"/>
      <c r="B37" s="128" t="s">
        <v>34</v>
      </c>
      <c r="C37" s="44"/>
      <c r="D37" s="47"/>
      <c r="E37" s="80">
        <v>709257265</v>
      </c>
      <c r="F37" s="81">
        <v>184524381</v>
      </c>
      <c r="G37" s="82">
        <v>10574823</v>
      </c>
      <c r="H37" s="82">
        <v>17560679</v>
      </c>
      <c r="I37" s="81">
        <v>0</v>
      </c>
      <c r="J37" s="83">
        <f t="shared" si="4"/>
        <v>921917148</v>
      </c>
      <c r="K37" s="84">
        <v>35328684</v>
      </c>
      <c r="L37" s="81">
        <v>0</v>
      </c>
      <c r="M37" s="171">
        <v>19200</v>
      </c>
      <c r="N37" s="157">
        <v>0</v>
      </c>
      <c r="O37" s="85">
        <f t="shared" si="6"/>
        <v>957265032</v>
      </c>
      <c r="P37" s="86">
        <f t="shared" si="5"/>
        <v>57.296291530043263</v>
      </c>
      <c r="Q37" s="3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x14ac:dyDescent="0.25">
      <c r="A38" s="32"/>
      <c r="B38" s="135" t="s">
        <v>17</v>
      </c>
      <c r="C38" s="136"/>
      <c r="D38" s="137"/>
      <c r="E38" s="138">
        <f>SUM(E28:E37)</f>
        <v>1025005157</v>
      </c>
      <c r="F38" s="139">
        <f t="shared" ref="F38:O38" si="7">SUM(F28:F37)</f>
        <v>249349644</v>
      </c>
      <c r="G38" s="140">
        <f t="shared" si="7"/>
        <v>304982915</v>
      </c>
      <c r="H38" s="140">
        <f t="shared" si="7"/>
        <v>24132464</v>
      </c>
      <c r="I38" s="139">
        <f t="shared" si="7"/>
        <v>0</v>
      </c>
      <c r="J38" s="141">
        <f t="shared" si="7"/>
        <v>1603470180</v>
      </c>
      <c r="K38" s="142">
        <f t="shared" si="7"/>
        <v>66763352</v>
      </c>
      <c r="L38" s="139">
        <f t="shared" si="7"/>
        <v>475000</v>
      </c>
      <c r="M38" s="172">
        <f t="shared" si="7"/>
        <v>19200</v>
      </c>
      <c r="N38" s="158">
        <f t="shared" si="7"/>
        <v>0</v>
      </c>
      <c r="O38" s="143">
        <f t="shared" si="7"/>
        <v>1670727732</v>
      </c>
      <c r="P38" s="144">
        <f>(O38/$O$75)*100</f>
        <v>15.495031784255264</v>
      </c>
      <c r="Q38" s="3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x14ac:dyDescent="0.25">
      <c r="A39" s="32"/>
      <c r="B39" s="17"/>
      <c r="C39" s="8"/>
      <c r="D39" s="7"/>
      <c r="E39" s="94"/>
      <c r="F39" s="95"/>
      <c r="G39" s="96"/>
      <c r="H39" s="96"/>
      <c r="I39" s="95"/>
      <c r="J39" s="97" t="s">
        <v>0</v>
      </c>
      <c r="K39" s="98"/>
      <c r="L39" s="95"/>
      <c r="M39" s="173"/>
      <c r="N39" s="159"/>
      <c r="O39" s="85" t="s">
        <v>0</v>
      </c>
      <c r="P39" s="99"/>
      <c r="Q39" s="3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x14ac:dyDescent="0.25">
      <c r="A40" s="32"/>
      <c r="B40" s="127" t="s">
        <v>18</v>
      </c>
      <c r="C40" s="8"/>
      <c r="D40" s="7"/>
      <c r="E40" s="94"/>
      <c r="F40" s="95"/>
      <c r="G40" s="96"/>
      <c r="H40" s="96"/>
      <c r="I40" s="95"/>
      <c r="J40" s="97" t="s">
        <v>0</v>
      </c>
      <c r="K40" s="98"/>
      <c r="L40" s="95"/>
      <c r="M40" s="173"/>
      <c r="N40" s="159"/>
      <c r="O40" s="85" t="s">
        <v>0</v>
      </c>
      <c r="P40" s="99"/>
      <c r="Q40" s="35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x14ac:dyDescent="0.25">
      <c r="A41" s="32"/>
      <c r="B41" s="17"/>
      <c r="C41" s="8"/>
      <c r="D41" s="7"/>
      <c r="E41" s="94"/>
      <c r="F41" s="95"/>
      <c r="G41" s="96"/>
      <c r="H41" s="96"/>
      <c r="I41" s="81"/>
      <c r="J41" s="97" t="s">
        <v>0</v>
      </c>
      <c r="K41" s="98"/>
      <c r="L41" s="95"/>
      <c r="M41" s="173"/>
      <c r="N41" s="159"/>
      <c r="O41" s="85" t="s">
        <v>0</v>
      </c>
      <c r="P41" s="99"/>
      <c r="Q41" s="35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x14ac:dyDescent="0.25">
      <c r="A42" s="32"/>
      <c r="B42" s="128" t="s">
        <v>31</v>
      </c>
      <c r="C42" s="44"/>
      <c r="D42" s="47"/>
      <c r="E42" s="80">
        <v>0</v>
      </c>
      <c r="F42" s="81">
        <v>0</v>
      </c>
      <c r="G42" s="82">
        <v>1900000</v>
      </c>
      <c r="H42" s="82">
        <v>0</v>
      </c>
      <c r="I42" s="81">
        <v>0</v>
      </c>
      <c r="J42" s="83">
        <f t="shared" ref="J42:J48" si="8">SUM(E42:I42)</f>
        <v>1900000</v>
      </c>
      <c r="K42" s="84">
        <v>0</v>
      </c>
      <c r="L42" s="81">
        <v>0</v>
      </c>
      <c r="M42" s="171">
        <v>0</v>
      </c>
      <c r="N42" s="157">
        <v>0</v>
      </c>
      <c r="O42" s="85">
        <f>SUM(J42:N42)</f>
        <v>1900000</v>
      </c>
      <c r="P42" s="86">
        <f t="shared" ref="P42:P48" si="9">(O42/$O$49)*100</f>
        <v>0.27970159602426736</v>
      </c>
      <c r="Q42" s="35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 x14ac:dyDescent="0.25">
      <c r="A43" s="32"/>
      <c r="B43" s="128" t="s">
        <v>35</v>
      </c>
      <c r="C43" s="44"/>
      <c r="D43" s="47"/>
      <c r="E43" s="80">
        <v>111707082</v>
      </c>
      <c r="F43" s="81">
        <v>3841720</v>
      </c>
      <c r="G43" s="82">
        <v>3920000</v>
      </c>
      <c r="H43" s="82">
        <v>-104696</v>
      </c>
      <c r="I43" s="81">
        <v>0</v>
      </c>
      <c r="J43" s="83">
        <f t="shared" si="8"/>
        <v>119364106</v>
      </c>
      <c r="K43" s="84">
        <v>0</v>
      </c>
      <c r="L43" s="81">
        <v>0</v>
      </c>
      <c r="M43" s="171">
        <v>0</v>
      </c>
      <c r="N43" s="157">
        <v>0</v>
      </c>
      <c r="O43" s="85">
        <f t="shared" ref="O43:O48" si="10">SUM(J43:N43)</f>
        <v>119364106</v>
      </c>
      <c r="P43" s="86">
        <f t="shared" si="9"/>
        <v>17.571753134847278</v>
      </c>
      <c r="Q43" s="35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x14ac:dyDescent="0.25">
      <c r="A44" s="32"/>
      <c r="B44" s="128" t="s">
        <v>43</v>
      </c>
      <c r="C44" s="44"/>
      <c r="D44" s="47"/>
      <c r="E44" s="80">
        <v>5794135</v>
      </c>
      <c r="F44" s="81">
        <v>0</v>
      </c>
      <c r="G44" s="82">
        <v>0</v>
      </c>
      <c r="H44" s="82">
        <v>86500</v>
      </c>
      <c r="I44" s="81">
        <v>0</v>
      </c>
      <c r="J44" s="83">
        <f t="shared" si="8"/>
        <v>5880635</v>
      </c>
      <c r="K44" s="84">
        <v>12252562</v>
      </c>
      <c r="L44" s="81">
        <v>0</v>
      </c>
      <c r="M44" s="171">
        <v>0</v>
      </c>
      <c r="N44" s="157">
        <v>0</v>
      </c>
      <c r="O44" s="85">
        <f t="shared" si="10"/>
        <v>18133197</v>
      </c>
      <c r="P44" s="86">
        <f t="shared" si="9"/>
        <v>2.6694127062749771</v>
      </c>
      <c r="Q44" s="35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x14ac:dyDescent="0.25">
      <c r="A45" s="32"/>
      <c r="B45" s="128" t="s">
        <v>38</v>
      </c>
      <c r="C45" s="44"/>
      <c r="D45" s="47"/>
      <c r="E45" s="80">
        <v>0</v>
      </c>
      <c r="F45" s="81">
        <v>0</v>
      </c>
      <c r="G45" s="82">
        <v>0</v>
      </c>
      <c r="H45" s="82">
        <v>1230610</v>
      </c>
      <c r="I45" s="81">
        <v>0</v>
      </c>
      <c r="J45" s="83">
        <f t="shared" si="8"/>
        <v>1230610</v>
      </c>
      <c r="K45" s="84">
        <v>0</v>
      </c>
      <c r="L45" s="81">
        <v>0</v>
      </c>
      <c r="M45" s="171">
        <v>0</v>
      </c>
      <c r="N45" s="157">
        <v>0</v>
      </c>
      <c r="O45" s="85">
        <f t="shared" si="10"/>
        <v>1230610</v>
      </c>
      <c r="P45" s="86">
        <f t="shared" si="9"/>
        <v>0.18115977951759138</v>
      </c>
      <c r="Q45" s="35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x14ac:dyDescent="0.25">
      <c r="A46" s="32"/>
      <c r="B46" s="128" t="s">
        <v>29</v>
      </c>
      <c r="C46" s="44"/>
      <c r="D46" s="47"/>
      <c r="E46" s="80">
        <v>7414230</v>
      </c>
      <c r="F46" s="81">
        <v>0</v>
      </c>
      <c r="G46" s="82">
        <v>0</v>
      </c>
      <c r="H46" s="82">
        <v>0</v>
      </c>
      <c r="I46" s="81">
        <v>0</v>
      </c>
      <c r="J46" s="83">
        <f t="shared" si="8"/>
        <v>7414230</v>
      </c>
      <c r="K46" s="84">
        <v>4660858</v>
      </c>
      <c r="L46" s="81">
        <v>0</v>
      </c>
      <c r="M46" s="171">
        <v>0</v>
      </c>
      <c r="N46" s="157">
        <v>0</v>
      </c>
      <c r="O46" s="85">
        <f t="shared" si="10"/>
        <v>12075088</v>
      </c>
      <c r="P46" s="86">
        <f t="shared" si="9"/>
        <v>1.7775902030176201</v>
      </c>
      <c r="Q46" s="35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x14ac:dyDescent="0.25">
      <c r="A47" s="32"/>
      <c r="B47" s="128" t="s">
        <v>49</v>
      </c>
      <c r="C47" s="44"/>
      <c r="D47" s="47"/>
      <c r="E47" s="80">
        <v>1100000</v>
      </c>
      <c r="F47" s="81">
        <v>0</v>
      </c>
      <c r="G47" s="82">
        <v>0</v>
      </c>
      <c r="H47" s="82">
        <v>0</v>
      </c>
      <c r="I47" s="81">
        <v>0</v>
      </c>
      <c r="J47" s="83">
        <f t="shared" si="8"/>
        <v>1100000</v>
      </c>
      <c r="K47" s="84">
        <v>0</v>
      </c>
      <c r="L47" s="81">
        <v>0</v>
      </c>
      <c r="M47" s="171">
        <v>0</v>
      </c>
      <c r="N47" s="157">
        <v>0</v>
      </c>
      <c r="O47" s="85">
        <f t="shared" si="10"/>
        <v>1100000</v>
      </c>
      <c r="P47" s="86">
        <f t="shared" si="9"/>
        <v>0.16193250296141795</v>
      </c>
      <c r="Q47" s="35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x14ac:dyDescent="0.25">
      <c r="A48" s="32"/>
      <c r="B48" s="128" t="s">
        <v>34</v>
      </c>
      <c r="C48" s="44"/>
      <c r="D48" s="47"/>
      <c r="E48" s="80">
        <v>160019903</v>
      </c>
      <c r="F48" s="81">
        <v>39780816</v>
      </c>
      <c r="G48" s="82">
        <v>32525</v>
      </c>
      <c r="H48" s="82">
        <v>7100080</v>
      </c>
      <c r="I48" s="81">
        <v>0</v>
      </c>
      <c r="J48" s="83">
        <f t="shared" si="8"/>
        <v>206933324</v>
      </c>
      <c r="K48" s="84">
        <v>318546048</v>
      </c>
      <c r="L48" s="81">
        <v>0</v>
      </c>
      <c r="M48" s="171">
        <v>13000</v>
      </c>
      <c r="N48" s="157">
        <v>0</v>
      </c>
      <c r="O48" s="85">
        <f t="shared" si="10"/>
        <v>525492372</v>
      </c>
      <c r="P48" s="100">
        <f t="shared" si="9"/>
        <v>77.358450077356849</v>
      </c>
      <c r="Q48" s="35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x14ac:dyDescent="0.25">
      <c r="A49" s="32"/>
      <c r="B49" s="135" t="s">
        <v>17</v>
      </c>
      <c r="C49" s="136"/>
      <c r="D49" s="137"/>
      <c r="E49" s="138">
        <f t="shared" ref="E49:K49" si="11">SUM(E42:E48)</f>
        <v>286035350</v>
      </c>
      <c r="F49" s="139">
        <f t="shared" si="11"/>
        <v>43622536</v>
      </c>
      <c r="G49" s="140">
        <f t="shared" si="11"/>
        <v>5852525</v>
      </c>
      <c r="H49" s="140">
        <f t="shared" si="11"/>
        <v>8312494</v>
      </c>
      <c r="I49" s="145">
        <f t="shared" si="11"/>
        <v>0</v>
      </c>
      <c r="J49" s="139">
        <f t="shared" si="11"/>
        <v>343822905</v>
      </c>
      <c r="K49" s="142">
        <f t="shared" si="11"/>
        <v>335459468</v>
      </c>
      <c r="L49" s="139">
        <f t="shared" ref="L49:M49" si="12">SUM(L42:L48)</f>
        <v>0</v>
      </c>
      <c r="M49" s="172">
        <f t="shared" si="12"/>
        <v>13000</v>
      </c>
      <c r="N49" s="158">
        <f>SUM(N42:N48)</f>
        <v>0</v>
      </c>
      <c r="O49" s="143">
        <f>SUM(O42:O48)</f>
        <v>679295373</v>
      </c>
      <c r="P49" s="146">
        <f>(O49/$O$75)*100</f>
        <v>6.3000710372673314</v>
      </c>
      <c r="Q49" s="35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x14ac:dyDescent="0.25">
      <c r="A50" s="32"/>
      <c r="B50" s="17"/>
      <c r="C50" s="8"/>
      <c r="D50" s="7"/>
      <c r="E50" s="94"/>
      <c r="F50" s="95"/>
      <c r="G50" s="96"/>
      <c r="H50" s="96"/>
      <c r="I50" s="95"/>
      <c r="J50" s="97" t="s">
        <v>0</v>
      </c>
      <c r="K50" s="98"/>
      <c r="L50" s="95"/>
      <c r="M50" s="173"/>
      <c r="N50" s="159"/>
      <c r="O50" s="85" t="s">
        <v>0</v>
      </c>
      <c r="P50" s="99"/>
      <c r="Q50" s="35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x14ac:dyDescent="0.25">
      <c r="A51" s="32"/>
      <c r="B51" s="127" t="s">
        <v>19</v>
      </c>
      <c r="C51" s="8"/>
      <c r="D51" s="7"/>
      <c r="E51" s="94"/>
      <c r="F51" s="95"/>
      <c r="G51" s="96"/>
      <c r="H51" s="96"/>
      <c r="I51" s="95"/>
      <c r="J51" s="97" t="s">
        <v>0</v>
      </c>
      <c r="K51" s="98"/>
      <c r="L51" s="95"/>
      <c r="M51" s="173"/>
      <c r="N51" s="159"/>
      <c r="O51" s="85" t="s">
        <v>0</v>
      </c>
      <c r="P51" s="99"/>
      <c r="Q51" s="35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x14ac:dyDescent="0.25">
      <c r="A52" s="32"/>
      <c r="B52" s="17" t="s">
        <v>0</v>
      </c>
      <c r="C52" s="8"/>
      <c r="D52" s="7"/>
      <c r="E52" s="94"/>
      <c r="F52" s="95"/>
      <c r="G52" s="96"/>
      <c r="H52" s="96"/>
      <c r="I52" s="95"/>
      <c r="J52" s="97" t="s">
        <v>0</v>
      </c>
      <c r="K52" s="98"/>
      <c r="L52" s="95"/>
      <c r="M52" s="173"/>
      <c r="N52" s="159"/>
      <c r="O52" s="85" t="s">
        <v>0</v>
      </c>
      <c r="P52" s="99"/>
      <c r="Q52" s="3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x14ac:dyDescent="0.25">
      <c r="A53" s="32"/>
      <c r="B53" s="128" t="s">
        <v>31</v>
      </c>
      <c r="C53" s="44"/>
      <c r="D53" s="47"/>
      <c r="E53" s="80">
        <v>0</v>
      </c>
      <c r="F53" s="81">
        <v>0</v>
      </c>
      <c r="G53" s="82">
        <v>0</v>
      </c>
      <c r="H53" s="82">
        <v>425000</v>
      </c>
      <c r="I53" s="81">
        <v>0</v>
      </c>
      <c r="J53" s="83">
        <f t="shared" ref="J53:J63" si="13">SUM(E53:I53)</f>
        <v>425000</v>
      </c>
      <c r="K53" s="84">
        <v>0</v>
      </c>
      <c r="L53" s="81">
        <v>0</v>
      </c>
      <c r="M53" s="171">
        <v>0</v>
      </c>
      <c r="N53" s="157">
        <v>0</v>
      </c>
      <c r="O53" s="97">
        <f>SUM(J53:N53)</f>
        <v>425000</v>
      </c>
      <c r="P53" s="86">
        <f t="shared" ref="P53:P60" si="14">(O53/$O$64)*100</f>
        <v>4.004786373674598E-2</v>
      </c>
      <c r="Q53" s="35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x14ac:dyDescent="0.25">
      <c r="A54" s="34"/>
      <c r="B54" s="129" t="s">
        <v>35</v>
      </c>
      <c r="C54" s="44"/>
      <c r="D54" s="47"/>
      <c r="E54" s="80">
        <v>145077760</v>
      </c>
      <c r="F54" s="81">
        <v>0</v>
      </c>
      <c r="G54" s="82">
        <v>93765954</v>
      </c>
      <c r="H54" s="82">
        <v>3465000</v>
      </c>
      <c r="I54" s="81">
        <v>0</v>
      </c>
      <c r="J54" s="83">
        <f t="shared" si="13"/>
        <v>242308714</v>
      </c>
      <c r="K54" s="84">
        <v>0</v>
      </c>
      <c r="L54" s="81">
        <v>0</v>
      </c>
      <c r="M54" s="171">
        <v>0</v>
      </c>
      <c r="N54" s="157">
        <v>0</v>
      </c>
      <c r="O54" s="97">
        <f>SUM(J54:N54)</f>
        <v>242308714</v>
      </c>
      <c r="P54" s="86">
        <f t="shared" si="14"/>
        <v>22.832814965878008</v>
      </c>
      <c r="Q54" s="35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x14ac:dyDescent="0.25">
      <c r="A55" s="34"/>
      <c r="B55" s="128" t="s">
        <v>30</v>
      </c>
      <c r="C55" s="44"/>
      <c r="D55" s="47"/>
      <c r="E55" s="80">
        <v>22306293</v>
      </c>
      <c r="F55" s="81">
        <v>0</v>
      </c>
      <c r="G55" s="82">
        <v>0</v>
      </c>
      <c r="H55" s="82">
        <v>0</v>
      </c>
      <c r="I55" s="81">
        <v>0</v>
      </c>
      <c r="J55" s="83">
        <f t="shared" si="13"/>
        <v>22306293</v>
      </c>
      <c r="K55" s="84">
        <v>0</v>
      </c>
      <c r="L55" s="81">
        <v>0</v>
      </c>
      <c r="M55" s="171">
        <v>0</v>
      </c>
      <c r="N55" s="157">
        <v>0</v>
      </c>
      <c r="O55" s="97">
        <f t="shared" ref="O55:O63" si="15">SUM(J55:N55)</f>
        <v>22306293</v>
      </c>
      <c r="P55" s="86">
        <f t="shared" si="14"/>
        <v>2.1019279589080724</v>
      </c>
      <c r="Q55" s="35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x14ac:dyDescent="0.25">
      <c r="A56" s="34"/>
      <c r="B56" s="128" t="s">
        <v>43</v>
      </c>
      <c r="C56" s="44"/>
      <c r="D56" s="47"/>
      <c r="E56" s="80">
        <v>10462124</v>
      </c>
      <c r="F56" s="81">
        <v>0</v>
      </c>
      <c r="G56" s="82">
        <v>0</v>
      </c>
      <c r="H56" s="82">
        <v>112734</v>
      </c>
      <c r="I56" s="81">
        <v>0</v>
      </c>
      <c r="J56" s="83">
        <f t="shared" si="13"/>
        <v>10574858</v>
      </c>
      <c r="K56" s="84">
        <v>24100439</v>
      </c>
      <c r="L56" s="81">
        <v>0</v>
      </c>
      <c r="M56" s="171">
        <v>0</v>
      </c>
      <c r="N56" s="157">
        <v>0</v>
      </c>
      <c r="O56" s="97">
        <f t="shared" si="15"/>
        <v>34675297</v>
      </c>
      <c r="P56" s="86">
        <f t="shared" si="14"/>
        <v>3.2674625159698745</v>
      </c>
      <c r="Q56" s="35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x14ac:dyDescent="0.25">
      <c r="A57" s="34"/>
      <c r="B57" s="128" t="s">
        <v>38</v>
      </c>
      <c r="C57" s="44"/>
      <c r="D57" s="47"/>
      <c r="E57" s="80">
        <v>30000</v>
      </c>
      <c r="F57" s="81">
        <v>0</v>
      </c>
      <c r="G57" s="82">
        <v>0</v>
      </c>
      <c r="H57" s="82">
        <v>165575373</v>
      </c>
      <c r="I57" s="81">
        <v>91999</v>
      </c>
      <c r="J57" s="83">
        <f t="shared" si="13"/>
        <v>165697372</v>
      </c>
      <c r="K57" s="84">
        <v>0</v>
      </c>
      <c r="L57" s="81">
        <v>0</v>
      </c>
      <c r="M57" s="171">
        <v>118204</v>
      </c>
      <c r="N57" s="157">
        <v>0</v>
      </c>
      <c r="O57" s="97">
        <f t="shared" si="15"/>
        <v>165815576</v>
      </c>
      <c r="P57" s="86">
        <f t="shared" si="14"/>
        <v>15.624846101360113</v>
      </c>
      <c r="Q57" s="35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x14ac:dyDescent="0.25">
      <c r="A58" s="34"/>
      <c r="B58" s="128" t="s">
        <v>33</v>
      </c>
      <c r="C58" s="44"/>
      <c r="D58" s="47"/>
      <c r="E58" s="80">
        <v>0</v>
      </c>
      <c r="F58" s="81">
        <v>0</v>
      </c>
      <c r="G58" s="82">
        <v>0</v>
      </c>
      <c r="H58" s="82">
        <v>278800</v>
      </c>
      <c r="I58" s="81">
        <v>0</v>
      </c>
      <c r="J58" s="83">
        <f t="shared" si="13"/>
        <v>278800</v>
      </c>
      <c r="K58" s="84">
        <v>0</v>
      </c>
      <c r="L58" s="81">
        <v>0</v>
      </c>
      <c r="M58" s="171">
        <v>0</v>
      </c>
      <c r="N58" s="157">
        <v>0</v>
      </c>
      <c r="O58" s="97">
        <f t="shared" si="15"/>
        <v>278800</v>
      </c>
      <c r="P58" s="86">
        <f t="shared" si="14"/>
        <v>2.6271398611305365E-2</v>
      </c>
      <c r="Q58" s="35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193" customFormat="1" ht="15.75" x14ac:dyDescent="0.25">
      <c r="A59" s="180"/>
      <c r="B59" s="181" t="s">
        <v>29</v>
      </c>
      <c r="C59" s="182"/>
      <c r="D59" s="183"/>
      <c r="E59" s="184">
        <v>9321328</v>
      </c>
      <c r="F59" s="185">
        <v>0</v>
      </c>
      <c r="G59" s="186">
        <v>0</v>
      </c>
      <c r="H59" s="186">
        <v>0</v>
      </c>
      <c r="I59" s="185">
        <v>0</v>
      </c>
      <c r="J59" s="83">
        <f t="shared" si="13"/>
        <v>9321328</v>
      </c>
      <c r="K59" s="187">
        <v>8513187</v>
      </c>
      <c r="L59" s="185">
        <v>0</v>
      </c>
      <c r="M59" s="188">
        <v>0</v>
      </c>
      <c r="N59" s="189">
        <v>0</v>
      </c>
      <c r="O59" s="97">
        <f t="shared" si="15"/>
        <v>17834515</v>
      </c>
      <c r="P59" s="190">
        <f t="shared" si="14"/>
        <v>1.6805511212492994</v>
      </c>
      <c r="Q59" s="191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</row>
    <row r="60" spans="1:34" s="193" customFormat="1" ht="15.75" x14ac:dyDescent="0.25">
      <c r="A60" s="180"/>
      <c r="B60" s="181" t="s">
        <v>39</v>
      </c>
      <c r="C60" s="182"/>
      <c r="D60" s="183"/>
      <c r="E60" s="184">
        <v>190925338</v>
      </c>
      <c r="F60" s="185">
        <v>0</v>
      </c>
      <c r="G60" s="186">
        <v>932142</v>
      </c>
      <c r="H60" s="186">
        <v>1583615</v>
      </c>
      <c r="I60" s="185">
        <v>7623120</v>
      </c>
      <c r="J60" s="83">
        <f t="shared" si="13"/>
        <v>201064215</v>
      </c>
      <c r="K60" s="187">
        <v>353240660</v>
      </c>
      <c r="L60" s="185">
        <v>0</v>
      </c>
      <c r="M60" s="188">
        <v>0</v>
      </c>
      <c r="N60" s="189">
        <v>0</v>
      </c>
      <c r="O60" s="97">
        <f t="shared" si="15"/>
        <v>554304875</v>
      </c>
      <c r="P60" s="190">
        <f t="shared" si="14"/>
        <v>52.232296712032976</v>
      </c>
      <c r="Q60" s="191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</row>
    <row r="61" spans="1:34" ht="15.75" x14ac:dyDescent="0.25">
      <c r="A61" s="32"/>
      <c r="B61" s="128" t="s">
        <v>40</v>
      </c>
      <c r="C61" s="44"/>
      <c r="D61" s="47"/>
      <c r="E61" s="80">
        <v>12226900</v>
      </c>
      <c r="F61" s="81">
        <v>0</v>
      </c>
      <c r="G61" s="82">
        <v>0</v>
      </c>
      <c r="H61" s="82">
        <v>1175000</v>
      </c>
      <c r="I61" s="81">
        <v>120000</v>
      </c>
      <c r="J61" s="83">
        <f t="shared" si="13"/>
        <v>13521900</v>
      </c>
      <c r="K61" s="84">
        <v>0</v>
      </c>
      <c r="L61" s="81">
        <v>0</v>
      </c>
      <c r="M61" s="171">
        <v>0</v>
      </c>
      <c r="N61" s="157">
        <v>0</v>
      </c>
      <c r="O61" s="85">
        <f t="shared" si="15"/>
        <v>13521900</v>
      </c>
      <c r="P61" s="86">
        <f>(O61/$O$24)*100</f>
        <v>0.18904188625353521</v>
      </c>
      <c r="Q61" s="35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x14ac:dyDescent="0.25">
      <c r="A62" s="32"/>
      <c r="B62" s="128" t="s">
        <v>49</v>
      </c>
      <c r="C62" s="44"/>
      <c r="D62" s="47"/>
      <c r="E62" s="80">
        <v>8575436</v>
      </c>
      <c r="F62" s="81">
        <v>1035000</v>
      </c>
      <c r="G62" s="82">
        <v>0</v>
      </c>
      <c r="H62" s="82">
        <v>0</v>
      </c>
      <c r="I62" s="81">
        <v>0</v>
      </c>
      <c r="J62" s="83">
        <f t="shared" si="13"/>
        <v>9610436</v>
      </c>
      <c r="K62" s="84">
        <v>0</v>
      </c>
      <c r="L62" s="81">
        <v>0</v>
      </c>
      <c r="M62" s="171">
        <v>0</v>
      </c>
      <c r="N62" s="157">
        <v>0</v>
      </c>
      <c r="O62" s="85">
        <f t="shared" si="15"/>
        <v>9610436</v>
      </c>
      <c r="P62" s="86">
        <f>(O62/$O$24)*100</f>
        <v>0.13435796368549388</v>
      </c>
      <c r="Q62" s="35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x14ac:dyDescent="0.25">
      <c r="A63" s="32"/>
      <c r="B63" s="128" t="s">
        <v>34</v>
      </c>
      <c r="C63" s="44"/>
      <c r="D63" s="47"/>
      <c r="E63" s="80">
        <v>0</v>
      </c>
      <c r="F63" s="81">
        <v>0</v>
      </c>
      <c r="G63" s="82">
        <v>0</v>
      </c>
      <c r="H63" s="82">
        <v>148733</v>
      </c>
      <c r="I63" s="81">
        <v>0</v>
      </c>
      <c r="J63" s="83">
        <f t="shared" si="13"/>
        <v>148733</v>
      </c>
      <c r="K63" s="84">
        <v>0</v>
      </c>
      <c r="L63" s="81">
        <v>0</v>
      </c>
      <c r="M63" s="171">
        <v>0</v>
      </c>
      <c r="N63" s="157">
        <v>0</v>
      </c>
      <c r="O63" s="85">
        <f t="shared" si="15"/>
        <v>148733</v>
      </c>
      <c r="P63" s="86">
        <f>(O63/$O$24)*100</f>
        <v>2.079350303444564E-3</v>
      </c>
      <c r="Q63" s="35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x14ac:dyDescent="0.25">
      <c r="A64" s="32"/>
      <c r="B64" s="135" t="s">
        <v>17</v>
      </c>
      <c r="C64" s="136"/>
      <c r="D64" s="137"/>
      <c r="E64" s="138">
        <f>SUM(E53:E63)</f>
        <v>398925179</v>
      </c>
      <c r="F64" s="139">
        <f t="shared" ref="F64:N64" si="16">SUM(F53:F63)</f>
        <v>1035000</v>
      </c>
      <c r="G64" s="140">
        <f>SUM(G53:G63)</f>
        <v>94698096</v>
      </c>
      <c r="H64" s="140">
        <f t="shared" si="16"/>
        <v>172764255</v>
      </c>
      <c r="I64" s="139">
        <f t="shared" si="16"/>
        <v>7835119</v>
      </c>
      <c r="J64" s="141">
        <f t="shared" si="16"/>
        <v>675257649</v>
      </c>
      <c r="K64" s="142">
        <f t="shared" si="16"/>
        <v>385854286</v>
      </c>
      <c r="L64" s="139">
        <f t="shared" si="16"/>
        <v>0</v>
      </c>
      <c r="M64" s="172">
        <f t="shared" si="16"/>
        <v>118204</v>
      </c>
      <c r="N64" s="158">
        <f t="shared" si="16"/>
        <v>0</v>
      </c>
      <c r="O64" s="143">
        <f>SUM(O53:O63)</f>
        <v>1061230139</v>
      </c>
      <c r="P64" s="144">
        <f>(O64/$O$75)*100</f>
        <v>9.8422947193975432</v>
      </c>
      <c r="Q64" s="35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x14ac:dyDescent="0.25">
      <c r="A65" s="32"/>
      <c r="B65" s="17"/>
      <c r="C65" s="8"/>
      <c r="D65" s="7"/>
      <c r="E65" s="87"/>
      <c r="F65" s="88"/>
      <c r="G65" s="89"/>
      <c r="H65" s="89"/>
      <c r="I65" s="88"/>
      <c r="J65" s="90"/>
      <c r="K65" s="91"/>
      <c r="L65" s="88"/>
      <c r="M65" s="174"/>
      <c r="N65" s="160"/>
      <c r="O65" s="92"/>
      <c r="P65" s="93"/>
      <c r="Q65" s="35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x14ac:dyDescent="0.25">
      <c r="A66" s="32"/>
      <c r="B66" s="17"/>
      <c r="C66" s="8"/>
      <c r="D66" s="7"/>
      <c r="E66" s="101"/>
      <c r="F66" s="102"/>
      <c r="G66" s="103"/>
      <c r="H66" s="103"/>
      <c r="I66" s="102"/>
      <c r="J66" s="104"/>
      <c r="K66" s="105"/>
      <c r="L66" s="102"/>
      <c r="M66" s="175"/>
      <c r="N66" s="161"/>
      <c r="O66" s="106"/>
      <c r="P66" s="79"/>
    </row>
    <row r="67" spans="1:34" ht="15.75" x14ac:dyDescent="0.25">
      <c r="A67" s="34"/>
      <c r="B67" s="194" t="s">
        <v>44</v>
      </c>
      <c r="C67" s="195"/>
      <c r="D67" s="47"/>
      <c r="E67" s="107"/>
      <c r="F67" s="108"/>
      <c r="G67" s="109"/>
      <c r="H67" s="109"/>
      <c r="I67" s="108"/>
      <c r="J67" s="110"/>
      <c r="K67" s="111"/>
      <c r="L67" s="108"/>
      <c r="M67" s="176"/>
      <c r="N67" s="162"/>
      <c r="O67" s="92"/>
      <c r="P67" s="93"/>
    </row>
    <row r="68" spans="1:34" ht="15.75" x14ac:dyDescent="0.25">
      <c r="A68" s="34"/>
      <c r="B68" s="196"/>
      <c r="C68" s="197"/>
      <c r="D68" s="137"/>
      <c r="E68" s="138">
        <v>201019898</v>
      </c>
      <c r="F68" s="139">
        <v>0</v>
      </c>
      <c r="G68" s="140">
        <v>0</v>
      </c>
      <c r="H68" s="140">
        <v>0</v>
      </c>
      <c r="I68" s="139">
        <v>0</v>
      </c>
      <c r="J68" s="141">
        <f>SUM(E68:I68)</f>
        <v>201019898</v>
      </c>
      <c r="K68" s="142">
        <v>1932665</v>
      </c>
      <c r="L68" s="139">
        <v>0</v>
      </c>
      <c r="M68" s="172">
        <v>0</v>
      </c>
      <c r="N68" s="158">
        <v>0</v>
      </c>
      <c r="O68" s="143">
        <f>SUM(J68:N68)</f>
        <v>202952563</v>
      </c>
      <c r="P68" s="146">
        <f>(O68/$O$75)*100</f>
        <v>1.8822674419945937</v>
      </c>
    </row>
    <row r="69" spans="1:34" ht="15.75" x14ac:dyDescent="0.25">
      <c r="A69" s="34"/>
      <c r="B69" s="131"/>
      <c r="C69" s="130"/>
      <c r="D69" s="7"/>
      <c r="E69" s="87"/>
      <c r="F69" s="88"/>
      <c r="G69" s="89"/>
      <c r="H69" s="89"/>
      <c r="I69" s="88"/>
      <c r="J69" s="90"/>
      <c r="K69" s="91"/>
      <c r="L69" s="88"/>
      <c r="M69" s="174"/>
      <c r="N69" s="160"/>
      <c r="O69" s="92"/>
      <c r="P69" s="93"/>
    </row>
    <row r="70" spans="1:34" ht="15.75" x14ac:dyDescent="0.25">
      <c r="A70" s="34"/>
      <c r="B70" s="127"/>
      <c r="C70" s="8"/>
      <c r="D70" s="7"/>
      <c r="E70" s="87"/>
      <c r="F70" s="88"/>
      <c r="G70" s="89"/>
      <c r="H70" s="89"/>
      <c r="I70" s="88"/>
      <c r="J70" s="90"/>
      <c r="K70" s="91"/>
      <c r="L70" s="88"/>
      <c r="M70" s="174"/>
      <c r="N70" s="160"/>
      <c r="O70" s="92"/>
      <c r="P70" s="93"/>
    </row>
    <row r="71" spans="1:34" ht="15.75" x14ac:dyDescent="0.25">
      <c r="A71" s="32"/>
      <c r="B71" s="147" t="s">
        <v>23</v>
      </c>
      <c r="C71" s="136"/>
      <c r="D71" s="137"/>
      <c r="E71" s="148">
        <v>15279627</v>
      </c>
      <c r="F71" s="139">
        <v>0</v>
      </c>
      <c r="G71" s="140">
        <v>0</v>
      </c>
      <c r="H71" s="140">
        <v>0</v>
      </c>
      <c r="I71" s="139">
        <v>0</v>
      </c>
      <c r="J71" s="141">
        <f>SUM(E71:I71)</f>
        <v>15279627</v>
      </c>
      <c r="K71" s="142">
        <v>0</v>
      </c>
      <c r="L71" s="139">
        <v>0</v>
      </c>
      <c r="M71" s="172">
        <v>0</v>
      </c>
      <c r="N71" s="158">
        <v>0</v>
      </c>
      <c r="O71" s="143">
        <f>SUM(J71:N71)</f>
        <v>15279627</v>
      </c>
      <c r="P71" s="144">
        <f>(O71/$O$75)*100</f>
        <v>0.1417096882285814</v>
      </c>
    </row>
    <row r="72" spans="1:34" ht="15.75" x14ac:dyDescent="0.25">
      <c r="A72" s="32"/>
      <c r="B72" s="127"/>
      <c r="C72" s="8"/>
      <c r="D72" s="7"/>
      <c r="E72" s="112"/>
      <c r="F72" s="88"/>
      <c r="G72" s="89"/>
      <c r="H72" s="89"/>
      <c r="I72" s="88"/>
      <c r="J72" s="90"/>
      <c r="K72" s="91"/>
      <c r="L72" s="88"/>
      <c r="M72" s="174"/>
      <c r="N72" s="160"/>
      <c r="O72" s="92"/>
      <c r="P72" s="93"/>
    </row>
    <row r="73" spans="1:34" ht="15.75" x14ac:dyDescent="0.25">
      <c r="A73" s="32"/>
      <c r="B73" s="17" t="s">
        <v>0</v>
      </c>
      <c r="C73" s="8"/>
      <c r="D73" s="7"/>
      <c r="E73" s="113" t="s">
        <v>0</v>
      </c>
      <c r="F73" s="114" t="s">
        <v>0</v>
      </c>
      <c r="G73" s="115" t="s">
        <v>0</v>
      </c>
      <c r="H73" s="115" t="s">
        <v>0</v>
      </c>
      <c r="I73" s="114"/>
      <c r="J73" s="97" t="s">
        <v>0</v>
      </c>
      <c r="K73" s="116" t="s">
        <v>0</v>
      </c>
      <c r="L73" s="114"/>
      <c r="M73" s="177"/>
      <c r="N73" s="163" t="s">
        <v>0</v>
      </c>
      <c r="O73" s="97" t="s">
        <v>0</v>
      </c>
      <c r="P73" s="117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x14ac:dyDescent="0.25">
      <c r="A74" s="32"/>
      <c r="B74" s="17"/>
      <c r="C74" s="8"/>
      <c r="D74" s="7"/>
      <c r="E74" s="113"/>
      <c r="F74" s="114"/>
      <c r="G74" s="115"/>
      <c r="H74" s="115"/>
      <c r="I74" s="114"/>
      <c r="J74" s="97"/>
      <c r="K74" s="116"/>
      <c r="L74" s="114"/>
      <c r="M74" s="177"/>
      <c r="N74" s="163"/>
      <c r="O74" s="97"/>
      <c r="P74" s="117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x14ac:dyDescent="0.25">
      <c r="A75" s="32"/>
      <c r="B75" s="132" t="s">
        <v>2</v>
      </c>
      <c r="C75" s="8"/>
      <c r="D75" s="7"/>
      <c r="E75" s="118">
        <f>SUM(E24,E38,E49,E64,E68,E71)</f>
        <v>4962998927</v>
      </c>
      <c r="F75" s="119">
        <f>SUM(F24+F38+F49+F64+F68+F71)</f>
        <v>3165972680</v>
      </c>
      <c r="G75" s="120">
        <f>SUM(G24+G38+G49+G64+G68+G71)</f>
        <v>1487847280</v>
      </c>
      <c r="H75" s="120">
        <f>SUM(H24+H38+H49+H64+H68+H71)</f>
        <v>254185584</v>
      </c>
      <c r="I75" s="119">
        <f>SUM(I24+I38+I49+I64+I68+I71)</f>
        <v>7835119</v>
      </c>
      <c r="J75" s="90">
        <f>SUM(E75:I75)</f>
        <v>9878839590</v>
      </c>
      <c r="K75" s="121">
        <f>SUM(K24+K38+K49+K64+K68+K71)</f>
        <v>902879665</v>
      </c>
      <c r="L75" s="119">
        <f>SUM(L24+L38+L49+L64+L68+L71)</f>
        <v>475000</v>
      </c>
      <c r="M75" s="178">
        <f>SUM(M24+M38+M49+M64+M68+M71)</f>
        <v>150404</v>
      </c>
      <c r="N75" s="164">
        <f>SUM(N24+N38+N49+N64+N68+N71)</f>
        <v>0</v>
      </c>
      <c r="O75" s="90">
        <f>SUM(O24,O38,O49,O64,O68,O71)</f>
        <v>10782344659</v>
      </c>
      <c r="P75" s="122">
        <f>P71+P68+P64+P49+P38+P24</f>
        <v>100</v>
      </c>
      <c r="Q75" s="35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6.5" thickBot="1" x14ac:dyDescent="0.3">
      <c r="A76" s="134"/>
      <c r="B76" s="133"/>
      <c r="C76" s="9"/>
      <c r="D76" s="10"/>
      <c r="E76" s="57"/>
      <c r="F76" s="51"/>
      <c r="G76" s="52"/>
      <c r="H76" s="52"/>
      <c r="I76" s="51"/>
      <c r="J76" s="58"/>
      <c r="K76" s="54"/>
      <c r="L76" s="51"/>
      <c r="M76" s="179"/>
      <c r="N76" s="165"/>
      <c r="O76" s="58"/>
      <c r="P76" s="36"/>
      <c r="Q76" s="35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x14ac:dyDescent="0.25">
      <c r="A77" s="37"/>
      <c r="B77" s="38" t="s">
        <v>41</v>
      </c>
      <c r="C77" s="37"/>
      <c r="D77" s="37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35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x14ac:dyDescent="0.25">
      <c r="B78" s="41" t="s">
        <v>22</v>
      </c>
      <c r="E78" s="33"/>
      <c r="F78" s="33"/>
      <c r="G78" s="33"/>
      <c r="J78" s="48"/>
      <c r="K78" s="33"/>
      <c r="L78" s="33"/>
      <c r="M78" s="33"/>
      <c r="N78" s="33"/>
      <c r="O78" s="33"/>
      <c r="P78" s="42"/>
      <c r="Q78" s="35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x14ac:dyDescent="0.25">
      <c r="B79" s="41" t="s">
        <v>21</v>
      </c>
      <c r="E79" s="33"/>
      <c r="F79" s="33"/>
      <c r="G79" s="33"/>
      <c r="J79" s="48"/>
      <c r="K79" s="33"/>
      <c r="L79" s="33"/>
      <c r="M79" s="33"/>
      <c r="N79" s="33"/>
      <c r="O79" s="33"/>
      <c r="P79" s="33"/>
      <c r="Q79" s="35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x14ac:dyDescent="0.25">
      <c r="B80" s="41" t="s">
        <v>26</v>
      </c>
      <c r="E80" s="33"/>
      <c r="F80" s="33"/>
      <c r="G80" s="33"/>
      <c r="J80" s="48"/>
      <c r="K80" s="33"/>
      <c r="L80" s="33"/>
      <c r="M80" s="33"/>
      <c r="N80" s="33"/>
      <c r="O80" s="33"/>
      <c r="P80" s="33"/>
      <c r="Q80" s="35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2:34" x14ac:dyDescent="0.2">
      <c r="B81" s="53" t="s">
        <v>42</v>
      </c>
      <c r="E81" s="33"/>
      <c r="F81" s="33"/>
      <c r="G81" s="33"/>
      <c r="J81" s="48"/>
      <c r="K81" s="33"/>
      <c r="L81" s="33"/>
      <c r="M81" s="33"/>
      <c r="N81" s="33"/>
      <c r="O81" s="33" t="s">
        <v>0</v>
      </c>
      <c r="P81" s="33"/>
      <c r="Q81" s="35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2:34" x14ac:dyDescent="0.2">
      <c r="E82" s="33"/>
      <c r="F82" s="33"/>
      <c r="G82" s="33"/>
      <c r="J82" s="48"/>
      <c r="K82" s="33"/>
      <c r="L82" s="33"/>
      <c r="M82" s="33"/>
      <c r="N82" s="33"/>
      <c r="O82" s="33"/>
      <c r="P82" s="33"/>
      <c r="Q82" s="35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2:34" ht="15.75" x14ac:dyDescent="0.25">
      <c r="C83" s="41"/>
      <c r="E83" s="33"/>
      <c r="F83" s="33"/>
      <c r="G83" s="33"/>
      <c r="J83" s="48"/>
      <c r="K83" s="33"/>
      <c r="L83" s="33"/>
      <c r="M83" s="33"/>
      <c r="N83" s="33"/>
      <c r="O83" s="33"/>
      <c r="P83" s="33"/>
      <c r="Q83" s="35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2:34" ht="15.75" x14ac:dyDescent="0.25">
      <c r="C84" s="41"/>
      <c r="E84" s="33"/>
      <c r="F84" s="33"/>
      <c r="G84" s="33"/>
      <c r="J84" s="48"/>
      <c r="K84" s="33"/>
      <c r="L84" s="33"/>
      <c r="M84" s="33"/>
      <c r="N84" s="33"/>
      <c r="O84" s="33"/>
      <c r="P84" s="33"/>
      <c r="Q84" s="35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:34" x14ac:dyDescent="0.2">
      <c r="E85" s="33"/>
      <c r="F85" s="33"/>
      <c r="G85" s="33"/>
      <c r="J85" s="48"/>
      <c r="K85" s="33"/>
      <c r="L85" s="33"/>
      <c r="M85" s="33"/>
      <c r="N85" s="33"/>
      <c r="O85" s="33"/>
      <c r="P85" s="33"/>
      <c r="Q85" s="35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:34" x14ac:dyDescent="0.2">
      <c r="E86" s="33"/>
      <c r="F86" s="33"/>
      <c r="G86" s="33"/>
      <c r="J86" s="48"/>
      <c r="K86" s="33"/>
      <c r="L86" s="33"/>
      <c r="M86" s="33"/>
      <c r="N86" s="33"/>
      <c r="O86" s="33"/>
      <c r="P86" s="33"/>
      <c r="Q86" s="35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2:34" x14ac:dyDescent="0.2">
      <c r="E87" s="33"/>
      <c r="F87" s="33"/>
      <c r="G87" s="33"/>
      <c r="J87" s="48"/>
      <c r="K87" s="33"/>
      <c r="L87" s="33"/>
      <c r="M87" s="33"/>
      <c r="N87" s="33"/>
      <c r="O87" s="33"/>
      <c r="P87" s="33"/>
      <c r="Q87" s="35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2:34" x14ac:dyDescent="0.2">
      <c r="E88" s="33"/>
      <c r="F88" s="33"/>
      <c r="G88" s="33"/>
      <c r="J88" s="48"/>
      <c r="K88" s="33"/>
      <c r="L88" s="33"/>
      <c r="M88" s="33"/>
      <c r="N88" s="33"/>
      <c r="O88" s="33"/>
      <c r="P88" s="33"/>
      <c r="Q88" s="35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2:34" x14ac:dyDescent="0.2">
      <c r="E89" s="33"/>
      <c r="F89" s="33"/>
      <c r="G89" s="33"/>
      <c r="J89" s="48"/>
      <c r="K89" s="33"/>
      <c r="L89" s="33"/>
      <c r="M89" s="33"/>
      <c r="N89" s="33"/>
      <c r="O89" s="33"/>
      <c r="P89" s="33"/>
      <c r="Q89" s="35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</sheetData>
  <mergeCells count="4">
    <mergeCell ref="B67:C68"/>
    <mergeCell ref="A1:P1"/>
    <mergeCell ref="A2:P2"/>
    <mergeCell ref="A3:P3"/>
  </mergeCells>
  <phoneticPr fontId="0" type="noConversion"/>
  <printOptions horizontalCentered="1" verticalCentered="1"/>
  <pageMargins left="0.25" right="0.25" top="0.75" bottom="1" header="0.5" footer="0.5"/>
  <pageSetup scale="62" fitToHeight="0" orientation="landscape" r:id="rId1"/>
  <headerFooter alignWithMargins="0"/>
  <rowBreaks count="1" manualBreakCount="1">
    <brk id="50" max="16383" man="1"/>
  </rowBreaks>
  <ignoredErrors>
    <ignoredError sqref="J7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t-5</vt:lpstr>
      <vt:lpstr>Print_Area_MI</vt:lpstr>
      <vt:lpstr>'t-5'!Print_Titles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2009-10-26T13:56:09Z</cp:lastPrinted>
  <dcterms:created xsi:type="dcterms:W3CDTF">1999-02-23T19:20:40Z</dcterms:created>
  <dcterms:modified xsi:type="dcterms:W3CDTF">2012-10-31T14:56:08Z</dcterms:modified>
</cp:coreProperties>
</file>