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260" windowWidth="24372" windowHeight="9432"/>
  </bookViews>
  <sheets>
    <sheet name="t-49" sheetId="5" r:id="rId1"/>
    <sheet name="by programs" sheetId="4" state="hidden" r:id="rId2"/>
  </sheets>
  <calcPr calcId="145621" calcOnSave="0"/>
</workbook>
</file>

<file path=xl/calcChain.xml><?xml version="1.0" encoding="utf-8"?>
<calcChain xmlns="http://schemas.openxmlformats.org/spreadsheetml/2006/main">
  <c r="Q44" i="4" l="1"/>
  <c r="Q42" i="4"/>
  <c r="Q40" i="4"/>
  <c r="O44" i="4"/>
  <c r="O42" i="4"/>
  <c r="O40" i="4"/>
  <c r="M44" i="4"/>
  <c r="M42" i="4"/>
  <c r="M40" i="4"/>
  <c r="K44" i="4"/>
  <c r="K42" i="4"/>
  <c r="K40" i="4"/>
  <c r="I44" i="4"/>
  <c r="I42" i="4"/>
  <c r="I40" i="4"/>
  <c r="Q23" i="4"/>
  <c r="Q21" i="4"/>
  <c r="Q19" i="4"/>
  <c r="Q17" i="4"/>
  <c r="O21" i="4"/>
  <c r="O19" i="4"/>
  <c r="O17" i="4"/>
  <c r="M19" i="4"/>
  <c r="M17" i="4"/>
  <c r="K19" i="4"/>
  <c r="K17" i="4"/>
  <c r="I21" i="4"/>
  <c r="I19" i="4"/>
  <c r="I17" i="4"/>
  <c r="J46" i="4"/>
  <c r="J23" i="4" l="1"/>
  <c r="N46" i="4"/>
  <c r="L46" i="4"/>
  <c r="H46" i="4"/>
  <c r="P44" i="4"/>
  <c r="P42" i="4"/>
  <c r="P40" i="4"/>
  <c r="N23" i="4"/>
  <c r="L23" i="4"/>
  <c r="H23" i="4"/>
  <c r="P21" i="4"/>
  <c r="P19" i="4"/>
  <c r="P17" i="4"/>
  <c r="P46" i="4" l="1"/>
  <c r="P23" i="4"/>
  <c r="Q46" i="4"/>
  <c r="J57" i="5"/>
  <c r="J60" i="5"/>
  <c r="K60" i="5"/>
  <c r="H60" i="5"/>
  <c r="I57" i="5" s="1"/>
  <c r="D60" i="5"/>
  <c r="J58" i="5"/>
  <c r="E58" i="5"/>
  <c r="E57" i="5"/>
  <c r="J55" i="5"/>
  <c r="E55" i="5"/>
  <c r="J54" i="5"/>
  <c r="I54" i="5"/>
  <c r="E54" i="5"/>
  <c r="J53" i="5"/>
  <c r="E53" i="5"/>
  <c r="J52" i="5"/>
  <c r="J51" i="5"/>
  <c r="J50" i="5"/>
  <c r="I50" i="5"/>
  <c r="E50" i="5"/>
  <c r="J49" i="5"/>
  <c r="E49" i="5"/>
  <c r="J48" i="5"/>
  <c r="I48" i="5"/>
  <c r="E48" i="5"/>
  <c r="I47" i="5"/>
  <c r="J46" i="5"/>
  <c r="J45" i="5"/>
  <c r="I45" i="5"/>
  <c r="E45" i="5"/>
  <c r="J44" i="5"/>
  <c r="E44" i="5"/>
  <c r="I43" i="5"/>
  <c r="I42" i="5"/>
  <c r="J42" i="5"/>
  <c r="J41" i="5"/>
  <c r="I41" i="5"/>
  <c r="E41" i="5"/>
  <c r="J40" i="5"/>
  <c r="I40" i="5"/>
  <c r="E40" i="5"/>
  <c r="I39" i="5"/>
  <c r="J38" i="5"/>
  <c r="J37" i="5"/>
  <c r="I37" i="5"/>
  <c r="E37" i="5"/>
  <c r="J36" i="5"/>
  <c r="I36" i="5"/>
  <c r="E36" i="5"/>
  <c r="J35" i="5"/>
  <c r="I35" i="5"/>
  <c r="E35" i="5"/>
  <c r="I34" i="5"/>
  <c r="J33" i="5"/>
  <c r="E33" i="5"/>
  <c r="J32" i="5"/>
  <c r="E32" i="5"/>
  <c r="J31" i="5"/>
  <c r="I31" i="5"/>
  <c r="E31" i="5"/>
  <c r="I30" i="5"/>
  <c r="J30" i="5"/>
  <c r="I29" i="5"/>
  <c r="J29" i="5"/>
  <c r="E29" i="5"/>
  <c r="J28" i="5"/>
  <c r="I28" i="5"/>
  <c r="E28" i="5"/>
  <c r="J27" i="5"/>
  <c r="I27" i="5"/>
  <c r="E27" i="5"/>
  <c r="J25" i="5"/>
  <c r="I25" i="5"/>
  <c r="E25" i="5"/>
  <c r="J24" i="5"/>
  <c r="I24" i="5"/>
  <c r="E24" i="5"/>
  <c r="J23" i="5"/>
  <c r="E23" i="5"/>
  <c r="I22" i="5"/>
  <c r="J22" i="5"/>
  <c r="J21" i="5"/>
  <c r="I21" i="5"/>
  <c r="E21" i="5"/>
  <c r="J20" i="5"/>
  <c r="E20" i="5"/>
  <c r="J19" i="5"/>
  <c r="I19" i="5"/>
  <c r="E19" i="5"/>
  <c r="I18" i="5"/>
  <c r="J17" i="5"/>
  <c r="I17" i="5"/>
  <c r="E17" i="5"/>
  <c r="J16" i="5"/>
  <c r="I16" i="5"/>
  <c r="E16" i="5"/>
  <c r="J15" i="5"/>
  <c r="I15" i="5"/>
  <c r="E15" i="5"/>
  <c r="I14" i="5"/>
  <c r="J14" i="5"/>
  <c r="J13" i="5"/>
  <c r="I13" i="5"/>
  <c r="E13" i="5"/>
  <c r="J12" i="5"/>
  <c r="I12" i="5"/>
  <c r="E12" i="5"/>
  <c r="J11" i="5"/>
  <c r="I11" i="5"/>
  <c r="E11" i="5"/>
  <c r="I10" i="5"/>
  <c r="F60" i="5"/>
  <c r="G20" i="5" s="1"/>
  <c r="I46" i="5" l="1"/>
  <c r="I51" i="5"/>
  <c r="I53" i="5"/>
  <c r="I56" i="5"/>
  <c r="I58" i="5"/>
  <c r="I20" i="5"/>
  <c r="I60" i="5" s="1"/>
  <c r="I23" i="5"/>
  <c r="I26" i="5"/>
  <c r="I32" i="5"/>
  <c r="I33" i="5"/>
  <c r="I38" i="5"/>
  <c r="I44" i="5"/>
  <c r="I49" i="5"/>
  <c r="I52" i="5"/>
  <c r="I55" i="5"/>
  <c r="G11" i="5"/>
  <c r="G12" i="5"/>
  <c r="G27" i="5"/>
  <c r="G28" i="5"/>
  <c r="G19" i="5"/>
  <c r="G26" i="5"/>
  <c r="G31" i="5"/>
  <c r="G32" i="5"/>
  <c r="G56" i="5"/>
  <c r="G16" i="5"/>
  <c r="G24" i="5"/>
  <c r="G34" i="5"/>
  <c r="G39" i="5"/>
  <c r="G43" i="5"/>
  <c r="G47" i="5"/>
  <c r="G58" i="5"/>
  <c r="G51" i="5"/>
  <c r="G42" i="5"/>
  <c r="G38" i="5"/>
  <c r="G33" i="5"/>
  <c r="G29" i="5"/>
  <c r="G25" i="5"/>
  <c r="G17" i="5"/>
  <c r="G41" i="5"/>
  <c r="G37" i="5"/>
  <c r="E60" i="5"/>
  <c r="G55" i="5"/>
  <c r="G46" i="5"/>
  <c r="G21" i="5"/>
  <c r="G13" i="5"/>
  <c r="G18" i="5"/>
  <c r="G15" i="5"/>
  <c r="G23" i="5"/>
  <c r="G35" i="5"/>
  <c r="G40" i="5"/>
  <c r="G44" i="5"/>
  <c r="G45" i="5"/>
  <c r="G48" i="5"/>
  <c r="G50" i="5"/>
  <c r="G53" i="5"/>
  <c r="G54" i="5"/>
  <c r="G10" i="5"/>
  <c r="G14" i="5"/>
  <c r="G22" i="5"/>
  <c r="G30" i="5"/>
  <c r="G52" i="5"/>
  <c r="E10" i="5"/>
  <c r="J10" i="5"/>
  <c r="E14" i="5"/>
  <c r="E18" i="5"/>
  <c r="J18" i="5"/>
  <c r="E22" i="5"/>
  <c r="E26" i="5"/>
  <c r="J26" i="5"/>
  <c r="E30" i="5"/>
  <c r="E34" i="5"/>
  <c r="J34" i="5"/>
  <c r="E39" i="5"/>
  <c r="J39" i="5"/>
  <c r="E43" i="5"/>
  <c r="J43" i="5"/>
  <c r="E47" i="5"/>
  <c r="J47" i="5"/>
  <c r="E52" i="5"/>
  <c r="E56" i="5"/>
  <c r="J56" i="5"/>
  <c r="E38" i="5"/>
  <c r="E42" i="5"/>
  <c r="E46" i="5"/>
  <c r="E51" i="5"/>
  <c r="G60" i="5" l="1"/>
  <c r="E7" i="4" l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 l="1"/>
</calcChain>
</file>

<file path=xl/sharedStrings.xml><?xml version="1.0" encoding="utf-8"?>
<sst xmlns="http://schemas.openxmlformats.org/spreadsheetml/2006/main" count="180" uniqueCount="92">
  <si>
    <t>Flex Funds</t>
  </si>
  <si>
    <t>% of Avail.</t>
  </si>
  <si>
    <t>Total Flex Funds</t>
  </si>
  <si>
    <t>Percentage</t>
  </si>
  <si>
    <t>Number of</t>
  </si>
  <si>
    <t>Transferred</t>
  </si>
  <si>
    <t xml:space="preserve">Transferred </t>
  </si>
  <si>
    <t>Available</t>
  </si>
  <si>
    <t xml:space="preserve">of Total Avail. </t>
  </si>
  <si>
    <t>Obligated</t>
  </si>
  <si>
    <t>of Total Oblig.</t>
  </si>
  <si>
    <t>Obligation</t>
  </si>
  <si>
    <t>Flex Grants</t>
  </si>
  <si>
    <t>State</t>
  </si>
  <si>
    <t>(Trf + Carryover)</t>
  </si>
  <si>
    <t>by State</t>
  </si>
  <si>
    <t>Rate</t>
  </si>
  <si>
    <t>AK</t>
  </si>
  <si>
    <t>AL</t>
  </si>
  <si>
    <t>AZ</t>
  </si>
  <si>
    <t>CA</t>
  </si>
  <si>
    <t>CO</t>
  </si>
  <si>
    <t>CT</t>
  </si>
  <si>
    <t>FL</t>
  </si>
  <si>
    <t>GA</t>
  </si>
  <si>
    <t>IA</t>
  </si>
  <si>
    <t>IL</t>
  </si>
  <si>
    <t>IN</t>
  </si>
  <si>
    <t>KS</t>
  </si>
  <si>
    <t>LA</t>
  </si>
  <si>
    <t>MA</t>
  </si>
  <si>
    <t>MD</t>
  </si>
  <si>
    <t>ME</t>
  </si>
  <si>
    <t>MI</t>
  </si>
  <si>
    <t>MN</t>
  </si>
  <si>
    <t>MO</t>
  </si>
  <si>
    <t>MT</t>
  </si>
  <si>
    <t>NC</t>
  </si>
  <si>
    <t>NJ</t>
  </si>
  <si>
    <t>NM</t>
  </si>
  <si>
    <t>NV</t>
  </si>
  <si>
    <t>NY</t>
  </si>
  <si>
    <t>OH</t>
  </si>
  <si>
    <t>OK</t>
  </si>
  <si>
    <t>OR</t>
  </si>
  <si>
    <t>PA</t>
  </si>
  <si>
    <t>RI</t>
  </si>
  <si>
    <t>SC</t>
  </si>
  <si>
    <t>TN</t>
  </si>
  <si>
    <t>TX</t>
  </si>
  <si>
    <t>VA</t>
  </si>
  <si>
    <t>VT</t>
  </si>
  <si>
    <t>WA</t>
  </si>
  <si>
    <t>WI</t>
  </si>
  <si>
    <t>AR</t>
  </si>
  <si>
    <t>ID</t>
  </si>
  <si>
    <t>NE</t>
  </si>
  <si>
    <t>WY</t>
  </si>
  <si>
    <t>DC</t>
  </si>
  <si>
    <t>KY</t>
  </si>
  <si>
    <t>ND</t>
  </si>
  <si>
    <t>NH</t>
  </si>
  <si>
    <t>UT</t>
  </si>
  <si>
    <t>WV</t>
  </si>
  <si>
    <t>Table 49</t>
  </si>
  <si>
    <t>(As of September 30, 2015)</t>
  </si>
  <si>
    <t>DE</t>
  </si>
  <si>
    <t>PR</t>
  </si>
  <si>
    <t>OTHER</t>
  </si>
  <si>
    <t>Grand Total</t>
  </si>
  <si>
    <t>in FY 2015</t>
  </si>
  <si>
    <t>CMAQ</t>
  </si>
  <si>
    <t>STP</t>
  </si>
  <si>
    <t>FY 2015 STATE SUMMARY TABLE OF FLEX FUND AVAILABILITY AND OBLIGATIONS</t>
  </si>
  <si>
    <t>Oblig in FY 15</t>
  </si>
  <si>
    <t>PROGRAM</t>
  </si>
  <si>
    <t>Urbanized Area</t>
  </si>
  <si>
    <t>Elderly / Persons</t>
  </si>
  <si>
    <t>Non-urbanized</t>
  </si>
  <si>
    <t>Formula</t>
  </si>
  <si>
    <t>with Disabilities</t>
  </si>
  <si>
    <t>Area Formula</t>
  </si>
  <si>
    <t>TOTAL</t>
  </si>
  <si>
    <t>%</t>
  </si>
  <si>
    <t>TYPE</t>
  </si>
  <si>
    <t>$</t>
  </si>
  <si>
    <t>Other</t>
  </si>
  <si>
    <t>NOTE:  Total percentages are based on the total transfers.  Other percentages are based on program totals.</t>
  </si>
  <si>
    <t>NOTE:  Total percentages are based on the total obligations.  Other percentages are based on program totals.</t>
  </si>
  <si>
    <t>FY 2015 FLEXIBLE FUND TRANSFERS</t>
  </si>
  <si>
    <t>FY 2015 FLEXIBLE FUND OBLIGATIONS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</si>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</sst>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#,##0.0"/>
    <numFmt numFmtId="165" formatCode="&quot;$&quot;#,##0"/>
    <numFmt numFmtId="166" formatCode="0.0"/>
    <numFmt numFmtId="167" formatCode="_(&quot;$&quot;* #,##0_);_(&quot;$&quot;* \(#,##0\);_(&quot;$&quot;* &quot;-&quot;??_);_(@_)"/>
  </numFmts>
  <fonts count="11" x14ac:knownFonts="1">
    <font>
      <sz val="8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24"/>
      </left>
      <right/>
      <top style="medium">
        <color indexed="24"/>
      </top>
      <bottom/>
      <diagonal/>
    </border>
    <border>
      <left/>
      <right style="thin">
        <color indexed="64"/>
      </right>
      <top style="medium">
        <color indexed="24"/>
      </top>
      <bottom/>
      <diagonal/>
    </border>
    <border>
      <left/>
      <right/>
      <top style="medium">
        <color indexed="24"/>
      </top>
      <bottom/>
      <diagonal/>
    </border>
    <border>
      <left/>
      <right style="medium">
        <color indexed="24"/>
      </right>
      <top style="medium">
        <color indexed="24"/>
      </top>
      <bottom/>
      <diagonal/>
    </border>
    <border>
      <left style="medium">
        <color indexed="24"/>
      </left>
      <right/>
      <top/>
      <bottom/>
      <diagonal/>
    </border>
    <border>
      <left/>
      <right style="medium">
        <color indexed="24"/>
      </right>
      <top/>
      <bottom/>
      <diagonal/>
    </border>
    <border>
      <left style="medium">
        <color indexed="24"/>
      </left>
      <right/>
      <top/>
      <bottom style="dotted">
        <color indexed="64"/>
      </bottom>
      <diagonal/>
    </border>
    <border>
      <left/>
      <right style="medium">
        <color indexed="24"/>
      </right>
      <top/>
      <bottom style="dotted">
        <color indexed="64"/>
      </bottom>
      <diagonal/>
    </border>
    <border>
      <left style="medium">
        <color indexed="24"/>
      </left>
      <right/>
      <top/>
      <bottom style="medium">
        <color indexed="24"/>
      </bottom>
      <diagonal/>
    </border>
    <border>
      <left/>
      <right style="thin">
        <color indexed="64"/>
      </right>
      <top/>
      <bottom style="medium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 style="medium">
        <color indexed="24"/>
      </right>
      <top/>
      <bottom style="medium">
        <color indexed="2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41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1" xfId="0" applyFont="1" applyBorder="1"/>
    <xf numFmtId="3" fontId="1" fillId="0" borderId="0" xfId="0" applyNumberFormat="1" applyFont="1" applyBorder="1" applyAlignment="1">
      <alignment horizontal="center"/>
    </xf>
    <xf numFmtId="0" fontId="1" fillId="0" borderId="1" xfId="0" applyNumberFormat="1" applyFont="1" applyBorder="1"/>
    <xf numFmtId="165" fontId="1" fillId="0" borderId="0" xfId="0" applyNumberFormat="1" applyFont="1" applyBorder="1"/>
    <xf numFmtId="164" fontId="1" fillId="0" borderId="0" xfId="0" applyNumberFormat="1" applyFont="1" applyBorder="1"/>
    <xf numFmtId="3" fontId="1" fillId="0" borderId="0" xfId="0" applyNumberFormat="1" applyFont="1" applyBorder="1"/>
    <xf numFmtId="166" fontId="0" fillId="0" borderId="2" xfId="0" applyNumberFormat="1" applyBorder="1"/>
    <xf numFmtId="0" fontId="0" fillId="0" borderId="2" xfId="0" applyBorder="1"/>
    <xf numFmtId="0" fontId="0" fillId="0" borderId="0" xfId="0" applyFill="1" applyBorder="1"/>
    <xf numFmtId="3" fontId="1" fillId="0" borderId="2" xfId="0" quotePrefix="1" applyNumberFormat="1" applyFont="1" applyBorder="1"/>
    <xf numFmtId="3" fontId="1" fillId="0" borderId="2" xfId="0" applyNumberFormat="1" applyFont="1" applyBorder="1"/>
    <xf numFmtId="3" fontId="1" fillId="0" borderId="3" xfId="0" quotePrefix="1" applyNumberFormat="1" applyFont="1" applyBorder="1"/>
    <xf numFmtId="3" fontId="1" fillId="0" borderId="0" xfId="0" quotePrefix="1" applyNumberFormat="1" applyFont="1" applyBorder="1"/>
    <xf numFmtId="0" fontId="1" fillId="0" borderId="0" xfId="0" quotePrefix="1" applyNumberFormat="1" applyFont="1" applyBorder="1"/>
    <xf numFmtId="164" fontId="0" fillId="0" borderId="0" xfId="0" quotePrefix="1" applyNumberFormat="1" applyBorder="1"/>
    <xf numFmtId="166" fontId="0" fillId="0" borderId="0" xfId="0" applyNumberFormat="1" applyBorder="1"/>
    <xf numFmtId="0" fontId="0" fillId="0" borderId="0" xfId="0" applyBorder="1"/>
    <xf numFmtId="0" fontId="1" fillId="0" borderId="5" xfId="0" applyFont="1" applyBorder="1"/>
    <xf numFmtId="0" fontId="1" fillId="0" borderId="6" xfId="0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0" fontId="1" fillId="0" borderId="9" xfId="0" applyFont="1" applyBorder="1"/>
    <xf numFmtId="3" fontId="1" fillId="0" borderId="10" xfId="0" applyNumberFormat="1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0" xfId="0" applyFont="1" applyBorder="1"/>
    <xf numFmtId="0" fontId="1" fillId="0" borderId="13" xfId="0" applyFont="1" applyBorder="1"/>
    <xf numFmtId="0" fontId="1" fillId="0" borderId="14" xfId="0" applyFont="1" applyBorder="1"/>
    <xf numFmtId="3" fontId="1" fillId="0" borderId="15" xfId="0" applyNumberFormat="1" applyFont="1" applyBorder="1"/>
    <xf numFmtId="0" fontId="1" fillId="0" borderId="15" xfId="0" applyFont="1" applyBorder="1"/>
    <xf numFmtId="0" fontId="1" fillId="0" borderId="16" xfId="0" applyFont="1" applyBorder="1"/>
    <xf numFmtId="3" fontId="1" fillId="0" borderId="15" xfId="0" quotePrefix="1" applyNumberFormat="1" applyFont="1" applyBorder="1"/>
    <xf numFmtId="3" fontId="1" fillId="0" borderId="16" xfId="0" applyNumberFormat="1" applyFont="1" applyBorder="1"/>
    <xf numFmtId="3" fontId="1" fillId="0" borderId="10" xfId="0" applyNumberFormat="1" applyFont="1" applyBorder="1" applyAlignment="1">
      <alignment horizontal="center"/>
    </xf>
    <xf numFmtId="164" fontId="0" fillId="0" borderId="10" xfId="0" quotePrefix="1" applyNumberFormat="1" applyBorder="1"/>
    <xf numFmtId="164" fontId="0" fillId="0" borderId="12" xfId="0" quotePrefix="1" applyNumberFormat="1" applyBorder="1"/>
    <xf numFmtId="164" fontId="1" fillId="0" borderId="10" xfId="0" applyNumberFormat="1" applyFont="1" applyBorder="1"/>
    <xf numFmtId="164" fontId="1" fillId="0" borderId="7" xfId="0" applyNumberFormat="1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" xfId="0" quotePrefix="1" applyNumberFormat="1" applyFont="1" applyBorder="1"/>
    <xf numFmtId="0" fontId="1" fillId="0" borderId="18" xfId="0" quotePrefix="1" applyNumberFormat="1" applyFont="1" applyBorder="1"/>
    <xf numFmtId="3" fontId="3" fillId="0" borderId="0" xfId="0" applyNumberFormat="1" applyFont="1"/>
    <xf numFmtId="0" fontId="1" fillId="0" borderId="0" xfId="0" quotePrefix="1" applyNumberFormat="1" applyFont="1" applyFill="1" applyBorder="1"/>
    <xf numFmtId="1" fontId="1" fillId="0" borderId="0" xfId="0" applyNumberFormat="1" applyFont="1" applyBorder="1"/>
    <xf numFmtId="0" fontId="5" fillId="0" borderId="0" xfId="0" applyFont="1"/>
    <xf numFmtId="0" fontId="5" fillId="0" borderId="19" xfId="0" applyFont="1" applyBorder="1"/>
    <xf numFmtId="167" fontId="5" fillId="0" borderId="0" xfId="1" applyNumberFormat="1" applyFont="1"/>
    <xf numFmtId="167" fontId="5" fillId="0" borderId="19" xfId="1" applyNumberFormat="1" applyFont="1" applyBorder="1"/>
    <xf numFmtId="167" fontId="5" fillId="0" borderId="0" xfId="0" applyNumberFormat="1" applyFont="1"/>
    <xf numFmtId="0" fontId="5" fillId="2" borderId="19" xfId="0" applyFont="1" applyFill="1" applyBorder="1"/>
    <xf numFmtId="167" fontId="5" fillId="2" borderId="19" xfId="1" applyNumberFormat="1" applyFont="1" applyFill="1" applyBorder="1"/>
    <xf numFmtId="0" fontId="6" fillId="2" borderId="19" xfId="0" applyFont="1" applyFill="1" applyBorder="1"/>
    <xf numFmtId="167" fontId="6" fillId="2" borderId="19" xfId="1" applyNumberFormat="1" applyFont="1" applyFill="1" applyBorder="1"/>
    <xf numFmtId="3" fontId="1" fillId="0" borderId="3" xfId="0" quotePrefix="1" applyNumberFormat="1" applyFont="1" applyFill="1" applyBorder="1"/>
    <xf numFmtId="164" fontId="0" fillId="0" borderId="0" xfId="0" quotePrefix="1" applyNumberFormat="1" applyFill="1" applyBorder="1"/>
    <xf numFmtId="3" fontId="1" fillId="0" borderId="0" xfId="0" quotePrefix="1" applyNumberFormat="1" applyFont="1" applyFill="1" applyBorder="1"/>
    <xf numFmtId="164" fontId="0" fillId="0" borderId="10" xfId="0" quotePrefix="1" applyNumberFormat="1" applyFill="1" applyBorder="1"/>
    <xf numFmtId="166" fontId="0" fillId="0" borderId="0" xfId="0" applyNumberFormat="1" applyFill="1" applyBorder="1"/>
    <xf numFmtId="0" fontId="1" fillId="0" borderId="2" xfId="0" quotePrefix="1" applyNumberFormat="1" applyFont="1" applyFill="1" applyBorder="1"/>
    <xf numFmtId="3" fontId="1" fillId="0" borderId="4" xfId="0" quotePrefix="1" applyNumberFormat="1" applyFont="1" applyFill="1" applyBorder="1"/>
    <xf numFmtId="3" fontId="1" fillId="0" borderId="2" xfId="0" quotePrefix="1" applyNumberFormat="1" applyFont="1" applyFill="1" applyBorder="1"/>
    <xf numFmtId="164" fontId="0" fillId="0" borderId="12" xfId="0" quotePrefix="1" applyNumberFormat="1" applyFill="1" applyBorder="1"/>
    <xf numFmtId="166" fontId="0" fillId="0" borderId="2" xfId="0" applyNumberFormat="1" applyFill="1" applyBorder="1"/>
    <xf numFmtId="0" fontId="0" fillId="0" borderId="2" xfId="0" applyFill="1" applyBorder="1"/>
    <xf numFmtId="3" fontId="1" fillId="0" borderId="0" xfId="0" applyNumberFormat="1" applyFont="1" applyFill="1" applyBorder="1"/>
    <xf numFmtId="3" fontId="1" fillId="0" borderId="3" xfId="0" quotePrefix="1" applyNumberFormat="1" applyFont="1" applyFill="1" applyBorder="1" applyAlignment="1">
      <alignment horizontal="right"/>
    </xf>
    <xf numFmtId="3" fontId="1" fillId="0" borderId="4" xfId="0" applyNumberFormat="1" applyFont="1" applyFill="1" applyBorder="1"/>
    <xf numFmtId="3" fontId="1" fillId="0" borderId="2" xfId="0" applyNumberFormat="1" applyFont="1" applyFill="1" applyBorder="1"/>
    <xf numFmtId="0" fontId="1" fillId="0" borderId="17" xfId="0" quotePrefix="1" applyNumberFormat="1" applyFont="1" applyFill="1" applyBorder="1"/>
    <xf numFmtId="0" fontId="1" fillId="0" borderId="1" xfId="0" quotePrefix="1" applyNumberFormat="1" applyFont="1" applyFill="1" applyBorder="1"/>
    <xf numFmtId="0" fontId="0" fillId="0" borderId="0" xfId="0" applyFill="1"/>
    <xf numFmtId="0" fontId="7" fillId="0" borderId="0" xfId="0" applyFont="1" applyFill="1" applyAlignment="1">
      <alignment horizontal="right"/>
    </xf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/>
    <xf numFmtId="0" fontId="0" fillId="0" borderId="29" xfId="0" applyFill="1" applyBorder="1"/>
    <xf numFmtId="0" fontId="2" fillId="0" borderId="23" xfId="0" applyFont="1" applyFill="1" applyBorder="1"/>
    <xf numFmtId="0" fontId="8" fillId="0" borderId="30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0" fillId="0" borderId="35" xfId="0" applyFill="1" applyBorder="1"/>
    <xf numFmtId="0" fontId="1" fillId="0" borderId="3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30" xfId="0" applyFill="1" applyBorder="1"/>
    <xf numFmtId="0" fontId="10" fillId="0" borderId="0" xfId="0" applyFont="1" applyFill="1" applyBorder="1"/>
    <xf numFmtId="0" fontId="0" fillId="0" borderId="1" xfId="0" applyFill="1" applyBorder="1"/>
    <xf numFmtId="0" fontId="0" fillId="0" borderId="3" xfId="0" applyFill="1" applyBorder="1"/>
    <xf numFmtId="3" fontId="0" fillId="0" borderId="30" xfId="0" applyNumberFormat="1" applyFill="1" applyBorder="1"/>
    <xf numFmtId="164" fontId="1" fillId="0" borderId="1" xfId="0" applyNumberFormat="1" applyFont="1" applyFill="1" applyBorder="1"/>
    <xf numFmtId="3" fontId="0" fillId="0" borderId="3" xfId="0" applyNumberFormat="1" applyFill="1" applyBorder="1"/>
    <xf numFmtId="3" fontId="0" fillId="0" borderId="0" xfId="0" applyNumberFormat="1" applyFill="1" applyBorder="1"/>
    <xf numFmtId="164" fontId="7" fillId="0" borderId="0" xfId="0" applyNumberFormat="1" applyFont="1" applyFill="1" applyBorder="1"/>
    <xf numFmtId="3" fontId="0" fillId="0" borderId="36" xfId="0" applyNumberFormat="1" applyFill="1" applyBorder="1"/>
    <xf numFmtId="164" fontId="0" fillId="0" borderId="37" xfId="0" applyNumberFormat="1" applyFill="1" applyBorder="1"/>
    <xf numFmtId="3" fontId="0" fillId="0" borderId="38" xfId="0" applyNumberFormat="1" applyFill="1" applyBorder="1"/>
    <xf numFmtId="3" fontId="0" fillId="0" borderId="39" xfId="0" applyNumberFormat="1" applyFill="1" applyBorder="1"/>
    <xf numFmtId="164" fontId="0" fillId="0" borderId="39" xfId="0" applyNumberFormat="1" applyFill="1" applyBorder="1"/>
    <xf numFmtId="164" fontId="7" fillId="0" borderId="39" xfId="0" applyNumberFormat="1" applyFont="1" applyFill="1" applyBorder="1"/>
    <xf numFmtId="0" fontId="0" fillId="0" borderId="40" xfId="0" applyFill="1" applyBorder="1"/>
    <xf numFmtId="0" fontId="0" fillId="0" borderId="41" xfId="0" applyFill="1" applyBorder="1"/>
    <xf numFmtId="0" fontId="0" fillId="0" borderId="42" xfId="0" applyFill="1" applyBorder="1"/>
    <xf numFmtId="0" fontId="0" fillId="0" borderId="43" xfId="0" applyFill="1" applyBorder="1"/>
    <xf numFmtId="0" fontId="0" fillId="0" borderId="44" xfId="0" applyFill="1" applyBorder="1"/>
    <xf numFmtId="0" fontId="0" fillId="0" borderId="45" xfId="0" applyFill="1" applyBorder="1"/>
    <xf numFmtId="0" fontId="10" fillId="0" borderId="45" xfId="0" applyFont="1" applyFill="1" applyBorder="1"/>
    <xf numFmtId="0" fontId="0" fillId="0" borderId="46" xfId="0" applyFill="1" applyBorder="1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3" fontId="5" fillId="0" borderId="0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3" fontId="5" fillId="0" borderId="0" xfId="0" applyNumberFormat="1" applyFont="1" applyBorder="1" applyAlignment="1">
      <alignment horizontal="center"/>
    </xf>
    <xf numFmtId="0" fontId="5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defaultGridColor="0" colorId="51" zoomScaleNormal="100" workbookViewId="0">
      <pane xSplit="3" ySplit="9" topLeftCell="D10" activePane="bottomRight" state="frozen"/>
      <selection activeCell="D27" sqref="D27"/>
      <selection pane="topRight" activeCell="D27" sqref="D27"/>
      <selection pane="bottomLeft" activeCell="D27" sqref="D27"/>
      <selection pane="bottomRight" activeCell="F25" sqref="F25"/>
    </sheetView>
  </sheetViews>
  <sheetFormatPr defaultRowHeight="10.199999999999999" x14ac:dyDescent="0.2"/>
  <cols>
    <col min="1" max="1" width="3.28515625" customWidth="1"/>
    <col min="2" max="2" width="1" customWidth="1"/>
    <col min="4" max="4" width="14.28515625" style="1" customWidth="1"/>
    <col min="5" max="5" width="14.28515625" style="1" bestFit="1" customWidth="1"/>
    <col min="6" max="6" width="15.28515625" style="1" customWidth="1"/>
    <col min="7" max="7" width="12.85546875" style="1" customWidth="1"/>
    <col min="8" max="8" width="14" style="1" customWidth="1"/>
    <col min="9" max="9" width="12.28515625" customWidth="1"/>
    <col min="10" max="10" width="9.140625" customWidth="1"/>
    <col min="11" max="11" width="12.42578125" customWidth="1"/>
    <col min="12" max="12" width="1" customWidth="1"/>
    <col min="13" max="13" width="9.28515625" customWidth="1"/>
  </cols>
  <sheetData>
    <row r="1" spans="1:12" ht="13.2" x14ac:dyDescent="0.25">
      <c r="G1" s="48" t="s">
        <v>64</v>
      </c>
    </row>
    <row r="2" spans="1:12" ht="13.2" x14ac:dyDescent="0.25">
      <c r="A2" s="2"/>
      <c r="B2" s="123" t="s">
        <v>73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2" x14ac:dyDescent="0.2">
      <c r="A3" s="2"/>
      <c r="B3" s="124" t="s">
        <v>65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ht="10.8" thickBot="1" x14ac:dyDescent="0.25">
      <c r="A4" s="2"/>
      <c r="B4" s="2"/>
      <c r="C4" s="2"/>
      <c r="D4" s="3"/>
      <c r="E4" s="3"/>
      <c r="F4" s="3"/>
      <c r="G4" s="3"/>
      <c r="H4" s="3"/>
      <c r="I4" s="3"/>
      <c r="J4" s="3"/>
      <c r="K4" s="3"/>
      <c r="L4" s="3"/>
    </row>
    <row r="5" spans="1:12" ht="5.25" customHeight="1" x14ac:dyDescent="0.2">
      <c r="A5" s="2"/>
      <c r="B5" s="21"/>
      <c r="C5" s="22"/>
      <c r="D5" s="23"/>
      <c r="E5" s="23"/>
      <c r="F5" s="23"/>
      <c r="G5" s="24"/>
      <c r="H5" s="23"/>
      <c r="I5" s="23"/>
      <c r="J5" s="23"/>
      <c r="K5" s="23"/>
      <c r="L5" s="24"/>
    </row>
    <row r="6" spans="1:12" x14ac:dyDescent="0.2">
      <c r="A6" s="2"/>
      <c r="B6" s="25"/>
      <c r="C6" s="4"/>
      <c r="D6" s="5" t="s">
        <v>0</v>
      </c>
      <c r="E6" s="5" t="s">
        <v>1</v>
      </c>
      <c r="F6" s="5" t="s">
        <v>2</v>
      </c>
      <c r="G6" s="39" t="s">
        <v>3</v>
      </c>
      <c r="H6" s="5" t="s">
        <v>0</v>
      </c>
      <c r="I6" s="5" t="s">
        <v>3</v>
      </c>
      <c r="J6" s="5"/>
      <c r="K6" s="5" t="s">
        <v>4</v>
      </c>
      <c r="L6" s="26"/>
    </row>
    <row r="7" spans="1:12" x14ac:dyDescent="0.2">
      <c r="A7" s="2"/>
      <c r="B7" s="25"/>
      <c r="C7" s="4"/>
      <c r="D7" s="5" t="s">
        <v>5</v>
      </c>
      <c r="E7" s="5" t="s">
        <v>6</v>
      </c>
      <c r="F7" s="5" t="s">
        <v>7</v>
      </c>
      <c r="G7" s="39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26"/>
    </row>
    <row r="8" spans="1:12" x14ac:dyDescent="0.2">
      <c r="A8" s="2"/>
      <c r="B8" s="25"/>
      <c r="C8" s="6" t="s">
        <v>13</v>
      </c>
      <c r="D8" s="5" t="s">
        <v>70</v>
      </c>
      <c r="E8" s="5" t="s">
        <v>70</v>
      </c>
      <c r="F8" s="5" t="s">
        <v>14</v>
      </c>
      <c r="G8" s="39" t="s">
        <v>15</v>
      </c>
      <c r="H8" s="5" t="s">
        <v>70</v>
      </c>
      <c r="I8" s="5" t="s">
        <v>15</v>
      </c>
      <c r="J8" s="5" t="s">
        <v>16</v>
      </c>
      <c r="K8" s="5" t="s">
        <v>74</v>
      </c>
      <c r="L8" s="26"/>
    </row>
    <row r="9" spans="1:12" ht="5.25" customHeight="1" thickBot="1" x14ac:dyDescent="0.25">
      <c r="A9" s="2"/>
      <c r="B9" s="32"/>
      <c r="C9" s="33"/>
      <c r="D9" s="37"/>
      <c r="E9" s="37"/>
      <c r="F9" s="34"/>
      <c r="G9" s="38"/>
      <c r="H9" s="37"/>
      <c r="I9" s="37"/>
      <c r="J9" s="34"/>
      <c r="K9" s="34"/>
      <c r="L9" s="38"/>
    </row>
    <row r="10" spans="1:12" ht="12.75" customHeight="1" x14ac:dyDescent="0.2">
      <c r="B10" s="27"/>
      <c r="C10" s="17" t="s">
        <v>17</v>
      </c>
      <c r="D10" s="15">
        <v>32497064.000000004</v>
      </c>
      <c r="E10" s="18">
        <f>(D10/F10)*100</f>
        <v>68.434107109809688</v>
      </c>
      <c r="F10" s="16">
        <v>47486648.650000006</v>
      </c>
      <c r="G10" s="40">
        <f t="shared" ref="G10:G35" si="0">(F10/F$60)*100</f>
        <v>2.1743485675634706</v>
      </c>
      <c r="H10" s="16">
        <v>26160713</v>
      </c>
      <c r="I10" s="19">
        <f>(H10/H$60)*100</f>
        <v>1.7849951799620483</v>
      </c>
      <c r="J10" s="19">
        <f>(H10/F10)*100</f>
        <v>55.090670206729776</v>
      </c>
      <c r="K10" s="20">
        <v>10</v>
      </c>
      <c r="L10" s="28"/>
    </row>
    <row r="11" spans="1:12" ht="12.75" customHeight="1" x14ac:dyDescent="0.2">
      <c r="B11" s="27"/>
      <c r="C11" s="17" t="s">
        <v>18</v>
      </c>
      <c r="D11" s="15">
        <v>7440000</v>
      </c>
      <c r="E11" s="18">
        <f t="shared" ref="E11:E54" si="1">(D11/F11)*100</f>
        <v>87.318593860798671</v>
      </c>
      <c r="F11" s="16">
        <v>8520522</v>
      </c>
      <c r="G11" s="40">
        <f t="shared" si="0"/>
        <v>0.39014302614073887</v>
      </c>
      <c r="H11" s="9">
        <v>7852241</v>
      </c>
      <c r="I11" s="19">
        <f t="shared" ref="I11:I58" si="2">(H11/H$60)*100</f>
        <v>0.5357733306772019</v>
      </c>
      <c r="J11" s="19">
        <f t="shared" ref="J11:J58" si="3">(H11/F11)*100</f>
        <v>92.156806824746184</v>
      </c>
      <c r="K11" s="20">
        <v>2</v>
      </c>
      <c r="L11" s="28"/>
    </row>
    <row r="12" spans="1:12" ht="12.75" customHeight="1" x14ac:dyDescent="0.2">
      <c r="B12" s="27"/>
      <c r="C12" s="49" t="s">
        <v>54</v>
      </c>
      <c r="D12" s="60">
        <v>1786954</v>
      </c>
      <c r="E12" s="61">
        <f t="shared" si="1"/>
        <v>100</v>
      </c>
      <c r="F12" s="62">
        <v>1786954</v>
      </c>
      <c r="G12" s="63">
        <f t="shared" si="0"/>
        <v>8.1822174877818274E-2</v>
      </c>
      <c r="H12" s="62">
        <v>1296000</v>
      </c>
      <c r="I12" s="64">
        <f t="shared" si="2"/>
        <v>8.8428543718621688E-2</v>
      </c>
      <c r="J12" s="64">
        <f t="shared" si="3"/>
        <v>72.525649792887776</v>
      </c>
      <c r="K12" s="12">
        <v>3</v>
      </c>
      <c r="L12" s="28"/>
    </row>
    <row r="13" spans="1:12" ht="12.75" customHeight="1" x14ac:dyDescent="0.2">
      <c r="B13" s="27"/>
      <c r="C13" s="49" t="s">
        <v>19</v>
      </c>
      <c r="D13" s="60">
        <v>22988512</v>
      </c>
      <c r="E13" s="61">
        <f t="shared" si="1"/>
        <v>47.064653310154213</v>
      </c>
      <c r="F13" s="62">
        <v>48844537</v>
      </c>
      <c r="G13" s="63">
        <f t="shared" si="0"/>
        <v>2.2365244143050496</v>
      </c>
      <c r="H13" s="62">
        <v>40286970</v>
      </c>
      <c r="I13" s="64">
        <f t="shared" si="2"/>
        <v>2.7488565493331794</v>
      </c>
      <c r="J13" s="64">
        <f t="shared" si="3"/>
        <v>82.47999156998867</v>
      </c>
      <c r="K13" s="12">
        <v>9</v>
      </c>
      <c r="L13" s="28"/>
    </row>
    <row r="14" spans="1:12" ht="12.75" customHeight="1" x14ac:dyDescent="0.2">
      <c r="B14" s="29"/>
      <c r="C14" s="65" t="s">
        <v>20</v>
      </c>
      <c r="D14" s="66">
        <v>430165820</v>
      </c>
      <c r="E14" s="61">
        <f t="shared" si="1"/>
        <v>69.184917262916116</v>
      </c>
      <c r="F14" s="67">
        <v>621762426</v>
      </c>
      <c r="G14" s="68">
        <f t="shared" si="0"/>
        <v>28.469649444041949</v>
      </c>
      <c r="H14" s="67">
        <v>465371324</v>
      </c>
      <c r="I14" s="69">
        <f t="shared" si="2"/>
        <v>31.753170115529983</v>
      </c>
      <c r="J14" s="64">
        <f t="shared" si="3"/>
        <v>74.847128829235501</v>
      </c>
      <c r="K14" s="70">
        <v>53</v>
      </c>
      <c r="L14" s="30"/>
    </row>
    <row r="15" spans="1:12" ht="12.75" customHeight="1" x14ac:dyDescent="0.2">
      <c r="B15" s="27"/>
      <c r="C15" s="49" t="s">
        <v>21</v>
      </c>
      <c r="D15" s="60">
        <v>14637809</v>
      </c>
      <c r="E15" s="61">
        <f t="shared" si="1"/>
        <v>93.045936420916377</v>
      </c>
      <c r="F15" s="62">
        <v>15731809</v>
      </c>
      <c r="G15" s="63">
        <f t="shared" si="0"/>
        <v>0.72033797576346981</v>
      </c>
      <c r="H15" s="62">
        <v>10359809</v>
      </c>
      <c r="I15" s="64">
        <f t="shared" si="2"/>
        <v>0.7068694622477395</v>
      </c>
      <c r="J15" s="64">
        <f t="shared" si="3"/>
        <v>65.852623814591198</v>
      </c>
      <c r="K15" s="12">
        <v>7</v>
      </c>
      <c r="L15" s="28"/>
    </row>
    <row r="16" spans="1:12" ht="12.75" customHeight="1" x14ac:dyDescent="0.2">
      <c r="B16" s="27"/>
      <c r="C16" s="49" t="s">
        <v>22</v>
      </c>
      <c r="D16" s="60">
        <v>25554000</v>
      </c>
      <c r="E16" s="61">
        <f t="shared" si="1"/>
        <v>63.572239173097259</v>
      </c>
      <c r="F16" s="62">
        <v>40196790.82</v>
      </c>
      <c r="G16" s="63">
        <f t="shared" si="0"/>
        <v>1.8405559673058851</v>
      </c>
      <c r="H16" s="62">
        <v>23087200</v>
      </c>
      <c r="I16" s="64">
        <f t="shared" si="2"/>
        <v>1.575283545170187</v>
      </c>
      <c r="J16" s="64">
        <f t="shared" si="3"/>
        <v>57.435430861592351</v>
      </c>
      <c r="K16" s="12">
        <v>7</v>
      </c>
      <c r="L16" s="28"/>
    </row>
    <row r="17" spans="2:12" ht="12.75" customHeight="1" x14ac:dyDescent="0.2">
      <c r="B17" s="27"/>
      <c r="C17" s="49" t="s">
        <v>58</v>
      </c>
      <c r="D17" s="60">
        <v>0</v>
      </c>
      <c r="E17" s="61">
        <f t="shared" si="1"/>
        <v>0</v>
      </c>
      <c r="F17" s="62">
        <v>38347561</v>
      </c>
      <c r="G17" s="63">
        <f t="shared" si="0"/>
        <v>1.7558822679709738</v>
      </c>
      <c r="H17" s="62">
        <v>0</v>
      </c>
      <c r="I17" s="64">
        <f t="shared" si="2"/>
        <v>0</v>
      </c>
      <c r="J17" s="64">
        <f t="shared" si="3"/>
        <v>0</v>
      </c>
      <c r="K17" s="12">
        <v>0</v>
      </c>
      <c r="L17" s="28"/>
    </row>
    <row r="18" spans="2:12" ht="12.75" customHeight="1" x14ac:dyDescent="0.2">
      <c r="B18" s="27"/>
      <c r="C18" s="49" t="s">
        <v>66</v>
      </c>
      <c r="D18" s="60">
        <v>735600</v>
      </c>
      <c r="E18" s="61">
        <f t="shared" si="1"/>
        <v>100</v>
      </c>
      <c r="F18" s="62">
        <v>735600</v>
      </c>
      <c r="G18" s="63">
        <f t="shared" si="0"/>
        <v>3.3682115958286067E-2</v>
      </c>
      <c r="H18" s="62">
        <v>735600</v>
      </c>
      <c r="I18" s="64">
        <f t="shared" si="2"/>
        <v>5.0191386388439903E-2</v>
      </c>
      <c r="J18" s="64">
        <f t="shared" si="3"/>
        <v>100</v>
      </c>
      <c r="K18" s="12">
        <v>1</v>
      </c>
      <c r="L18" s="28"/>
    </row>
    <row r="19" spans="2:12" ht="12.75" customHeight="1" x14ac:dyDescent="0.2">
      <c r="B19" s="27"/>
      <c r="C19" s="49" t="s">
        <v>23</v>
      </c>
      <c r="D19" s="60">
        <v>46193621</v>
      </c>
      <c r="E19" s="61">
        <f t="shared" si="1"/>
        <v>63.387051214822101</v>
      </c>
      <c r="F19" s="62">
        <v>72875485</v>
      </c>
      <c r="G19" s="63">
        <f t="shared" si="0"/>
        <v>3.33686859201514</v>
      </c>
      <c r="H19" s="62">
        <v>35204928</v>
      </c>
      <c r="I19" s="64">
        <f t="shared" si="2"/>
        <v>2.4020991626226302</v>
      </c>
      <c r="J19" s="64">
        <f t="shared" si="3"/>
        <v>48.308327553497591</v>
      </c>
      <c r="K19" s="12">
        <v>20</v>
      </c>
      <c r="L19" s="28"/>
    </row>
    <row r="20" spans="2:12" ht="12.75" customHeight="1" x14ac:dyDescent="0.2">
      <c r="B20" s="29"/>
      <c r="C20" s="65" t="s">
        <v>24</v>
      </c>
      <c r="D20" s="66">
        <v>56293962</v>
      </c>
      <c r="E20" s="61">
        <f t="shared" si="1"/>
        <v>75.111624777326185</v>
      </c>
      <c r="F20" s="67">
        <v>74947070</v>
      </c>
      <c r="G20" s="68">
        <f t="shared" si="0"/>
        <v>3.4317236303341256</v>
      </c>
      <c r="H20" s="67">
        <v>38947627</v>
      </c>
      <c r="I20" s="69">
        <f t="shared" si="2"/>
        <v>2.6574706303287581</v>
      </c>
      <c r="J20" s="64">
        <f t="shared" si="3"/>
        <v>51.966844067419849</v>
      </c>
      <c r="K20" s="70">
        <v>6</v>
      </c>
      <c r="L20" s="30"/>
    </row>
    <row r="21" spans="2:12" ht="12.75" customHeight="1" x14ac:dyDescent="0.2">
      <c r="B21" s="27"/>
      <c r="C21" s="49" t="s">
        <v>25</v>
      </c>
      <c r="D21" s="60">
        <v>10730153</v>
      </c>
      <c r="E21" s="61">
        <f t="shared" si="1"/>
        <v>68.791855929725344</v>
      </c>
      <c r="F21" s="62">
        <v>15597999</v>
      </c>
      <c r="G21" s="63">
        <f t="shared" si="0"/>
        <v>0.71421099923223241</v>
      </c>
      <c r="H21" s="62">
        <v>7735072</v>
      </c>
      <c r="I21" s="64">
        <f t="shared" si="2"/>
        <v>0.5277786670668877</v>
      </c>
      <c r="J21" s="64">
        <f t="shared" si="3"/>
        <v>49.590155762928305</v>
      </c>
      <c r="K21" s="12">
        <v>13</v>
      </c>
      <c r="L21" s="28"/>
    </row>
    <row r="22" spans="2:12" ht="12.75" customHeight="1" x14ac:dyDescent="0.2">
      <c r="B22" s="27"/>
      <c r="C22" s="49" t="s">
        <v>55</v>
      </c>
      <c r="D22" s="60">
        <v>1455000</v>
      </c>
      <c r="E22" s="61">
        <f t="shared" si="1"/>
        <v>44.810980815356579</v>
      </c>
      <c r="F22" s="62">
        <v>3246972</v>
      </c>
      <c r="G22" s="63">
        <f t="shared" si="0"/>
        <v>0.14867439833783036</v>
      </c>
      <c r="H22" s="62">
        <v>1542000</v>
      </c>
      <c r="I22" s="64">
        <f t="shared" si="2"/>
        <v>0.1052135913689156</v>
      </c>
      <c r="J22" s="64">
        <f t="shared" si="3"/>
        <v>47.490400286790276</v>
      </c>
      <c r="K22" s="12">
        <v>2</v>
      </c>
      <c r="L22" s="28"/>
    </row>
    <row r="23" spans="2:12" ht="12.75" customHeight="1" x14ac:dyDescent="0.2">
      <c r="B23" s="27"/>
      <c r="C23" s="49" t="s">
        <v>26</v>
      </c>
      <c r="D23" s="60">
        <v>55211633</v>
      </c>
      <c r="E23" s="61">
        <f t="shared" si="1"/>
        <v>94.641732498949693</v>
      </c>
      <c r="F23" s="62">
        <v>58337513</v>
      </c>
      <c r="G23" s="63">
        <f t="shared" si="0"/>
        <v>2.6711947764872499</v>
      </c>
      <c r="H23" s="62">
        <v>55031721</v>
      </c>
      <c r="I23" s="64">
        <f t="shared" si="2"/>
        <v>3.7549189400922001</v>
      </c>
      <c r="J23" s="64">
        <f t="shared" si="3"/>
        <v>94.333334024712372</v>
      </c>
      <c r="K23" s="12">
        <v>8</v>
      </c>
      <c r="L23" s="28"/>
    </row>
    <row r="24" spans="2:12" ht="12.75" customHeight="1" x14ac:dyDescent="0.2">
      <c r="B24" s="27"/>
      <c r="C24" s="49" t="s">
        <v>27</v>
      </c>
      <c r="D24" s="60">
        <v>8449670</v>
      </c>
      <c r="E24" s="61">
        <f t="shared" si="1"/>
        <v>71.939575207887955</v>
      </c>
      <c r="F24" s="62">
        <v>11745510</v>
      </c>
      <c r="G24" s="63">
        <f t="shared" si="0"/>
        <v>0.53781080724470987</v>
      </c>
      <c r="H24" s="62">
        <v>6579639</v>
      </c>
      <c r="I24" s="64">
        <f t="shared" si="2"/>
        <v>0.4489412769785866</v>
      </c>
      <c r="J24" s="64">
        <f t="shared" si="3"/>
        <v>56.018333814368212</v>
      </c>
      <c r="K24" s="12">
        <v>13</v>
      </c>
      <c r="L24" s="28"/>
    </row>
    <row r="25" spans="2:12" ht="12.75" customHeight="1" x14ac:dyDescent="0.2">
      <c r="B25" s="27"/>
      <c r="C25" s="49" t="s">
        <v>28</v>
      </c>
      <c r="D25" s="60">
        <v>3735416</v>
      </c>
      <c r="E25" s="61">
        <f t="shared" si="1"/>
        <v>99.999946458468642</v>
      </c>
      <c r="F25" s="62">
        <v>3735418</v>
      </c>
      <c r="G25" s="63">
        <f t="shared" si="0"/>
        <v>0.17103967132771755</v>
      </c>
      <c r="H25" s="62">
        <v>5267854</v>
      </c>
      <c r="I25" s="64">
        <f t="shared" si="2"/>
        <v>0.35943569270240444</v>
      </c>
      <c r="J25" s="64">
        <f t="shared" si="3"/>
        <v>141.02448507770751</v>
      </c>
      <c r="K25" s="12">
        <v>6</v>
      </c>
      <c r="L25" s="28"/>
    </row>
    <row r="26" spans="2:12" ht="12.75" customHeight="1" x14ac:dyDescent="0.2">
      <c r="B26" s="29"/>
      <c r="C26" s="65" t="s">
        <v>59</v>
      </c>
      <c r="D26" s="66">
        <v>6756000</v>
      </c>
      <c r="E26" s="61">
        <f t="shared" si="1"/>
        <v>61.362392246830858</v>
      </c>
      <c r="F26" s="67">
        <v>11010001</v>
      </c>
      <c r="G26" s="68">
        <f t="shared" si="0"/>
        <v>0.50413285805172037</v>
      </c>
      <c r="H26" s="67">
        <v>4105000</v>
      </c>
      <c r="I26" s="69">
        <f t="shared" si="2"/>
        <v>0.28009195367665279</v>
      </c>
      <c r="J26" s="64">
        <f t="shared" si="3"/>
        <v>37.284283625405671</v>
      </c>
      <c r="K26" s="70">
        <v>3</v>
      </c>
      <c r="L26" s="30"/>
    </row>
    <row r="27" spans="2:12" ht="12.75" customHeight="1" x14ac:dyDescent="0.2">
      <c r="B27" s="27"/>
      <c r="C27" s="49" t="s">
        <v>29</v>
      </c>
      <c r="D27" s="60">
        <v>19605000</v>
      </c>
      <c r="E27" s="61">
        <f t="shared" si="1"/>
        <v>82.765241384900378</v>
      </c>
      <c r="F27" s="62">
        <v>23687480</v>
      </c>
      <c r="G27" s="63">
        <f t="shared" si="0"/>
        <v>1.0846172486671861</v>
      </c>
      <c r="H27" s="62">
        <v>22405000</v>
      </c>
      <c r="I27" s="64">
        <f t="shared" si="2"/>
        <v>1.5287357422960792</v>
      </c>
      <c r="J27" s="64">
        <f t="shared" si="3"/>
        <v>94.585831840280179</v>
      </c>
      <c r="K27" s="12">
        <v>7</v>
      </c>
      <c r="L27" s="28"/>
    </row>
    <row r="28" spans="2:12" ht="12.75" customHeight="1" x14ac:dyDescent="0.2">
      <c r="B28" s="27"/>
      <c r="C28" s="49" t="s">
        <v>30</v>
      </c>
      <c r="D28" s="60">
        <v>13550163</v>
      </c>
      <c r="E28" s="61">
        <f t="shared" si="1"/>
        <v>59.174624793721051</v>
      </c>
      <c r="F28" s="62">
        <v>22898604</v>
      </c>
      <c r="G28" s="63">
        <f t="shared" si="0"/>
        <v>1.048495697676554</v>
      </c>
      <c r="H28" s="62">
        <v>10447080</v>
      </c>
      <c r="I28" s="64">
        <f t="shared" si="2"/>
        <v>0.71282412848143384</v>
      </c>
      <c r="J28" s="64">
        <f t="shared" si="3"/>
        <v>45.623217904462649</v>
      </c>
      <c r="K28" s="12">
        <v>4</v>
      </c>
      <c r="L28" s="28"/>
    </row>
    <row r="29" spans="2:12" ht="12.75" customHeight="1" x14ac:dyDescent="0.2">
      <c r="B29" s="27"/>
      <c r="C29" s="49" t="s">
        <v>31</v>
      </c>
      <c r="D29" s="60">
        <v>44800000</v>
      </c>
      <c r="E29" s="61">
        <f t="shared" si="1"/>
        <v>86.620728029968419</v>
      </c>
      <c r="F29" s="62">
        <v>51719722.310000002</v>
      </c>
      <c r="G29" s="63">
        <f t="shared" si="0"/>
        <v>2.3681752095918638</v>
      </c>
      <c r="H29" s="62">
        <v>45695880</v>
      </c>
      <c r="I29" s="64">
        <f t="shared" si="2"/>
        <v>3.1179167610655019</v>
      </c>
      <c r="J29" s="64">
        <f t="shared" si="3"/>
        <v>88.352910570760557</v>
      </c>
      <c r="K29" s="12">
        <v>8</v>
      </c>
      <c r="L29" s="28"/>
    </row>
    <row r="30" spans="2:12" ht="12.75" customHeight="1" x14ac:dyDescent="0.2">
      <c r="B30" s="27"/>
      <c r="C30" s="49" t="s">
        <v>32</v>
      </c>
      <c r="D30" s="60">
        <v>3692672.8</v>
      </c>
      <c r="E30" s="61">
        <f t="shared" si="1"/>
        <v>59.189271395491559</v>
      </c>
      <c r="F30" s="62">
        <v>6238753.5999999996</v>
      </c>
      <c r="G30" s="63">
        <f t="shared" si="0"/>
        <v>0.28566397796407644</v>
      </c>
      <c r="H30" s="71">
        <v>3520838</v>
      </c>
      <c r="I30" s="64">
        <f t="shared" si="2"/>
        <v>0.24023346991449424</v>
      </c>
      <c r="J30" s="64">
        <f t="shared" si="3"/>
        <v>56.434958418617462</v>
      </c>
      <c r="K30" s="12">
        <v>3</v>
      </c>
      <c r="L30" s="28"/>
    </row>
    <row r="31" spans="2:12" ht="12.75" customHeight="1" x14ac:dyDescent="0.2">
      <c r="B31" s="29"/>
      <c r="C31" s="65" t="s">
        <v>33</v>
      </c>
      <c r="D31" s="66">
        <v>15443297</v>
      </c>
      <c r="E31" s="61">
        <f t="shared" si="1"/>
        <v>91.188129604046935</v>
      </c>
      <c r="F31" s="67">
        <v>16935644</v>
      </c>
      <c r="G31" s="68">
        <f t="shared" si="0"/>
        <v>0.77545993071812358</v>
      </c>
      <c r="H31" s="67">
        <v>14772696</v>
      </c>
      <c r="I31" s="69">
        <f t="shared" si="2"/>
        <v>1.0079691312329533</v>
      </c>
      <c r="J31" s="64">
        <f t="shared" si="3"/>
        <v>87.228427805875</v>
      </c>
      <c r="K31" s="70">
        <v>18</v>
      </c>
      <c r="L31" s="30"/>
    </row>
    <row r="32" spans="2:12" ht="12.75" customHeight="1" x14ac:dyDescent="0.2">
      <c r="B32" s="27"/>
      <c r="C32" s="49" t="s">
        <v>34</v>
      </c>
      <c r="D32" s="60">
        <v>21826491</v>
      </c>
      <c r="E32" s="61">
        <f t="shared" si="1"/>
        <v>97.908485661278092</v>
      </c>
      <c r="F32" s="62">
        <v>22292747</v>
      </c>
      <c r="G32" s="63">
        <f t="shared" si="0"/>
        <v>1.0207543358927866</v>
      </c>
      <c r="H32" s="62">
        <v>21826491</v>
      </c>
      <c r="I32" s="64">
        <f t="shared" si="2"/>
        <v>1.4892629734703724</v>
      </c>
      <c r="J32" s="64">
        <f t="shared" si="3"/>
        <v>97.908485661278092</v>
      </c>
      <c r="K32" s="12">
        <v>4</v>
      </c>
      <c r="L32" s="28"/>
    </row>
    <row r="33" spans="2:12" ht="12.75" customHeight="1" x14ac:dyDescent="0.2">
      <c r="B33" s="27"/>
      <c r="C33" s="49" t="s">
        <v>35</v>
      </c>
      <c r="D33" s="60">
        <v>28050259</v>
      </c>
      <c r="E33" s="61">
        <f>(D33/F33)*100</f>
        <v>62.96742851090049</v>
      </c>
      <c r="F33" s="62">
        <v>44547251.909999996</v>
      </c>
      <c r="G33" s="63">
        <f t="shared" si="0"/>
        <v>2.0397576188901581</v>
      </c>
      <c r="H33" s="62">
        <v>19345392</v>
      </c>
      <c r="I33" s="64">
        <f t="shared" si="2"/>
        <v>1.3199728720878658</v>
      </c>
      <c r="J33" s="64">
        <f t="shared" si="3"/>
        <v>43.426678797345375</v>
      </c>
      <c r="K33" s="12">
        <v>10</v>
      </c>
      <c r="L33" s="28"/>
    </row>
    <row r="34" spans="2:12" ht="12.75" customHeight="1" x14ac:dyDescent="0.2">
      <c r="B34" s="27"/>
      <c r="C34" s="49" t="s">
        <v>36</v>
      </c>
      <c r="D34" s="60">
        <v>344691</v>
      </c>
      <c r="E34" s="61">
        <f t="shared" si="1"/>
        <v>54.370066816831027</v>
      </c>
      <c r="F34" s="62">
        <v>633972</v>
      </c>
      <c r="G34" s="63">
        <f t="shared" si="0"/>
        <v>2.902870910590883E-2</v>
      </c>
      <c r="H34" s="62">
        <v>55411</v>
      </c>
      <c r="I34" s="64">
        <f t="shared" si="2"/>
        <v>3.7807978672781996E-3</v>
      </c>
      <c r="J34" s="64">
        <f t="shared" si="3"/>
        <v>8.7402913693349245</v>
      </c>
      <c r="K34" s="12">
        <v>1</v>
      </c>
      <c r="L34" s="28"/>
    </row>
    <row r="35" spans="2:12" ht="12.75" customHeight="1" x14ac:dyDescent="0.2">
      <c r="B35" s="27"/>
      <c r="C35" s="49" t="s">
        <v>37</v>
      </c>
      <c r="D35" s="60">
        <v>13949353</v>
      </c>
      <c r="E35" s="61">
        <f>(D35/F35)*100</f>
        <v>48.386368119681308</v>
      </c>
      <c r="F35" s="62">
        <v>28829097</v>
      </c>
      <c r="G35" s="63">
        <f t="shared" si="0"/>
        <v>1.3200448451966789</v>
      </c>
      <c r="H35" s="62">
        <v>17949582</v>
      </c>
      <c r="I35" s="64">
        <f t="shared" si="2"/>
        <v>1.224734102328692</v>
      </c>
      <c r="J35" s="64">
        <f t="shared" si="3"/>
        <v>62.262033389391277</v>
      </c>
      <c r="K35" s="12">
        <v>16</v>
      </c>
      <c r="L35" s="28"/>
    </row>
    <row r="36" spans="2:12" ht="12.75" customHeight="1" x14ac:dyDescent="0.2">
      <c r="B36" s="27"/>
      <c r="C36" s="49" t="s">
        <v>60</v>
      </c>
      <c r="D36" s="60">
        <v>0</v>
      </c>
      <c r="E36" s="61">
        <f>(D36/F36)*100</f>
        <v>0</v>
      </c>
      <c r="F36" s="62">
        <v>0.9</v>
      </c>
      <c r="G36" s="63"/>
      <c r="H36" s="62">
        <v>0</v>
      </c>
      <c r="I36" s="64">
        <f t="shared" si="2"/>
        <v>0</v>
      </c>
      <c r="J36" s="64">
        <f t="shared" si="3"/>
        <v>0</v>
      </c>
      <c r="K36" s="12">
        <v>0</v>
      </c>
      <c r="L36" s="28"/>
    </row>
    <row r="37" spans="2:12" ht="12.75" customHeight="1" x14ac:dyDescent="0.2">
      <c r="B37" s="27"/>
      <c r="C37" s="49" t="s">
        <v>56</v>
      </c>
      <c r="D37" s="60">
        <v>2737000</v>
      </c>
      <c r="E37" s="61">
        <f t="shared" si="1"/>
        <v>52.83804184572142</v>
      </c>
      <c r="F37" s="62">
        <v>5179980</v>
      </c>
      <c r="G37" s="63">
        <f t="shared" ref="G37:G48" si="4">(F37/F$60)*100</f>
        <v>0.23718418572811675</v>
      </c>
      <c r="H37" s="71">
        <v>1230000</v>
      </c>
      <c r="I37" s="64">
        <f t="shared" si="2"/>
        <v>8.392523825146965E-2</v>
      </c>
      <c r="J37" s="64">
        <f t="shared" si="3"/>
        <v>23.745265425735234</v>
      </c>
      <c r="K37" s="12">
        <v>2</v>
      </c>
      <c r="L37" s="28"/>
    </row>
    <row r="38" spans="2:12" ht="12.75" customHeight="1" x14ac:dyDescent="0.2">
      <c r="B38" s="27"/>
      <c r="C38" s="49" t="s">
        <v>61</v>
      </c>
      <c r="D38" s="60">
        <v>2292611</v>
      </c>
      <c r="E38" s="61">
        <f t="shared" si="1"/>
        <v>55.77927116953569</v>
      </c>
      <c r="F38" s="62">
        <v>4110148.7199999997</v>
      </c>
      <c r="G38" s="63">
        <f t="shared" si="4"/>
        <v>0.18819807747803297</v>
      </c>
      <c r="H38" s="71">
        <v>3394614</v>
      </c>
      <c r="I38" s="64">
        <f t="shared" si="2"/>
        <v>0.23162096644046698</v>
      </c>
      <c r="J38" s="64">
        <f t="shared" si="3"/>
        <v>82.591026049295863</v>
      </c>
      <c r="K38" s="12">
        <v>8</v>
      </c>
      <c r="L38" s="28"/>
    </row>
    <row r="39" spans="2:12" ht="12.75" customHeight="1" x14ac:dyDescent="0.2">
      <c r="B39" s="29"/>
      <c r="C39" s="65" t="s">
        <v>38</v>
      </c>
      <c r="D39" s="66">
        <v>226753000</v>
      </c>
      <c r="E39" s="61">
        <f t="shared" si="1"/>
        <v>100</v>
      </c>
      <c r="F39" s="67">
        <v>226753000</v>
      </c>
      <c r="G39" s="68">
        <f t="shared" si="4"/>
        <v>10.382709135249103</v>
      </c>
      <c r="H39" s="67">
        <v>167833000</v>
      </c>
      <c r="I39" s="69">
        <f t="shared" si="2"/>
        <v>11.451564643462525</v>
      </c>
      <c r="J39" s="64">
        <f t="shared" si="3"/>
        <v>74.015779284066809</v>
      </c>
      <c r="K39" s="12">
        <v>5</v>
      </c>
      <c r="L39" s="30"/>
    </row>
    <row r="40" spans="2:12" ht="12.75" customHeight="1" x14ac:dyDescent="0.2">
      <c r="B40" s="27"/>
      <c r="C40" s="49" t="s">
        <v>39</v>
      </c>
      <c r="D40" s="60">
        <v>7569049.8300000001</v>
      </c>
      <c r="E40" s="61">
        <f t="shared" si="1"/>
        <v>38.025156336356623</v>
      </c>
      <c r="F40" s="62">
        <v>19905374.649999999</v>
      </c>
      <c r="G40" s="63">
        <f t="shared" si="4"/>
        <v>0.91143982756175623</v>
      </c>
      <c r="H40" s="62">
        <v>8848787</v>
      </c>
      <c r="I40" s="64">
        <f t="shared" si="2"/>
        <v>0.60376955870854265</v>
      </c>
      <c r="J40" s="64">
        <f t="shared" si="3"/>
        <v>44.454259995553514</v>
      </c>
      <c r="K40" s="12">
        <v>10</v>
      </c>
      <c r="L40" s="28"/>
    </row>
    <row r="41" spans="2:12" ht="12.75" customHeight="1" x14ac:dyDescent="0.2">
      <c r="B41" s="27"/>
      <c r="C41" s="49" t="s">
        <v>40</v>
      </c>
      <c r="D41" s="60">
        <v>11246589</v>
      </c>
      <c r="E41" s="61">
        <f t="shared" si="1"/>
        <v>60.03538838342444</v>
      </c>
      <c r="F41" s="62">
        <v>18733266</v>
      </c>
      <c r="G41" s="63">
        <f t="shared" si="4"/>
        <v>0.85777057869687034</v>
      </c>
      <c r="H41" s="62">
        <v>5606750</v>
      </c>
      <c r="I41" s="64">
        <f t="shared" si="2"/>
        <v>0.38255921102961588</v>
      </c>
      <c r="J41" s="64">
        <f t="shared" si="3"/>
        <v>29.929378037978001</v>
      </c>
      <c r="K41" s="12">
        <v>2</v>
      </c>
      <c r="L41" s="28"/>
    </row>
    <row r="42" spans="2:12" ht="12.75" customHeight="1" x14ac:dyDescent="0.2">
      <c r="B42" s="27"/>
      <c r="C42" s="49" t="s">
        <v>41</v>
      </c>
      <c r="D42" s="60">
        <v>29556200</v>
      </c>
      <c r="E42" s="61">
        <f t="shared" si="1"/>
        <v>15.696777172546749</v>
      </c>
      <c r="F42" s="62">
        <v>188294703.27000001</v>
      </c>
      <c r="G42" s="63">
        <f t="shared" si="4"/>
        <v>8.6217564299499827</v>
      </c>
      <c r="H42" s="62">
        <v>26913235</v>
      </c>
      <c r="I42" s="64">
        <f t="shared" si="2"/>
        <v>1.8363411865795056</v>
      </c>
      <c r="J42" s="64">
        <f t="shared" si="3"/>
        <v>14.293145018215677</v>
      </c>
      <c r="K42" s="12">
        <v>7</v>
      </c>
      <c r="L42" s="28"/>
    </row>
    <row r="43" spans="2:12" ht="12.75" customHeight="1" x14ac:dyDescent="0.2">
      <c r="B43" s="27"/>
      <c r="C43" s="49" t="s">
        <v>42</v>
      </c>
      <c r="D43" s="60">
        <v>42133177</v>
      </c>
      <c r="E43" s="61">
        <f t="shared" si="1"/>
        <v>87.998033821445759</v>
      </c>
      <c r="F43" s="62">
        <v>47879680</v>
      </c>
      <c r="G43" s="63">
        <f t="shared" si="4"/>
        <v>2.1923449344829122</v>
      </c>
      <c r="H43" s="62">
        <v>56580724</v>
      </c>
      <c r="I43" s="64">
        <f t="shared" si="2"/>
        <v>3.8606103594639412</v>
      </c>
      <c r="J43" s="64">
        <f t="shared" si="3"/>
        <v>118.17272797144842</v>
      </c>
      <c r="K43" s="12">
        <v>43</v>
      </c>
      <c r="L43" s="28"/>
    </row>
    <row r="44" spans="2:12" ht="12.75" customHeight="1" x14ac:dyDescent="0.2">
      <c r="B44" s="29"/>
      <c r="C44" s="65" t="s">
        <v>43</v>
      </c>
      <c r="D44" s="66">
        <v>440000</v>
      </c>
      <c r="E44" s="61">
        <f t="shared" si="1"/>
        <v>41.121456895834676</v>
      </c>
      <c r="F44" s="67">
        <v>1070001</v>
      </c>
      <c r="G44" s="68">
        <f t="shared" si="4"/>
        <v>4.8993879496305119E-2</v>
      </c>
      <c r="H44" s="67">
        <v>0</v>
      </c>
      <c r="I44" s="69">
        <f t="shared" si="2"/>
        <v>0</v>
      </c>
      <c r="J44" s="64">
        <f t="shared" si="3"/>
        <v>0</v>
      </c>
      <c r="K44" s="12">
        <v>0</v>
      </c>
      <c r="L44" s="30"/>
    </row>
    <row r="45" spans="2:12" ht="12.75" customHeight="1" x14ac:dyDescent="0.2">
      <c r="B45" s="27"/>
      <c r="C45" s="49" t="s">
        <v>44</v>
      </c>
      <c r="D45" s="60">
        <v>51867193</v>
      </c>
      <c r="E45" s="61">
        <f t="shared" si="1"/>
        <v>85.747923798489111</v>
      </c>
      <c r="F45" s="62">
        <v>60487987</v>
      </c>
      <c r="G45" s="63">
        <f t="shared" si="4"/>
        <v>2.76966203400938</v>
      </c>
      <c r="H45" s="62">
        <v>55347415</v>
      </c>
      <c r="I45" s="64">
        <f t="shared" si="2"/>
        <v>3.7764593418520045</v>
      </c>
      <c r="J45" s="64">
        <f t="shared" si="3"/>
        <v>91.501499297703532</v>
      </c>
      <c r="K45" s="12">
        <v>25</v>
      </c>
      <c r="L45" s="28"/>
    </row>
    <row r="46" spans="2:12" ht="12.75" customHeight="1" x14ac:dyDescent="0.2">
      <c r="B46" s="27"/>
      <c r="C46" s="49" t="s">
        <v>45</v>
      </c>
      <c r="D46" s="60">
        <v>52741087</v>
      </c>
      <c r="E46" s="61">
        <f t="shared" si="1"/>
        <v>75.630818507486524</v>
      </c>
      <c r="F46" s="62">
        <v>69734915</v>
      </c>
      <c r="G46" s="63">
        <f t="shared" si="4"/>
        <v>3.1930661954475559</v>
      </c>
      <c r="H46" s="71">
        <v>68421868</v>
      </c>
      <c r="I46" s="64">
        <f t="shared" si="2"/>
        <v>4.6685541248053717</v>
      </c>
      <c r="J46" s="64">
        <f t="shared" si="3"/>
        <v>98.117088118627521</v>
      </c>
      <c r="K46" s="12">
        <v>13</v>
      </c>
      <c r="L46" s="28"/>
    </row>
    <row r="47" spans="2:12" ht="12.75" customHeight="1" x14ac:dyDescent="0.2">
      <c r="B47" s="27"/>
      <c r="C47" s="49" t="s">
        <v>67</v>
      </c>
      <c r="D47" s="60">
        <v>400000</v>
      </c>
      <c r="E47" s="61">
        <f t="shared" si="1"/>
        <v>50</v>
      </c>
      <c r="F47" s="62">
        <v>800000</v>
      </c>
      <c r="G47" s="63">
        <f t="shared" si="4"/>
        <v>3.6630903706673268E-2</v>
      </c>
      <c r="H47" s="62">
        <v>0</v>
      </c>
      <c r="I47" s="64">
        <f t="shared" si="2"/>
        <v>0</v>
      </c>
      <c r="J47" s="64">
        <f t="shared" si="3"/>
        <v>0</v>
      </c>
      <c r="K47" s="12">
        <v>0</v>
      </c>
      <c r="L47" s="28"/>
    </row>
    <row r="48" spans="2:12" ht="12.75" customHeight="1" x14ac:dyDescent="0.2">
      <c r="B48" s="27"/>
      <c r="C48" s="49" t="s">
        <v>46</v>
      </c>
      <c r="D48" s="72">
        <v>2840000</v>
      </c>
      <c r="E48" s="61">
        <f t="shared" si="1"/>
        <v>49.092463580825033</v>
      </c>
      <c r="F48" s="62">
        <v>5785002</v>
      </c>
      <c r="G48" s="63">
        <f t="shared" si="4"/>
        <v>0.2648873140061403</v>
      </c>
      <c r="H48" s="62">
        <v>10375000</v>
      </c>
      <c r="I48" s="64">
        <f t="shared" si="2"/>
        <v>0.70790597305609571</v>
      </c>
      <c r="J48" s="64">
        <f t="shared" si="3"/>
        <v>179.34306677854218</v>
      </c>
      <c r="K48" s="12">
        <v>4</v>
      </c>
      <c r="L48" s="28"/>
    </row>
    <row r="49" spans="2:12" ht="12.75" customHeight="1" x14ac:dyDescent="0.2">
      <c r="B49" s="27"/>
      <c r="C49" s="49" t="s">
        <v>47</v>
      </c>
      <c r="D49" s="72">
        <v>0</v>
      </c>
      <c r="E49" s="61">
        <f t="shared" si="1"/>
        <v>0</v>
      </c>
      <c r="F49" s="62">
        <v>800000</v>
      </c>
      <c r="G49" s="63"/>
      <c r="H49" s="62">
        <v>0</v>
      </c>
      <c r="I49" s="64">
        <f t="shared" si="2"/>
        <v>0</v>
      </c>
      <c r="J49" s="64">
        <f t="shared" si="3"/>
        <v>0</v>
      </c>
      <c r="K49" s="12">
        <v>0</v>
      </c>
      <c r="L49" s="28"/>
    </row>
    <row r="50" spans="2:12" ht="12.75" customHeight="1" x14ac:dyDescent="0.2">
      <c r="B50" s="29"/>
      <c r="C50" s="65" t="s">
        <v>48</v>
      </c>
      <c r="D50" s="73">
        <v>10461077</v>
      </c>
      <c r="E50" s="61">
        <f t="shared" si="1"/>
        <v>57.797119955517374</v>
      </c>
      <c r="F50" s="67">
        <v>18099651</v>
      </c>
      <c r="G50" s="68">
        <f t="shared" ref="G50:G56" si="5">(F50/F$60)*100</f>
        <v>0.82875821613174061</v>
      </c>
      <c r="H50" s="74">
        <v>8753600</v>
      </c>
      <c r="I50" s="69">
        <f t="shared" si="2"/>
        <v>0.59727476874639418</v>
      </c>
      <c r="J50" s="64">
        <f t="shared" si="3"/>
        <v>48.363363470378516</v>
      </c>
      <c r="K50" s="12">
        <v>14</v>
      </c>
      <c r="L50" s="30"/>
    </row>
    <row r="51" spans="2:12" ht="12.75" customHeight="1" x14ac:dyDescent="0.2">
      <c r="B51" s="27"/>
      <c r="C51" s="75" t="s">
        <v>49</v>
      </c>
      <c r="D51" s="71">
        <v>22160537</v>
      </c>
      <c r="E51" s="61">
        <f t="shared" si="1"/>
        <v>29.77930226862296</v>
      </c>
      <c r="F51" s="62">
        <v>74415904.039999992</v>
      </c>
      <c r="G51" s="63">
        <f t="shared" si="5"/>
        <v>3.4074022689178474</v>
      </c>
      <c r="H51" s="71">
        <v>58238527</v>
      </c>
      <c r="I51" s="64">
        <f t="shared" si="2"/>
        <v>3.9737254096663808</v>
      </c>
      <c r="J51" s="64">
        <f t="shared" si="3"/>
        <v>78.260860700819634</v>
      </c>
      <c r="K51" s="12">
        <v>16</v>
      </c>
      <c r="L51" s="28"/>
    </row>
    <row r="52" spans="2:12" ht="12.75" customHeight="1" x14ac:dyDescent="0.2">
      <c r="B52" s="27"/>
      <c r="C52" s="76" t="s">
        <v>62</v>
      </c>
      <c r="D52" s="71">
        <v>1597455.6400000001</v>
      </c>
      <c r="E52" s="61">
        <f t="shared" si="1"/>
        <v>99.999959936305743</v>
      </c>
      <c r="F52" s="62">
        <v>1597456.28</v>
      </c>
      <c r="G52" s="63">
        <f t="shared" si="5"/>
        <v>7.3145333960375605E-2</v>
      </c>
      <c r="H52" s="71">
        <v>2825635</v>
      </c>
      <c r="I52" s="64">
        <f t="shared" si="2"/>
        <v>0.19279844763145645</v>
      </c>
      <c r="J52" s="64">
        <f t="shared" si="3"/>
        <v>176.88340115323845</v>
      </c>
      <c r="K52" s="12">
        <v>7</v>
      </c>
      <c r="L52" s="28"/>
    </row>
    <row r="53" spans="2:12" ht="12.75" customHeight="1" x14ac:dyDescent="0.2">
      <c r="B53" s="27"/>
      <c r="C53" s="76" t="s">
        <v>50</v>
      </c>
      <c r="D53" s="71">
        <v>66088967</v>
      </c>
      <c r="E53" s="61">
        <f t="shared" si="1"/>
        <v>72.816316477769149</v>
      </c>
      <c r="F53" s="62">
        <v>90761206</v>
      </c>
      <c r="G53" s="63">
        <f t="shared" si="5"/>
        <v>4.15583124660942</v>
      </c>
      <c r="H53" s="71">
        <v>62148564</v>
      </c>
      <c r="I53" s="64">
        <f t="shared" si="2"/>
        <v>4.2405146672249669</v>
      </c>
      <c r="J53" s="64">
        <f t="shared" si="3"/>
        <v>68.474810702713668</v>
      </c>
      <c r="K53" s="12">
        <v>45</v>
      </c>
      <c r="L53" s="28"/>
    </row>
    <row r="54" spans="2:12" ht="12.75" customHeight="1" x14ac:dyDescent="0.2">
      <c r="B54" s="27"/>
      <c r="C54" s="76" t="s">
        <v>51</v>
      </c>
      <c r="D54" s="71">
        <v>14709907</v>
      </c>
      <c r="E54" s="61">
        <f t="shared" si="1"/>
        <v>90.118275623985696</v>
      </c>
      <c r="F54" s="62">
        <v>16322890</v>
      </c>
      <c r="G54" s="63">
        <f t="shared" si="5"/>
        <v>0.74740276475577494</v>
      </c>
      <c r="H54" s="71">
        <v>14102707</v>
      </c>
      <c r="I54" s="64">
        <f t="shared" si="2"/>
        <v>0.96225450810216973</v>
      </c>
      <c r="J54" s="64">
        <f t="shared" si="3"/>
        <v>86.398346126206818</v>
      </c>
      <c r="K54" s="12">
        <v>4</v>
      </c>
      <c r="L54" s="28"/>
    </row>
    <row r="55" spans="2:12" ht="12.75" customHeight="1" x14ac:dyDescent="0.2">
      <c r="B55" s="27"/>
      <c r="C55" s="46" t="s">
        <v>52</v>
      </c>
      <c r="D55" s="9">
        <v>11143833</v>
      </c>
      <c r="E55" s="18">
        <f>(D55/F55)*100</f>
        <v>77.812339485424047</v>
      </c>
      <c r="F55" s="16">
        <v>14321421.35</v>
      </c>
      <c r="G55" s="40">
        <f t="shared" si="5"/>
        <v>0.65575825801818077</v>
      </c>
      <c r="H55" s="9">
        <v>10015747</v>
      </c>
      <c r="I55" s="19">
        <f t="shared" si="2"/>
        <v>0.68339345791987194</v>
      </c>
      <c r="J55" s="19">
        <f t="shared" si="3"/>
        <v>69.935425787888022</v>
      </c>
      <c r="K55" s="12">
        <v>11</v>
      </c>
      <c r="L55" s="28"/>
    </row>
    <row r="56" spans="2:12" ht="12.75" customHeight="1" x14ac:dyDescent="0.2">
      <c r="B56" s="29"/>
      <c r="C56" s="47" t="s">
        <v>53</v>
      </c>
      <c r="D56" s="14">
        <v>17216231</v>
      </c>
      <c r="E56" s="18">
        <f t="shared" ref="E56:E58" si="6">(D56/F56)*100</f>
        <v>69.285281014753551</v>
      </c>
      <c r="F56" s="13">
        <v>24848323.84</v>
      </c>
      <c r="G56" s="41">
        <f t="shared" si="5"/>
        <v>1.1377706973190922</v>
      </c>
      <c r="H56" s="14">
        <v>18416231</v>
      </c>
      <c r="I56" s="10">
        <f t="shared" si="2"/>
        <v>1.2565744507065864</v>
      </c>
      <c r="J56" s="19">
        <f t="shared" si="3"/>
        <v>74.114580599413188</v>
      </c>
      <c r="K56" s="11">
        <v>8</v>
      </c>
      <c r="L56" s="30"/>
    </row>
    <row r="57" spans="2:12" ht="12.75" customHeight="1" x14ac:dyDescent="0.2">
      <c r="B57" s="27"/>
      <c r="C57" s="46" t="s">
        <v>63</v>
      </c>
      <c r="D57" s="9">
        <v>0</v>
      </c>
      <c r="E57" s="18">
        <f t="shared" si="6"/>
        <v>0</v>
      </c>
      <c r="F57" s="16">
        <v>375000</v>
      </c>
      <c r="G57" s="40">
        <v>6.2158321847984914E-2</v>
      </c>
      <c r="H57" s="9">
        <v>0</v>
      </c>
      <c r="I57" s="10">
        <f t="shared" si="2"/>
        <v>0</v>
      </c>
      <c r="J57" s="19">
        <f>(H57/F57)*100</f>
        <v>0</v>
      </c>
      <c r="K57" s="20">
        <v>0</v>
      </c>
      <c r="L57" s="28"/>
    </row>
    <row r="58" spans="2:12" ht="10.8" thickBot="1" x14ac:dyDescent="0.25">
      <c r="B58" s="27"/>
      <c r="C58" s="46" t="s">
        <v>57</v>
      </c>
      <c r="D58" s="9">
        <v>955648</v>
      </c>
      <c r="E58" s="18">
        <f t="shared" si="6"/>
        <v>97.484861838776538</v>
      </c>
      <c r="F58" s="16">
        <v>980304</v>
      </c>
      <c r="G58" s="40">
        <f>(F58/F$60)*100</f>
        <v>4.4886776784083281E-2</v>
      </c>
      <c r="H58" s="9">
        <v>955648</v>
      </c>
      <c r="I58" s="19">
        <f t="shared" si="2"/>
        <v>6.5205679743528838E-2</v>
      </c>
      <c r="J58" s="19">
        <f t="shared" si="3"/>
        <v>97.484861838776538</v>
      </c>
      <c r="K58" s="12">
        <v>2</v>
      </c>
      <c r="L58" s="28"/>
    </row>
    <row r="59" spans="2:12" ht="14.25" customHeight="1" x14ac:dyDescent="0.2">
      <c r="B59" s="21"/>
      <c r="C59" s="22"/>
      <c r="D59" s="23"/>
      <c r="E59" s="43"/>
      <c r="F59" s="23"/>
      <c r="G59" s="24"/>
      <c r="H59" s="23"/>
      <c r="I59" s="23"/>
      <c r="J59" s="44"/>
      <c r="K59" s="44"/>
      <c r="L59" s="45"/>
    </row>
    <row r="60" spans="2:12" x14ac:dyDescent="0.2">
      <c r="B60" s="25"/>
      <c r="C60" s="4"/>
      <c r="D60" s="7">
        <f>SUM(D10:D59)</f>
        <v>1460802703.27</v>
      </c>
      <c r="E60" s="8">
        <f>(D60/F60)*100</f>
        <v>66.88815394741421</v>
      </c>
      <c r="F60" s="7">
        <f>SUM(F10:F59)</f>
        <v>2183948303.3400002</v>
      </c>
      <c r="G60" s="42">
        <f>SUM(G10:G59)</f>
        <v>100.00835664081906</v>
      </c>
      <c r="H60" s="7">
        <f>SUM(H10:H59)</f>
        <v>1465590120</v>
      </c>
      <c r="I60" s="8">
        <f>SUM(I10:I59)</f>
        <v>100.00000000000003</v>
      </c>
      <c r="J60" s="50">
        <f>(H60/F60)*100</f>
        <v>67.107363198964649</v>
      </c>
      <c r="K60" s="9">
        <f>SUM(K10:K59)</f>
        <v>460</v>
      </c>
      <c r="L60" s="31"/>
    </row>
    <row r="61" spans="2:12" ht="10.8" thickBot="1" x14ac:dyDescent="0.25">
      <c r="B61" s="32"/>
      <c r="C61" s="33"/>
      <c r="D61" s="34"/>
      <c r="E61" s="34"/>
      <c r="F61" s="34"/>
      <c r="G61" s="38"/>
      <c r="H61" s="34"/>
      <c r="I61" s="34"/>
      <c r="J61" s="35"/>
      <c r="K61" s="35"/>
      <c r="L61" s="36"/>
    </row>
    <row r="62" spans="2:12" x14ac:dyDescent="0.2">
      <c r="B62" s="2"/>
      <c r="C62" s="2"/>
      <c r="D62" s="3"/>
      <c r="E62" s="3"/>
      <c r="F62" s="3"/>
      <c r="G62" s="3"/>
      <c r="H62" s="3"/>
      <c r="I62" s="3"/>
      <c r="J62" s="3"/>
      <c r="K62" s="3"/>
      <c r="L62" s="3"/>
    </row>
    <row r="63" spans="2:12" x14ac:dyDescent="0.2">
      <c r="B63" s="2"/>
      <c r="C63" s="2"/>
      <c r="D63" s="3"/>
      <c r="E63" s="3"/>
      <c r="F63" s="3"/>
      <c r="G63" s="3"/>
      <c r="H63" s="3"/>
      <c r="I63" s="3"/>
      <c r="J63" s="3"/>
      <c r="K63" s="3"/>
      <c r="L63" s="3"/>
    </row>
    <row r="64" spans="2:12" x14ac:dyDescent="0.2">
      <c r="B64" s="2"/>
      <c r="C64" s="2"/>
      <c r="D64" s="3"/>
      <c r="E64" s="3"/>
      <c r="F64" s="3"/>
      <c r="G64" s="3"/>
      <c r="H64" s="3"/>
      <c r="I64" s="3"/>
      <c r="J64" s="3"/>
      <c r="K64" s="3"/>
      <c r="L64" s="3"/>
    </row>
  </sheetData>
  <mergeCells count="2">
    <mergeCell ref="B2:L2"/>
    <mergeCell ref="B3:L3"/>
  </mergeCells>
  <printOptions horizontalCentered="1"/>
  <pageMargins left="0" right="0" top="1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58" sqref="F58:F59"/>
    </sheetView>
  </sheetViews>
  <sheetFormatPr defaultColWidth="9.28515625" defaultRowHeight="15" x14ac:dyDescent="0.25"/>
  <cols>
    <col min="1" max="1" width="15.85546875" style="51" customWidth="1"/>
    <col min="2" max="3" width="25.140625" style="53" bestFit="1" customWidth="1"/>
    <col min="4" max="4" width="23.7109375" style="53" bestFit="1" customWidth="1"/>
    <col min="5" max="5" width="31.7109375" style="53" bestFit="1" customWidth="1"/>
    <col min="6" max="6" width="16.7109375" style="51" bestFit="1" customWidth="1"/>
    <col min="7" max="7" width="9.28515625" style="51"/>
    <col min="8" max="8" width="12.7109375" style="51" bestFit="1" customWidth="1"/>
    <col min="9" max="9" width="9.28515625" style="51"/>
    <col min="10" max="10" width="10.140625" style="51" bestFit="1" customWidth="1"/>
    <col min="11" max="11" width="9.28515625" style="51"/>
    <col min="12" max="12" width="10.140625" style="51" bestFit="1" customWidth="1"/>
    <col min="13" max="13" width="9.28515625" style="51"/>
    <col min="14" max="14" width="10.140625" style="51" bestFit="1" customWidth="1"/>
    <col min="15" max="15" width="9.28515625" style="51"/>
    <col min="16" max="16" width="12.7109375" style="51" bestFit="1" customWidth="1"/>
    <col min="17" max="16384" width="9.28515625" style="51"/>
  </cols>
  <sheetData>
    <row r="1" spans="1:18" x14ac:dyDescent="0.25">
      <c r="A1" s="137" t="s">
        <v>0</v>
      </c>
      <c r="B1" s="138"/>
      <c r="C1" s="138"/>
      <c r="D1" s="138"/>
      <c r="E1" s="138"/>
    </row>
    <row r="2" spans="1:18" x14ac:dyDescent="0.25">
      <c r="A2" s="139" t="s">
        <v>5</v>
      </c>
      <c r="B2" s="140"/>
      <c r="C2" s="140"/>
      <c r="D2" s="140"/>
      <c r="E2" s="140"/>
    </row>
    <row r="3" spans="1:18" x14ac:dyDescent="0.25">
      <c r="A3" s="139" t="s">
        <v>70</v>
      </c>
      <c r="B3" s="140"/>
      <c r="C3" s="140"/>
      <c r="D3" s="140"/>
      <c r="E3" s="140"/>
    </row>
    <row r="6" spans="1:18" x14ac:dyDescent="0.25">
      <c r="A6" s="56" t="s">
        <v>13</v>
      </c>
      <c r="B6" s="57" t="s">
        <v>71</v>
      </c>
      <c r="C6" s="57" t="s">
        <v>72</v>
      </c>
      <c r="D6" s="57" t="s">
        <v>68</v>
      </c>
      <c r="E6" s="57" t="s">
        <v>69</v>
      </c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</row>
    <row r="7" spans="1:18" x14ac:dyDescent="0.25">
      <c r="A7" s="52" t="s">
        <v>17</v>
      </c>
      <c r="B7" s="54">
        <v>3588766</v>
      </c>
      <c r="C7" s="54">
        <v>28908298.000000004</v>
      </c>
      <c r="D7" s="54">
        <v>0</v>
      </c>
      <c r="E7" s="54">
        <f t="shared" ref="E7:E51" si="0">B7+C7+D7</f>
        <v>32497064.000000004</v>
      </c>
    </row>
    <row r="8" spans="1:18" x14ac:dyDescent="0.25">
      <c r="A8" s="52" t="s">
        <v>18</v>
      </c>
      <c r="B8" s="54">
        <v>4360000</v>
      </c>
      <c r="C8" s="54">
        <v>3080000</v>
      </c>
      <c r="D8" s="54">
        <v>0</v>
      </c>
      <c r="E8" s="54">
        <f t="shared" si="0"/>
        <v>7440000</v>
      </c>
      <c r="G8" s="123" t="s">
        <v>89</v>
      </c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</row>
    <row r="9" spans="1:18" ht="15.6" thickBot="1" x14ac:dyDescent="0.3">
      <c r="A9" s="52" t="s">
        <v>54</v>
      </c>
      <c r="B9" s="54"/>
      <c r="C9" s="54">
        <v>696000</v>
      </c>
      <c r="D9" s="54">
        <v>1090954</v>
      </c>
      <c r="E9" s="54">
        <f t="shared" si="0"/>
        <v>1786954</v>
      </c>
      <c r="G9" s="77"/>
      <c r="H9" s="77"/>
      <c r="I9" s="77"/>
      <c r="J9" s="77"/>
      <c r="K9" s="77"/>
      <c r="L9" s="77"/>
      <c r="M9" s="77"/>
      <c r="N9" s="77"/>
      <c r="O9" s="77"/>
      <c r="P9" s="78"/>
      <c r="Q9" s="78"/>
      <c r="R9" s="78"/>
    </row>
    <row r="10" spans="1:18" ht="15.6" thickTop="1" x14ac:dyDescent="0.25">
      <c r="A10" s="52" t="s">
        <v>19</v>
      </c>
      <c r="B10" s="54">
        <v>16456512</v>
      </c>
      <c r="C10" s="54">
        <v>6532000</v>
      </c>
      <c r="D10" s="54">
        <v>0</v>
      </c>
      <c r="E10" s="54">
        <f t="shared" si="0"/>
        <v>22988512</v>
      </c>
      <c r="G10" s="79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1"/>
    </row>
    <row r="11" spans="1:18" ht="15.6" thickBot="1" x14ac:dyDescent="0.3">
      <c r="A11" s="52" t="s">
        <v>20</v>
      </c>
      <c r="B11" s="54">
        <v>235628273</v>
      </c>
      <c r="C11" s="54">
        <v>150087260</v>
      </c>
      <c r="D11" s="54">
        <v>44450287</v>
      </c>
      <c r="E11" s="54">
        <f t="shared" si="0"/>
        <v>430165820</v>
      </c>
      <c r="G11" s="82"/>
      <c r="H11" s="133" t="s">
        <v>75</v>
      </c>
      <c r="I11" s="133"/>
      <c r="J11" s="133"/>
      <c r="K11" s="133"/>
      <c r="L11" s="133"/>
      <c r="M11" s="133"/>
      <c r="N11" s="133"/>
      <c r="O11" s="133"/>
      <c r="P11" s="12"/>
      <c r="Q11" s="12"/>
      <c r="R11" s="83"/>
    </row>
    <row r="12" spans="1:18" x14ac:dyDescent="0.25">
      <c r="A12" s="52" t="s">
        <v>21</v>
      </c>
      <c r="B12" s="54">
        <v>12056000</v>
      </c>
      <c r="C12" s="54">
        <v>2581809</v>
      </c>
      <c r="D12" s="54">
        <v>0</v>
      </c>
      <c r="E12" s="54">
        <f t="shared" si="0"/>
        <v>14637809</v>
      </c>
      <c r="G12" s="82"/>
      <c r="H12" s="84"/>
      <c r="I12" s="85"/>
      <c r="J12" s="86"/>
      <c r="K12" s="85"/>
      <c r="L12" s="86"/>
      <c r="M12" s="85"/>
      <c r="N12" s="87"/>
      <c r="O12" s="87"/>
      <c r="P12" s="84"/>
      <c r="Q12" s="87"/>
      <c r="R12" s="88"/>
    </row>
    <row r="13" spans="1:18" x14ac:dyDescent="0.25">
      <c r="A13" s="52" t="s">
        <v>22</v>
      </c>
      <c r="B13" s="54">
        <v>23354000</v>
      </c>
      <c r="C13" s="54">
        <v>2200000</v>
      </c>
      <c r="D13" s="54">
        <v>0</v>
      </c>
      <c r="E13" s="54">
        <f t="shared" si="0"/>
        <v>25554000</v>
      </c>
      <c r="G13" s="89"/>
      <c r="H13" s="134" t="s">
        <v>76</v>
      </c>
      <c r="I13" s="135"/>
      <c r="J13" s="126" t="s">
        <v>78</v>
      </c>
      <c r="K13" s="126"/>
      <c r="L13" s="136" t="s">
        <v>77</v>
      </c>
      <c r="M13" s="135"/>
      <c r="N13" s="126"/>
      <c r="O13" s="126"/>
      <c r="P13" s="90"/>
      <c r="Q13" s="12"/>
      <c r="R13" s="83"/>
    </row>
    <row r="14" spans="1:18" x14ac:dyDescent="0.25">
      <c r="A14" s="52" t="s">
        <v>66</v>
      </c>
      <c r="B14" s="54">
        <v>735600</v>
      </c>
      <c r="C14" s="54"/>
      <c r="D14" s="54">
        <v>0</v>
      </c>
      <c r="E14" s="54">
        <f t="shared" si="0"/>
        <v>735600</v>
      </c>
      <c r="G14" s="82"/>
      <c r="H14" s="127" t="s">
        <v>79</v>
      </c>
      <c r="I14" s="128"/>
      <c r="J14" s="129" t="s">
        <v>81</v>
      </c>
      <c r="K14" s="129"/>
      <c r="L14" s="130" t="s">
        <v>80</v>
      </c>
      <c r="M14" s="128"/>
      <c r="N14" s="129" t="s">
        <v>91</v>
      </c>
      <c r="O14" s="129"/>
      <c r="P14" s="91" t="s">
        <v>82</v>
      </c>
      <c r="Q14" s="92" t="s">
        <v>83</v>
      </c>
      <c r="R14" s="93"/>
    </row>
    <row r="15" spans="1:18" x14ac:dyDescent="0.25">
      <c r="A15" s="52" t="s">
        <v>23</v>
      </c>
      <c r="B15" s="54">
        <v>2545943</v>
      </c>
      <c r="C15" s="54">
        <v>43647678</v>
      </c>
      <c r="D15" s="54">
        <v>0</v>
      </c>
      <c r="E15" s="54">
        <f t="shared" si="0"/>
        <v>46193621</v>
      </c>
      <c r="G15" s="89" t="s">
        <v>84</v>
      </c>
      <c r="H15" s="94" t="s">
        <v>85</v>
      </c>
      <c r="I15" s="95" t="s">
        <v>83</v>
      </c>
      <c r="J15" s="97" t="s">
        <v>85</v>
      </c>
      <c r="K15" s="97" t="s">
        <v>83</v>
      </c>
      <c r="L15" s="96" t="s">
        <v>85</v>
      </c>
      <c r="M15" s="95" t="s">
        <v>83</v>
      </c>
      <c r="N15" s="97" t="s">
        <v>85</v>
      </c>
      <c r="O15" s="97" t="s">
        <v>83</v>
      </c>
      <c r="P15" s="98"/>
      <c r="Q15" s="99"/>
      <c r="R15" s="83"/>
    </row>
    <row r="16" spans="1:18" x14ac:dyDescent="0.25">
      <c r="A16" s="52" t="s">
        <v>24</v>
      </c>
      <c r="B16" s="54">
        <v>26584010</v>
      </c>
      <c r="C16" s="54">
        <v>29709952</v>
      </c>
      <c r="D16" s="54">
        <v>0</v>
      </c>
      <c r="E16" s="54">
        <f t="shared" si="0"/>
        <v>56293962</v>
      </c>
      <c r="G16" s="82"/>
      <c r="H16" s="98"/>
      <c r="I16" s="100"/>
      <c r="J16" s="12"/>
      <c r="K16" s="12"/>
      <c r="L16" s="101"/>
      <c r="M16" s="100"/>
      <c r="N16" s="12"/>
      <c r="O16" s="12"/>
      <c r="P16" s="98"/>
      <c r="Q16" s="99"/>
      <c r="R16" s="83"/>
    </row>
    <row r="17" spans="1:18" x14ac:dyDescent="0.25">
      <c r="A17" s="52" t="s">
        <v>25</v>
      </c>
      <c r="B17" s="54">
        <v>4686786</v>
      </c>
      <c r="C17" s="54">
        <v>2826200</v>
      </c>
      <c r="D17" s="54">
        <v>3217167</v>
      </c>
      <c r="E17" s="54">
        <f t="shared" si="0"/>
        <v>10730153</v>
      </c>
      <c r="G17" s="82" t="s">
        <v>71</v>
      </c>
      <c r="H17" s="102">
        <v>740452085.63</v>
      </c>
      <c r="I17" s="103">
        <f>(H17/H$23)*100</f>
        <v>58.350400046039717</v>
      </c>
      <c r="J17" s="105">
        <v>12899388</v>
      </c>
      <c r="K17" s="103">
        <f>(J17/J$23)*100</f>
        <v>35.758920905171948</v>
      </c>
      <c r="L17" s="104">
        <v>0</v>
      </c>
      <c r="M17" s="103">
        <f>(L17/L$23)*100</f>
        <v>0</v>
      </c>
      <c r="N17" s="105">
        <v>0</v>
      </c>
      <c r="O17" s="103">
        <f>(N17/N$23)*100</f>
        <v>0</v>
      </c>
      <c r="P17" s="102">
        <f>N17+L17+J17+H17</f>
        <v>753351473.63</v>
      </c>
      <c r="Q17" s="106">
        <f>(P17/P$23)*100</f>
        <v>51.571062399023923</v>
      </c>
      <c r="R17" s="83"/>
    </row>
    <row r="18" spans="1:18" x14ac:dyDescent="0.25">
      <c r="A18" s="52" t="s">
        <v>55</v>
      </c>
      <c r="B18" s="54"/>
      <c r="C18" s="54">
        <v>1455000</v>
      </c>
      <c r="D18" s="54">
        <v>0</v>
      </c>
      <c r="E18" s="54">
        <f t="shared" si="0"/>
        <v>1455000</v>
      </c>
      <c r="G18" s="82"/>
      <c r="H18" s="102"/>
      <c r="I18" s="103"/>
      <c r="J18" s="105"/>
      <c r="K18" s="103"/>
      <c r="L18" s="104"/>
      <c r="M18" s="103"/>
      <c r="N18" s="105"/>
      <c r="O18" s="103"/>
      <c r="P18" s="102"/>
      <c r="Q18" s="106"/>
      <c r="R18" s="83"/>
    </row>
    <row r="19" spans="1:18" x14ac:dyDescent="0.25">
      <c r="A19" s="52" t="s">
        <v>26</v>
      </c>
      <c r="B19" s="54">
        <v>54743633</v>
      </c>
      <c r="C19" s="54">
        <v>468000</v>
      </c>
      <c r="D19" s="54">
        <v>0</v>
      </c>
      <c r="E19" s="54">
        <f t="shared" si="0"/>
        <v>55211633</v>
      </c>
      <c r="G19" s="82" t="s">
        <v>72</v>
      </c>
      <c r="H19" s="102">
        <v>528523079.99999988</v>
      </c>
      <c r="I19" s="103">
        <f>(H19/H$23)*100</f>
        <v>41.649599953960283</v>
      </c>
      <c r="J19" s="105">
        <v>23173814.640000001</v>
      </c>
      <c r="K19" s="103">
        <f>(J19/J$23)*100</f>
        <v>64.241079094828052</v>
      </c>
      <c r="L19" s="104">
        <v>93450691.999999985</v>
      </c>
      <c r="M19" s="103">
        <f>(L19/L$23)*100</f>
        <v>100</v>
      </c>
      <c r="N19" s="105">
        <v>0</v>
      </c>
      <c r="O19" s="103">
        <f>(N19/N$23)*100</f>
        <v>0</v>
      </c>
      <c r="P19" s="102">
        <f>N19+L19+J19+H19</f>
        <v>645147586.63999987</v>
      </c>
      <c r="Q19" s="106">
        <f>(P19/P$23)*100</f>
        <v>44.163909691284111</v>
      </c>
      <c r="R19" s="83"/>
    </row>
    <row r="20" spans="1:18" x14ac:dyDescent="0.25">
      <c r="A20" s="52" t="s">
        <v>27</v>
      </c>
      <c r="B20" s="54">
        <v>4696868</v>
      </c>
      <c r="C20" s="54">
        <v>3752802</v>
      </c>
      <c r="D20" s="54">
        <v>0</v>
      </c>
      <c r="E20" s="54">
        <f t="shared" si="0"/>
        <v>8449670</v>
      </c>
      <c r="G20" s="82"/>
      <c r="H20" s="102"/>
      <c r="I20" s="103"/>
      <c r="J20" s="105"/>
      <c r="K20" s="103"/>
      <c r="L20" s="104"/>
      <c r="M20" s="103"/>
      <c r="N20" s="105"/>
      <c r="O20" s="103"/>
      <c r="P20" s="102"/>
      <c r="Q20" s="106"/>
      <c r="R20" s="83"/>
    </row>
    <row r="21" spans="1:18" x14ac:dyDescent="0.25">
      <c r="A21" s="52" t="s">
        <v>28</v>
      </c>
      <c r="B21" s="54">
        <v>2201500</v>
      </c>
      <c r="C21" s="54"/>
      <c r="D21" s="54">
        <v>1533916</v>
      </c>
      <c r="E21" s="54">
        <f t="shared" si="0"/>
        <v>3735416</v>
      </c>
      <c r="G21" s="82" t="s">
        <v>86</v>
      </c>
      <c r="H21" s="102">
        <v>0</v>
      </c>
      <c r="I21" s="103">
        <f>(H21/H$23)*100</f>
        <v>0</v>
      </c>
      <c r="J21" s="105">
        <v>0</v>
      </c>
      <c r="K21" s="103">
        <v>0</v>
      </c>
      <c r="L21" s="104">
        <v>0</v>
      </c>
      <c r="M21" s="103">
        <v>0</v>
      </c>
      <c r="N21" s="105">
        <v>62303643</v>
      </c>
      <c r="O21" s="103">
        <f>(N21/N$23)*100</f>
        <v>100</v>
      </c>
      <c r="P21" s="102">
        <f>N21+L21+J21+H21</f>
        <v>62303643</v>
      </c>
      <c r="Q21" s="106">
        <f>(P21/P$23)*100</f>
        <v>4.265027909691951</v>
      </c>
      <c r="R21" s="83"/>
    </row>
    <row r="22" spans="1:18" x14ac:dyDescent="0.25">
      <c r="A22" s="52" t="s">
        <v>59</v>
      </c>
      <c r="B22" s="54">
        <v>2502000</v>
      </c>
      <c r="C22" s="54">
        <v>4254000</v>
      </c>
      <c r="D22" s="54">
        <v>0</v>
      </c>
      <c r="E22" s="54">
        <f t="shared" si="0"/>
        <v>6756000</v>
      </c>
      <c r="G22" s="82"/>
      <c r="H22" s="107"/>
      <c r="I22" s="108"/>
      <c r="J22" s="110"/>
      <c r="K22" s="111"/>
      <c r="L22" s="109"/>
      <c r="M22" s="108"/>
      <c r="N22" s="110"/>
      <c r="O22" s="111"/>
      <c r="P22" s="107"/>
      <c r="Q22" s="112"/>
      <c r="R22" s="113"/>
    </row>
    <row r="23" spans="1:18" x14ac:dyDescent="0.25">
      <c r="A23" s="52" t="s">
        <v>29</v>
      </c>
      <c r="B23" s="54">
        <v>2700000</v>
      </c>
      <c r="C23" s="54">
        <v>16905000</v>
      </c>
      <c r="D23" s="54">
        <v>0</v>
      </c>
      <c r="E23" s="54">
        <f t="shared" si="0"/>
        <v>19605000</v>
      </c>
      <c r="G23" s="89" t="s">
        <v>82</v>
      </c>
      <c r="H23" s="102">
        <f t="shared" ref="H23:N23" si="1">SUM(H17:H21)</f>
        <v>1268975165.6299999</v>
      </c>
      <c r="I23" s="103"/>
      <c r="J23" s="105">
        <f t="shared" ref="J23" si="2">SUM(J17:J21)</f>
        <v>36073202.640000001</v>
      </c>
      <c r="K23" s="103"/>
      <c r="L23" s="104">
        <f>SUM(L17:L21)</f>
        <v>93450691.999999985</v>
      </c>
      <c r="M23" s="103">
        <v>0</v>
      </c>
      <c r="N23" s="105">
        <f t="shared" si="1"/>
        <v>62303643</v>
      </c>
      <c r="O23" s="103">
        <v>0</v>
      </c>
      <c r="P23" s="102">
        <f>N23+L23+J23+H23</f>
        <v>1460802703.27</v>
      </c>
      <c r="Q23" s="106">
        <f>SUM(Q17:Q21)</f>
        <v>99.999999999999986</v>
      </c>
      <c r="R23" s="83"/>
    </row>
    <row r="24" spans="1:18" ht="15.6" thickBot="1" x14ac:dyDescent="0.3">
      <c r="A24" s="52" t="s">
        <v>30</v>
      </c>
      <c r="B24" s="54">
        <v>12840386</v>
      </c>
      <c r="C24" s="54">
        <v>709777</v>
      </c>
      <c r="D24" s="54">
        <v>0</v>
      </c>
      <c r="E24" s="54">
        <f t="shared" si="0"/>
        <v>13550163</v>
      </c>
      <c r="G24" s="114"/>
      <c r="H24" s="115"/>
      <c r="I24" s="116"/>
      <c r="J24" s="117"/>
      <c r="K24" s="116"/>
      <c r="L24" s="117"/>
      <c r="M24" s="116"/>
      <c r="N24" s="118"/>
      <c r="O24" s="118"/>
      <c r="P24" s="115"/>
      <c r="Q24" s="119"/>
      <c r="R24" s="120"/>
    </row>
    <row r="25" spans="1:18" ht="15.6" thickTop="1" x14ac:dyDescent="0.25">
      <c r="A25" s="52" t="s">
        <v>31</v>
      </c>
      <c r="B25" s="54">
        <v>44800000</v>
      </c>
      <c r="C25" s="54"/>
      <c r="D25" s="54">
        <v>0</v>
      </c>
      <c r="E25" s="54">
        <f t="shared" si="0"/>
        <v>44800000</v>
      </c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</row>
    <row r="26" spans="1:18" x14ac:dyDescent="0.25">
      <c r="A26" s="52" t="s">
        <v>32</v>
      </c>
      <c r="B26" s="54">
        <v>3692672.8</v>
      </c>
      <c r="C26" s="54"/>
      <c r="D26" s="54">
        <v>0</v>
      </c>
      <c r="E26" s="54">
        <f t="shared" si="0"/>
        <v>3692672.8</v>
      </c>
      <c r="G26" s="121" t="s">
        <v>87</v>
      </c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</row>
    <row r="27" spans="1:18" x14ac:dyDescent="0.25">
      <c r="A27" s="52" t="s">
        <v>33</v>
      </c>
      <c r="B27" s="54">
        <v>11910629</v>
      </c>
      <c r="C27" s="54">
        <v>3532668</v>
      </c>
      <c r="D27" s="54">
        <v>0</v>
      </c>
      <c r="E27" s="54">
        <f t="shared" si="0"/>
        <v>15443297</v>
      </c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</row>
    <row r="28" spans="1:18" x14ac:dyDescent="0.25">
      <c r="A28" s="52" t="s">
        <v>34</v>
      </c>
      <c r="B28" s="54">
        <v>17961754</v>
      </c>
      <c r="C28" s="54"/>
      <c r="D28" s="54">
        <v>3864737</v>
      </c>
      <c r="E28" s="54">
        <f t="shared" si="0"/>
        <v>21826491</v>
      </c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</row>
    <row r="29" spans="1:18" x14ac:dyDescent="0.25">
      <c r="A29" s="52" t="s">
        <v>35</v>
      </c>
      <c r="B29" s="54">
        <v>7504250</v>
      </c>
      <c r="C29" s="54">
        <v>16251792</v>
      </c>
      <c r="D29" s="54">
        <v>4294217</v>
      </c>
      <c r="E29" s="54">
        <f t="shared" si="0"/>
        <v>28050259</v>
      </c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</row>
    <row r="30" spans="1:18" x14ac:dyDescent="0.25">
      <c r="A30" s="52" t="s">
        <v>36</v>
      </c>
      <c r="B30" s="54">
        <v>344691</v>
      </c>
      <c r="C30" s="54"/>
      <c r="D30" s="54">
        <v>0</v>
      </c>
      <c r="E30" s="54">
        <f t="shared" si="0"/>
        <v>344691</v>
      </c>
      <c r="G30" s="132" t="s">
        <v>90</v>
      </c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</row>
    <row r="31" spans="1:18" x14ac:dyDescent="0.25">
      <c r="A31" s="52" t="s">
        <v>37</v>
      </c>
      <c r="B31" s="54">
        <v>4938000</v>
      </c>
      <c r="C31" s="54">
        <v>9011353</v>
      </c>
      <c r="D31" s="54">
        <v>0</v>
      </c>
      <c r="E31" s="54">
        <f t="shared" si="0"/>
        <v>13949353</v>
      </c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</row>
    <row r="32" spans="1:18" ht="15.6" thickBot="1" x14ac:dyDescent="0.3">
      <c r="A32" s="52" t="s">
        <v>56</v>
      </c>
      <c r="B32" s="54"/>
      <c r="C32" s="54">
        <v>2737000</v>
      </c>
      <c r="D32" s="54">
        <v>0</v>
      </c>
      <c r="E32" s="54">
        <f t="shared" si="0"/>
        <v>2737000</v>
      </c>
      <c r="G32" s="77"/>
      <c r="H32" s="77"/>
      <c r="I32" s="77"/>
      <c r="J32" s="77"/>
      <c r="K32" s="77"/>
      <c r="L32" s="77"/>
      <c r="M32" s="77"/>
      <c r="N32" s="77"/>
      <c r="O32" s="77"/>
      <c r="P32" s="78"/>
      <c r="Q32" s="78"/>
      <c r="R32" s="78"/>
    </row>
    <row r="33" spans="1:18" ht="15.6" thickTop="1" x14ac:dyDescent="0.25">
      <c r="A33" s="52" t="s">
        <v>61</v>
      </c>
      <c r="B33" s="54"/>
      <c r="C33" s="54">
        <v>2292611</v>
      </c>
      <c r="D33" s="54">
        <v>0</v>
      </c>
      <c r="E33" s="54">
        <f t="shared" si="0"/>
        <v>2292611</v>
      </c>
      <c r="G33" s="79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1"/>
    </row>
    <row r="34" spans="1:18" ht="15.6" thickBot="1" x14ac:dyDescent="0.3">
      <c r="A34" s="52" t="s">
        <v>38</v>
      </c>
      <c r="B34" s="54">
        <v>54474000</v>
      </c>
      <c r="C34" s="54">
        <v>172279000</v>
      </c>
      <c r="D34" s="54">
        <v>0</v>
      </c>
      <c r="E34" s="54">
        <f t="shared" si="0"/>
        <v>226753000</v>
      </c>
      <c r="G34" s="82"/>
      <c r="H34" s="133" t="s">
        <v>75</v>
      </c>
      <c r="I34" s="133"/>
      <c r="J34" s="133"/>
      <c r="K34" s="133"/>
      <c r="L34" s="133"/>
      <c r="M34" s="133"/>
      <c r="N34" s="133"/>
      <c r="O34" s="133"/>
      <c r="P34" s="12"/>
      <c r="Q34" s="12"/>
      <c r="R34" s="83"/>
    </row>
    <row r="35" spans="1:18" x14ac:dyDescent="0.25">
      <c r="A35" s="52" t="s">
        <v>39</v>
      </c>
      <c r="B35" s="54">
        <v>2247026.83</v>
      </c>
      <c r="C35" s="54">
        <v>5322023</v>
      </c>
      <c r="D35" s="54">
        <v>0</v>
      </c>
      <c r="E35" s="54">
        <f t="shared" si="0"/>
        <v>7569049.8300000001</v>
      </c>
      <c r="G35" s="82"/>
      <c r="H35" s="84"/>
      <c r="I35" s="85"/>
      <c r="J35" s="86"/>
      <c r="K35" s="85"/>
      <c r="L35" s="86"/>
      <c r="M35" s="85"/>
      <c r="N35" s="87"/>
      <c r="O35" s="87"/>
      <c r="P35" s="84"/>
      <c r="Q35" s="87"/>
      <c r="R35" s="88"/>
    </row>
    <row r="36" spans="1:18" x14ac:dyDescent="0.25">
      <c r="A36" s="52" t="s">
        <v>40</v>
      </c>
      <c r="B36" s="54">
        <v>11246589</v>
      </c>
      <c r="C36" s="54"/>
      <c r="D36" s="54">
        <v>0</v>
      </c>
      <c r="E36" s="54">
        <f t="shared" si="0"/>
        <v>11246589</v>
      </c>
      <c r="G36" s="89"/>
      <c r="H36" s="134" t="s">
        <v>76</v>
      </c>
      <c r="I36" s="135"/>
      <c r="J36" s="126" t="s">
        <v>78</v>
      </c>
      <c r="K36" s="126"/>
      <c r="L36" s="136" t="s">
        <v>77</v>
      </c>
      <c r="M36" s="135"/>
      <c r="N36" s="126"/>
      <c r="O36" s="126"/>
      <c r="P36" s="90"/>
      <c r="Q36" s="12"/>
      <c r="R36" s="83"/>
    </row>
    <row r="37" spans="1:18" x14ac:dyDescent="0.25">
      <c r="A37" s="52" t="s">
        <v>41</v>
      </c>
      <c r="B37" s="54">
        <v>24756000</v>
      </c>
      <c r="C37" s="54">
        <v>3000400</v>
      </c>
      <c r="D37" s="54">
        <v>1799800</v>
      </c>
      <c r="E37" s="54">
        <f t="shared" si="0"/>
        <v>29556200</v>
      </c>
      <c r="G37" s="82"/>
      <c r="H37" s="127" t="s">
        <v>79</v>
      </c>
      <c r="I37" s="128"/>
      <c r="J37" s="129" t="s">
        <v>81</v>
      </c>
      <c r="K37" s="129"/>
      <c r="L37" s="130" t="s">
        <v>80</v>
      </c>
      <c r="M37" s="128"/>
      <c r="N37" s="129" t="s">
        <v>91</v>
      </c>
      <c r="O37" s="129"/>
      <c r="P37" s="91" t="s">
        <v>82</v>
      </c>
      <c r="Q37" s="92" t="s">
        <v>83</v>
      </c>
      <c r="R37" s="93"/>
    </row>
    <row r="38" spans="1:18" x14ac:dyDescent="0.25">
      <c r="A38" s="52" t="s">
        <v>42</v>
      </c>
      <c r="B38" s="54">
        <v>27863594</v>
      </c>
      <c r="C38" s="54">
        <v>14269583</v>
      </c>
      <c r="D38" s="54">
        <v>0</v>
      </c>
      <c r="E38" s="54">
        <f t="shared" si="0"/>
        <v>42133177</v>
      </c>
      <c r="G38" s="89" t="s">
        <v>84</v>
      </c>
      <c r="H38" s="94" t="s">
        <v>85</v>
      </c>
      <c r="I38" s="95" t="s">
        <v>83</v>
      </c>
      <c r="J38" s="97" t="s">
        <v>85</v>
      </c>
      <c r="K38" s="97" t="s">
        <v>83</v>
      </c>
      <c r="L38" s="96" t="s">
        <v>85</v>
      </c>
      <c r="M38" s="95" t="s">
        <v>83</v>
      </c>
      <c r="N38" s="97" t="s">
        <v>85</v>
      </c>
      <c r="O38" s="97" t="s">
        <v>83</v>
      </c>
      <c r="P38" s="98"/>
      <c r="Q38" s="99"/>
      <c r="R38" s="83"/>
    </row>
    <row r="39" spans="1:18" x14ac:dyDescent="0.25">
      <c r="A39" s="52" t="s">
        <v>43</v>
      </c>
      <c r="B39" s="54">
        <v>440000</v>
      </c>
      <c r="C39" s="54"/>
      <c r="D39" s="54">
        <v>0</v>
      </c>
      <c r="E39" s="54">
        <f t="shared" si="0"/>
        <v>440000</v>
      </c>
      <c r="G39" s="82"/>
      <c r="H39" s="98"/>
      <c r="I39" s="100"/>
      <c r="J39" s="12"/>
      <c r="K39" s="12"/>
      <c r="L39" s="101"/>
      <c r="M39" s="100"/>
      <c r="N39" s="12"/>
      <c r="O39" s="12"/>
      <c r="P39" s="98"/>
      <c r="Q39" s="99"/>
      <c r="R39" s="83"/>
    </row>
    <row r="40" spans="1:18" x14ac:dyDescent="0.25">
      <c r="A40" s="52" t="s">
        <v>44</v>
      </c>
      <c r="B40" s="54">
        <v>10547287</v>
      </c>
      <c r="C40" s="54">
        <v>41319906</v>
      </c>
      <c r="D40" s="54">
        <v>0</v>
      </c>
      <c r="E40" s="54">
        <f t="shared" si="0"/>
        <v>51867193</v>
      </c>
      <c r="G40" s="82" t="s">
        <v>71</v>
      </c>
      <c r="H40" s="102">
        <v>661126318</v>
      </c>
      <c r="I40" s="103">
        <f>(H40/H$46)*100</f>
        <v>51.445443990952747</v>
      </c>
      <c r="J40" s="105">
        <v>13739809</v>
      </c>
      <c r="K40" s="103">
        <f>(J40/J$46)*100</f>
        <v>44.764319747835891</v>
      </c>
      <c r="L40" s="104">
        <v>726000</v>
      </c>
      <c r="M40" s="103">
        <f>(L40/L$46)*100</f>
        <v>0.75685699931344941</v>
      </c>
      <c r="N40" s="105">
        <v>0</v>
      </c>
      <c r="O40" s="103">
        <f>(N40/N$46)*100</f>
        <v>0</v>
      </c>
      <c r="P40" s="102">
        <f>N40+L40+J40+H40</f>
        <v>675592127</v>
      </c>
      <c r="Q40" s="106">
        <f>(P40/P$46)*100</f>
        <v>46.096935137635889</v>
      </c>
      <c r="R40" s="83"/>
    </row>
    <row r="41" spans="1:18" x14ac:dyDescent="0.25">
      <c r="A41" s="52" t="s">
        <v>45</v>
      </c>
      <c r="B41" s="54">
        <v>26895216</v>
      </c>
      <c r="C41" s="54">
        <v>25845871</v>
      </c>
      <c r="D41" s="54">
        <v>0</v>
      </c>
      <c r="E41" s="54">
        <f t="shared" si="0"/>
        <v>52741087</v>
      </c>
      <c r="G41" s="82"/>
      <c r="H41" s="102"/>
      <c r="I41" s="103"/>
      <c r="J41" s="105"/>
      <c r="K41" s="103"/>
      <c r="L41" s="104"/>
      <c r="M41" s="103"/>
      <c r="N41" s="105"/>
      <c r="O41" s="103"/>
      <c r="P41" s="102"/>
      <c r="Q41" s="106"/>
      <c r="R41" s="83"/>
    </row>
    <row r="42" spans="1:18" x14ac:dyDescent="0.25">
      <c r="A42" s="52" t="s">
        <v>67</v>
      </c>
      <c r="B42" s="54"/>
      <c r="C42" s="54">
        <v>400000</v>
      </c>
      <c r="D42" s="54">
        <v>0</v>
      </c>
      <c r="E42" s="54">
        <f t="shared" si="0"/>
        <v>400000</v>
      </c>
      <c r="G42" s="82" t="s">
        <v>72</v>
      </c>
      <c r="H42" s="102">
        <v>623975465</v>
      </c>
      <c r="I42" s="103">
        <f>(H42/H$46)*100</f>
        <v>48.554556009047261</v>
      </c>
      <c r="J42" s="105">
        <v>16953853</v>
      </c>
      <c r="K42" s="103">
        <f>(J42/J$46)*100</f>
        <v>55.235680252164109</v>
      </c>
      <c r="L42" s="104">
        <v>95197008</v>
      </c>
      <c r="M42" s="103">
        <f>(L42/L$46)*100</f>
        <v>99.243143000686558</v>
      </c>
      <c r="N42" s="105">
        <v>120573</v>
      </c>
      <c r="O42" s="103">
        <f>(N42/N$46)*100</f>
        <v>0.22381523853717017</v>
      </c>
      <c r="P42" s="102">
        <f>N42+L42+J42+H42</f>
        <v>736246899</v>
      </c>
      <c r="Q42" s="106">
        <f>(P42/P$46)*100</f>
        <v>50.235525536976191</v>
      </c>
      <c r="R42" s="83"/>
    </row>
    <row r="43" spans="1:18" x14ac:dyDescent="0.25">
      <c r="A43" s="52" t="s">
        <v>46</v>
      </c>
      <c r="B43" s="54">
        <v>2840000</v>
      </c>
      <c r="C43" s="54"/>
      <c r="D43" s="54">
        <v>0</v>
      </c>
      <c r="E43" s="54">
        <f t="shared" si="0"/>
        <v>2840000</v>
      </c>
      <c r="G43" s="82"/>
      <c r="H43" s="102"/>
      <c r="I43" s="103"/>
      <c r="J43" s="105"/>
      <c r="K43" s="103"/>
      <c r="L43" s="104"/>
      <c r="M43" s="103"/>
      <c r="N43" s="105"/>
      <c r="O43" s="103"/>
      <c r="P43" s="102"/>
      <c r="Q43" s="106"/>
      <c r="R43" s="83"/>
    </row>
    <row r="44" spans="1:18" x14ac:dyDescent="0.25">
      <c r="A44" s="52" t="s">
        <v>48</v>
      </c>
      <c r="B44" s="54">
        <v>4532501</v>
      </c>
      <c r="C44" s="54">
        <v>5928576</v>
      </c>
      <c r="D44" s="54">
        <v>0</v>
      </c>
      <c r="E44" s="54">
        <f t="shared" si="0"/>
        <v>10461077</v>
      </c>
      <c r="G44" s="82" t="s">
        <v>86</v>
      </c>
      <c r="H44" s="102">
        <v>0</v>
      </c>
      <c r="I44" s="103">
        <f>(H44/H$46)*100</f>
        <v>0</v>
      </c>
      <c r="J44" s="105">
        <v>0</v>
      </c>
      <c r="K44" s="103">
        <f>(J44/J$46)*100</f>
        <v>0</v>
      </c>
      <c r="L44" s="104">
        <v>0</v>
      </c>
      <c r="M44" s="103">
        <f>(L44/L$46)*100</f>
        <v>0</v>
      </c>
      <c r="N44" s="105">
        <v>53751094</v>
      </c>
      <c r="O44" s="103">
        <f>(N44/N$46)*100</f>
        <v>99.776184761462829</v>
      </c>
      <c r="P44" s="102">
        <f>N44+L44+J44+H44</f>
        <v>53751094</v>
      </c>
      <c r="Q44" s="106">
        <f>(P44/P$46)*100</f>
        <v>3.6675393253879198</v>
      </c>
      <c r="R44" s="83"/>
    </row>
    <row r="45" spans="1:18" x14ac:dyDescent="0.25">
      <c r="A45" s="52" t="s">
        <v>49</v>
      </c>
      <c r="B45" s="54">
        <v>20038620</v>
      </c>
      <c r="C45" s="54">
        <v>2000000</v>
      </c>
      <c r="D45" s="54">
        <v>121917</v>
      </c>
      <c r="E45" s="54">
        <f t="shared" si="0"/>
        <v>22160537</v>
      </c>
      <c r="G45" s="82"/>
      <c r="H45" s="107"/>
      <c r="I45" s="108"/>
      <c r="J45" s="110"/>
      <c r="K45" s="111"/>
      <c r="L45" s="109"/>
      <c r="M45" s="108"/>
      <c r="N45" s="110"/>
      <c r="O45" s="111"/>
      <c r="P45" s="107"/>
      <c r="Q45" s="112"/>
      <c r="R45" s="113"/>
    </row>
    <row r="46" spans="1:18" x14ac:dyDescent="0.25">
      <c r="A46" s="52" t="s">
        <v>62</v>
      </c>
      <c r="B46" s="54">
        <v>1265571</v>
      </c>
      <c r="C46" s="54">
        <v>331884.64</v>
      </c>
      <c r="D46" s="54">
        <v>0</v>
      </c>
      <c r="E46" s="54">
        <f t="shared" si="0"/>
        <v>1597455.6400000001</v>
      </c>
      <c r="G46" s="89" t="s">
        <v>82</v>
      </c>
      <c r="H46" s="102">
        <f>SUM(H40:H44)</f>
        <v>1285101783</v>
      </c>
      <c r="I46" s="103"/>
      <c r="J46" s="105">
        <f>SUM(J40:J44)</f>
        <v>30693662</v>
      </c>
      <c r="K46" s="103"/>
      <c r="L46" s="104">
        <f>SUM(L40:L44)</f>
        <v>95923008</v>
      </c>
      <c r="M46" s="103"/>
      <c r="N46" s="105">
        <f>SUM(N40:N44)</f>
        <v>53871667</v>
      </c>
      <c r="O46" s="103"/>
      <c r="P46" s="102">
        <f>SUM(P40+P42+P44)</f>
        <v>1465590120</v>
      </c>
      <c r="Q46" s="106">
        <f>SUM(Q40:Q44)</f>
        <v>100</v>
      </c>
      <c r="R46" s="83"/>
    </row>
    <row r="47" spans="1:18" ht="15.6" thickBot="1" x14ac:dyDescent="0.3">
      <c r="A47" s="52" t="s">
        <v>50</v>
      </c>
      <c r="B47" s="54">
        <v>33916099</v>
      </c>
      <c r="C47" s="54">
        <v>31197868</v>
      </c>
      <c r="D47" s="54">
        <v>975000</v>
      </c>
      <c r="E47" s="54">
        <f t="shared" si="0"/>
        <v>66088967</v>
      </c>
      <c r="G47" s="114"/>
      <c r="H47" s="115"/>
      <c r="I47" s="116"/>
      <c r="J47" s="117"/>
      <c r="K47" s="116"/>
      <c r="L47" s="117"/>
      <c r="M47" s="116"/>
      <c r="N47" s="118"/>
      <c r="O47" s="118"/>
      <c r="P47" s="115"/>
      <c r="Q47" s="119"/>
      <c r="R47" s="120"/>
    </row>
    <row r="48" spans="1:18" ht="15.6" thickTop="1" x14ac:dyDescent="0.25">
      <c r="A48" s="52" t="s">
        <v>51</v>
      </c>
      <c r="B48" s="54">
        <v>8801462</v>
      </c>
      <c r="C48" s="54">
        <v>5908445</v>
      </c>
      <c r="D48" s="54">
        <v>0</v>
      </c>
      <c r="E48" s="54">
        <f t="shared" si="0"/>
        <v>14709907</v>
      </c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</row>
    <row r="49" spans="1:18" x14ac:dyDescent="0.25">
      <c r="A49" s="52" t="s">
        <v>52</v>
      </c>
      <c r="B49" s="54">
        <v>9876003</v>
      </c>
      <c r="C49" s="54">
        <v>1267830</v>
      </c>
      <c r="D49" s="54">
        <v>0</v>
      </c>
      <c r="E49" s="54">
        <f t="shared" si="0"/>
        <v>11143833</v>
      </c>
      <c r="G49" s="121" t="s">
        <v>88</v>
      </c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</row>
    <row r="50" spans="1:18" x14ac:dyDescent="0.25">
      <c r="A50" s="52" t="s">
        <v>53</v>
      </c>
      <c r="B50" s="54">
        <v>12779231</v>
      </c>
      <c r="C50" s="54">
        <v>4437000</v>
      </c>
      <c r="D50" s="54">
        <v>0</v>
      </c>
      <c r="E50" s="54">
        <f t="shared" si="0"/>
        <v>17216231</v>
      </c>
      <c r="G50" s="2"/>
      <c r="H50"/>
      <c r="I50"/>
      <c r="J50"/>
      <c r="K50"/>
      <c r="L50"/>
      <c r="M50"/>
      <c r="N50"/>
      <c r="O50"/>
      <c r="P50"/>
      <c r="Q50"/>
      <c r="R50"/>
    </row>
    <row r="51" spans="1:18" x14ac:dyDescent="0.25">
      <c r="A51" s="52" t="s">
        <v>57</v>
      </c>
      <c r="B51" s="54"/>
      <c r="C51" s="54"/>
      <c r="D51" s="54">
        <v>955648</v>
      </c>
      <c r="E51" s="54">
        <f t="shared" si="0"/>
        <v>955648</v>
      </c>
      <c r="G51" s="2"/>
      <c r="H51"/>
      <c r="I51"/>
      <c r="J51"/>
      <c r="K51"/>
      <c r="L51"/>
      <c r="M51"/>
      <c r="N51"/>
      <c r="O51"/>
      <c r="P51"/>
      <c r="Q51"/>
      <c r="R51"/>
    </row>
    <row r="52" spans="1:18" ht="15.6" x14ac:dyDescent="0.3">
      <c r="A52" s="58" t="s">
        <v>69</v>
      </c>
      <c r="B52" s="59">
        <v>753351473.63</v>
      </c>
      <c r="C52" s="59">
        <v>645147586.63999999</v>
      </c>
      <c r="D52" s="59">
        <v>62303643</v>
      </c>
      <c r="E52" s="59">
        <f>SUM(E7:E51)</f>
        <v>1460802703.27</v>
      </c>
      <c r="G52" s="2"/>
      <c r="H52"/>
      <c r="I52"/>
      <c r="J52"/>
      <c r="K52"/>
      <c r="L52"/>
      <c r="M52"/>
      <c r="N52"/>
      <c r="O52"/>
      <c r="P52"/>
      <c r="Q52"/>
      <c r="R52"/>
    </row>
    <row r="53" spans="1:18" x14ac:dyDescent="0.25">
      <c r="F53" s="55"/>
      <c r="G53" s="2"/>
      <c r="H53"/>
      <c r="I53"/>
      <c r="J53"/>
      <c r="K53"/>
      <c r="L53"/>
      <c r="M53"/>
      <c r="N53"/>
      <c r="O53"/>
      <c r="P53"/>
      <c r="Q53"/>
      <c r="R53"/>
    </row>
  </sheetData>
  <mergeCells count="25">
    <mergeCell ref="A1:E1"/>
    <mergeCell ref="A2:E2"/>
    <mergeCell ref="A3:E3"/>
    <mergeCell ref="L13:M13"/>
    <mergeCell ref="N13:O13"/>
    <mergeCell ref="H14:I14"/>
    <mergeCell ref="J14:K14"/>
    <mergeCell ref="L14:M14"/>
    <mergeCell ref="N14:O14"/>
    <mergeCell ref="G6:R6"/>
    <mergeCell ref="J13:K13"/>
    <mergeCell ref="J36:K36"/>
    <mergeCell ref="H37:I37"/>
    <mergeCell ref="J37:K37"/>
    <mergeCell ref="L37:M37"/>
    <mergeCell ref="N37:O37"/>
    <mergeCell ref="G8:R8"/>
    <mergeCell ref="G29:R29"/>
    <mergeCell ref="G30:R30"/>
    <mergeCell ref="H34:O34"/>
    <mergeCell ref="H36:I36"/>
    <mergeCell ref="L36:M36"/>
    <mergeCell ref="N36:O36"/>
    <mergeCell ref="H11:O11"/>
    <mergeCell ref="H13:I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t-49</vt:lpstr>
      <vt:lpstr>by programs</vt:lpstr>
    </vt:vector>
  </TitlesOfParts>
  <Company>FTA@DOT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GrubbN</dc:creator>
  <cp:lastModifiedBy>USDOT_User</cp:lastModifiedBy>
  <cp:lastPrinted>2008-11-21T19:19:08Z</cp:lastPrinted>
  <dcterms:created xsi:type="dcterms:W3CDTF">2004-08-06T12:17:13Z</dcterms:created>
  <dcterms:modified xsi:type="dcterms:W3CDTF">2017-03-08T16:29:59Z</dcterms:modified>
</cp:coreProperties>
</file>