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5" windowWidth="25305" windowHeight="6210"/>
  </bookViews>
  <sheets>
    <sheet name="t-31" sheetId="1" r:id="rId1"/>
  </sheets>
  <definedNames>
    <definedName name="_xlnm.Print_Area" localSheetId="0">'t-31'!$A$1:$R$70</definedName>
  </definedNames>
  <calcPr calcId="145621"/>
</workbook>
</file>

<file path=xl/calcChain.xml><?xml version="1.0" encoding="utf-8"?>
<calcChain xmlns="http://schemas.openxmlformats.org/spreadsheetml/2006/main">
  <c r="P31" i="1" l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10" i="1"/>
  <c r="P11" i="1"/>
  <c r="P12" i="1"/>
  <c r="P13" i="1"/>
  <c r="P14" i="1"/>
  <c r="P15" i="1"/>
  <c r="P16" i="1"/>
  <c r="P17" i="1"/>
  <c r="P18" i="1"/>
  <c r="P19" i="1"/>
  <c r="P20" i="1"/>
  <c r="P21" i="1"/>
  <c r="P9" i="1"/>
  <c r="O10" i="1"/>
  <c r="O11" i="1"/>
  <c r="O12" i="1"/>
  <c r="O13" i="1"/>
  <c r="O14" i="1"/>
  <c r="O15" i="1"/>
  <c r="O16" i="1"/>
  <c r="O17" i="1"/>
  <c r="O18" i="1"/>
  <c r="O19" i="1"/>
  <c r="O20" i="1"/>
  <c r="O21" i="1"/>
  <c r="O9" i="1"/>
  <c r="N34" i="1" l="1"/>
  <c r="L34" i="1"/>
  <c r="J34" i="1"/>
  <c r="H34" i="1"/>
  <c r="F34" i="1"/>
  <c r="D34" i="1"/>
  <c r="C34" i="1"/>
  <c r="E34" i="1"/>
  <c r="G34" i="1"/>
  <c r="I34" i="1"/>
  <c r="K34" i="1"/>
  <c r="M34" i="1"/>
  <c r="O34" i="1" l="1"/>
  <c r="P34" i="1"/>
  <c r="Q21" i="1"/>
  <c r="Q16" i="1"/>
  <c r="Q19" i="1"/>
  <c r="F35" i="1"/>
  <c r="Q11" i="1" l="1"/>
  <c r="Q25" i="1"/>
  <c r="Q29" i="1"/>
  <c r="Q23" i="1"/>
  <c r="Q24" i="1"/>
  <c r="Q27" i="1"/>
  <c r="Q26" i="1"/>
  <c r="Q31" i="1"/>
  <c r="Q28" i="1"/>
  <c r="Q22" i="1"/>
  <c r="Q30" i="1"/>
  <c r="L35" i="1"/>
  <c r="Q14" i="1"/>
  <c r="Q9" i="1"/>
  <c r="Q17" i="1"/>
  <c r="H35" i="1"/>
  <c r="J35" i="1"/>
  <c r="Q20" i="1"/>
  <c r="Q12" i="1"/>
  <c r="Q13" i="1"/>
  <c r="N35" i="1"/>
  <c r="D35" i="1"/>
  <c r="Q18" i="1"/>
  <c r="Q10" i="1"/>
  <c r="Q15" i="1"/>
  <c r="Q34" i="1" l="1"/>
  <c r="P35" i="1"/>
</calcChain>
</file>

<file path=xl/sharedStrings.xml><?xml version="1.0" encoding="utf-8"?>
<sst xmlns="http://schemas.openxmlformats.org/spreadsheetml/2006/main" count="56" uniqueCount="44">
  <si>
    <t>Percent</t>
  </si>
  <si>
    <t>Area</t>
  </si>
  <si>
    <t xml:space="preserve">   Total Purchases</t>
  </si>
  <si>
    <t>of Total</t>
  </si>
  <si>
    <t>#</t>
  </si>
  <si>
    <t>$</t>
  </si>
  <si>
    <t>TOTAL</t>
  </si>
  <si>
    <t>Percent of Total</t>
  </si>
  <si>
    <t xml:space="preserve">                If quantity of cars = 0, funds are supplemental to a multi-year purchase agreement.  No quantities are shown for spare parts purchase.</t>
  </si>
  <si>
    <t>Chicago, IL-IN</t>
  </si>
  <si>
    <t xml:space="preserve">                A negative obligation indicates that a budget amendment shifted the commitment of previously obligated funds elsewhere.</t>
  </si>
  <si>
    <t xml:space="preserve">  Light Rail</t>
  </si>
  <si>
    <t>NOTE:     Includes both Fixed Guideway and New Starts obligations.</t>
  </si>
  <si>
    <t>Heavy Rail</t>
  </si>
  <si>
    <t>Rail Self Propelled Elec</t>
  </si>
  <si>
    <t xml:space="preserve">    Com. Locomotive Diesel</t>
  </si>
  <si>
    <t xml:space="preserve"> Com. Rail Car Trailer</t>
  </si>
  <si>
    <t xml:space="preserve">                                                                                    RAIL ROLLING STOCK PURCHASES AND REHABILITATION</t>
  </si>
  <si>
    <t>Obligations for Rolling Stock Purchases and Rehabilitation</t>
  </si>
  <si>
    <t>Cable Car</t>
  </si>
  <si>
    <t>Houston, TX</t>
  </si>
  <si>
    <t>Seattle, WA</t>
  </si>
  <si>
    <t>Baltimore, MD</t>
  </si>
  <si>
    <t>Boston, MA-NH-RI</t>
  </si>
  <si>
    <t>Buffalo, NY</t>
  </si>
  <si>
    <t>Charlotte, NC-SC</t>
  </si>
  <si>
    <t>Dallas-Fort Worth-Arlington, TX</t>
  </si>
  <si>
    <t>Denver-Aurora, CO</t>
  </si>
  <si>
    <t>FLORIDA GOV APP</t>
  </si>
  <si>
    <t>Los Angeles-Long Beach-Anaheim, CA</t>
  </si>
  <si>
    <t>Minneapolis-St. Paul, MN-WI</t>
  </si>
  <si>
    <t>New York-Newark, NY-NJ-CT</t>
  </si>
  <si>
    <t>Oxnard, CA</t>
  </si>
  <si>
    <t>Portland, OR-WA</t>
  </si>
  <si>
    <t>Providence, RI-MA</t>
  </si>
  <si>
    <t>Riverside-San Bernardino, CA</t>
  </si>
  <si>
    <t>Round Lake Beach-McHenry-Grayslake, IL-WI</t>
  </si>
  <si>
    <t>San Francisco-Oakland, CA</t>
  </si>
  <si>
    <t>San Jose, CA</t>
  </si>
  <si>
    <t>St. Louis, MO-IL</t>
  </si>
  <si>
    <t>Urban Honolulu, HI</t>
  </si>
  <si>
    <t>Washington, DC-VA-MD</t>
  </si>
  <si>
    <t>FY 2014 CAPITAL PROGRAM OBLIGATIONS FOR RAIL ROLLING STOCK PURCHASES AND REHABILITATION/REBUILD</t>
  </si>
  <si>
    <t>Table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</si>
</sst>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#,##0.0"/>
  </numFmts>
  <fonts count="10" x14ac:knownFonts="1">
    <font>
      <sz val="12"/>
      <name val="Arial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0" borderId="8" xfId="0" applyNumberFormat="1" applyBorder="1" applyProtection="1"/>
    <xf numFmtId="164" fontId="2" fillId="0" borderId="0" xfId="0" applyNumberFormat="1" applyFont="1" applyProtection="1"/>
    <xf numFmtId="37" fontId="0" fillId="0" borderId="6" xfId="0" applyNumberFormat="1" applyBorder="1" applyProtection="1"/>
    <xf numFmtId="37" fontId="0" fillId="0" borderId="7" xfId="0" applyNumberFormat="1" applyBorder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2" fillId="2" borderId="0" xfId="0" applyNumberFormat="1" applyFont="1" applyFill="1" applyProtection="1"/>
    <xf numFmtId="5" fontId="0" fillId="2" borderId="7" xfId="0" applyNumberFormat="1" applyFill="1" applyBorder="1" applyProtection="1"/>
    <xf numFmtId="0" fontId="2" fillId="2" borderId="5" xfId="0" applyFont="1" applyFill="1" applyBorder="1"/>
    <xf numFmtId="164" fontId="4" fillId="2" borderId="0" xfId="0" applyNumberFormat="1" applyFont="1" applyFill="1" applyProtection="1"/>
    <xf numFmtId="164" fontId="2" fillId="2" borderId="8" xfId="0" applyNumberFormat="1" applyFont="1" applyFill="1" applyBorder="1" applyProtection="1"/>
    <xf numFmtId="164" fontId="2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2" fillId="2" borderId="10" xfId="0" applyFont="1" applyFill="1" applyBorder="1"/>
    <xf numFmtId="0" fontId="0" fillId="2" borderId="11" xfId="0" applyFill="1" applyBorder="1"/>
    <xf numFmtId="0" fontId="5" fillId="0" borderId="0" xfId="0" applyFont="1"/>
    <xf numFmtId="3" fontId="0" fillId="0" borderId="8" xfId="0" applyNumberFormat="1" applyBorder="1"/>
    <xf numFmtId="3" fontId="0" fillId="0" borderId="8" xfId="0" applyNumberFormat="1" applyBorder="1" applyProtection="1"/>
    <xf numFmtId="5" fontId="0" fillId="2" borderId="8" xfId="0" applyNumberFormat="1" applyFill="1" applyBorder="1" applyAlignment="1" applyProtection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12" xfId="0" applyNumberFormat="1" applyFill="1" applyBorder="1" applyProtection="1"/>
    <xf numFmtId="3" fontId="0" fillId="2" borderId="8" xfId="0" applyNumberFormat="1" applyFill="1" applyBorder="1" applyProtection="1"/>
    <xf numFmtId="3" fontId="0" fillId="2" borderId="13" xfId="0" applyNumberFormat="1" applyFill="1" applyBorder="1" applyProtection="1"/>
    <xf numFmtId="3" fontId="0" fillId="0" borderId="0" xfId="0" applyNumberFormat="1" applyProtection="1"/>
    <xf numFmtId="165" fontId="2" fillId="2" borderId="8" xfId="0" applyNumberFormat="1" applyFont="1" applyFill="1" applyBorder="1" applyProtection="1"/>
    <xf numFmtId="37" fontId="7" fillId="0" borderId="0" xfId="0" applyNumberFormat="1" applyFont="1" applyProtection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8" xfId="0" applyNumberFormat="1" applyFont="1" applyBorder="1"/>
    <xf numFmtId="164" fontId="8" fillId="0" borderId="0" xfId="0" applyNumberFormat="1" applyFont="1" applyProtection="1"/>
    <xf numFmtId="0" fontId="7" fillId="0" borderId="7" xfId="0" applyFont="1" applyBorder="1"/>
    <xf numFmtId="0" fontId="9" fillId="0" borderId="0" xfId="0" applyFont="1"/>
    <xf numFmtId="0" fontId="6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9" xfId="0" applyFont="1" applyBorder="1"/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/>
    <xf numFmtId="0" fontId="7" fillId="0" borderId="5" xfId="0" applyFont="1" applyFill="1" applyBorder="1"/>
    <xf numFmtId="0" fontId="8" fillId="0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0" xfId="0" applyFont="1" applyFill="1"/>
    <xf numFmtId="37" fontId="6" fillId="0" borderId="0" xfId="0" applyNumberFormat="1" applyFont="1" applyProtection="1"/>
    <xf numFmtId="3" fontId="6" fillId="0" borderId="0" xfId="0" applyNumberFormat="1" applyFont="1" applyProtection="1"/>
    <xf numFmtId="0" fontId="7" fillId="0" borderId="0" xfId="0" applyFont="1" applyFill="1" applyBorder="1"/>
    <xf numFmtId="0" fontId="7" fillId="0" borderId="16" xfId="0" applyFont="1" applyBorder="1"/>
    <xf numFmtId="0" fontId="7" fillId="0" borderId="17" xfId="0" applyFont="1" applyBorder="1"/>
    <xf numFmtId="3" fontId="7" fillId="0" borderId="18" xfId="0" applyNumberFormat="1" applyFont="1" applyBorder="1"/>
    <xf numFmtId="0" fontId="7" fillId="0" borderId="19" xfId="0" applyFont="1" applyBorder="1"/>
    <xf numFmtId="0" fontId="7" fillId="0" borderId="19" xfId="0" applyFont="1" applyFill="1" applyBorder="1"/>
    <xf numFmtId="164" fontId="8" fillId="0" borderId="19" xfId="0" applyNumberFormat="1" applyFont="1" applyBorder="1" applyProtection="1"/>
    <xf numFmtId="0" fontId="7" fillId="0" borderId="20" xfId="0" applyFont="1" applyBorder="1"/>
    <xf numFmtId="164" fontId="8" fillId="0" borderId="0" xfId="0" applyNumberFormat="1" applyFont="1" applyBorder="1" applyProtection="1"/>
    <xf numFmtId="0" fontId="7" fillId="0" borderId="21" xfId="0" applyFont="1" applyBorder="1"/>
    <xf numFmtId="0" fontId="7" fillId="0" borderId="22" xfId="0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4" xfId="0" applyFont="1" applyFill="1" applyBorder="1"/>
    <xf numFmtId="164" fontId="8" fillId="0" borderId="24" xfId="0" applyNumberFormat="1" applyFont="1" applyBorder="1" applyProtection="1"/>
    <xf numFmtId="0" fontId="7" fillId="0" borderId="25" xfId="0" applyFont="1" applyBorder="1"/>
    <xf numFmtId="3" fontId="7" fillId="0" borderId="0" xfId="0" applyNumberFormat="1" applyFont="1" applyFill="1" applyBorder="1"/>
    <xf numFmtId="3" fontId="7" fillId="0" borderId="8" xfId="0" applyNumberFormat="1" applyFont="1" applyBorder="1" applyProtection="1"/>
    <xf numFmtId="3" fontId="7" fillId="0" borderId="19" xfId="0" applyNumberFormat="1" applyFont="1" applyFill="1" applyBorder="1"/>
    <xf numFmtId="3" fontId="7" fillId="0" borderId="18" xfId="0" applyNumberFormat="1" applyFont="1" applyBorder="1" applyProtection="1"/>
    <xf numFmtId="3" fontId="7" fillId="0" borderId="19" xfId="0" applyNumberFormat="1" applyFont="1" applyBorder="1"/>
    <xf numFmtId="3" fontId="7" fillId="0" borderId="24" xfId="0" applyNumberFormat="1" applyFont="1" applyFill="1" applyBorder="1"/>
    <xf numFmtId="3" fontId="7" fillId="0" borderId="23" xfId="0" applyNumberFormat="1" applyFont="1" applyBorder="1" applyProtection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43</xdr:row>
          <xdr:rowOff>9525</xdr:rowOff>
        </xdr:from>
        <xdr:to>
          <xdr:col>14</xdr:col>
          <xdr:colOff>266700</xdr:colOff>
          <xdr:row>67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S42"/>
  <sheetViews>
    <sheetView tabSelected="1" defaultGridColor="0" colorId="22" zoomScale="75" zoomScaleNormal="75"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U43" sqref="U43"/>
    </sheetView>
  </sheetViews>
  <sheetFormatPr defaultColWidth="11.44140625" defaultRowHeight="15" x14ac:dyDescent="0.2"/>
  <cols>
    <col min="1" max="1" width="1.77734375" customWidth="1"/>
    <col min="2" max="2" width="27.77734375" customWidth="1"/>
    <col min="3" max="3" width="9.77734375" bestFit="1" customWidth="1"/>
    <col min="4" max="4" width="12.77734375" customWidth="1"/>
    <col min="5" max="5" width="7" customWidth="1"/>
    <col min="6" max="6" width="11.77734375" style="44" bestFit="1" customWidth="1"/>
    <col min="7" max="7" width="5.77734375" customWidth="1"/>
    <col min="8" max="8" width="17.5546875" customWidth="1"/>
    <col min="9" max="9" width="4.6640625" bestFit="1" customWidth="1"/>
    <col min="10" max="10" width="18.33203125" customWidth="1"/>
    <col min="11" max="11" width="4.44140625" customWidth="1"/>
    <col min="12" max="12" width="17.33203125" customWidth="1"/>
    <col min="13" max="13" width="6.88671875" customWidth="1"/>
    <col min="14" max="14" width="13.33203125" customWidth="1"/>
    <col min="15" max="15" width="7.21875" customWidth="1"/>
    <col min="16" max="16" width="13.5546875" customWidth="1"/>
    <col min="17" max="17" width="7.77734375" customWidth="1"/>
    <col min="18" max="18" width="0.77734375" customWidth="1"/>
    <col min="19" max="24" width="10.77734375" customWidth="1"/>
  </cols>
  <sheetData>
    <row r="1" spans="2:19" ht="18" x14ac:dyDescent="0.25">
      <c r="B1" s="101" t="s">
        <v>43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2:19" ht="18" x14ac:dyDescent="0.25">
      <c r="B2" s="101" t="s">
        <v>42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2:19" ht="8.25" customHeight="1" thickBot="1" x14ac:dyDescent="0.25"/>
    <row r="4" spans="2:19" ht="9.75" customHeight="1" x14ac:dyDescent="0.2">
      <c r="B4" s="1"/>
      <c r="C4" s="2"/>
      <c r="D4" s="3"/>
      <c r="E4" s="3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"/>
    </row>
    <row r="5" spans="2:19" s="52" customFormat="1" ht="15.75" x14ac:dyDescent="0.25">
      <c r="B5" s="53"/>
      <c r="C5" s="54"/>
      <c r="D5" s="8" t="s">
        <v>17</v>
      </c>
      <c r="F5" s="60"/>
      <c r="Q5" s="61" t="s">
        <v>0</v>
      </c>
      <c r="R5" s="57"/>
      <c r="S5" s="8"/>
    </row>
    <row r="6" spans="2:19" s="72" customFormat="1" ht="15.75" x14ac:dyDescent="0.25">
      <c r="B6" s="69" t="s">
        <v>1</v>
      </c>
      <c r="C6" s="102" t="s">
        <v>11</v>
      </c>
      <c r="D6" s="99"/>
      <c r="E6" s="98" t="s">
        <v>13</v>
      </c>
      <c r="F6" s="99"/>
      <c r="G6" s="98" t="s">
        <v>16</v>
      </c>
      <c r="H6" s="99"/>
      <c r="I6" s="98" t="s">
        <v>15</v>
      </c>
      <c r="J6" s="99"/>
      <c r="K6" s="98" t="s">
        <v>14</v>
      </c>
      <c r="L6" s="99"/>
      <c r="M6" s="98" t="s">
        <v>19</v>
      </c>
      <c r="N6" s="99"/>
      <c r="O6" s="98" t="s">
        <v>2</v>
      </c>
      <c r="P6" s="100"/>
      <c r="Q6" s="70" t="s">
        <v>3</v>
      </c>
      <c r="R6" s="71"/>
    </row>
    <row r="7" spans="2:19" s="52" customFormat="1" ht="16.5" thickBot="1" x14ac:dyDescent="0.3">
      <c r="B7" s="62"/>
      <c r="C7" s="63" t="s">
        <v>4</v>
      </c>
      <c r="D7" s="64" t="s">
        <v>5</v>
      </c>
      <c r="E7" s="65" t="s">
        <v>4</v>
      </c>
      <c r="F7" s="66" t="s">
        <v>5</v>
      </c>
      <c r="G7" s="65" t="s">
        <v>4</v>
      </c>
      <c r="H7" s="64" t="s">
        <v>5</v>
      </c>
      <c r="I7" s="65" t="s">
        <v>4</v>
      </c>
      <c r="J7" s="64" t="s">
        <v>5</v>
      </c>
      <c r="K7" s="65" t="s">
        <v>4</v>
      </c>
      <c r="L7" s="64" t="s">
        <v>5</v>
      </c>
      <c r="M7" s="65" t="s">
        <v>4</v>
      </c>
      <c r="N7" s="64" t="s">
        <v>5</v>
      </c>
      <c r="O7" s="65" t="s">
        <v>4</v>
      </c>
      <c r="P7" s="65" t="s">
        <v>5</v>
      </c>
      <c r="Q7" s="67"/>
      <c r="R7" s="68"/>
    </row>
    <row r="8" spans="2:19" x14ac:dyDescent="0.2">
      <c r="B8" s="6"/>
      <c r="C8" s="7"/>
      <c r="D8" s="11"/>
      <c r="F8" s="41"/>
      <c r="H8" s="11"/>
      <c r="J8" s="11"/>
      <c r="L8" s="11"/>
      <c r="N8" s="11"/>
      <c r="P8" s="12"/>
      <c r="Q8" s="9"/>
      <c r="R8" s="10"/>
    </row>
    <row r="9" spans="2:19" s="52" customFormat="1" ht="15.75" x14ac:dyDescent="0.25">
      <c r="B9" s="53" t="s">
        <v>22</v>
      </c>
      <c r="C9" s="54">
        <v>0</v>
      </c>
      <c r="D9" s="55">
        <v>0</v>
      </c>
      <c r="E9" s="52">
        <v>98</v>
      </c>
      <c r="F9" s="55">
        <v>916000</v>
      </c>
      <c r="G9" s="75">
        <v>0</v>
      </c>
      <c r="H9" s="55">
        <v>0</v>
      </c>
      <c r="I9" s="91">
        <v>0</v>
      </c>
      <c r="J9" s="92">
        <v>0</v>
      </c>
      <c r="K9" s="91">
        <v>7</v>
      </c>
      <c r="L9" s="92">
        <v>20927221</v>
      </c>
      <c r="M9" s="91">
        <v>0</v>
      </c>
      <c r="N9" s="92">
        <v>0</v>
      </c>
      <c r="O9" s="51">
        <f>M9+K9+I9+G9+E9+C9</f>
        <v>105</v>
      </c>
      <c r="P9" s="51">
        <f>N9+L9+J9+H9+F9+D9</f>
        <v>21843221</v>
      </c>
      <c r="Q9" s="56">
        <f>(P9/$P$34)*100</f>
        <v>10.764698813915468</v>
      </c>
      <c r="R9" s="57"/>
    </row>
    <row r="10" spans="2:19" s="52" customFormat="1" ht="15.75" x14ac:dyDescent="0.25">
      <c r="B10" s="53" t="s">
        <v>23</v>
      </c>
      <c r="C10" s="54">
        <v>1</v>
      </c>
      <c r="D10" s="55">
        <v>4284102</v>
      </c>
      <c r="E10" s="52">
        <v>0</v>
      </c>
      <c r="F10" s="55">
        <v>0</v>
      </c>
      <c r="G10" s="75">
        <v>0</v>
      </c>
      <c r="H10" s="55">
        <v>0</v>
      </c>
      <c r="I10" s="91">
        <v>0</v>
      </c>
      <c r="J10" s="92">
        <v>0</v>
      </c>
      <c r="K10" s="91">
        <v>0</v>
      </c>
      <c r="L10" s="92">
        <v>0</v>
      </c>
      <c r="M10" s="91">
        <v>0</v>
      </c>
      <c r="N10" s="92">
        <v>0</v>
      </c>
      <c r="O10" s="51">
        <f t="shared" ref="O10:O31" si="0">M10+K10+I10+G10+E10+C10</f>
        <v>1</v>
      </c>
      <c r="P10" s="51">
        <f t="shared" ref="P10:P31" si="1">N10+L10+J10+H10+F10+D10</f>
        <v>4284102</v>
      </c>
      <c r="Q10" s="56">
        <f>(P10/$P$34)*100</f>
        <v>2.1112759751912451</v>
      </c>
      <c r="R10" s="57"/>
    </row>
    <row r="11" spans="2:19" s="52" customFormat="1" ht="15.75" x14ac:dyDescent="0.25">
      <c r="B11" s="53" t="s">
        <v>24</v>
      </c>
      <c r="C11" s="54">
        <v>3</v>
      </c>
      <c r="D11" s="55">
        <v>1749649</v>
      </c>
      <c r="E11" s="52">
        <v>0</v>
      </c>
      <c r="F11" s="55">
        <v>0</v>
      </c>
      <c r="G11" s="75">
        <v>0</v>
      </c>
      <c r="H11" s="55">
        <v>0</v>
      </c>
      <c r="I11" s="91">
        <v>0</v>
      </c>
      <c r="J11" s="92">
        <v>0</v>
      </c>
      <c r="K11" s="91">
        <v>0</v>
      </c>
      <c r="L11" s="92">
        <v>0</v>
      </c>
      <c r="M11" s="91">
        <v>0</v>
      </c>
      <c r="N11" s="92">
        <v>0</v>
      </c>
      <c r="O11" s="51">
        <f t="shared" si="0"/>
        <v>3</v>
      </c>
      <c r="P11" s="51">
        <f t="shared" si="1"/>
        <v>1749649</v>
      </c>
      <c r="Q11" s="56">
        <f>(P11/$P$34)*100</f>
        <v>0.86225582367492337</v>
      </c>
      <c r="R11" s="57"/>
    </row>
    <row r="12" spans="2:19" s="52" customFormat="1" ht="15.75" x14ac:dyDescent="0.25">
      <c r="B12" s="53" t="s">
        <v>25</v>
      </c>
      <c r="C12" s="54">
        <v>22</v>
      </c>
      <c r="D12" s="55">
        <v>31835895</v>
      </c>
      <c r="E12" s="52">
        <v>0</v>
      </c>
      <c r="F12" s="55">
        <v>0</v>
      </c>
      <c r="G12" s="75">
        <v>0</v>
      </c>
      <c r="H12" s="55">
        <v>0</v>
      </c>
      <c r="I12" s="60">
        <v>0</v>
      </c>
      <c r="J12" s="92">
        <v>0</v>
      </c>
      <c r="K12" s="91">
        <v>0</v>
      </c>
      <c r="L12" s="92">
        <v>0</v>
      </c>
      <c r="M12" s="91">
        <v>0</v>
      </c>
      <c r="N12" s="92">
        <v>0</v>
      </c>
      <c r="O12" s="51">
        <f t="shared" si="0"/>
        <v>22</v>
      </c>
      <c r="P12" s="51">
        <f t="shared" si="1"/>
        <v>31835895</v>
      </c>
      <c r="Q12" s="56">
        <f>(P12/$P$34)*100</f>
        <v>15.689253024837196</v>
      </c>
      <c r="R12" s="57"/>
    </row>
    <row r="13" spans="2:19" s="52" customFormat="1" ht="15.75" x14ac:dyDescent="0.25">
      <c r="B13" s="53" t="s">
        <v>9</v>
      </c>
      <c r="C13" s="54">
        <v>0</v>
      </c>
      <c r="D13" s="55">
        <v>0</v>
      </c>
      <c r="E13" s="52">
        <v>1</v>
      </c>
      <c r="F13" s="55">
        <v>-7657239</v>
      </c>
      <c r="G13" s="75">
        <v>50</v>
      </c>
      <c r="H13" s="55">
        <v>5516626</v>
      </c>
      <c r="I13" s="91">
        <v>27</v>
      </c>
      <c r="J13" s="92">
        <v>12259169</v>
      </c>
      <c r="K13" s="91">
        <v>20</v>
      </c>
      <c r="L13" s="92">
        <v>3040297</v>
      </c>
      <c r="M13" s="91">
        <v>0</v>
      </c>
      <c r="N13" s="92">
        <v>0</v>
      </c>
      <c r="O13" s="51">
        <f t="shared" si="0"/>
        <v>98</v>
      </c>
      <c r="P13" s="51">
        <f t="shared" si="1"/>
        <v>13158853</v>
      </c>
      <c r="Q13" s="56">
        <f>(P13/$P$34)*100</f>
        <v>6.4848993324559592</v>
      </c>
      <c r="R13" s="57"/>
    </row>
    <row r="14" spans="2:19" s="52" customFormat="1" ht="15.75" x14ac:dyDescent="0.25">
      <c r="B14" s="76" t="s">
        <v>26</v>
      </c>
      <c r="C14" s="77">
        <v>0</v>
      </c>
      <c r="D14" s="78">
        <v>5256490</v>
      </c>
      <c r="E14" s="79">
        <v>0</v>
      </c>
      <c r="F14" s="78">
        <v>0</v>
      </c>
      <c r="G14" s="80">
        <v>0</v>
      </c>
      <c r="H14" s="78">
        <v>0</v>
      </c>
      <c r="I14" s="93">
        <v>0</v>
      </c>
      <c r="J14" s="94">
        <v>0</v>
      </c>
      <c r="K14" s="93">
        <v>0</v>
      </c>
      <c r="L14" s="94">
        <v>0</v>
      </c>
      <c r="M14" s="95">
        <v>0</v>
      </c>
      <c r="N14" s="94">
        <v>0</v>
      </c>
      <c r="O14" s="51">
        <f t="shared" si="0"/>
        <v>0</v>
      </c>
      <c r="P14" s="51">
        <f t="shared" si="1"/>
        <v>5256490</v>
      </c>
      <c r="Q14" s="81">
        <f>(P14/$P$34)*100</f>
        <v>2.5904847855707049</v>
      </c>
      <c r="R14" s="82"/>
    </row>
    <row r="15" spans="2:19" s="52" customFormat="1" ht="15.75" x14ac:dyDescent="0.25">
      <c r="B15" s="53" t="s">
        <v>27</v>
      </c>
      <c r="C15" s="54">
        <v>0</v>
      </c>
      <c r="D15" s="55">
        <v>0</v>
      </c>
      <c r="E15" s="75">
        <v>0</v>
      </c>
      <c r="F15" s="55">
        <v>0</v>
      </c>
      <c r="G15" s="75">
        <v>0</v>
      </c>
      <c r="H15" s="55">
        <v>0</v>
      </c>
      <c r="I15" s="91">
        <v>0</v>
      </c>
      <c r="J15" s="92">
        <v>0</v>
      </c>
      <c r="K15" s="91">
        <v>0</v>
      </c>
      <c r="L15" s="92">
        <v>3058904</v>
      </c>
      <c r="M15" s="91">
        <v>0</v>
      </c>
      <c r="N15" s="92">
        <v>0</v>
      </c>
      <c r="O15" s="51">
        <f t="shared" si="0"/>
        <v>0</v>
      </c>
      <c r="P15" s="51">
        <f t="shared" si="1"/>
        <v>3058904</v>
      </c>
      <c r="Q15" s="83">
        <f>(P15/$P$34)*100</f>
        <v>1.5074782359561933</v>
      </c>
      <c r="R15" s="57"/>
    </row>
    <row r="16" spans="2:19" s="52" customFormat="1" ht="15.75" x14ac:dyDescent="0.25">
      <c r="B16" s="53" t="s">
        <v>28</v>
      </c>
      <c r="C16" s="54">
        <v>0</v>
      </c>
      <c r="D16" s="55">
        <v>0</v>
      </c>
      <c r="E16" s="75">
        <v>0</v>
      </c>
      <c r="F16" s="55">
        <v>0</v>
      </c>
      <c r="G16" s="75">
        <v>0</v>
      </c>
      <c r="H16" s="55">
        <v>612777</v>
      </c>
      <c r="I16" s="91">
        <v>0</v>
      </c>
      <c r="J16" s="92">
        <v>649123</v>
      </c>
      <c r="K16" s="91">
        <v>0</v>
      </c>
      <c r="L16" s="92">
        <v>0</v>
      </c>
      <c r="M16" s="91">
        <v>0</v>
      </c>
      <c r="N16" s="92">
        <v>0</v>
      </c>
      <c r="O16" s="51">
        <f t="shared" si="0"/>
        <v>0</v>
      </c>
      <c r="P16" s="51">
        <f t="shared" si="1"/>
        <v>1261900</v>
      </c>
      <c r="Q16" s="83">
        <f>(P16/$P$34)*100</f>
        <v>0.6218850888923354</v>
      </c>
      <c r="R16" s="57"/>
    </row>
    <row r="17" spans="2:18" s="52" customFormat="1" ht="15.75" x14ac:dyDescent="0.25">
      <c r="B17" s="53" t="s">
        <v>20</v>
      </c>
      <c r="C17" s="54">
        <v>18</v>
      </c>
      <c r="D17" s="55">
        <v>62184446</v>
      </c>
      <c r="E17" s="75">
        <v>0</v>
      </c>
      <c r="F17" s="55">
        <v>0</v>
      </c>
      <c r="G17" s="75">
        <v>0</v>
      </c>
      <c r="H17" s="55">
        <v>0</v>
      </c>
      <c r="I17" s="91">
        <v>0</v>
      </c>
      <c r="J17" s="92">
        <v>0</v>
      </c>
      <c r="K17" s="91">
        <v>0</v>
      </c>
      <c r="L17" s="92">
        <v>0</v>
      </c>
      <c r="M17" s="91">
        <v>0</v>
      </c>
      <c r="N17" s="92">
        <v>0</v>
      </c>
      <c r="O17" s="51">
        <f t="shared" si="0"/>
        <v>18</v>
      </c>
      <c r="P17" s="51">
        <f t="shared" si="1"/>
        <v>62184446</v>
      </c>
      <c r="Q17" s="83">
        <f>(P17/$P$34)*100</f>
        <v>30.645518447127852</v>
      </c>
      <c r="R17" s="57"/>
    </row>
    <row r="18" spans="2:18" s="52" customFormat="1" ht="15.75" x14ac:dyDescent="0.25">
      <c r="B18" s="84" t="s">
        <v>29</v>
      </c>
      <c r="C18" s="85">
        <v>4</v>
      </c>
      <c r="D18" s="86">
        <v>0</v>
      </c>
      <c r="E18" s="87">
        <v>34</v>
      </c>
      <c r="F18" s="86">
        <v>0</v>
      </c>
      <c r="G18" s="88">
        <v>21</v>
      </c>
      <c r="H18" s="86">
        <v>120792</v>
      </c>
      <c r="I18" s="96">
        <v>21</v>
      </c>
      <c r="J18" s="97">
        <v>1062864</v>
      </c>
      <c r="K18" s="96">
        <v>0</v>
      </c>
      <c r="L18" s="97">
        <v>0</v>
      </c>
      <c r="M18" s="96">
        <v>0</v>
      </c>
      <c r="N18" s="97">
        <v>0</v>
      </c>
      <c r="O18" s="51">
        <f t="shared" si="0"/>
        <v>80</v>
      </c>
      <c r="P18" s="51">
        <f t="shared" si="1"/>
        <v>1183656</v>
      </c>
      <c r="Q18" s="89">
        <f>(P18/$P$34)*100</f>
        <v>0.58332515791896833</v>
      </c>
      <c r="R18" s="90"/>
    </row>
    <row r="19" spans="2:18" s="52" customFormat="1" ht="15.75" x14ac:dyDescent="0.25">
      <c r="B19" s="53" t="s">
        <v>30</v>
      </c>
      <c r="C19" s="54">
        <v>0</v>
      </c>
      <c r="D19" s="55">
        <v>13227287</v>
      </c>
      <c r="E19" s="75">
        <v>0</v>
      </c>
      <c r="F19" s="55">
        <v>0</v>
      </c>
      <c r="G19" s="75">
        <v>0</v>
      </c>
      <c r="H19" s="55">
        <v>0</v>
      </c>
      <c r="I19" s="91">
        <v>0</v>
      </c>
      <c r="J19" s="92">
        <v>0</v>
      </c>
      <c r="K19" s="91">
        <v>0</v>
      </c>
      <c r="L19" s="92">
        <v>0</v>
      </c>
      <c r="M19" s="91">
        <v>0</v>
      </c>
      <c r="N19" s="92">
        <v>0</v>
      </c>
      <c r="O19" s="51">
        <f t="shared" si="0"/>
        <v>0</v>
      </c>
      <c r="P19" s="51">
        <f t="shared" si="1"/>
        <v>13227287</v>
      </c>
      <c r="Q19" s="56">
        <f>(P19/$P$34)*100</f>
        <v>6.518624733972131</v>
      </c>
      <c r="R19" s="57"/>
    </row>
    <row r="20" spans="2:18" s="52" customFormat="1" ht="15.75" x14ac:dyDescent="0.25">
      <c r="B20" s="53" t="s">
        <v>31</v>
      </c>
      <c r="C20" s="54">
        <v>0</v>
      </c>
      <c r="D20" s="55">
        <v>0</v>
      </c>
      <c r="E20" s="52">
        <v>300</v>
      </c>
      <c r="F20" s="55">
        <v>5000000</v>
      </c>
      <c r="G20" s="75">
        <v>0</v>
      </c>
      <c r="H20" s="55">
        <v>0</v>
      </c>
      <c r="I20" s="91">
        <v>0</v>
      </c>
      <c r="J20" s="92">
        <v>0</v>
      </c>
      <c r="K20" s="91">
        <v>0</v>
      </c>
      <c r="L20" s="92">
        <v>0</v>
      </c>
      <c r="M20" s="91">
        <v>0</v>
      </c>
      <c r="N20" s="92">
        <v>0</v>
      </c>
      <c r="O20" s="51">
        <f t="shared" si="0"/>
        <v>300</v>
      </c>
      <c r="P20" s="51">
        <f t="shared" si="1"/>
        <v>5000000</v>
      </c>
      <c r="Q20" s="56">
        <f>(P20/$P$34)*100</f>
        <v>2.4640822921480918</v>
      </c>
      <c r="R20" s="57"/>
    </row>
    <row r="21" spans="2:18" s="52" customFormat="1" ht="15.75" x14ac:dyDescent="0.25">
      <c r="B21" s="53" t="s">
        <v>32</v>
      </c>
      <c r="C21" s="54">
        <v>0</v>
      </c>
      <c r="D21" s="55">
        <v>0</v>
      </c>
      <c r="E21" s="52">
        <v>0</v>
      </c>
      <c r="F21" s="55">
        <v>0</v>
      </c>
      <c r="G21" s="75">
        <v>3</v>
      </c>
      <c r="H21" s="55">
        <v>25430</v>
      </c>
      <c r="I21" s="91">
        <v>7</v>
      </c>
      <c r="J21" s="92">
        <v>386496</v>
      </c>
      <c r="K21" s="91">
        <v>0</v>
      </c>
      <c r="L21" s="92">
        <v>0</v>
      </c>
      <c r="M21" s="91">
        <v>0</v>
      </c>
      <c r="N21" s="92">
        <v>0</v>
      </c>
      <c r="O21" s="51">
        <f t="shared" si="0"/>
        <v>10</v>
      </c>
      <c r="P21" s="51">
        <f t="shared" si="1"/>
        <v>411926</v>
      </c>
      <c r="Q21" s="56">
        <f>(P21/$P$34)*100</f>
        <v>0.20300391245507898</v>
      </c>
      <c r="R21" s="57"/>
    </row>
    <row r="22" spans="2:18" s="52" customFormat="1" ht="15.75" x14ac:dyDescent="0.25">
      <c r="B22" s="53" t="s">
        <v>33</v>
      </c>
      <c r="C22" s="54">
        <v>1</v>
      </c>
      <c r="D22" s="55">
        <v>2793842</v>
      </c>
      <c r="E22" s="52">
        <v>0</v>
      </c>
      <c r="F22" s="55">
        <v>0</v>
      </c>
      <c r="G22" s="75">
        <v>0</v>
      </c>
      <c r="H22" s="55">
        <v>0</v>
      </c>
      <c r="I22" s="91">
        <v>0</v>
      </c>
      <c r="J22" s="92">
        <v>0</v>
      </c>
      <c r="K22" s="91">
        <v>0</v>
      </c>
      <c r="L22" s="92">
        <v>0</v>
      </c>
      <c r="M22" s="91">
        <v>0</v>
      </c>
      <c r="N22" s="92">
        <v>0</v>
      </c>
      <c r="O22" s="51">
        <f t="shared" si="0"/>
        <v>1</v>
      </c>
      <c r="P22" s="51">
        <f t="shared" si="1"/>
        <v>2793842</v>
      </c>
      <c r="Q22" s="56">
        <f>(P22/$P$34)*100</f>
        <v>1.3768513198519219</v>
      </c>
      <c r="R22" s="57"/>
    </row>
    <row r="23" spans="2:18" s="52" customFormat="1" ht="15.75" x14ac:dyDescent="0.25">
      <c r="B23" s="53" t="s">
        <v>34</v>
      </c>
      <c r="C23" s="54">
        <v>0</v>
      </c>
      <c r="D23" s="55">
        <v>0</v>
      </c>
      <c r="E23" s="52">
        <v>0</v>
      </c>
      <c r="F23" s="55">
        <v>0</v>
      </c>
      <c r="G23" s="75">
        <v>8</v>
      </c>
      <c r="H23" s="55">
        <v>1000000</v>
      </c>
      <c r="I23" s="91">
        <v>4</v>
      </c>
      <c r="J23" s="92">
        <v>3000000</v>
      </c>
      <c r="K23" s="91">
        <v>0</v>
      </c>
      <c r="L23" s="92">
        <v>0</v>
      </c>
      <c r="M23" s="91">
        <v>0</v>
      </c>
      <c r="N23" s="92">
        <v>0</v>
      </c>
      <c r="O23" s="51">
        <f t="shared" si="0"/>
        <v>12</v>
      </c>
      <c r="P23" s="51">
        <f t="shared" si="1"/>
        <v>4000000</v>
      </c>
      <c r="Q23" s="56">
        <f>(P23/$P$34)*100</f>
        <v>1.9712658337184736</v>
      </c>
      <c r="R23" s="57"/>
    </row>
    <row r="24" spans="2:18" s="52" customFormat="1" ht="15.75" x14ac:dyDescent="0.25">
      <c r="B24" s="53" t="s">
        <v>35</v>
      </c>
      <c r="C24" s="54">
        <v>0</v>
      </c>
      <c r="D24" s="55">
        <v>0</v>
      </c>
      <c r="E24" s="52">
        <v>0</v>
      </c>
      <c r="F24" s="55">
        <v>0</v>
      </c>
      <c r="G24" s="75">
        <v>0</v>
      </c>
      <c r="H24" s="55">
        <v>0</v>
      </c>
      <c r="I24" s="91">
        <v>0</v>
      </c>
      <c r="J24" s="92">
        <v>720000</v>
      </c>
      <c r="K24" s="91">
        <v>0</v>
      </c>
      <c r="L24" s="92">
        <v>0</v>
      </c>
      <c r="M24" s="91">
        <v>0</v>
      </c>
      <c r="N24" s="92">
        <v>0</v>
      </c>
      <c r="O24" s="51">
        <f t="shared" si="0"/>
        <v>0</v>
      </c>
      <c r="P24" s="51">
        <f t="shared" si="1"/>
        <v>720000</v>
      </c>
      <c r="Q24" s="56">
        <f>(P24/$P$34)*100</f>
        <v>0.35482785006932521</v>
      </c>
      <c r="R24" s="57"/>
    </row>
    <row r="25" spans="2:18" s="52" customFormat="1" ht="15.75" x14ac:dyDescent="0.25">
      <c r="B25" s="53" t="s">
        <v>36</v>
      </c>
      <c r="C25" s="54">
        <v>0</v>
      </c>
      <c r="D25" s="55">
        <v>0</v>
      </c>
      <c r="E25" s="52">
        <v>0</v>
      </c>
      <c r="F25" s="55">
        <v>0</v>
      </c>
      <c r="G25" s="75">
        <v>1</v>
      </c>
      <c r="H25" s="55">
        <v>333374</v>
      </c>
      <c r="I25" s="91">
        <v>2</v>
      </c>
      <c r="J25" s="92">
        <v>740831</v>
      </c>
      <c r="K25" s="91">
        <v>20</v>
      </c>
      <c r="L25" s="92">
        <v>502904</v>
      </c>
      <c r="M25" s="91">
        <v>0</v>
      </c>
      <c r="N25" s="92">
        <v>0</v>
      </c>
      <c r="O25" s="51">
        <f t="shared" si="0"/>
        <v>23</v>
      </c>
      <c r="P25" s="51">
        <f t="shared" si="1"/>
        <v>1577109</v>
      </c>
      <c r="Q25" s="56">
        <f>(P25/$P$34)*100</f>
        <v>0.77722527193747704</v>
      </c>
      <c r="R25" s="57"/>
    </row>
    <row r="26" spans="2:18" s="52" customFormat="1" ht="15.75" x14ac:dyDescent="0.25">
      <c r="B26" s="53" t="s">
        <v>37</v>
      </c>
      <c r="C26" s="54">
        <v>0</v>
      </c>
      <c r="D26" s="55">
        <v>1100000</v>
      </c>
      <c r="E26" s="52">
        <v>0</v>
      </c>
      <c r="F26" s="55">
        <v>0</v>
      </c>
      <c r="G26" s="75">
        <v>0</v>
      </c>
      <c r="H26" s="55">
        <v>0</v>
      </c>
      <c r="I26" s="91">
        <v>0</v>
      </c>
      <c r="J26" s="92">
        <v>0</v>
      </c>
      <c r="K26" s="91">
        <v>0</v>
      </c>
      <c r="L26" s="92">
        <v>0</v>
      </c>
      <c r="M26" s="91">
        <v>1</v>
      </c>
      <c r="N26" s="92">
        <v>960000</v>
      </c>
      <c r="O26" s="51">
        <f t="shared" si="0"/>
        <v>1</v>
      </c>
      <c r="P26" s="51">
        <f t="shared" si="1"/>
        <v>2060000</v>
      </c>
      <c r="Q26" s="56">
        <f>(P26/$P$34)*100</f>
        <v>1.015201904365014</v>
      </c>
      <c r="R26" s="57"/>
    </row>
    <row r="27" spans="2:18" s="52" customFormat="1" ht="15.75" x14ac:dyDescent="0.25">
      <c r="B27" s="53" t="s">
        <v>38</v>
      </c>
      <c r="C27" s="54">
        <v>0</v>
      </c>
      <c r="D27" s="55">
        <v>0</v>
      </c>
      <c r="E27" s="52">
        <v>0</v>
      </c>
      <c r="F27" s="55">
        <v>5450000</v>
      </c>
      <c r="G27" s="75">
        <v>0</v>
      </c>
      <c r="H27" s="55">
        <v>0</v>
      </c>
      <c r="I27" s="91">
        <v>0</v>
      </c>
      <c r="J27" s="92">
        <v>0</v>
      </c>
      <c r="K27" s="91">
        <v>0</v>
      </c>
      <c r="L27" s="92">
        <v>0</v>
      </c>
      <c r="M27" s="91">
        <v>0</v>
      </c>
      <c r="N27" s="92">
        <v>0</v>
      </c>
      <c r="O27" s="51">
        <f t="shared" si="0"/>
        <v>0</v>
      </c>
      <c r="P27" s="51">
        <f t="shared" si="1"/>
        <v>5450000</v>
      </c>
      <c r="Q27" s="56">
        <f>(P27/$P$34)*100</f>
        <v>2.6858496984414204</v>
      </c>
      <c r="R27" s="57"/>
    </row>
    <row r="28" spans="2:18" s="52" customFormat="1" ht="15.75" x14ac:dyDescent="0.25">
      <c r="B28" s="53" t="s">
        <v>21</v>
      </c>
      <c r="C28" s="54">
        <v>0</v>
      </c>
      <c r="D28" s="55">
        <v>0</v>
      </c>
      <c r="E28" s="52">
        <v>0</v>
      </c>
      <c r="F28" s="55">
        <v>0</v>
      </c>
      <c r="G28" s="75">
        <v>0</v>
      </c>
      <c r="H28" s="55">
        <v>0</v>
      </c>
      <c r="I28" s="91">
        <v>0</v>
      </c>
      <c r="J28" s="92">
        <v>0</v>
      </c>
      <c r="K28" s="91">
        <v>0</v>
      </c>
      <c r="L28" s="92">
        <v>0</v>
      </c>
      <c r="M28" s="91">
        <v>0</v>
      </c>
      <c r="N28" s="92">
        <v>0</v>
      </c>
      <c r="O28" s="51">
        <f t="shared" si="0"/>
        <v>0</v>
      </c>
      <c r="P28" s="51">
        <f t="shared" si="1"/>
        <v>0</v>
      </c>
      <c r="Q28" s="56">
        <f>(P28/$P$34)*100</f>
        <v>0</v>
      </c>
      <c r="R28" s="57"/>
    </row>
    <row r="29" spans="2:18" s="52" customFormat="1" ht="15.75" x14ac:dyDescent="0.25">
      <c r="B29" s="53" t="s">
        <v>39</v>
      </c>
      <c r="C29" s="54">
        <v>16</v>
      </c>
      <c r="D29" s="55">
        <v>1493155</v>
      </c>
      <c r="E29" s="52">
        <v>0</v>
      </c>
      <c r="F29" s="55">
        <v>0</v>
      </c>
      <c r="G29" s="75">
        <v>0</v>
      </c>
      <c r="H29" s="55">
        <v>0</v>
      </c>
      <c r="I29" s="91">
        <v>0</v>
      </c>
      <c r="J29" s="92">
        <v>0</v>
      </c>
      <c r="K29" s="91">
        <v>0</v>
      </c>
      <c r="L29" s="92">
        <v>0</v>
      </c>
      <c r="M29" s="91">
        <v>0</v>
      </c>
      <c r="N29" s="92">
        <v>0</v>
      </c>
      <c r="O29" s="51">
        <f t="shared" si="0"/>
        <v>16</v>
      </c>
      <c r="P29" s="51">
        <f t="shared" si="1"/>
        <v>1493155</v>
      </c>
      <c r="Q29" s="56">
        <f>(P29/$P$34)*100</f>
        <v>0.7358513589864768</v>
      </c>
      <c r="R29" s="57"/>
    </row>
    <row r="30" spans="2:18" s="52" customFormat="1" ht="15.75" x14ac:dyDescent="0.25">
      <c r="B30" s="53" t="s">
        <v>40</v>
      </c>
      <c r="C30" s="54">
        <v>0</v>
      </c>
      <c r="D30" s="55">
        <v>0</v>
      </c>
      <c r="E30" s="52">
        <v>0</v>
      </c>
      <c r="F30" s="55">
        <v>15909666</v>
      </c>
      <c r="G30" s="75">
        <v>0</v>
      </c>
      <c r="H30" s="55">
        <v>0</v>
      </c>
      <c r="I30" s="91">
        <v>0</v>
      </c>
      <c r="J30" s="92">
        <v>0</v>
      </c>
      <c r="K30" s="91">
        <v>0</v>
      </c>
      <c r="L30" s="92">
        <v>0</v>
      </c>
      <c r="M30" s="91">
        <v>0</v>
      </c>
      <c r="N30" s="92">
        <v>0</v>
      </c>
      <c r="O30" s="51">
        <f t="shared" si="0"/>
        <v>0</v>
      </c>
      <c r="P30" s="51">
        <f t="shared" si="1"/>
        <v>15909666</v>
      </c>
      <c r="Q30" s="56">
        <f>(P30/$P$34)*100</f>
        <v>7.8405452529181128</v>
      </c>
      <c r="R30" s="57"/>
    </row>
    <row r="31" spans="2:18" s="52" customFormat="1" ht="15.75" x14ac:dyDescent="0.25">
      <c r="B31" s="53" t="s">
        <v>41</v>
      </c>
      <c r="C31" s="54">
        <v>0</v>
      </c>
      <c r="D31" s="55">
        <v>0</v>
      </c>
      <c r="E31" s="52">
        <v>0</v>
      </c>
      <c r="F31" s="55">
        <v>0</v>
      </c>
      <c r="G31" s="75">
        <v>2</v>
      </c>
      <c r="H31" s="55">
        <v>4455200</v>
      </c>
      <c r="I31" s="91">
        <v>0</v>
      </c>
      <c r="J31" s="92">
        <v>0</v>
      </c>
      <c r="K31" s="91">
        <v>0</v>
      </c>
      <c r="L31" s="92">
        <v>0</v>
      </c>
      <c r="M31" s="91">
        <v>0</v>
      </c>
      <c r="N31" s="92">
        <v>0</v>
      </c>
      <c r="O31" s="51">
        <f t="shared" si="0"/>
        <v>2</v>
      </c>
      <c r="P31" s="51">
        <f t="shared" si="1"/>
        <v>4455200</v>
      </c>
      <c r="Q31" s="56">
        <f>(P31/$P$34)*100</f>
        <v>2.1955958855956359</v>
      </c>
      <c r="R31" s="57"/>
    </row>
    <row r="32" spans="2:18" ht="9.75" customHeight="1" thickBot="1" x14ac:dyDescent="0.25">
      <c r="B32" s="6"/>
      <c r="C32" s="16"/>
      <c r="D32" s="14"/>
      <c r="E32" s="13"/>
      <c r="F32" s="42"/>
      <c r="G32" s="13"/>
      <c r="H32" s="42"/>
      <c r="I32" s="49"/>
      <c r="J32" s="42"/>
      <c r="K32" s="49"/>
      <c r="L32" s="42"/>
      <c r="M32" s="49"/>
      <c r="N32" s="42"/>
      <c r="O32" s="13"/>
      <c r="P32" s="13"/>
      <c r="Q32" s="15"/>
      <c r="R32" s="17"/>
    </row>
    <row r="33" spans="2:18" x14ac:dyDescent="0.2">
      <c r="B33" s="18"/>
      <c r="C33" s="19"/>
      <c r="D33" s="20"/>
      <c r="E33" s="19"/>
      <c r="F33" s="46"/>
      <c r="G33" s="19"/>
      <c r="H33" s="20"/>
      <c r="I33" s="19"/>
      <c r="J33" s="20"/>
      <c r="K33" s="19"/>
      <c r="L33" s="20"/>
      <c r="M33" s="19"/>
      <c r="N33" s="20"/>
      <c r="O33" s="21"/>
      <c r="P33" s="21"/>
      <c r="Q33" s="22"/>
      <c r="R33" s="23"/>
    </row>
    <row r="34" spans="2:18" x14ac:dyDescent="0.2">
      <c r="B34" s="24" t="s">
        <v>6</v>
      </c>
      <c r="C34" s="25">
        <f>SUM(C8:C33)</f>
        <v>65</v>
      </c>
      <c r="D34" s="43">
        <f>SUM(D8:D33)</f>
        <v>123924866</v>
      </c>
      <c r="E34" s="25">
        <f>SUM(E8:E33)</f>
        <v>433</v>
      </c>
      <c r="F34" s="47">
        <f>SUM(F8:F33)</f>
        <v>19618427</v>
      </c>
      <c r="G34" s="25">
        <f>SUM(G8:G33)</f>
        <v>85</v>
      </c>
      <c r="H34" s="26">
        <f>SUM(H8:H33)</f>
        <v>12064199</v>
      </c>
      <c r="I34" s="25">
        <f>SUM(I8:I33)</f>
        <v>61</v>
      </c>
      <c r="J34" s="26">
        <f>SUM(J8:J33)</f>
        <v>18818483</v>
      </c>
      <c r="K34" s="25">
        <f>SUM(K8:K33)</f>
        <v>47</v>
      </c>
      <c r="L34" s="26">
        <f>SUM(L8:L33)</f>
        <v>27529326</v>
      </c>
      <c r="M34" s="25">
        <f>SUM(M8:M33)</f>
        <v>1</v>
      </c>
      <c r="N34" s="26">
        <f>SUM(N8:N33)</f>
        <v>960000</v>
      </c>
      <c r="O34" s="25">
        <f>M34+K34+I34+G34+E34+C34</f>
        <v>692</v>
      </c>
      <c r="P34" s="27">
        <f>N34+L34+J34+H34+F34+D34</f>
        <v>202915301</v>
      </c>
      <c r="Q34" s="28">
        <f>SUM(Q8:Q33)</f>
        <v>100.00000000000001</v>
      </c>
      <c r="R34" s="29"/>
    </row>
    <row r="35" spans="2:18" x14ac:dyDescent="0.2">
      <c r="B35" s="30" t="s">
        <v>7</v>
      </c>
      <c r="C35" s="31"/>
      <c r="D35" s="32">
        <f>(D34/$P$34)*100</f>
        <v>61.072213573485023</v>
      </c>
      <c r="E35" s="31"/>
      <c r="F35" s="50">
        <f>(F34/$P$34)*100</f>
        <v>9.6682837141000029</v>
      </c>
      <c r="G35" s="31"/>
      <c r="H35" s="32">
        <f>(H34/$P$34)*100</f>
        <v>5.9454358249701436</v>
      </c>
      <c r="I35" s="31"/>
      <c r="J35" s="32">
        <f>(J34/$P$34)*100</f>
        <v>9.27405814507798</v>
      </c>
      <c r="K35" s="31"/>
      <c r="L35" s="32">
        <f>(L34/$P$34)*100</f>
        <v>13.566904942274412</v>
      </c>
      <c r="M35" s="31"/>
      <c r="N35" s="32">
        <f>(N34/$P$34)*100</f>
        <v>0.47310380009243358</v>
      </c>
      <c r="O35" s="31"/>
      <c r="P35" s="28">
        <f>N35+L35+J35+H35+F35+D35</f>
        <v>100</v>
      </c>
      <c r="Q35" s="28"/>
      <c r="R35" s="33"/>
    </row>
    <row r="36" spans="2:18" ht="9.75" customHeight="1" thickBot="1" x14ac:dyDescent="0.25">
      <c r="B36" s="34"/>
      <c r="C36" s="35"/>
      <c r="D36" s="36"/>
      <c r="E36" s="35"/>
      <c r="F36" s="48"/>
      <c r="G36" s="35"/>
      <c r="H36" s="36"/>
      <c r="I36" s="35"/>
      <c r="J36" s="36"/>
      <c r="K36" s="35"/>
      <c r="L36" s="36"/>
      <c r="M36" s="35"/>
      <c r="N36" s="36"/>
      <c r="O36" s="37"/>
      <c r="P36" s="37"/>
      <c r="Q36" s="38"/>
      <c r="R36" s="39"/>
    </row>
    <row r="37" spans="2:18" x14ac:dyDescent="0.2">
      <c r="C37" s="13"/>
      <c r="D37" s="13"/>
      <c r="E37" s="13"/>
      <c r="F37" s="49"/>
      <c r="G37" s="13"/>
      <c r="H37" s="13"/>
      <c r="I37" s="13"/>
      <c r="J37" s="13"/>
      <c r="K37" s="13"/>
      <c r="L37" s="13"/>
      <c r="M37" s="13"/>
      <c r="N37" s="13"/>
    </row>
    <row r="38" spans="2:18" s="59" customFormat="1" x14ac:dyDescent="0.25">
      <c r="B38" s="58" t="s">
        <v>12</v>
      </c>
      <c r="C38" s="73"/>
      <c r="D38" s="73"/>
      <c r="E38" s="73"/>
      <c r="F38" s="74"/>
      <c r="G38" s="73"/>
      <c r="H38" s="73"/>
      <c r="I38" s="73"/>
      <c r="J38" s="73"/>
      <c r="K38" s="73"/>
      <c r="L38" s="73"/>
      <c r="M38" s="73"/>
      <c r="N38" s="73"/>
    </row>
    <row r="39" spans="2:18" s="59" customFormat="1" x14ac:dyDescent="0.25">
      <c r="B39" s="58" t="s">
        <v>10</v>
      </c>
      <c r="C39" s="73"/>
      <c r="D39" s="73"/>
      <c r="E39" s="73"/>
      <c r="F39" s="74"/>
      <c r="G39" s="73"/>
      <c r="H39" s="73"/>
      <c r="I39" s="73"/>
      <c r="J39" s="73"/>
      <c r="K39" s="73"/>
      <c r="L39" s="73"/>
      <c r="M39" s="73"/>
      <c r="N39" s="73"/>
    </row>
    <row r="40" spans="2:18" s="59" customFormat="1" x14ac:dyDescent="0.25">
      <c r="B40" s="58" t="s">
        <v>8</v>
      </c>
      <c r="C40" s="73"/>
      <c r="D40" s="73"/>
      <c r="E40" s="73"/>
      <c r="F40" s="74"/>
      <c r="G40" s="73"/>
      <c r="H40" s="73"/>
      <c r="I40" s="73"/>
      <c r="J40" s="73"/>
      <c r="K40" s="73"/>
      <c r="L40" s="73"/>
      <c r="M40" s="73"/>
      <c r="N40" s="73"/>
    </row>
    <row r="41" spans="2:18" ht="9.75" customHeight="1" x14ac:dyDescent="0.2">
      <c r="B41" s="40"/>
      <c r="C41" s="13"/>
      <c r="D41" s="13"/>
      <c r="E41" s="13"/>
      <c r="F41" s="49"/>
      <c r="G41" s="13"/>
      <c r="H41" s="13"/>
      <c r="I41" s="13"/>
      <c r="J41" s="13"/>
      <c r="K41" s="13"/>
      <c r="L41" s="13"/>
      <c r="M41" s="13"/>
      <c r="N41" s="13"/>
    </row>
    <row r="42" spans="2:18" ht="19.5" customHeight="1" x14ac:dyDescent="0.25">
      <c r="C42" s="13"/>
      <c r="E42" s="13"/>
      <c r="F42" s="8" t="s">
        <v>18</v>
      </c>
      <c r="G42" s="13"/>
      <c r="H42" s="13"/>
      <c r="I42" s="13"/>
      <c r="J42" s="13"/>
      <c r="K42" s="13"/>
      <c r="L42" s="13"/>
      <c r="M42" s="13"/>
      <c r="N42" s="13"/>
    </row>
  </sheetData>
  <mergeCells count="9">
    <mergeCell ref="M6:N6"/>
    <mergeCell ref="O6:P6"/>
    <mergeCell ref="B1:R1"/>
    <mergeCell ref="B2:R2"/>
    <mergeCell ref="C6:D6"/>
    <mergeCell ref="E6:F6"/>
    <mergeCell ref="G6:H6"/>
    <mergeCell ref="I6:J6"/>
    <mergeCell ref="K6:L6"/>
  </mergeCells>
  <phoneticPr fontId="0" type="noConversion"/>
  <printOptions horizontalCentered="1" verticalCentered="1"/>
  <pageMargins left="0.25" right="0.25" top="0.25" bottom="0.25" header="0.5" footer="0.5"/>
  <pageSetup scale="5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4</xdr:col>
                <xdr:colOff>581025</xdr:colOff>
                <xdr:row>43</xdr:row>
                <xdr:rowOff>9525</xdr:rowOff>
              </from>
              <to>
                <xdr:col>14</xdr:col>
                <xdr:colOff>266700</xdr:colOff>
                <xdr:row>67</xdr:row>
                <xdr:rowOff>38100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t-31</vt:lpstr>
      <vt:lpstr>'t-31'!Print_Area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2011-05-27T17:30:36Z</cp:lastPrinted>
  <dcterms:created xsi:type="dcterms:W3CDTF">1999-02-24T12:42:17Z</dcterms:created>
  <dcterms:modified xsi:type="dcterms:W3CDTF">2015-09-21T19:52:04Z</dcterms:modified>
</cp:coreProperties>
</file>