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30" yWindow="-120" windowWidth="25530" windowHeight="6195"/>
  </bookViews>
  <sheets>
    <sheet name="Table_2" sheetId="3" r:id="rId1"/>
  </sheets>
  <definedNames>
    <definedName name="_xlnm.Print_Titles" localSheetId="0">Table_2!$A:$A</definedName>
  </definedNames>
  <calcPr calcId="145621"/>
</workbook>
</file>

<file path=xl/calcChain.xml><?xml version="1.0" encoding="utf-8"?>
<calcChain xmlns="http://schemas.openxmlformats.org/spreadsheetml/2006/main">
  <c r="Y45" i="3" l="1"/>
  <c r="AA45" i="3" s="1"/>
  <c r="Y46" i="3"/>
  <c r="AA46" i="3" s="1"/>
  <c r="Z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D49" i="3"/>
  <c r="C49" i="3"/>
  <c r="B49" i="3"/>
  <c r="Y13" i="3" l="1"/>
  <c r="Y14" i="3"/>
  <c r="AA14" i="3" s="1"/>
  <c r="Y15" i="3"/>
  <c r="AA15" i="3" s="1"/>
  <c r="Y16" i="3"/>
  <c r="AA16" i="3" s="1"/>
  <c r="Y17" i="3"/>
  <c r="Y18" i="3"/>
  <c r="AA18" i="3" s="1"/>
  <c r="Y19" i="3"/>
  <c r="AA19" i="3" s="1"/>
  <c r="Y20" i="3"/>
  <c r="AA20" i="3" s="1"/>
  <c r="Y21" i="3"/>
  <c r="Y22" i="3"/>
  <c r="AA22" i="3" s="1"/>
  <c r="Y23" i="3"/>
  <c r="AA23" i="3" s="1"/>
  <c r="Y25" i="3"/>
  <c r="Y26" i="3"/>
  <c r="AA26" i="3" s="1"/>
  <c r="Y27" i="3"/>
  <c r="AA27" i="3" s="1"/>
  <c r="Y28" i="3"/>
  <c r="AA28" i="3" s="1"/>
  <c r="Y29" i="3"/>
  <c r="Y32" i="3"/>
  <c r="AA32" i="3" s="1"/>
  <c r="Y33" i="3"/>
  <c r="Y37" i="3"/>
  <c r="AA37" i="3" s="1"/>
  <c r="Y38" i="3"/>
  <c r="AA38" i="3" s="1"/>
  <c r="Y39" i="3"/>
  <c r="Y40" i="3"/>
  <c r="AA40" i="3" s="1"/>
  <c r="Y41" i="3"/>
  <c r="AA41" i="3" s="1"/>
  <c r="Y42" i="3"/>
  <c r="AA42" i="3" s="1"/>
  <c r="Y43" i="3"/>
  <c r="Y44" i="3"/>
  <c r="AA44" i="3" s="1"/>
  <c r="AA43" i="3"/>
  <c r="AA25" i="3"/>
  <c r="Y12" i="3"/>
  <c r="AA13" i="3"/>
  <c r="H35" i="3"/>
  <c r="H36" i="3"/>
  <c r="AA17" i="3"/>
  <c r="AA21" i="3"/>
  <c r="I24" i="3"/>
  <c r="Y24" i="3" s="1"/>
  <c r="AA24" i="3" s="1"/>
  <c r="AA29" i="3"/>
  <c r="I30" i="3"/>
  <c r="Z30" i="3"/>
  <c r="B31" i="3"/>
  <c r="Y31" i="3" s="1"/>
  <c r="AA31" i="3" s="1"/>
  <c r="AA33" i="3"/>
  <c r="W34" i="3"/>
  <c r="Y34" i="3" s="1"/>
  <c r="I35" i="3"/>
  <c r="J35" i="3"/>
  <c r="B36" i="3"/>
  <c r="I36" i="3"/>
  <c r="J36" i="3"/>
  <c r="AA39" i="3"/>
  <c r="AA12" i="3" l="1"/>
  <c r="Y36" i="3"/>
  <c r="AA36" i="3" s="1"/>
  <c r="Y35" i="3"/>
  <c r="AA35" i="3" s="1"/>
  <c r="Y30" i="3"/>
  <c r="AA30" i="3" s="1"/>
  <c r="AA34" i="3"/>
  <c r="Y49" i="3" l="1"/>
  <c r="AA49" i="3"/>
</calcChain>
</file>

<file path=xl/sharedStrings.xml><?xml version="1.0" encoding="utf-8"?>
<sst xmlns="http://schemas.openxmlformats.org/spreadsheetml/2006/main" count="87" uniqueCount="78">
  <si>
    <t xml:space="preserve"> </t>
  </si>
  <si>
    <t xml:space="preserve">       </t>
  </si>
  <si>
    <t xml:space="preserve"> TABLE 2</t>
  </si>
  <si>
    <t>Table 2</t>
  </si>
  <si>
    <t>FTA APPROPRIATIONS (INCLUDES LOAN AUTHORITY, UNRESTRICTED AUTHORITY, AND CONTRACT AUTHORITY)</t>
  </si>
  <si>
    <t>FTA APPROPRIATIONS (INCLUDES LOAN AUTHORITY, UNRESTRICTED AUTHORITY, AND CONTRACT AUTHORITY</t>
  </si>
  <si>
    <t>Thousands of Dollars</t>
  </si>
  <si>
    <t xml:space="preserve">  </t>
  </si>
  <si>
    <t>FISCAL</t>
  </si>
  <si>
    <t>CAPITAL</t>
  </si>
  <si>
    <t>METRO-</t>
  </si>
  <si>
    <t>ELDERLY &amp;</t>
  </si>
  <si>
    <t>INNOV.TECH</t>
  </si>
  <si>
    <t>SEC</t>
  </si>
  <si>
    <t xml:space="preserve">URBANIZED </t>
  </si>
  <si>
    <t>NONURBAN.</t>
  </si>
  <si>
    <t>NATIONAL</t>
  </si>
  <si>
    <t>STATE</t>
  </si>
  <si>
    <t>INTERSTATE</t>
  </si>
  <si>
    <t xml:space="preserve">NATIONAL </t>
  </si>
  <si>
    <t xml:space="preserve">NEW </t>
  </si>
  <si>
    <t>ALTERNATIVE</t>
  </si>
  <si>
    <t>GROWING</t>
  </si>
  <si>
    <t>CLEAN</t>
  </si>
  <si>
    <t>OVER</t>
  </si>
  <si>
    <t>JOB ACC/</t>
  </si>
  <si>
    <t>WASH DC</t>
  </si>
  <si>
    <t>EMERG-</t>
  </si>
  <si>
    <t>UNIV.</t>
  </si>
  <si>
    <t>YEAR</t>
  </si>
  <si>
    <t>POLITAN</t>
  </si>
  <si>
    <t>PERSONS</t>
  </si>
  <si>
    <t>TECH.INTRO</t>
  </si>
  <si>
    <t>5</t>
  </si>
  <si>
    <t>AREA</t>
  </si>
  <si>
    <t>AREA FORM.</t>
  </si>
  <si>
    <t xml:space="preserve">TRANSIT </t>
  </si>
  <si>
    <t xml:space="preserve">PLANNING &amp; </t>
  </si>
  <si>
    <t>SUBSTITUTE</t>
  </si>
  <si>
    <t>FREEDOM</t>
  </si>
  <si>
    <t>ANALYSIS</t>
  </si>
  <si>
    <t>STATES DENSITY</t>
  </si>
  <si>
    <t>FUELS</t>
  </si>
  <si>
    <t>THE RD</t>
  </si>
  <si>
    <t>REVERSE</t>
  </si>
  <si>
    <t>METRO</t>
  </si>
  <si>
    <t>ENCY</t>
  </si>
  <si>
    <t>TRANSP.</t>
  </si>
  <si>
    <t>TOTAL</t>
  </si>
  <si>
    <t>PLANNING</t>
  </si>
  <si>
    <t>WITH</t>
  </si>
  <si>
    <t>FORMULA</t>
  </si>
  <si>
    <t>&amp; RTAP</t>
  </si>
  <si>
    <t>PLANNING &amp;</t>
  </si>
  <si>
    <t>RESEARCH</t>
  </si>
  <si>
    <t>DATABASE</t>
  </si>
  <si>
    <t>DENSITY STATES</t>
  </si>
  <si>
    <t>BUS</t>
  </si>
  <si>
    <t>COMMUTE</t>
  </si>
  <si>
    <t>RAIL</t>
  </si>
  <si>
    <t>SUPPLEM.</t>
  </si>
  <si>
    <t>CENTERS</t>
  </si>
  <si>
    <t>ADMINIST.</t>
  </si>
  <si>
    <t>DISABILITIES</t>
  </si>
  <si>
    <t xml:space="preserve"> TOTAL</t>
  </si>
  <si>
    <t xml:space="preserve">Paul S. </t>
  </si>
  <si>
    <t>Sarbanes Transit</t>
  </si>
  <si>
    <t>in Parks</t>
  </si>
  <si>
    <t>Program</t>
  </si>
  <si>
    <t xml:space="preserve">Energy </t>
  </si>
  <si>
    <t>Efficiency</t>
  </si>
  <si>
    <t>Greenhouse</t>
  </si>
  <si>
    <t>Gas Reduction</t>
  </si>
  <si>
    <t>TRANSIT</t>
  </si>
  <si>
    <t>ORIENTED</t>
  </si>
  <si>
    <t>DEVELOPMENT</t>
  </si>
  <si>
    <t xml:space="preserve">         FISCAL YEARS 1980 - 2014</t>
  </si>
  <si>
    <t xml:space="preserve">         FISCAL YEARS 1980- 2014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</si>
</sst>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43" formatCode="_(* #,##0.00_);_(* \(#,##0.00\);_(* &quot;-&quot;??_);_(@_)"/>
    <numFmt numFmtId="164" formatCode="0.00_)"/>
    <numFmt numFmtId="165" formatCode="0_)"/>
    <numFmt numFmtId="166" formatCode="_(* #,##0_);_(* \(#,##0\);_(* &quot;-&quot;??_);_(@_)"/>
  </numFmts>
  <fonts count="8" x14ac:knownFonts="1">
    <font>
      <sz val="12"/>
      <name val="Arial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double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</borders>
  <cellStyleXfs count="2">
    <xf numFmtId="164" fontId="0" fillId="0" borderId="0"/>
    <xf numFmtId="43" fontId="1" fillId="0" borderId="0" applyFont="0" applyFill="0" applyBorder="0" applyAlignment="0" applyProtection="0"/>
  </cellStyleXfs>
  <cellXfs count="78">
    <xf numFmtId="164" fontId="0" fillId="0" borderId="0" xfId="0"/>
    <xf numFmtId="37" fontId="0" fillId="0" borderId="0" xfId="0" applyNumberFormat="1" applyProtection="1"/>
    <xf numFmtId="165" fontId="0" fillId="0" borderId="0" xfId="0" applyNumberFormat="1"/>
    <xf numFmtId="165" fontId="2" fillId="0" borderId="0" xfId="0" applyNumberFormat="1" applyFont="1"/>
    <xf numFmtId="165" fontId="0" fillId="0" borderId="0" xfId="0" applyNumberFormat="1" applyBorder="1"/>
    <xf numFmtId="165" fontId="4" fillId="0" borderId="0" xfId="0" applyNumberFormat="1" applyFont="1"/>
    <xf numFmtId="165" fontId="0" fillId="0" borderId="1" xfId="0" applyNumberFormat="1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4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0" fillId="0" borderId="7" xfId="0" applyNumberFormat="1" applyBorder="1" applyAlignment="1">
      <alignment horizontal="center"/>
    </xf>
    <xf numFmtId="37" fontId="0" fillId="0" borderId="0" xfId="0" applyNumberFormat="1" applyBorder="1" applyAlignment="1" applyProtection="1">
      <alignment horizontal="center"/>
    </xf>
    <xf numFmtId="165" fontId="0" fillId="0" borderId="0" xfId="0" applyNumberFormat="1" applyBorder="1" applyAlignment="1">
      <alignment horizontal="center"/>
    </xf>
    <xf numFmtId="37" fontId="0" fillId="0" borderId="0" xfId="0" applyNumberFormat="1" applyFill="1" applyBorder="1" applyAlignment="1" applyProtection="1">
      <alignment horizontal="center"/>
    </xf>
    <xf numFmtId="37" fontId="3" fillId="0" borderId="0" xfId="0" applyNumberFormat="1" applyFont="1" applyBorder="1" applyAlignment="1" applyProtection="1">
      <alignment horizontal="center"/>
    </xf>
    <xf numFmtId="37" fontId="3" fillId="0" borderId="8" xfId="0" applyNumberFormat="1" applyFont="1" applyBorder="1" applyAlignment="1" applyProtection="1">
      <alignment horizontal="center"/>
    </xf>
    <xf numFmtId="37" fontId="0" fillId="0" borderId="9" xfId="0" applyNumberFormat="1" applyBorder="1" applyProtection="1"/>
    <xf numFmtId="37" fontId="0" fillId="0" borderId="10" xfId="0" applyNumberFormat="1" applyBorder="1" applyProtection="1"/>
    <xf numFmtId="165" fontId="0" fillId="0" borderId="9" xfId="0" applyNumberFormat="1" applyBorder="1"/>
    <xf numFmtId="165" fontId="0" fillId="0" borderId="0" xfId="0" applyNumberFormat="1" applyFont="1" applyBorder="1"/>
    <xf numFmtId="37" fontId="0" fillId="0" borderId="10" xfId="0" applyNumberFormat="1" applyBorder="1" applyAlignment="1" applyProtection="1">
      <alignment horizontal="center"/>
    </xf>
    <xf numFmtId="165" fontId="0" fillId="0" borderId="7" xfId="0" applyNumberFormat="1" applyBorder="1"/>
    <xf numFmtId="165" fontId="3" fillId="0" borderId="8" xfId="0" applyNumberFormat="1" applyFont="1" applyBorder="1" applyAlignment="1">
      <alignment horizontal="center"/>
    </xf>
    <xf numFmtId="37" fontId="0" fillId="0" borderId="9" xfId="0" applyNumberFormat="1" applyBorder="1" applyAlignment="1" applyProtection="1">
      <alignment horizontal="center"/>
    </xf>
    <xf numFmtId="165" fontId="0" fillId="0" borderId="10" xfId="0" applyNumberFormat="1" applyBorder="1"/>
    <xf numFmtId="165" fontId="0" fillId="0" borderId="11" xfId="0" applyNumberFormat="1" applyBorder="1"/>
    <xf numFmtId="37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165" fontId="0" fillId="0" borderId="13" xfId="0" applyNumberFormat="1" applyBorder="1"/>
    <xf numFmtId="165" fontId="0" fillId="0" borderId="14" xfId="0" applyNumberFormat="1" applyBorder="1"/>
    <xf numFmtId="165" fontId="0" fillId="0" borderId="8" xfId="0" applyNumberFormat="1" applyBorder="1"/>
    <xf numFmtId="37" fontId="0" fillId="0" borderId="0" xfId="0" applyNumberFormat="1" applyBorder="1" applyProtection="1"/>
    <xf numFmtId="37" fontId="0" fillId="0" borderId="8" xfId="0" applyNumberFormat="1" applyBorder="1" applyProtection="1"/>
    <xf numFmtId="37" fontId="0" fillId="0" borderId="0" xfId="0" applyNumberFormat="1" applyFont="1" applyFill="1" applyBorder="1" applyProtection="1"/>
    <xf numFmtId="37" fontId="0" fillId="0" borderId="0" xfId="0" applyNumberFormat="1" applyFill="1" applyBorder="1" applyProtection="1"/>
    <xf numFmtId="37" fontId="0" fillId="0" borderId="8" xfId="0" applyNumberFormat="1" applyFill="1" applyBorder="1" applyProtection="1"/>
    <xf numFmtId="37" fontId="0" fillId="0" borderId="9" xfId="0" applyNumberFormat="1" applyFill="1" applyBorder="1" applyProtection="1"/>
    <xf numFmtId="37" fontId="0" fillId="0" borderId="3" xfId="0" applyNumberFormat="1" applyBorder="1" applyProtection="1"/>
    <xf numFmtId="37" fontId="0" fillId="0" borderId="5" xfId="0" applyNumberFormat="1" applyBorder="1" applyProtection="1"/>
    <xf numFmtId="37" fontId="0" fillId="0" borderId="6" xfId="0" applyNumberFormat="1" applyBorder="1" applyProtection="1"/>
    <xf numFmtId="5" fontId="0" fillId="0" borderId="0" xfId="0" applyNumberFormat="1" applyBorder="1" applyProtection="1"/>
    <xf numFmtId="5" fontId="0" fillId="0" borderId="9" xfId="0" applyNumberFormat="1" applyBorder="1" applyProtection="1"/>
    <xf numFmtId="5" fontId="0" fillId="0" borderId="10" xfId="0" applyNumberFormat="1" applyBorder="1" applyProtection="1"/>
    <xf numFmtId="37" fontId="0" fillId="0" borderId="1" xfId="0" applyNumberFormat="1" applyBorder="1" applyProtection="1"/>
    <xf numFmtId="37" fontId="0" fillId="0" borderId="14" xfId="0" applyNumberFormat="1" applyBorder="1" applyProtection="1"/>
    <xf numFmtId="165" fontId="0" fillId="0" borderId="9" xfId="0" applyNumberForma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37" fontId="0" fillId="0" borderId="2" xfId="0" applyNumberFormat="1" applyBorder="1" applyProtection="1"/>
    <xf numFmtId="5" fontId="0" fillId="0" borderId="7" xfId="0" applyNumberFormat="1" applyBorder="1" applyProtection="1"/>
    <xf numFmtId="37" fontId="0" fillId="0" borderId="11" xfId="0" applyNumberFormat="1" applyBorder="1" applyProtection="1"/>
    <xf numFmtId="37" fontId="0" fillId="0" borderId="15" xfId="0" applyNumberFormat="1" applyBorder="1" applyProtection="1"/>
    <xf numFmtId="5" fontId="0" fillId="0" borderId="16" xfId="0" applyNumberFormat="1" applyBorder="1" applyProtection="1"/>
    <xf numFmtId="37" fontId="0" fillId="0" borderId="17" xfId="0" applyNumberFormat="1" applyBorder="1" applyProtection="1"/>
    <xf numFmtId="166" fontId="0" fillId="0" borderId="0" xfId="1" applyNumberFormat="1" applyFont="1"/>
    <xf numFmtId="165" fontId="0" fillId="0" borderId="18" xfId="0" applyNumberFormat="1" applyBorder="1"/>
    <xf numFmtId="37" fontId="0" fillId="0" borderId="19" xfId="0" applyNumberFormat="1" applyBorder="1" applyProtection="1"/>
    <xf numFmtId="37" fontId="0" fillId="0" borderId="20" xfId="0" applyNumberFormat="1" applyBorder="1" applyProtection="1"/>
    <xf numFmtId="37" fontId="0" fillId="0" borderId="21" xfId="0" applyNumberFormat="1" applyBorder="1" applyProtection="1"/>
    <xf numFmtId="37" fontId="0" fillId="0" borderId="22" xfId="0" applyNumberFormat="1" applyBorder="1" applyProtection="1"/>
    <xf numFmtId="165" fontId="0" fillId="0" borderId="23" xfId="0" applyNumberFormat="1" applyBorder="1"/>
    <xf numFmtId="37" fontId="0" fillId="0" borderId="24" xfId="0" applyNumberFormat="1" applyBorder="1" applyProtection="1"/>
    <xf numFmtId="37" fontId="0" fillId="0" borderId="25" xfId="0" applyNumberFormat="1" applyBorder="1" applyProtection="1"/>
    <xf numFmtId="37" fontId="0" fillId="0" borderId="26" xfId="0" applyNumberFormat="1" applyBorder="1" applyProtection="1"/>
    <xf numFmtId="37" fontId="0" fillId="0" borderId="27" xfId="0" applyNumberFormat="1" applyBorder="1" applyProtection="1"/>
    <xf numFmtId="37" fontId="7" fillId="0" borderId="0" xfId="0" applyNumberFormat="1" applyFont="1" applyBorder="1" applyAlignment="1" applyProtection="1">
      <alignment horizontal="center"/>
    </xf>
    <xf numFmtId="165" fontId="7" fillId="0" borderId="0" xfId="0" applyNumberFormat="1" applyFont="1" applyBorder="1" applyAlignment="1">
      <alignment horizontal="center"/>
    </xf>
    <xf numFmtId="165" fontId="7" fillId="0" borderId="1" xfId="0" applyNumberFormat="1" applyFont="1" applyBorder="1"/>
    <xf numFmtId="165" fontId="7" fillId="0" borderId="1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 wrapText="1"/>
    </xf>
    <xf numFmtId="164" fontId="0" fillId="0" borderId="0" xfId="0" applyAlignment="1">
      <alignment horizontal="center" wrapText="1"/>
    </xf>
    <xf numFmtId="165" fontId="4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4" fontId="5" fillId="0" borderId="0" xfId="0" applyFont="1" applyAlignment="1">
      <alignment wrapText="1"/>
    </xf>
    <xf numFmtId="165" fontId="5" fillId="0" borderId="0" xfId="0" applyNumberFormat="1" applyFont="1" applyAlignment="1">
      <alignment horizontal="center"/>
    </xf>
    <xf numFmtId="164" fontId="5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tabSelected="1" zoomScale="75"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P39" sqref="P39"/>
    </sheetView>
  </sheetViews>
  <sheetFormatPr defaultRowHeight="15" x14ac:dyDescent="0.2"/>
  <cols>
    <col min="1" max="1" width="8.21875" style="2" customWidth="1"/>
    <col min="2" max="2" width="13.33203125" style="2" bestFit="1" customWidth="1"/>
    <col min="3" max="3" width="14" style="2" bestFit="1" customWidth="1"/>
    <col min="4" max="4" width="12.77734375" style="2" customWidth="1"/>
    <col min="5" max="5" width="14.109375" style="2" customWidth="1"/>
    <col min="6" max="6" width="11.6640625" style="2" customWidth="1"/>
    <col min="7" max="7" width="10.77734375" style="2" bestFit="1" customWidth="1"/>
    <col min="8" max="8" width="11.77734375" style="2" bestFit="1" customWidth="1"/>
    <col min="9" max="9" width="12.88671875" style="2" customWidth="1"/>
    <col min="10" max="12" width="12.6640625" style="2" customWidth="1"/>
    <col min="13" max="13" width="12.77734375" style="2" customWidth="1"/>
    <col min="14" max="15" width="11.88671875" style="2" customWidth="1"/>
    <col min="16" max="16" width="14.44140625" style="2" customWidth="1"/>
    <col min="17" max="17" width="15.6640625" style="2" customWidth="1"/>
    <col min="18" max="18" width="14.77734375" style="2" customWidth="1"/>
    <col min="19" max="19" width="10.21875" style="2" customWidth="1"/>
    <col min="20" max="20" width="10.77734375" style="2" customWidth="1"/>
    <col min="21" max="21" width="11.44140625" style="2" customWidth="1"/>
    <col min="22" max="22" width="11.109375" style="2" customWidth="1"/>
    <col min="23" max="23" width="13.109375" style="2" bestFit="1" customWidth="1"/>
    <col min="24" max="24" width="12" style="2" customWidth="1"/>
    <col min="25" max="25" width="12.88671875" style="2" bestFit="1" customWidth="1"/>
    <col min="26" max="26" width="15.33203125" style="2" customWidth="1"/>
    <col min="27" max="27" width="12.88671875" style="2" bestFit="1" customWidth="1"/>
    <col min="28" max="28" width="3.109375" style="2" hidden="1" customWidth="1"/>
    <col min="29" max="29" width="11.44140625" style="2" customWidth="1"/>
  </cols>
  <sheetData>
    <row r="1" spans="1:29" ht="18" x14ac:dyDescent="0.25">
      <c r="D1" s="3"/>
      <c r="E1" s="3"/>
      <c r="F1" s="3"/>
      <c r="G1" s="3"/>
      <c r="H1" s="3" t="s">
        <v>1</v>
      </c>
      <c r="J1" s="3" t="s">
        <v>2</v>
      </c>
      <c r="P1" s="76" t="s">
        <v>3</v>
      </c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</row>
    <row r="2" spans="1:29" ht="18" x14ac:dyDescent="0.25">
      <c r="D2" s="3"/>
      <c r="E2" s="3"/>
      <c r="F2" s="3"/>
      <c r="G2" s="3"/>
      <c r="H2" s="3"/>
      <c r="I2" s="3"/>
      <c r="Q2" s="4"/>
      <c r="R2" s="4"/>
    </row>
    <row r="3" spans="1:29" ht="15.75" customHeight="1" x14ac:dyDescent="0.25">
      <c r="A3" s="71" t="s">
        <v>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4" t="s">
        <v>5</v>
      </c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</row>
    <row r="4" spans="1:29" ht="15.75" customHeight="1" x14ac:dyDescent="0.25">
      <c r="A4" s="73" t="s">
        <v>76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1" t="s">
        <v>77</v>
      </c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</row>
    <row r="5" spans="1:29" ht="16.5" thickBot="1" x14ac:dyDescent="0.3">
      <c r="A5" s="5" t="s">
        <v>6</v>
      </c>
      <c r="H5" s="5"/>
      <c r="I5" s="5"/>
      <c r="Q5" s="6"/>
      <c r="R5" s="6"/>
    </row>
    <row r="6" spans="1:29" ht="15.75" thickTop="1" x14ac:dyDescent="0.2">
      <c r="A6" s="7"/>
      <c r="B6" s="8" t="s">
        <v>0</v>
      </c>
      <c r="C6" s="8" t="s">
        <v>0</v>
      </c>
      <c r="D6" s="8"/>
      <c r="E6" s="8"/>
      <c r="F6" s="8"/>
      <c r="G6" s="8" t="s">
        <v>7</v>
      </c>
      <c r="H6" s="8" t="s">
        <v>0</v>
      </c>
      <c r="I6" s="8"/>
      <c r="J6" s="8"/>
      <c r="K6" s="8"/>
      <c r="L6" s="8"/>
      <c r="M6" s="8"/>
      <c r="N6" s="10"/>
      <c r="O6" s="8"/>
      <c r="P6" s="9"/>
      <c r="Q6" s="8"/>
      <c r="R6" s="8"/>
      <c r="S6" s="8"/>
      <c r="T6" s="8"/>
      <c r="U6" s="8"/>
      <c r="V6" s="8"/>
      <c r="W6" s="8"/>
      <c r="X6" s="8"/>
      <c r="Y6" s="8"/>
      <c r="Z6" s="10"/>
      <c r="AA6" s="11"/>
      <c r="AC6"/>
    </row>
    <row r="7" spans="1:29" x14ac:dyDescent="0.2">
      <c r="A7" s="12" t="s">
        <v>8</v>
      </c>
      <c r="B7" s="13" t="s">
        <v>9</v>
      </c>
      <c r="C7" s="13" t="s">
        <v>10</v>
      </c>
      <c r="D7" s="14" t="s">
        <v>11</v>
      </c>
      <c r="E7" s="68" t="s">
        <v>73</v>
      </c>
      <c r="F7" s="14" t="s">
        <v>12</v>
      </c>
      <c r="G7" s="13" t="s">
        <v>13</v>
      </c>
      <c r="H7" s="13" t="s">
        <v>14</v>
      </c>
      <c r="I7" s="13" t="s">
        <v>15</v>
      </c>
      <c r="J7" s="13" t="s">
        <v>16</v>
      </c>
      <c r="K7" s="13" t="s">
        <v>17</v>
      </c>
      <c r="L7" s="13" t="s">
        <v>18</v>
      </c>
      <c r="M7" s="15" t="s">
        <v>19</v>
      </c>
      <c r="N7" s="25" t="s">
        <v>20</v>
      </c>
      <c r="O7" s="16" t="s">
        <v>21</v>
      </c>
      <c r="P7" s="17" t="s">
        <v>65</v>
      </c>
      <c r="Q7" s="67" t="s">
        <v>22</v>
      </c>
      <c r="R7" s="13" t="s">
        <v>23</v>
      </c>
      <c r="S7" s="13" t="s">
        <v>24</v>
      </c>
      <c r="T7" s="13" t="s">
        <v>25</v>
      </c>
      <c r="U7" s="13" t="s">
        <v>26</v>
      </c>
      <c r="V7" s="67" t="s">
        <v>69</v>
      </c>
      <c r="W7" s="13" t="s">
        <v>27</v>
      </c>
      <c r="X7" s="14" t="s">
        <v>28</v>
      </c>
      <c r="Y7" s="4" t="s">
        <v>0</v>
      </c>
      <c r="Z7" s="18" t="s">
        <v>0</v>
      </c>
      <c r="AA7" s="19"/>
      <c r="AC7"/>
    </row>
    <row r="8" spans="1:29" x14ac:dyDescent="0.2">
      <c r="A8" s="12" t="s">
        <v>29</v>
      </c>
      <c r="B8" s="21"/>
      <c r="C8" s="13" t="s">
        <v>30</v>
      </c>
      <c r="D8" s="14" t="s">
        <v>31</v>
      </c>
      <c r="E8" s="68" t="s">
        <v>74</v>
      </c>
      <c r="F8" s="14" t="s">
        <v>32</v>
      </c>
      <c r="G8" s="13" t="s">
        <v>33</v>
      </c>
      <c r="H8" s="13" t="s">
        <v>34</v>
      </c>
      <c r="I8" s="13" t="s">
        <v>35</v>
      </c>
      <c r="J8" s="13" t="s">
        <v>36</v>
      </c>
      <c r="K8" s="13" t="s">
        <v>37</v>
      </c>
      <c r="L8" s="13" t="s">
        <v>38</v>
      </c>
      <c r="M8" s="13" t="s">
        <v>36</v>
      </c>
      <c r="N8" s="25" t="s">
        <v>39</v>
      </c>
      <c r="O8" s="16" t="s">
        <v>40</v>
      </c>
      <c r="P8" s="17" t="s">
        <v>66</v>
      </c>
      <c r="Q8" s="67" t="s">
        <v>41</v>
      </c>
      <c r="R8" s="13" t="s">
        <v>42</v>
      </c>
      <c r="S8" s="13" t="s">
        <v>43</v>
      </c>
      <c r="T8" s="13" t="s">
        <v>44</v>
      </c>
      <c r="U8" s="13" t="s">
        <v>45</v>
      </c>
      <c r="V8" s="67" t="s">
        <v>70</v>
      </c>
      <c r="W8" s="13" t="s">
        <v>46</v>
      </c>
      <c r="X8" s="14" t="s">
        <v>47</v>
      </c>
      <c r="Y8" s="4"/>
      <c r="Z8" s="20"/>
      <c r="AA8" s="22" t="s">
        <v>48</v>
      </c>
      <c r="AC8"/>
    </row>
    <row r="9" spans="1:29" x14ac:dyDescent="0.2">
      <c r="A9" s="23"/>
      <c r="B9" s="21"/>
      <c r="C9" s="13" t="s">
        <v>49</v>
      </c>
      <c r="D9" s="13" t="s">
        <v>50</v>
      </c>
      <c r="E9" s="67" t="s">
        <v>75</v>
      </c>
      <c r="F9" s="4"/>
      <c r="G9" s="4"/>
      <c r="H9" s="14" t="s">
        <v>51</v>
      </c>
      <c r="I9" s="14" t="s">
        <v>52</v>
      </c>
      <c r="J9" s="14" t="s">
        <v>53</v>
      </c>
      <c r="K9" s="14" t="s">
        <v>54</v>
      </c>
      <c r="L9" s="4"/>
      <c r="M9" s="13" t="s">
        <v>55</v>
      </c>
      <c r="N9" s="48"/>
      <c r="O9" s="14"/>
      <c r="P9" s="24" t="s">
        <v>67</v>
      </c>
      <c r="Q9" s="68" t="s">
        <v>56</v>
      </c>
      <c r="R9" s="4"/>
      <c r="S9" s="14" t="s">
        <v>57</v>
      </c>
      <c r="T9" s="14" t="s">
        <v>58</v>
      </c>
      <c r="U9" s="14" t="s">
        <v>59</v>
      </c>
      <c r="V9" s="68" t="s">
        <v>71</v>
      </c>
      <c r="W9" s="14" t="s">
        <v>60</v>
      </c>
      <c r="X9" s="14" t="s">
        <v>61</v>
      </c>
      <c r="Y9" s="13" t="s">
        <v>48</v>
      </c>
      <c r="Z9" s="25" t="s">
        <v>62</v>
      </c>
      <c r="AA9" s="26"/>
      <c r="AC9"/>
    </row>
    <row r="10" spans="1:29" ht="15.75" thickBot="1" x14ac:dyDescent="0.25">
      <c r="A10" s="27"/>
      <c r="B10" s="6"/>
      <c r="C10" s="6"/>
      <c r="D10" s="28" t="s">
        <v>63</v>
      </c>
      <c r="E10" s="28"/>
      <c r="F10" s="6"/>
      <c r="G10" s="6"/>
      <c r="H10" s="6"/>
      <c r="I10" s="6"/>
      <c r="J10" s="29" t="s">
        <v>54</v>
      </c>
      <c r="K10" s="29"/>
      <c r="L10" s="6"/>
      <c r="M10" s="6"/>
      <c r="N10" s="49"/>
      <c r="O10" s="29"/>
      <c r="P10" s="30" t="s">
        <v>68</v>
      </c>
      <c r="Q10" s="70" t="s">
        <v>51</v>
      </c>
      <c r="R10" s="6"/>
      <c r="S10" s="6"/>
      <c r="T10" s="6"/>
      <c r="U10" s="6"/>
      <c r="V10" s="69" t="s">
        <v>72</v>
      </c>
      <c r="W10" s="6"/>
      <c r="X10" s="6"/>
      <c r="Y10" s="6"/>
      <c r="Z10" s="31"/>
      <c r="AA10" s="32"/>
      <c r="AC10"/>
    </row>
    <row r="11" spans="1:29" ht="15.75" thickTop="1" x14ac:dyDescent="0.2">
      <c r="A11" s="2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0"/>
      <c r="O11" s="4"/>
      <c r="P11" s="33"/>
      <c r="Q11" s="4"/>
      <c r="R11" s="4"/>
      <c r="S11" s="4"/>
      <c r="T11" s="4"/>
      <c r="U11" s="4"/>
      <c r="V11" s="4"/>
      <c r="W11" s="4"/>
      <c r="X11" s="4"/>
      <c r="Y11" s="4"/>
      <c r="Z11" s="20"/>
      <c r="AA11" s="11"/>
      <c r="AC11"/>
    </row>
    <row r="12" spans="1:29" x14ac:dyDescent="0.2">
      <c r="A12" s="23">
        <v>1980</v>
      </c>
      <c r="B12" s="34">
        <v>1625075</v>
      </c>
      <c r="C12" s="34">
        <v>55000</v>
      </c>
      <c r="D12" s="34">
        <v>20000</v>
      </c>
      <c r="E12" s="34">
        <v>0</v>
      </c>
      <c r="F12" s="34">
        <v>0</v>
      </c>
      <c r="G12" s="34">
        <v>1405000</v>
      </c>
      <c r="H12" s="34">
        <v>0</v>
      </c>
      <c r="I12" s="34">
        <v>85000</v>
      </c>
      <c r="J12" s="34">
        <v>70300</v>
      </c>
      <c r="K12" s="34">
        <v>0</v>
      </c>
      <c r="L12" s="34">
        <v>425000</v>
      </c>
      <c r="M12" s="34">
        <v>0</v>
      </c>
      <c r="N12" s="18">
        <v>0</v>
      </c>
      <c r="O12" s="34">
        <v>0</v>
      </c>
      <c r="P12" s="35">
        <v>0</v>
      </c>
      <c r="Q12" s="34">
        <v>0</v>
      </c>
      <c r="R12" s="34">
        <v>0</v>
      </c>
      <c r="S12" s="34">
        <v>0</v>
      </c>
      <c r="T12" s="34">
        <v>0</v>
      </c>
      <c r="U12" s="34">
        <v>0</v>
      </c>
      <c r="V12" s="34">
        <v>0</v>
      </c>
      <c r="W12" s="34">
        <v>0</v>
      </c>
      <c r="X12" s="34">
        <v>0</v>
      </c>
      <c r="Y12" s="34">
        <f t="shared" ref="Y12:Y46" si="0">SUM(B12:X12)</f>
        <v>3685375</v>
      </c>
      <c r="Z12" s="18">
        <v>17884</v>
      </c>
      <c r="AA12" s="19">
        <f t="shared" ref="AA12:AA37" si="1">SUM(Y12:Z12)</f>
        <v>3703259</v>
      </c>
      <c r="AC12"/>
    </row>
    <row r="13" spans="1:29" x14ac:dyDescent="0.2">
      <c r="A13" s="23">
        <v>1981</v>
      </c>
      <c r="B13" s="34">
        <v>2095000</v>
      </c>
      <c r="C13" s="34">
        <v>45000</v>
      </c>
      <c r="D13" s="34">
        <v>25000</v>
      </c>
      <c r="E13" s="34">
        <v>0</v>
      </c>
      <c r="F13" s="34">
        <v>25000</v>
      </c>
      <c r="G13" s="34">
        <v>1455000</v>
      </c>
      <c r="H13" s="34">
        <v>0</v>
      </c>
      <c r="I13" s="34">
        <v>72500</v>
      </c>
      <c r="J13" s="34">
        <v>56840</v>
      </c>
      <c r="K13" s="34">
        <v>0</v>
      </c>
      <c r="L13" s="34">
        <v>615032</v>
      </c>
      <c r="M13" s="34">
        <v>0</v>
      </c>
      <c r="N13" s="18">
        <v>0</v>
      </c>
      <c r="O13" s="34">
        <v>0</v>
      </c>
      <c r="P13" s="35">
        <v>0</v>
      </c>
      <c r="Q13" s="34">
        <v>0</v>
      </c>
      <c r="R13" s="34">
        <v>0</v>
      </c>
      <c r="S13" s="34">
        <v>0</v>
      </c>
      <c r="T13" s="34">
        <v>0</v>
      </c>
      <c r="U13" s="34">
        <v>0</v>
      </c>
      <c r="V13" s="34">
        <v>0</v>
      </c>
      <c r="W13" s="34">
        <v>0</v>
      </c>
      <c r="X13" s="34">
        <v>0</v>
      </c>
      <c r="Y13" s="34">
        <f t="shared" si="0"/>
        <v>4389372</v>
      </c>
      <c r="Z13" s="18">
        <v>22200</v>
      </c>
      <c r="AA13" s="19">
        <f t="shared" si="1"/>
        <v>4411572</v>
      </c>
      <c r="AC13"/>
    </row>
    <row r="14" spans="1:29" x14ac:dyDescent="0.2">
      <c r="A14" s="23">
        <v>1982</v>
      </c>
      <c r="B14" s="34">
        <v>1377500</v>
      </c>
      <c r="C14" s="34">
        <v>55000</v>
      </c>
      <c r="D14" s="34">
        <v>25000</v>
      </c>
      <c r="E14" s="34">
        <v>0</v>
      </c>
      <c r="F14" s="34">
        <v>7000</v>
      </c>
      <c r="G14" s="34">
        <v>1365250</v>
      </c>
      <c r="H14" s="34">
        <v>0</v>
      </c>
      <c r="I14" s="34">
        <v>68500</v>
      </c>
      <c r="J14" s="34">
        <v>49600</v>
      </c>
      <c r="K14" s="34">
        <v>0</v>
      </c>
      <c r="L14" s="34">
        <v>560000</v>
      </c>
      <c r="M14" s="34">
        <v>0</v>
      </c>
      <c r="N14" s="18">
        <v>0</v>
      </c>
      <c r="O14" s="34">
        <v>0</v>
      </c>
      <c r="P14" s="35">
        <v>0</v>
      </c>
      <c r="Q14" s="34">
        <v>0</v>
      </c>
      <c r="R14" s="34">
        <v>0</v>
      </c>
      <c r="S14" s="34">
        <v>0</v>
      </c>
      <c r="T14" s="34">
        <v>0</v>
      </c>
      <c r="U14" s="34">
        <v>0</v>
      </c>
      <c r="V14" s="34">
        <v>0</v>
      </c>
      <c r="W14" s="34">
        <v>0</v>
      </c>
      <c r="X14" s="34">
        <v>0</v>
      </c>
      <c r="Y14" s="34">
        <f t="shared" si="0"/>
        <v>3507850</v>
      </c>
      <c r="Z14" s="18">
        <v>24388</v>
      </c>
      <c r="AA14" s="19">
        <f t="shared" si="1"/>
        <v>3532238</v>
      </c>
      <c r="AC14"/>
    </row>
    <row r="15" spans="1:29" x14ac:dyDescent="0.2">
      <c r="A15" s="23">
        <v>1983</v>
      </c>
      <c r="B15" s="34">
        <v>1606650</v>
      </c>
      <c r="C15" s="34">
        <v>50000</v>
      </c>
      <c r="D15" s="34">
        <v>25000</v>
      </c>
      <c r="E15" s="34">
        <v>0</v>
      </c>
      <c r="F15" s="34">
        <v>10000</v>
      </c>
      <c r="G15" s="34">
        <v>1200000</v>
      </c>
      <c r="H15" s="34">
        <v>756175</v>
      </c>
      <c r="I15" s="34">
        <v>91325</v>
      </c>
      <c r="J15" s="34">
        <v>58250</v>
      </c>
      <c r="K15" s="34">
        <v>0</v>
      </c>
      <c r="L15" s="34">
        <v>412000</v>
      </c>
      <c r="M15" s="34">
        <v>0</v>
      </c>
      <c r="N15" s="18">
        <v>0</v>
      </c>
      <c r="O15" s="34">
        <v>0</v>
      </c>
      <c r="P15" s="35">
        <v>0</v>
      </c>
      <c r="Q15" s="34">
        <v>0</v>
      </c>
      <c r="R15" s="34">
        <v>0</v>
      </c>
      <c r="S15" s="34">
        <v>0</v>
      </c>
      <c r="T15" s="34">
        <v>0</v>
      </c>
      <c r="U15" s="34">
        <v>240000</v>
      </c>
      <c r="V15" s="34">
        <v>0</v>
      </c>
      <c r="W15" s="34">
        <v>0</v>
      </c>
      <c r="X15" s="34">
        <v>0</v>
      </c>
      <c r="Y15" s="34">
        <f t="shared" si="0"/>
        <v>4449400</v>
      </c>
      <c r="Z15" s="18">
        <v>28407</v>
      </c>
      <c r="AA15" s="19">
        <f t="shared" si="1"/>
        <v>4477807</v>
      </c>
      <c r="AC15"/>
    </row>
    <row r="16" spans="1:29" x14ac:dyDescent="0.2">
      <c r="A16" s="23">
        <v>1984</v>
      </c>
      <c r="B16" s="34">
        <v>1138900</v>
      </c>
      <c r="C16" s="34">
        <v>50000</v>
      </c>
      <c r="D16" s="34">
        <v>26100</v>
      </c>
      <c r="E16" s="34">
        <v>0</v>
      </c>
      <c r="F16" s="34">
        <v>10000</v>
      </c>
      <c r="G16" s="34">
        <v>0</v>
      </c>
      <c r="H16" s="34">
        <v>2318606</v>
      </c>
      <c r="I16" s="34">
        <v>69986</v>
      </c>
      <c r="J16" s="34">
        <v>54800</v>
      </c>
      <c r="K16" s="34">
        <v>0</v>
      </c>
      <c r="L16" s="34">
        <v>295400</v>
      </c>
      <c r="M16" s="34">
        <v>0</v>
      </c>
      <c r="N16" s="18">
        <v>0</v>
      </c>
      <c r="O16" s="34">
        <v>0</v>
      </c>
      <c r="P16" s="35">
        <v>0</v>
      </c>
      <c r="Q16" s="34">
        <v>0</v>
      </c>
      <c r="R16" s="34">
        <v>0</v>
      </c>
      <c r="S16" s="34">
        <v>0</v>
      </c>
      <c r="T16" s="34">
        <v>0</v>
      </c>
      <c r="U16" s="34">
        <v>250000</v>
      </c>
      <c r="V16" s="34">
        <v>0</v>
      </c>
      <c r="W16" s="34">
        <v>0</v>
      </c>
      <c r="X16" s="34">
        <v>0</v>
      </c>
      <c r="Y16" s="34">
        <f t="shared" si="0"/>
        <v>4213792</v>
      </c>
      <c r="Z16" s="18">
        <v>29400</v>
      </c>
      <c r="AA16" s="19">
        <f t="shared" si="1"/>
        <v>4243192</v>
      </c>
      <c r="AC16"/>
    </row>
    <row r="17" spans="1:29" x14ac:dyDescent="0.2">
      <c r="A17" s="57">
        <v>1985</v>
      </c>
      <c r="B17" s="58">
        <v>1018800</v>
      </c>
      <c r="C17" s="58">
        <v>50000</v>
      </c>
      <c r="D17" s="58">
        <v>26200</v>
      </c>
      <c r="E17" s="58">
        <v>0</v>
      </c>
      <c r="F17" s="58">
        <v>5000</v>
      </c>
      <c r="G17" s="58">
        <v>0</v>
      </c>
      <c r="H17" s="58">
        <v>2377730</v>
      </c>
      <c r="I17" s="58">
        <v>71770</v>
      </c>
      <c r="J17" s="58">
        <v>51000</v>
      </c>
      <c r="K17" s="58">
        <v>0</v>
      </c>
      <c r="L17" s="58">
        <v>250000</v>
      </c>
      <c r="M17" s="58">
        <v>0</v>
      </c>
      <c r="N17" s="59">
        <v>0</v>
      </c>
      <c r="O17" s="58">
        <v>0</v>
      </c>
      <c r="P17" s="60">
        <v>0</v>
      </c>
      <c r="Q17" s="58">
        <v>0</v>
      </c>
      <c r="R17" s="58">
        <v>0</v>
      </c>
      <c r="S17" s="58">
        <v>0</v>
      </c>
      <c r="T17" s="58">
        <v>0</v>
      </c>
      <c r="U17" s="58">
        <v>250000</v>
      </c>
      <c r="V17" s="34">
        <v>0</v>
      </c>
      <c r="W17" s="58">
        <v>0</v>
      </c>
      <c r="X17" s="58">
        <v>0</v>
      </c>
      <c r="Y17" s="34">
        <f t="shared" si="0"/>
        <v>4100500</v>
      </c>
      <c r="Z17" s="59">
        <v>31000</v>
      </c>
      <c r="AA17" s="61">
        <f t="shared" si="1"/>
        <v>4131500</v>
      </c>
      <c r="AC17"/>
    </row>
    <row r="18" spans="1:29" x14ac:dyDescent="0.2">
      <c r="A18" s="23">
        <v>1986</v>
      </c>
      <c r="B18" s="34">
        <v>970565</v>
      </c>
      <c r="C18" s="34">
        <v>47850</v>
      </c>
      <c r="D18" s="34">
        <v>29500</v>
      </c>
      <c r="E18" s="34">
        <v>0</v>
      </c>
      <c r="F18" s="34">
        <v>4785</v>
      </c>
      <c r="G18" s="34">
        <v>0</v>
      </c>
      <c r="H18" s="34">
        <v>1997264</v>
      </c>
      <c r="I18" s="34">
        <v>60286</v>
      </c>
      <c r="J18" s="34">
        <v>16652</v>
      </c>
      <c r="K18" s="34">
        <v>0</v>
      </c>
      <c r="L18" s="34">
        <v>191400</v>
      </c>
      <c r="M18" s="34">
        <v>0</v>
      </c>
      <c r="N18" s="18">
        <v>0</v>
      </c>
      <c r="O18" s="34">
        <v>0</v>
      </c>
      <c r="P18" s="35">
        <v>0</v>
      </c>
      <c r="Q18" s="34">
        <v>0</v>
      </c>
      <c r="R18" s="34">
        <v>0</v>
      </c>
      <c r="S18" s="34">
        <v>0</v>
      </c>
      <c r="T18" s="34">
        <v>0</v>
      </c>
      <c r="U18" s="34">
        <v>217239</v>
      </c>
      <c r="V18" s="34">
        <v>0</v>
      </c>
      <c r="W18" s="34">
        <v>0</v>
      </c>
      <c r="X18" s="34">
        <v>0</v>
      </c>
      <c r="Y18" s="34">
        <f t="shared" si="0"/>
        <v>3535541</v>
      </c>
      <c r="Z18" s="18">
        <v>28710</v>
      </c>
      <c r="AA18" s="19">
        <f t="shared" si="1"/>
        <v>3564251</v>
      </c>
      <c r="AC18"/>
    </row>
    <row r="19" spans="1:29" x14ac:dyDescent="0.2">
      <c r="A19" s="23">
        <v>1987</v>
      </c>
      <c r="B19" s="34">
        <v>915000</v>
      </c>
      <c r="C19" s="34">
        <v>45000</v>
      </c>
      <c r="D19" s="34">
        <v>35000</v>
      </c>
      <c r="E19" s="34">
        <v>0</v>
      </c>
      <c r="F19" s="34">
        <v>7500</v>
      </c>
      <c r="G19" s="34">
        <v>0</v>
      </c>
      <c r="H19" s="34">
        <v>1924995</v>
      </c>
      <c r="I19" s="34">
        <v>75005</v>
      </c>
      <c r="J19" s="34">
        <v>17400</v>
      </c>
      <c r="K19" s="34">
        <v>0</v>
      </c>
      <c r="L19" s="34">
        <v>200000</v>
      </c>
      <c r="M19" s="34">
        <v>0</v>
      </c>
      <c r="N19" s="18">
        <v>0</v>
      </c>
      <c r="O19" s="34">
        <v>0</v>
      </c>
      <c r="P19" s="35">
        <v>0</v>
      </c>
      <c r="Q19" s="34">
        <v>0</v>
      </c>
      <c r="R19" s="34">
        <v>0</v>
      </c>
      <c r="S19" s="34">
        <v>0</v>
      </c>
      <c r="T19" s="34">
        <v>0</v>
      </c>
      <c r="U19" s="34">
        <v>201120</v>
      </c>
      <c r="V19" s="34">
        <v>0</v>
      </c>
      <c r="W19" s="34">
        <v>0</v>
      </c>
      <c r="X19" s="34">
        <v>0</v>
      </c>
      <c r="Y19" s="34">
        <f t="shared" si="0"/>
        <v>3421020</v>
      </c>
      <c r="Z19" s="18">
        <v>31000</v>
      </c>
      <c r="AA19" s="19">
        <f t="shared" si="1"/>
        <v>3452020</v>
      </c>
      <c r="AC19"/>
    </row>
    <row r="20" spans="1:29" x14ac:dyDescent="0.2">
      <c r="A20" s="23">
        <v>1988</v>
      </c>
      <c r="B20" s="34">
        <v>980250</v>
      </c>
      <c r="C20" s="34">
        <v>45000</v>
      </c>
      <c r="D20" s="34">
        <v>35000</v>
      </c>
      <c r="E20" s="34">
        <v>0</v>
      </c>
      <c r="F20" s="34">
        <v>0</v>
      </c>
      <c r="G20" s="34">
        <v>0</v>
      </c>
      <c r="H20" s="34">
        <v>1732314</v>
      </c>
      <c r="I20" s="34">
        <v>69389</v>
      </c>
      <c r="J20" s="34">
        <v>12217</v>
      </c>
      <c r="K20" s="34">
        <v>0</v>
      </c>
      <c r="L20" s="34">
        <v>123500</v>
      </c>
      <c r="M20" s="34">
        <v>0</v>
      </c>
      <c r="N20" s="18">
        <v>0</v>
      </c>
      <c r="O20" s="34">
        <v>0</v>
      </c>
      <c r="P20" s="35">
        <v>0</v>
      </c>
      <c r="Q20" s="34">
        <v>0</v>
      </c>
      <c r="R20" s="34">
        <v>0</v>
      </c>
      <c r="S20" s="34">
        <v>0</v>
      </c>
      <c r="T20" s="34">
        <v>0</v>
      </c>
      <c r="U20" s="34">
        <v>180500</v>
      </c>
      <c r="V20" s="34">
        <v>0</v>
      </c>
      <c r="W20" s="34">
        <v>0</v>
      </c>
      <c r="X20" s="34">
        <v>5000</v>
      </c>
      <c r="Y20" s="34">
        <f t="shared" si="0"/>
        <v>3183170</v>
      </c>
      <c r="Z20" s="18">
        <v>31882</v>
      </c>
      <c r="AA20" s="19">
        <f t="shared" si="1"/>
        <v>3215052</v>
      </c>
      <c r="AC20"/>
    </row>
    <row r="21" spans="1:29" x14ac:dyDescent="0.2">
      <c r="A21" s="62">
        <v>1989</v>
      </c>
      <c r="B21" s="63">
        <v>985000</v>
      </c>
      <c r="C21" s="63">
        <v>45000</v>
      </c>
      <c r="D21" s="63">
        <v>35000</v>
      </c>
      <c r="E21" s="63">
        <v>0</v>
      </c>
      <c r="F21" s="63">
        <v>0</v>
      </c>
      <c r="G21" s="63">
        <v>0</v>
      </c>
      <c r="H21" s="63">
        <v>1603596</v>
      </c>
      <c r="I21" s="63">
        <v>71404</v>
      </c>
      <c r="J21" s="63">
        <v>10000</v>
      </c>
      <c r="K21" s="63">
        <v>0</v>
      </c>
      <c r="L21" s="63">
        <v>200000</v>
      </c>
      <c r="M21" s="63">
        <v>0</v>
      </c>
      <c r="N21" s="64">
        <v>0</v>
      </c>
      <c r="O21" s="63">
        <v>0</v>
      </c>
      <c r="P21" s="65">
        <v>0</v>
      </c>
      <c r="Q21" s="63">
        <v>0</v>
      </c>
      <c r="R21" s="63">
        <v>0</v>
      </c>
      <c r="S21" s="63">
        <v>0</v>
      </c>
      <c r="T21" s="63">
        <v>0</v>
      </c>
      <c r="U21" s="63">
        <v>168000</v>
      </c>
      <c r="V21" s="34">
        <v>0</v>
      </c>
      <c r="W21" s="63">
        <v>0</v>
      </c>
      <c r="X21" s="63">
        <v>5000</v>
      </c>
      <c r="Y21" s="34">
        <f t="shared" si="0"/>
        <v>3123000</v>
      </c>
      <c r="Z21" s="64">
        <v>31882</v>
      </c>
      <c r="AA21" s="66">
        <f t="shared" si="1"/>
        <v>3154882</v>
      </c>
      <c r="AC21"/>
    </row>
    <row r="22" spans="1:29" x14ac:dyDescent="0.2">
      <c r="A22" s="23">
        <v>1990</v>
      </c>
      <c r="B22" s="34">
        <v>982045</v>
      </c>
      <c r="C22" s="34">
        <v>44370</v>
      </c>
      <c r="D22" s="34">
        <v>34510</v>
      </c>
      <c r="E22" s="34">
        <v>0</v>
      </c>
      <c r="F22" s="34">
        <v>0</v>
      </c>
      <c r="G22" s="34">
        <v>0</v>
      </c>
      <c r="H22" s="34">
        <v>1624380</v>
      </c>
      <c r="I22" s="34">
        <v>70520</v>
      </c>
      <c r="J22" s="34">
        <v>9970</v>
      </c>
      <c r="K22" s="34">
        <v>0</v>
      </c>
      <c r="L22" s="34">
        <v>159520</v>
      </c>
      <c r="M22" s="34">
        <v>0</v>
      </c>
      <c r="N22" s="18">
        <v>0</v>
      </c>
      <c r="O22" s="34">
        <v>0</v>
      </c>
      <c r="P22" s="35">
        <v>0</v>
      </c>
      <c r="Q22" s="34">
        <v>0</v>
      </c>
      <c r="R22" s="34">
        <v>0</v>
      </c>
      <c r="S22" s="34">
        <v>0</v>
      </c>
      <c r="T22" s="34">
        <v>0</v>
      </c>
      <c r="U22" s="34">
        <v>84745</v>
      </c>
      <c r="V22" s="34">
        <v>0</v>
      </c>
      <c r="W22" s="34">
        <v>0</v>
      </c>
      <c r="X22" s="34">
        <v>4930</v>
      </c>
      <c r="Y22" s="34">
        <f t="shared" si="0"/>
        <v>3014990</v>
      </c>
      <c r="Z22" s="18">
        <v>31809</v>
      </c>
      <c r="AA22" s="19">
        <f t="shared" si="1"/>
        <v>3046799</v>
      </c>
      <c r="AC22"/>
    </row>
    <row r="23" spans="1:29" x14ac:dyDescent="0.2">
      <c r="A23" s="23">
        <v>1991</v>
      </c>
      <c r="B23" s="34">
        <v>1114982</v>
      </c>
      <c r="C23" s="34">
        <v>45000</v>
      </c>
      <c r="D23" s="34">
        <v>35000</v>
      </c>
      <c r="E23" s="34">
        <v>0</v>
      </c>
      <c r="F23" s="34">
        <v>0</v>
      </c>
      <c r="G23" s="34">
        <v>0</v>
      </c>
      <c r="H23" s="34">
        <v>1734620</v>
      </c>
      <c r="I23" s="34">
        <v>70359</v>
      </c>
      <c r="J23" s="34">
        <v>8000</v>
      </c>
      <c r="K23" s="34">
        <v>0</v>
      </c>
      <c r="L23" s="34">
        <v>148998</v>
      </c>
      <c r="M23" s="34">
        <v>0</v>
      </c>
      <c r="N23" s="18">
        <v>0</v>
      </c>
      <c r="O23" s="34">
        <v>0</v>
      </c>
      <c r="P23" s="35">
        <v>0</v>
      </c>
      <c r="Q23" s="34">
        <v>0</v>
      </c>
      <c r="R23" s="34">
        <v>0</v>
      </c>
      <c r="S23" s="34">
        <v>0</v>
      </c>
      <c r="T23" s="34">
        <v>0</v>
      </c>
      <c r="U23" s="34">
        <v>64099</v>
      </c>
      <c r="V23" s="34">
        <v>0</v>
      </c>
      <c r="W23" s="34">
        <v>0</v>
      </c>
      <c r="X23" s="34">
        <v>5000</v>
      </c>
      <c r="Y23" s="34">
        <f t="shared" si="0"/>
        <v>3226058</v>
      </c>
      <c r="Z23" s="18">
        <v>32583</v>
      </c>
      <c r="AA23" s="19">
        <f t="shared" si="1"/>
        <v>3258641</v>
      </c>
      <c r="AB23" s="1"/>
      <c r="AC23"/>
    </row>
    <row r="24" spans="1:29" x14ac:dyDescent="0.2">
      <c r="A24" s="23">
        <v>1992</v>
      </c>
      <c r="B24" s="34">
        <v>1356167</v>
      </c>
      <c r="C24" s="34">
        <v>43688</v>
      </c>
      <c r="D24" s="34">
        <v>54884</v>
      </c>
      <c r="E24" s="34">
        <v>0</v>
      </c>
      <c r="F24" s="34">
        <v>0</v>
      </c>
      <c r="G24" s="34">
        <v>0</v>
      </c>
      <c r="H24" s="34">
        <v>1822762</v>
      </c>
      <c r="I24" s="34">
        <f>111087-5000</f>
        <v>106087</v>
      </c>
      <c r="J24" s="34">
        <v>60427</v>
      </c>
      <c r="K24" s="34">
        <v>0</v>
      </c>
      <c r="L24" s="34">
        <v>160000</v>
      </c>
      <c r="M24" s="34">
        <v>0</v>
      </c>
      <c r="N24" s="18">
        <v>0</v>
      </c>
      <c r="O24" s="34">
        <v>0</v>
      </c>
      <c r="P24" s="35">
        <v>0</v>
      </c>
      <c r="Q24" s="34">
        <v>0</v>
      </c>
      <c r="R24" s="34">
        <v>0</v>
      </c>
      <c r="S24" s="34">
        <v>0</v>
      </c>
      <c r="T24" s="34">
        <v>0</v>
      </c>
      <c r="U24" s="34">
        <v>124000</v>
      </c>
      <c r="V24" s="34">
        <v>0</v>
      </c>
      <c r="W24" s="34">
        <v>0</v>
      </c>
      <c r="X24" s="34">
        <v>6985</v>
      </c>
      <c r="Y24" s="34">
        <f t="shared" si="0"/>
        <v>3735000</v>
      </c>
      <c r="Z24" s="18">
        <v>37000</v>
      </c>
      <c r="AA24" s="19">
        <f t="shared" si="1"/>
        <v>3772000</v>
      </c>
      <c r="AC24"/>
    </row>
    <row r="25" spans="1:29" x14ac:dyDescent="0.2">
      <c r="A25" s="23">
        <v>1993</v>
      </c>
      <c r="B25" s="34">
        <v>1725000</v>
      </c>
      <c r="C25" s="34">
        <v>38250</v>
      </c>
      <c r="D25" s="34">
        <v>48636</v>
      </c>
      <c r="E25" s="34">
        <v>0</v>
      </c>
      <c r="F25" s="34">
        <v>0</v>
      </c>
      <c r="G25" s="34">
        <v>0</v>
      </c>
      <c r="H25" s="34">
        <v>1560539</v>
      </c>
      <c r="I25" s="34">
        <v>95075</v>
      </c>
      <c r="J25" s="34">
        <v>42500</v>
      </c>
      <c r="K25" s="34">
        <v>0</v>
      </c>
      <c r="L25" s="34">
        <v>75000</v>
      </c>
      <c r="M25" s="34">
        <v>0</v>
      </c>
      <c r="N25" s="18">
        <v>0</v>
      </c>
      <c r="O25" s="34">
        <v>0</v>
      </c>
      <c r="P25" s="35">
        <v>0</v>
      </c>
      <c r="Q25" s="34">
        <v>0</v>
      </c>
      <c r="R25" s="34">
        <v>0</v>
      </c>
      <c r="S25" s="34">
        <v>0</v>
      </c>
      <c r="T25" s="34">
        <v>0</v>
      </c>
      <c r="U25" s="34">
        <v>170000</v>
      </c>
      <c r="V25" s="34">
        <v>0</v>
      </c>
      <c r="W25" s="34">
        <v>0</v>
      </c>
      <c r="X25" s="34">
        <v>6000</v>
      </c>
      <c r="Y25" s="34">
        <f t="shared" si="0"/>
        <v>3761000</v>
      </c>
      <c r="Z25" s="18">
        <v>38245</v>
      </c>
      <c r="AA25" s="19">
        <f t="shared" si="1"/>
        <v>3799245</v>
      </c>
      <c r="AB25" s="1"/>
      <c r="AC25"/>
    </row>
    <row r="26" spans="1:29" x14ac:dyDescent="0.2">
      <c r="A26" s="23">
        <v>1994</v>
      </c>
      <c r="B26" s="34">
        <v>1785000</v>
      </c>
      <c r="C26" s="34">
        <v>41513</v>
      </c>
      <c r="D26" s="34">
        <v>58726</v>
      </c>
      <c r="E26" s="34">
        <v>0</v>
      </c>
      <c r="F26" s="34">
        <v>0</v>
      </c>
      <c r="G26" s="34">
        <v>0</v>
      </c>
      <c r="H26" s="34">
        <v>2226553</v>
      </c>
      <c r="I26" s="34">
        <v>129588</v>
      </c>
      <c r="J26" s="34">
        <v>47428</v>
      </c>
      <c r="K26" s="34">
        <v>0</v>
      </c>
      <c r="L26" s="34">
        <v>45000</v>
      </c>
      <c r="M26" s="34">
        <v>0</v>
      </c>
      <c r="N26" s="18">
        <v>0</v>
      </c>
      <c r="O26" s="34">
        <v>0</v>
      </c>
      <c r="P26" s="35">
        <v>0</v>
      </c>
      <c r="Q26" s="34">
        <v>0</v>
      </c>
      <c r="R26" s="34">
        <v>0</v>
      </c>
      <c r="S26" s="34">
        <v>0</v>
      </c>
      <c r="T26" s="34">
        <v>0</v>
      </c>
      <c r="U26" s="34">
        <v>200000</v>
      </c>
      <c r="V26" s="34">
        <v>0</v>
      </c>
      <c r="W26" s="34">
        <v>0</v>
      </c>
      <c r="X26" s="34">
        <v>6000</v>
      </c>
      <c r="Y26" s="34">
        <f t="shared" si="0"/>
        <v>4539808</v>
      </c>
      <c r="Z26" s="18">
        <v>39457</v>
      </c>
      <c r="AA26" s="19">
        <f t="shared" si="1"/>
        <v>4579265</v>
      </c>
      <c r="AB26" s="1"/>
      <c r="AC26"/>
    </row>
    <row r="27" spans="1:29" x14ac:dyDescent="0.2">
      <c r="A27" s="57">
        <v>1995</v>
      </c>
      <c r="B27" s="58">
        <v>1724904</v>
      </c>
      <c r="C27" s="58">
        <v>41513</v>
      </c>
      <c r="D27" s="58">
        <v>59152</v>
      </c>
      <c r="E27" s="58">
        <v>0</v>
      </c>
      <c r="F27" s="58">
        <v>0</v>
      </c>
      <c r="G27" s="58">
        <v>0</v>
      </c>
      <c r="H27" s="58">
        <v>2299836</v>
      </c>
      <c r="I27" s="58">
        <v>137536</v>
      </c>
      <c r="J27" s="58">
        <v>46953</v>
      </c>
      <c r="K27" s="58">
        <v>0</v>
      </c>
      <c r="L27" s="58">
        <v>48030</v>
      </c>
      <c r="M27" s="58">
        <v>0</v>
      </c>
      <c r="N27" s="59">
        <v>0</v>
      </c>
      <c r="O27" s="58">
        <v>0</v>
      </c>
      <c r="P27" s="60">
        <v>0</v>
      </c>
      <c r="Q27" s="58">
        <v>0</v>
      </c>
      <c r="R27" s="58">
        <v>0</v>
      </c>
      <c r="S27" s="58">
        <v>0</v>
      </c>
      <c r="T27" s="58">
        <v>0</v>
      </c>
      <c r="U27" s="58">
        <v>200000</v>
      </c>
      <c r="V27" s="34">
        <v>0</v>
      </c>
      <c r="W27" s="58">
        <v>0</v>
      </c>
      <c r="X27" s="58">
        <v>6000</v>
      </c>
      <c r="Y27" s="34">
        <f t="shared" si="0"/>
        <v>4563924</v>
      </c>
      <c r="Z27" s="59">
        <v>42316</v>
      </c>
      <c r="AA27" s="61">
        <f t="shared" si="1"/>
        <v>4606240</v>
      </c>
      <c r="AC27"/>
    </row>
    <row r="28" spans="1:29" x14ac:dyDescent="0.2">
      <c r="A28" s="23">
        <v>1996</v>
      </c>
      <c r="B28" s="34">
        <v>1665000</v>
      </c>
      <c r="C28" s="34">
        <v>39500</v>
      </c>
      <c r="D28" s="34">
        <v>51609</v>
      </c>
      <c r="E28" s="34">
        <v>0</v>
      </c>
      <c r="F28" s="34">
        <v>0</v>
      </c>
      <c r="G28" s="34">
        <v>0</v>
      </c>
      <c r="H28" s="34">
        <v>1890147</v>
      </c>
      <c r="I28" s="34">
        <v>114572</v>
      </c>
      <c r="J28" s="34">
        <v>41500</v>
      </c>
      <c r="K28" s="34">
        <v>0</v>
      </c>
      <c r="L28" s="34">
        <v>0</v>
      </c>
      <c r="M28" s="34">
        <v>0</v>
      </c>
      <c r="N28" s="18">
        <v>0</v>
      </c>
      <c r="O28" s="34">
        <v>0</v>
      </c>
      <c r="P28" s="35">
        <v>0</v>
      </c>
      <c r="Q28" s="34">
        <v>0</v>
      </c>
      <c r="R28" s="34">
        <v>0</v>
      </c>
      <c r="S28" s="34">
        <v>0</v>
      </c>
      <c r="T28" s="34">
        <v>0</v>
      </c>
      <c r="U28" s="34">
        <v>200000</v>
      </c>
      <c r="V28" s="34">
        <v>0</v>
      </c>
      <c r="W28" s="34">
        <v>0</v>
      </c>
      <c r="X28" s="34">
        <v>6000</v>
      </c>
      <c r="Y28" s="34">
        <f t="shared" si="0"/>
        <v>4008328</v>
      </c>
      <c r="Z28" s="18">
        <v>40722</v>
      </c>
      <c r="AA28" s="19">
        <f t="shared" si="1"/>
        <v>4049050</v>
      </c>
      <c r="AC28"/>
    </row>
    <row r="29" spans="1:29" x14ac:dyDescent="0.2">
      <c r="A29" s="23">
        <v>1997</v>
      </c>
      <c r="B29" s="34">
        <v>1900000</v>
      </c>
      <c r="C29" s="34">
        <v>39500</v>
      </c>
      <c r="D29" s="34">
        <v>56041</v>
      </c>
      <c r="E29" s="34">
        <v>0</v>
      </c>
      <c r="F29" s="34">
        <v>0</v>
      </c>
      <c r="G29" s="34">
        <v>0</v>
      </c>
      <c r="H29" s="34">
        <v>1978021</v>
      </c>
      <c r="I29" s="34">
        <v>119623</v>
      </c>
      <c r="J29" s="34">
        <v>41500</v>
      </c>
      <c r="K29" s="34">
        <v>0</v>
      </c>
      <c r="L29" s="34">
        <v>0</v>
      </c>
      <c r="M29" s="34">
        <v>0</v>
      </c>
      <c r="N29" s="18">
        <v>0</v>
      </c>
      <c r="O29" s="34">
        <v>0</v>
      </c>
      <c r="P29" s="35">
        <v>0</v>
      </c>
      <c r="Q29" s="34">
        <v>0</v>
      </c>
      <c r="R29" s="34">
        <v>0</v>
      </c>
      <c r="S29" s="34">
        <v>0</v>
      </c>
      <c r="T29" s="34">
        <v>0</v>
      </c>
      <c r="U29" s="34">
        <v>200000</v>
      </c>
      <c r="V29" s="34">
        <v>0</v>
      </c>
      <c r="W29" s="34">
        <v>0</v>
      </c>
      <c r="X29" s="34">
        <v>6000</v>
      </c>
      <c r="Y29" s="34">
        <f t="shared" si="0"/>
        <v>4340685</v>
      </c>
      <c r="Z29" s="18">
        <v>41826</v>
      </c>
      <c r="AA29" s="19">
        <f t="shared" si="1"/>
        <v>4382511</v>
      </c>
      <c r="AC29"/>
    </row>
    <row r="30" spans="1:29" x14ac:dyDescent="0.2">
      <c r="A30" s="23">
        <v>1998</v>
      </c>
      <c r="B30" s="34">
        <v>2000000</v>
      </c>
      <c r="C30" s="34">
        <v>39499</v>
      </c>
      <c r="D30" s="34">
        <v>62219</v>
      </c>
      <c r="E30" s="34">
        <v>0</v>
      </c>
      <c r="F30" s="34">
        <v>0</v>
      </c>
      <c r="G30" s="34">
        <v>0</v>
      </c>
      <c r="H30" s="34">
        <v>2303703</v>
      </c>
      <c r="I30" s="34">
        <f>134078+4500</f>
        <v>138578</v>
      </c>
      <c r="J30" s="34">
        <v>48001</v>
      </c>
      <c r="K30" s="34">
        <v>0</v>
      </c>
      <c r="L30" s="34">
        <v>0</v>
      </c>
      <c r="M30" s="34">
        <v>0</v>
      </c>
      <c r="N30" s="18">
        <v>0</v>
      </c>
      <c r="O30" s="34">
        <v>0</v>
      </c>
      <c r="P30" s="35">
        <v>0</v>
      </c>
      <c r="Q30" s="34">
        <v>0</v>
      </c>
      <c r="R30" s="34">
        <v>0</v>
      </c>
      <c r="S30" s="34">
        <v>0</v>
      </c>
      <c r="T30" s="34">
        <v>0</v>
      </c>
      <c r="U30" s="34">
        <v>200000</v>
      </c>
      <c r="V30" s="34">
        <v>0</v>
      </c>
      <c r="W30" s="34">
        <v>0</v>
      </c>
      <c r="X30" s="34">
        <v>6000</v>
      </c>
      <c r="Y30" s="34">
        <f t="shared" si="0"/>
        <v>4798000</v>
      </c>
      <c r="Z30" s="18">
        <f>45738-124</f>
        <v>45614</v>
      </c>
      <c r="AA30" s="19">
        <f t="shared" si="1"/>
        <v>4843614</v>
      </c>
      <c r="AC30"/>
    </row>
    <row r="31" spans="1:29" x14ac:dyDescent="0.2">
      <c r="A31" s="62">
        <v>1999</v>
      </c>
      <c r="B31" s="63">
        <f>2257000+50000</f>
        <v>2307000</v>
      </c>
      <c r="C31" s="63">
        <v>43842</v>
      </c>
      <c r="D31" s="63">
        <v>67036</v>
      </c>
      <c r="E31" s="63">
        <v>0</v>
      </c>
      <c r="F31" s="63">
        <v>0</v>
      </c>
      <c r="G31" s="63">
        <v>0</v>
      </c>
      <c r="H31" s="63">
        <v>2552241</v>
      </c>
      <c r="I31" s="63">
        <v>183174</v>
      </c>
      <c r="J31" s="63">
        <v>48908</v>
      </c>
      <c r="K31" s="63">
        <v>0</v>
      </c>
      <c r="L31" s="63">
        <v>0</v>
      </c>
      <c r="M31" s="63">
        <v>0</v>
      </c>
      <c r="N31" s="64">
        <v>0</v>
      </c>
      <c r="O31" s="63">
        <v>0</v>
      </c>
      <c r="P31" s="65">
        <v>0</v>
      </c>
      <c r="Q31" s="63">
        <v>0</v>
      </c>
      <c r="R31" s="63">
        <v>0</v>
      </c>
      <c r="S31" s="63">
        <v>2000</v>
      </c>
      <c r="T31" s="63">
        <v>75000</v>
      </c>
      <c r="U31" s="63">
        <v>50000</v>
      </c>
      <c r="V31" s="34">
        <v>0</v>
      </c>
      <c r="W31" s="63">
        <v>0</v>
      </c>
      <c r="X31" s="63">
        <v>6000</v>
      </c>
      <c r="Y31" s="34">
        <f t="shared" si="0"/>
        <v>5335201</v>
      </c>
      <c r="Z31" s="64">
        <v>53338</v>
      </c>
      <c r="AA31" s="66">
        <f t="shared" si="1"/>
        <v>5388539</v>
      </c>
      <c r="AC31"/>
    </row>
    <row r="32" spans="1:29" x14ac:dyDescent="0.2">
      <c r="A32" s="23">
        <v>2000</v>
      </c>
      <c r="B32" s="34">
        <v>2492144</v>
      </c>
      <c r="C32" s="34">
        <v>49632</v>
      </c>
      <c r="D32" s="34">
        <v>72947</v>
      </c>
      <c r="E32" s="34">
        <v>0</v>
      </c>
      <c r="F32" s="34">
        <v>0</v>
      </c>
      <c r="G32" s="34">
        <v>0</v>
      </c>
      <c r="H32" s="34">
        <v>2777740</v>
      </c>
      <c r="I32" s="34">
        <v>198863</v>
      </c>
      <c r="J32" s="34">
        <v>54327</v>
      </c>
      <c r="K32" s="34">
        <v>0</v>
      </c>
      <c r="L32" s="34">
        <v>0</v>
      </c>
      <c r="M32" s="34">
        <v>0</v>
      </c>
      <c r="N32" s="18">
        <v>0</v>
      </c>
      <c r="O32" s="34">
        <v>0</v>
      </c>
      <c r="P32" s="35">
        <v>0</v>
      </c>
      <c r="Q32" s="34">
        <v>0</v>
      </c>
      <c r="R32" s="34">
        <v>0</v>
      </c>
      <c r="S32" s="34">
        <v>3700</v>
      </c>
      <c r="T32" s="34">
        <v>75000</v>
      </c>
      <c r="U32" s="34">
        <v>0</v>
      </c>
      <c r="V32" s="34">
        <v>0</v>
      </c>
      <c r="W32" s="34">
        <v>0</v>
      </c>
      <c r="X32" s="34">
        <v>6000</v>
      </c>
      <c r="Y32" s="34">
        <f t="shared" si="0"/>
        <v>5730353</v>
      </c>
      <c r="Z32" s="18">
        <v>59562</v>
      </c>
      <c r="AA32" s="19">
        <f t="shared" si="1"/>
        <v>5789915</v>
      </c>
      <c r="AC32"/>
    </row>
    <row r="33" spans="1:29" x14ac:dyDescent="0.2">
      <c r="A33" s="23">
        <v>2001</v>
      </c>
      <c r="B33" s="34">
        <v>2694560</v>
      </c>
      <c r="C33" s="34">
        <v>51999</v>
      </c>
      <c r="D33" s="34">
        <v>77240</v>
      </c>
      <c r="E33" s="34">
        <v>0</v>
      </c>
      <c r="F33" s="34">
        <v>0</v>
      </c>
      <c r="G33" s="34">
        <v>0</v>
      </c>
      <c r="H33" s="34">
        <v>2999814</v>
      </c>
      <c r="I33" s="34">
        <v>210247</v>
      </c>
      <c r="J33" s="34">
        <v>52520</v>
      </c>
      <c r="K33" s="34">
        <v>0</v>
      </c>
      <c r="L33" s="34">
        <v>0</v>
      </c>
      <c r="M33" s="34">
        <v>0</v>
      </c>
      <c r="N33" s="18">
        <v>0</v>
      </c>
      <c r="O33" s="34">
        <v>0</v>
      </c>
      <c r="P33" s="35">
        <v>0</v>
      </c>
      <c r="Q33" s="34">
        <v>0</v>
      </c>
      <c r="R33" s="34">
        <v>0</v>
      </c>
      <c r="S33" s="34">
        <v>4690</v>
      </c>
      <c r="T33" s="34">
        <v>99780</v>
      </c>
      <c r="U33" s="34">
        <v>0</v>
      </c>
      <c r="V33" s="34">
        <v>0</v>
      </c>
      <c r="W33" s="34">
        <v>0</v>
      </c>
      <c r="X33" s="34">
        <v>5987</v>
      </c>
      <c r="Y33" s="34">
        <f t="shared" si="0"/>
        <v>6196837</v>
      </c>
      <c r="Z33" s="18">
        <v>63859</v>
      </c>
      <c r="AA33" s="19">
        <f t="shared" si="1"/>
        <v>6260696</v>
      </c>
      <c r="AC33"/>
    </row>
    <row r="34" spans="1:29" x14ac:dyDescent="0.2">
      <c r="A34" s="23">
        <v>2002</v>
      </c>
      <c r="B34" s="34">
        <v>2891000</v>
      </c>
      <c r="C34" s="34">
        <v>55422</v>
      </c>
      <c r="D34" s="34">
        <v>84605</v>
      </c>
      <c r="E34" s="34">
        <v>0</v>
      </c>
      <c r="F34" s="34">
        <v>0</v>
      </c>
      <c r="G34" s="34">
        <v>0</v>
      </c>
      <c r="H34" s="34">
        <v>3225797</v>
      </c>
      <c r="I34" s="34">
        <v>229805</v>
      </c>
      <c r="J34" s="34">
        <v>55328</v>
      </c>
      <c r="K34" s="34">
        <v>0</v>
      </c>
      <c r="L34" s="34">
        <v>0</v>
      </c>
      <c r="M34" s="34">
        <v>0</v>
      </c>
      <c r="N34" s="18">
        <v>0</v>
      </c>
      <c r="O34" s="34">
        <v>0</v>
      </c>
      <c r="P34" s="35">
        <v>0</v>
      </c>
      <c r="Q34" s="34">
        <v>0</v>
      </c>
      <c r="R34" s="34">
        <v>0</v>
      </c>
      <c r="S34" s="34">
        <v>6950</v>
      </c>
      <c r="T34" s="34">
        <v>125000</v>
      </c>
      <c r="U34" s="34">
        <v>0</v>
      </c>
      <c r="V34" s="34">
        <v>0</v>
      </c>
      <c r="W34" s="34">
        <f>123500+1800000</f>
        <v>1923500</v>
      </c>
      <c r="X34" s="34">
        <v>6000</v>
      </c>
      <c r="Y34" s="34">
        <f t="shared" si="0"/>
        <v>8603407</v>
      </c>
      <c r="Z34" s="18">
        <v>67000</v>
      </c>
      <c r="AA34" s="19">
        <f t="shared" si="1"/>
        <v>8670407</v>
      </c>
      <c r="AC34"/>
    </row>
    <row r="35" spans="1:29" x14ac:dyDescent="0.2">
      <c r="A35" s="23">
        <v>2003</v>
      </c>
      <c r="B35" s="34">
        <v>3111664</v>
      </c>
      <c r="C35" s="34">
        <v>59993</v>
      </c>
      <c r="D35" s="34">
        <v>90064</v>
      </c>
      <c r="E35" s="34">
        <v>0</v>
      </c>
      <c r="F35" s="34">
        <v>0</v>
      </c>
      <c r="G35" s="34">
        <v>0</v>
      </c>
      <c r="H35" s="34">
        <f>3423541+4818</f>
        <v>3428359</v>
      </c>
      <c r="I35" s="34">
        <f>239044+5216</f>
        <v>244260</v>
      </c>
      <c r="J35" s="34">
        <f>31295+12532+3974+8196</f>
        <v>55997</v>
      </c>
      <c r="K35" s="34">
        <v>0</v>
      </c>
      <c r="L35" s="34">
        <v>0</v>
      </c>
      <c r="M35" s="34">
        <v>0</v>
      </c>
      <c r="N35" s="18">
        <v>0</v>
      </c>
      <c r="O35" s="34">
        <v>0</v>
      </c>
      <c r="P35" s="35">
        <v>0</v>
      </c>
      <c r="Q35" s="34">
        <v>0</v>
      </c>
      <c r="R35" s="34">
        <v>0</v>
      </c>
      <c r="S35" s="34">
        <v>6905</v>
      </c>
      <c r="T35" s="34">
        <v>104318</v>
      </c>
      <c r="U35" s="34">
        <v>0</v>
      </c>
      <c r="V35" s="34">
        <v>0</v>
      </c>
      <c r="W35" s="34">
        <v>0</v>
      </c>
      <c r="X35" s="34">
        <v>5961</v>
      </c>
      <c r="Y35" s="34">
        <f t="shared" si="0"/>
        <v>7107521</v>
      </c>
      <c r="Z35" s="18">
        <v>72526</v>
      </c>
      <c r="AA35" s="19">
        <f t="shared" si="1"/>
        <v>7180047</v>
      </c>
      <c r="AC35"/>
    </row>
    <row r="36" spans="1:29" x14ac:dyDescent="0.2">
      <c r="A36" s="23">
        <v>2004</v>
      </c>
      <c r="B36" s="34">
        <f>3118989+49705+19882</f>
        <v>3188576</v>
      </c>
      <c r="C36" s="34">
        <v>60029</v>
      </c>
      <c r="D36" s="34">
        <v>90118</v>
      </c>
      <c r="E36" s="34">
        <v>0</v>
      </c>
      <c r="F36" s="34">
        <v>0</v>
      </c>
      <c r="G36" s="34">
        <v>0</v>
      </c>
      <c r="H36" s="34">
        <f>3425609+4821</f>
        <v>3430430</v>
      </c>
      <c r="I36" s="34">
        <f>239188+5219</f>
        <v>244407</v>
      </c>
      <c r="J36" s="34">
        <f>35290+8201+12540+3976</f>
        <v>60007</v>
      </c>
      <c r="K36" s="34">
        <v>0</v>
      </c>
      <c r="L36" s="34">
        <v>0</v>
      </c>
      <c r="M36" s="34">
        <v>0</v>
      </c>
      <c r="N36" s="18">
        <v>0</v>
      </c>
      <c r="O36" s="34">
        <v>0</v>
      </c>
      <c r="P36" s="35">
        <v>0</v>
      </c>
      <c r="Q36" s="34">
        <v>0</v>
      </c>
      <c r="R36" s="34">
        <v>0</v>
      </c>
      <c r="S36" s="34">
        <v>6909</v>
      </c>
      <c r="T36" s="34">
        <v>104381</v>
      </c>
      <c r="U36" s="34">
        <v>0</v>
      </c>
      <c r="V36" s="34">
        <v>0</v>
      </c>
      <c r="W36" s="34">
        <v>0</v>
      </c>
      <c r="X36" s="34">
        <v>5965</v>
      </c>
      <c r="Y36" s="34">
        <f t="shared" si="0"/>
        <v>7190822</v>
      </c>
      <c r="Z36" s="18">
        <v>75055</v>
      </c>
      <c r="AA36" s="19">
        <f t="shared" si="1"/>
        <v>7265877</v>
      </c>
      <c r="AC36"/>
    </row>
    <row r="37" spans="1:29" x14ac:dyDescent="0.2">
      <c r="A37" s="57">
        <v>2005</v>
      </c>
      <c r="B37" s="58">
        <v>3361714</v>
      </c>
      <c r="C37" s="58">
        <v>59903</v>
      </c>
      <c r="D37" s="58">
        <v>94527</v>
      </c>
      <c r="E37" s="58">
        <v>0</v>
      </c>
      <c r="F37" s="58">
        <v>0</v>
      </c>
      <c r="G37" s="58">
        <v>0</v>
      </c>
      <c r="H37" s="58">
        <v>3593195</v>
      </c>
      <c r="I37" s="58">
        <v>256098</v>
      </c>
      <c r="J37" s="58">
        <v>61865</v>
      </c>
      <c r="K37" s="58">
        <v>0</v>
      </c>
      <c r="L37" s="58">
        <v>0</v>
      </c>
      <c r="M37" s="58">
        <v>0</v>
      </c>
      <c r="N37" s="59">
        <v>0</v>
      </c>
      <c r="O37" s="58">
        <v>0</v>
      </c>
      <c r="P37" s="60">
        <v>0</v>
      </c>
      <c r="Q37" s="58">
        <v>0</v>
      </c>
      <c r="R37" s="58">
        <v>0</v>
      </c>
      <c r="S37" s="58">
        <v>6894</v>
      </c>
      <c r="T37" s="58">
        <v>124000</v>
      </c>
      <c r="U37" s="58">
        <v>0</v>
      </c>
      <c r="V37" s="34">
        <v>0</v>
      </c>
      <c r="W37" s="58">
        <v>0</v>
      </c>
      <c r="X37" s="58">
        <v>5952</v>
      </c>
      <c r="Y37" s="34">
        <f t="shared" si="0"/>
        <v>7564148</v>
      </c>
      <c r="Z37" s="59">
        <v>76423</v>
      </c>
      <c r="AA37" s="61">
        <f t="shared" si="1"/>
        <v>7640571</v>
      </c>
      <c r="AC37"/>
    </row>
    <row r="38" spans="1:29" x14ac:dyDescent="0.2">
      <c r="A38" s="23">
        <v>2006</v>
      </c>
      <c r="B38" s="36">
        <v>3656762</v>
      </c>
      <c r="C38" s="37">
        <v>77798</v>
      </c>
      <c r="D38" s="37">
        <v>110880</v>
      </c>
      <c r="E38" s="37">
        <v>0</v>
      </c>
      <c r="F38" s="37">
        <v>0</v>
      </c>
      <c r="G38" s="37">
        <v>0</v>
      </c>
      <c r="H38" s="37">
        <v>3432014</v>
      </c>
      <c r="I38" s="36">
        <v>384120</v>
      </c>
      <c r="J38" s="36">
        <v>67518</v>
      </c>
      <c r="K38" s="36">
        <v>16251</v>
      </c>
      <c r="L38" s="37">
        <v>0</v>
      </c>
      <c r="M38" s="37">
        <v>3465</v>
      </c>
      <c r="N38" s="39">
        <v>77720</v>
      </c>
      <c r="O38" s="34">
        <v>24750</v>
      </c>
      <c r="P38" s="35">
        <v>21780</v>
      </c>
      <c r="Q38" s="37">
        <v>384120</v>
      </c>
      <c r="R38" s="37">
        <v>17607</v>
      </c>
      <c r="S38" s="37">
        <v>7425</v>
      </c>
      <c r="T38" s="37">
        <v>136620</v>
      </c>
      <c r="U38" s="37">
        <v>0</v>
      </c>
      <c r="V38" s="34">
        <v>0</v>
      </c>
      <c r="W38" s="37">
        <v>0</v>
      </c>
      <c r="X38" s="37">
        <v>6930</v>
      </c>
      <c r="Y38" s="34">
        <f t="shared" si="0"/>
        <v>8425760</v>
      </c>
      <c r="Z38" s="18">
        <v>79200</v>
      </c>
      <c r="AA38" s="19">
        <f t="shared" ref="AA38:AA46" si="2">SUM(Y38:Z38)</f>
        <v>8504960</v>
      </c>
      <c r="AC38"/>
    </row>
    <row r="39" spans="1:29" x14ac:dyDescent="0.2">
      <c r="A39" s="23">
        <v>2007</v>
      </c>
      <c r="B39" s="37">
        <v>3895779</v>
      </c>
      <c r="C39" s="37">
        <v>81892</v>
      </c>
      <c r="D39" s="37">
        <v>117000</v>
      </c>
      <c r="E39" s="37">
        <v>0</v>
      </c>
      <c r="F39" s="37">
        <v>0</v>
      </c>
      <c r="G39" s="37">
        <v>0</v>
      </c>
      <c r="H39" s="37">
        <v>3606175</v>
      </c>
      <c r="I39" s="37">
        <v>404000</v>
      </c>
      <c r="J39" s="37">
        <v>54000</v>
      </c>
      <c r="K39" s="37">
        <v>17107</v>
      </c>
      <c r="L39" s="37">
        <v>0</v>
      </c>
      <c r="M39" s="37">
        <v>3500</v>
      </c>
      <c r="N39" s="39">
        <v>81000</v>
      </c>
      <c r="O39" s="37">
        <v>25000</v>
      </c>
      <c r="P39" s="38">
        <v>23000</v>
      </c>
      <c r="Q39" s="37">
        <v>404000</v>
      </c>
      <c r="R39" s="37">
        <v>18721</v>
      </c>
      <c r="S39" s="37">
        <v>7600</v>
      </c>
      <c r="T39" s="37">
        <v>144000</v>
      </c>
      <c r="U39" s="37">
        <v>0</v>
      </c>
      <c r="V39" s="34">
        <v>0</v>
      </c>
      <c r="W39" s="37">
        <v>0</v>
      </c>
      <c r="X39" s="37">
        <v>7000</v>
      </c>
      <c r="Y39" s="34">
        <f t="shared" si="0"/>
        <v>8889774</v>
      </c>
      <c r="Z39" s="39">
        <v>85000</v>
      </c>
      <c r="AA39" s="19">
        <f t="shared" si="2"/>
        <v>8974774</v>
      </c>
      <c r="AC39"/>
    </row>
    <row r="40" spans="1:29" x14ac:dyDescent="0.2">
      <c r="A40" s="23">
        <v>2008</v>
      </c>
      <c r="B40" s="37">
        <v>3962145</v>
      </c>
      <c r="C40" s="37">
        <v>88510</v>
      </c>
      <c r="D40" s="37">
        <v>127000</v>
      </c>
      <c r="E40" s="37">
        <v>0</v>
      </c>
      <c r="F40" s="37">
        <v>0</v>
      </c>
      <c r="G40" s="37">
        <v>0</v>
      </c>
      <c r="H40" s="37">
        <v>3910843</v>
      </c>
      <c r="I40" s="37">
        <v>438000</v>
      </c>
      <c r="J40" s="37">
        <v>58363</v>
      </c>
      <c r="K40" s="37">
        <v>18489</v>
      </c>
      <c r="L40" s="37">
        <v>0</v>
      </c>
      <c r="M40" s="37">
        <v>3500</v>
      </c>
      <c r="N40" s="39">
        <v>87500</v>
      </c>
      <c r="O40" s="37">
        <v>24691</v>
      </c>
      <c r="P40" s="38">
        <v>25000</v>
      </c>
      <c r="Q40" s="37">
        <v>438000</v>
      </c>
      <c r="R40" s="37">
        <v>49000</v>
      </c>
      <c r="S40" s="37">
        <v>8300</v>
      </c>
      <c r="T40" s="37">
        <v>156000</v>
      </c>
      <c r="U40" s="37">
        <v>0</v>
      </c>
      <c r="V40" s="34">
        <v>0</v>
      </c>
      <c r="W40" s="37">
        <v>0</v>
      </c>
      <c r="X40" s="37">
        <v>7000</v>
      </c>
      <c r="Y40" s="34">
        <f t="shared" si="0"/>
        <v>9402341</v>
      </c>
      <c r="Z40" s="39">
        <v>89300</v>
      </c>
      <c r="AA40" s="19">
        <f t="shared" si="2"/>
        <v>9491641</v>
      </c>
      <c r="AC40"/>
    </row>
    <row r="41" spans="1:29" x14ac:dyDescent="0.2">
      <c r="A41" s="23">
        <v>2009</v>
      </c>
      <c r="B41" s="37">
        <v>4359750</v>
      </c>
      <c r="C41" s="37">
        <v>93887</v>
      </c>
      <c r="D41" s="37">
        <v>133500</v>
      </c>
      <c r="E41" s="37">
        <v>0</v>
      </c>
      <c r="F41" s="37">
        <v>0</v>
      </c>
      <c r="G41" s="37">
        <v>0</v>
      </c>
      <c r="H41" s="37">
        <v>4160365</v>
      </c>
      <c r="I41" s="37">
        <v>465000</v>
      </c>
      <c r="J41" s="37">
        <v>60000</v>
      </c>
      <c r="K41" s="37">
        <v>19613</v>
      </c>
      <c r="L41" s="37">
        <v>0</v>
      </c>
      <c r="M41" s="37">
        <v>3500</v>
      </c>
      <c r="N41" s="39">
        <v>92500</v>
      </c>
      <c r="O41" s="37">
        <v>25000</v>
      </c>
      <c r="P41" s="38">
        <v>26900</v>
      </c>
      <c r="Q41" s="37">
        <v>465000</v>
      </c>
      <c r="R41" s="37">
        <v>51500</v>
      </c>
      <c r="S41" s="37">
        <v>8800</v>
      </c>
      <c r="T41" s="37">
        <v>164500</v>
      </c>
      <c r="U41" s="37">
        <v>0</v>
      </c>
      <c r="V41" s="34">
        <v>0</v>
      </c>
      <c r="W41" s="37">
        <v>0</v>
      </c>
      <c r="X41" s="37">
        <v>7000</v>
      </c>
      <c r="Y41" s="34">
        <f t="shared" si="0"/>
        <v>10136815</v>
      </c>
      <c r="Z41" s="39">
        <v>94413</v>
      </c>
      <c r="AA41" s="19">
        <f t="shared" si="2"/>
        <v>10231228</v>
      </c>
      <c r="AC41"/>
    </row>
    <row r="42" spans="1:29" x14ac:dyDescent="0.2">
      <c r="A42" s="23">
        <v>2010</v>
      </c>
      <c r="B42" s="37">
        <v>4642985.6840000004</v>
      </c>
      <c r="C42" s="37">
        <v>93691.869000000006</v>
      </c>
      <c r="D42" s="37">
        <v>133222.25599999999</v>
      </c>
      <c r="E42" s="37">
        <v>0</v>
      </c>
      <c r="F42" s="37">
        <v>0</v>
      </c>
      <c r="G42" s="37">
        <v>0</v>
      </c>
      <c r="H42" s="37">
        <v>4151709.4390000002</v>
      </c>
      <c r="I42" s="37">
        <v>464032.576</v>
      </c>
      <c r="J42" s="37">
        <v>58670</v>
      </c>
      <c r="K42" s="37">
        <v>19571.995999999999</v>
      </c>
      <c r="L42" s="37">
        <v>0</v>
      </c>
      <c r="M42" s="37">
        <v>3492.7179999999998</v>
      </c>
      <c r="N42" s="39">
        <v>92307.554999999993</v>
      </c>
      <c r="O42" s="37">
        <v>24947.988000000001</v>
      </c>
      <c r="P42" s="38">
        <v>26844.035</v>
      </c>
      <c r="Q42" s="37">
        <v>464032.576</v>
      </c>
      <c r="R42" s="37">
        <v>51392.855000000003</v>
      </c>
      <c r="S42" s="37">
        <v>8781.6919999999991</v>
      </c>
      <c r="T42" s="37">
        <v>164157.761</v>
      </c>
      <c r="U42" s="37">
        <v>150000</v>
      </c>
      <c r="V42" s="37">
        <v>75000</v>
      </c>
      <c r="W42" s="37">
        <v>0</v>
      </c>
      <c r="X42" s="37">
        <v>7000</v>
      </c>
      <c r="Y42" s="34">
        <f t="shared" si="0"/>
        <v>10631840.999999998</v>
      </c>
      <c r="Z42" s="39">
        <v>98911</v>
      </c>
      <c r="AA42" s="19">
        <f t="shared" si="2"/>
        <v>10730751.999999998</v>
      </c>
      <c r="AC42"/>
    </row>
    <row r="43" spans="1:29" x14ac:dyDescent="0.2">
      <c r="A43" s="23">
        <v>2011</v>
      </c>
      <c r="B43" s="37">
        <v>4241785.6840000004</v>
      </c>
      <c r="C43" s="37">
        <v>93691.869000000006</v>
      </c>
      <c r="D43" s="37">
        <v>133222.25599999999</v>
      </c>
      <c r="E43" s="37">
        <v>0</v>
      </c>
      <c r="F43" s="37">
        <v>0</v>
      </c>
      <c r="G43" s="37">
        <v>0</v>
      </c>
      <c r="H43" s="37">
        <v>4151709.4390000002</v>
      </c>
      <c r="I43" s="37">
        <v>464032.576</v>
      </c>
      <c r="J43" s="37">
        <v>52605.557179838579</v>
      </c>
      <c r="K43" s="37">
        <v>19571.995999999999</v>
      </c>
      <c r="L43" s="37">
        <v>0</v>
      </c>
      <c r="M43" s="37">
        <v>3492.7179999999998</v>
      </c>
      <c r="N43" s="39">
        <v>92307.554999999993</v>
      </c>
      <c r="O43" s="37">
        <v>24947.988000000001</v>
      </c>
      <c r="P43" s="38">
        <v>26844.035</v>
      </c>
      <c r="Q43" s="37">
        <v>464032.576</v>
      </c>
      <c r="R43" s="37">
        <v>51392.855000000003</v>
      </c>
      <c r="S43" s="37">
        <v>8781.6919999999991</v>
      </c>
      <c r="T43" s="37">
        <v>164157.761</v>
      </c>
      <c r="U43" s="37">
        <v>149700</v>
      </c>
      <c r="V43" s="37">
        <v>49900</v>
      </c>
      <c r="W43" s="37">
        <v>0</v>
      </c>
      <c r="X43" s="37">
        <v>6276.4428201614128</v>
      </c>
      <c r="Y43" s="34">
        <f t="shared" si="0"/>
        <v>10198452.999999998</v>
      </c>
      <c r="Z43" s="39">
        <v>98713.178</v>
      </c>
      <c r="AA43" s="19">
        <f t="shared" si="2"/>
        <v>10297166.177999998</v>
      </c>
      <c r="AC43"/>
    </row>
    <row r="44" spans="1:29" x14ac:dyDescent="0.2">
      <c r="A44" s="23">
        <v>2012</v>
      </c>
      <c r="B44" s="37">
        <v>4547000</v>
      </c>
      <c r="C44" s="37">
        <v>93887</v>
      </c>
      <c r="D44" s="37">
        <v>133500</v>
      </c>
      <c r="E44" s="37">
        <v>0</v>
      </c>
      <c r="F44" s="37">
        <v>0</v>
      </c>
      <c r="G44" s="37">
        <v>0</v>
      </c>
      <c r="H44" s="37">
        <v>4160365</v>
      </c>
      <c r="I44" s="37">
        <v>465000</v>
      </c>
      <c r="J44" s="37">
        <v>40000</v>
      </c>
      <c r="K44" s="37">
        <v>19613</v>
      </c>
      <c r="L44" s="37">
        <v>0</v>
      </c>
      <c r="M44" s="37">
        <v>3500</v>
      </c>
      <c r="N44" s="39">
        <v>92500</v>
      </c>
      <c r="O44" s="37">
        <v>25000</v>
      </c>
      <c r="P44" s="38">
        <v>26900</v>
      </c>
      <c r="Q44" s="37">
        <v>465000</v>
      </c>
      <c r="R44" s="37">
        <v>51500</v>
      </c>
      <c r="S44" s="37">
        <v>8800</v>
      </c>
      <c r="T44" s="37">
        <v>164500</v>
      </c>
      <c r="U44" s="37">
        <v>150000</v>
      </c>
      <c r="V44" s="37">
        <v>0</v>
      </c>
      <c r="W44" s="37">
        <v>0</v>
      </c>
      <c r="X44" s="37">
        <v>4000</v>
      </c>
      <c r="Y44" s="34">
        <f t="shared" si="0"/>
        <v>10451065</v>
      </c>
      <c r="Z44" s="39">
        <v>98713</v>
      </c>
      <c r="AA44" s="19">
        <f t="shared" si="2"/>
        <v>10549778</v>
      </c>
      <c r="AC44"/>
    </row>
    <row r="45" spans="1:29" x14ac:dyDescent="0.2">
      <c r="A45" s="23">
        <v>2013</v>
      </c>
      <c r="B45" s="37">
        <v>4465300</v>
      </c>
      <c r="C45" s="37">
        <v>104971</v>
      </c>
      <c r="D45" s="37">
        <v>254800</v>
      </c>
      <c r="E45" s="37">
        <v>10000</v>
      </c>
      <c r="F45" s="37">
        <v>0</v>
      </c>
      <c r="G45" s="37">
        <v>0</v>
      </c>
      <c r="H45" s="37">
        <v>4397950</v>
      </c>
      <c r="I45" s="37">
        <v>599500</v>
      </c>
      <c r="J45" s="37">
        <v>41698</v>
      </c>
      <c r="K45" s="37">
        <v>21928</v>
      </c>
      <c r="L45" s="37">
        <v>0</v>
      </c>
      <c r="M45" s="37">
        <v>3850</v>
      </c>
      <c r="N45" s="39">
        <v>0</v>
      </c>
      <c r="O45" s="37">
        <v>0</v>
      </c>
      <c r="P45" s="38">
        <v>0</v>
      </c>
      <c r="Q45" s="37">
        <v>525900</v>
      </c>
      <c r="R45" s="37">
        <v>0</v>
      </c>
      <c r="S45" s="37">
        <v>0</v>
      </c>
      <c r="T45" s="37">
        <v>0</v>
      </c>
      <c r="U45" s="37">
        <v>142154</v>
      </c>
      <c r="V45" s="37">
        <v>0</v>
      </c>
      <c r="W45" s="37">
        <v>0</v>
      </c>
      <c r="X45" s="37">
        <v>0</v>
      </c>
      <c r="Y45" s="34">
        <f t="shared" si="0"/>
        <v>10568051</v>
      </c>
      <c r="Z45" s="39">
        <v>102713</v>
      </c>
      <c r="AA45" s="19">
        <f t="shared" si="2"/>
        <v>10670764</v>
      </c>
      <c r="AC45"/>
    </row>
    <row r="46" spans="1:29" x14ac:dyDescent="0.2">
      <c r="A46" s="23">
        <v>2014</v>
      </c>
      <c r="B46" s="37">
        <v>4598800</v>
      </c>
      <c r="C46" s="37">
        <v>106543</v>
      </c>
      <c r="D46" s="37">
        <v>258300</v>
      </c>
      <c r="E46" s="37">
        <v>10000</v>
      </c>
      <c r="F46" s="37">
        <v>0</v>
      </c>
      <c r="G46" s="37">
        <v>0</v>
      </c>
      <c r="H46" s="37">
        <v>4458650</v>
      </c>
      <c r="I46" s="37">
        <v>598956</v>
      </c>
      <c r="J46" s="37">
        <v>41698</v>
      </c>
      <c r="K46" s="37">
        <v>22911</v>
      </c>
      <c r="L46" s="37">
        <v>0</v>
      </c>
      <c r="M46" s="37">
        <v>3850</v>
      </c>
      <c r="N46" s="39">
        <v>0</v>
      </c>
      <c r="O46" s="37">
        <v>0</v>
      </c>
      <c r="P46" s="38">
        <v>0</v>
      </c>
      <c r="Q46" s="37">
        <v>525900</v>
      </c>
      <c r="R46" s="37">
        <v>0</v>
      </c>
      <c r="S46" s="37">
        <v>0</v>
      </c>
      <c r="T46" s="37">
        <v>0</v>
      </c>
      <c r="U46" s="37">
        <v>148500</v>
      </c>
      <c r="V46" s="37">
        <v>0</v>
      </c>
      <c r="W46" s="37">
        <v>0</v>
      </c>
      <c r="X46" s="37">
        <v>0</v>
      </c>
      <c r="Y46" s="34">
        <f t="shared" si="0"/>
        <v>10774108</v>
      </c>
      <c r="Z46" s="39">
        <v>104000</v>
      </c>
      <c r="AA46" s="19">
        <f t="shared" si="2"/>
        <v>10878108</v>
      </c>
      <c r="AC46"/>
    </row>
    <row r="47" spans="1:29" ht="15.75" thickBot="1" x14ac:dyDescent="0.25">
      <c r="A47" s="23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18"/>
      <c r="O47" s="34"/>
      <c r="P47" s="35"/>
      <c r="Q47" s="34"/>
      <c r="R47" s="34"/>
      <c r="S47" s="34"/>
      <c r="T47" s="34"/>
      <c r="U47" s="34"/>
      <c r="V47" s="34"/>
      <c r="W47" s="34"/>
      <c r="X47" s="34"/>
      <c r="Y47" s="34"/>
      <c r="Z47" s="18"/>
      <c r="AA47" s="19"/>
      <c r="AC47"/>
    </row>
    <row r="48" spans="1:29" ht="15.75" thickTop="1" x14ac:dyDescent="0.2">
      <c r="A48" s="7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50"/>
      <c r="P48" s="40"/>
      <c r="Q48" s="53"/>
      <c r="R48" s="40"/>
      <c r="S48" s="40"/>
      <c r="T48" s="40"/>
      <c r="U48" s="40"/>
      <c r="V48" s="40"/>
      <c r="W48" s="40"/>
      <c r="X48" s="40"/>
      <c r="Y48" s="40"/>
      <c r="Z48" s="41"/>
      <c r="AA48" s="42"/>
      <c r="AC48"/>
    </row>
    <row r="49" spans="1:29" x14ac:dyDescent="0.2">
      <c r="A49" s="23" t="s">
        <v>64</v>
      </c>
      <c r="B49" s="43">
        <f>SUM(B12:B47)</f>
        <v>85382803.368000001</v>
      </c>
      <c r="C49" s="43">
        <f t="shared" ref="C49:Z49" si="3">SUM(C12:C47)</f>
        <v>2076374.7379999999</v>
      </c>
      <c r="D49" s="43">
        <f t="shared" si="3"/>
        <v>2720538.5120000001</v>
      </c>
      <c r="E49" s="43"/>
      <c r="F49" s="43">
        <f t="shared" si="3"/>
        <v>69285</v>
      </c>
      <c r="G49" s="43">
        <f t="shared" si="3"/>
        <v>5425250</v>
      </c>
      <c r="H49" s="43">
        <f t="shared" si="3"/>
        <v>88588597.877999991</v>
      </c>
      <c r="I49" s="43">
        <f t="shared" si="3"/>
        <v>7566598.1520000007</v>
      </c>
      <c r="J49" s="43">
        <f t="shared" si="3"/>
        <v>1606842.5571798387</v>
      </c>
      <c r="K49" s="43">
        <f t="shared" si="3"/>
        <v>175055.992</v>
      </c>
      <c r="L49" s="43">
        <f t="shared" si="3"/>
        <v>3908880</v>
      </c>
      <c r="M49" s="43">
        <f t="shared" si="3"/>
        <v>32150.436000000002</v>
      </c>
      <c r="N49" s="43">
        <f t="shared" si="3"/>
        <v>615835.11</v>
      </c>
      <c r="O49" s="51">
        <f t="shared" si="3"/>
        <v>174336.976</v>
      </c>
      <c r="P49" s="43">
        <f t="shared" si="3"/>
        <v>177268.07</v>
      </c>
      <c r="Q49" s="54">
        <f t="shared" si="3"/>
        <v>4135985.1519999998</v>
      </c>
      <c r="R49" s="43">
        <f t="shared" si="3"/>
        <v>291113.71000000002</v>
      </c>
      <c r="S49" s="43">
        <f t="shared" si="3"/>
        <v>96536.383999999991</v>
      </c>
      <c r="T49" s="43">
        <f t="shared" si="3"/>
        <v>1801414.5219999999</v>
      </c>
      <c r="U49" s="43">
        <f t="shared" si="3"/>
        <v>3740057</v>
      </c>
      <c r="V49" s="43">
        <f t="shared" si="3"/>
        <v>124900</v>
      </c>
      <c r="W49" s="43">
        <f t="shared" si="3"/>
        <v>1923500</v>
      </c>
      <c r="X49" s="43">
        <f t="shared" si="3"/>
        <v>149986.44282016141</v>
      </c>
      <c r="Y49" s="43">
        <f t="shared" si="3"/>
        <v>210803310</v>
      </c>
      <c r="Z49" s="44">
        <f t="shared" si="3"/>
        <v>1945051.1780000001</v>
      </c>
      <c r="AA49" s="45">
        <f>SUM(AA12:AA43)</f>
        <v>180649711.178</v>
      </c>
      <c r="AB49" s="1" t="s">
        <v>0</v>
      </c>
      <c r="AC49"/>
    </row>
    <row r="50" spans="1:29" ht="15.75" thickBot="1" x14ac:dyDescent="0.25">
      <c r="A50" s="27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52"/>
      <c r="P50" s="46"/>
      <c r="Q50" s="55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1"/>
      <c r="AC50"/>
    </row>
    <row r="51" spans="1:29" ht="15.75" thickTop="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40"/>
      <c r="S51" s="40"/>
      <c r="T51" s="1"/>
      <c r="U51" s="1"/>
      <c r="V51" s="1"/>
      <c r="W51" s="1"/>
      <c r="X51" s="1"/>
      <c r="Z51" s="1"/>
      <c r="AA51" s="1"/>
    </row>
    <row r="52" spans="1:29" x14ac:dyDescent="0.2">
      <c r="B52" s="1"/>
      <c r="C52" s="1"/>
      <c r="D52" s="1"/>
      <c r="E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Z52" s="1"/>
      <c r="AA52" s="1"/>
    </row>
    <row r="53" spans="1:29" x14ac:dyDescent="0.2">
      <c r="C53" s="56"/>
      <c r="D53" s="56"/>
      <c r="E53" s="56"/>
    </row>
  </sheetData>
  <mergeCells count="5">
    <mergeCell ref="A3:O3"/>
    <mergeCell ref="A4:O4"/>
    <mergeCell ref="P3:AB3"/>
    <mergeCell ref="P1:AB1"/>
    <mergeCell ref="P4:AB4"/>
  </mergeCells>
  <phoneticPr fontId="6" type="noConversion"/>
  <printOptions horizontalCentered="1" verticalCentered="1"/>
  <pageMargins left="0.25" right="0.25" top="0.25" bottom="0.25" header="0.5" footer="0.5"/>
  <pageSetup scale="65" orientation="landscape" r:id="rId1"/>
  <headerFooter alignWithMargins="0"/>
  <ignoredErrors>
    <ignoredError sqref="Y12" formulaRange="1"/>
    <ignoredError sqref="G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Table_2</vt:lpstr>
      <vt:lpstr>Table_2!Print_Titles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2008-01-08T21:02:44Z</cp:lastPrinted>
  <dcterms:created xsi:type="dcterms:W3CDTF">1998-04-06T14:41:34Z</dcterms:created>
  <dcterms:modified xsi:type="dcterms:W3CDTF">2015-11-03T19:19:43Z</dcterms:modified>
</cp:coreProperties>
</file>