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45" yWindow="15" windowWidth="25155" windowHeight="6360"/>
  </bookViews>
  <sheets>
    <sheet name="t-27" sheetId="1" r:id="rId1"/>
  </sheets>
  <definedNames>
    <definedName name="_xlnm.Print_Area" localSheetId="0">'t-27'!$A$9:$N$101</definedName>
    <definedName name="_xlnm.Print_Titles" localSheetId="0">'t-27'!$1:$8</definedName>
  </definedNames>
  <calcPr calcId="145621"/>
</workbook>
</file>

<file path=xl/calcChain.xml><?xml version="1.0" encoding="utf-8"?>
<calcChain xmlns="http://schemas.openxmlformats.org/spreadsheetml/2006/main">
  <c r="I20" i="1" l="1"/>
  <c r="M22" i="1" l="1"/>
  <c r="I22" i="1"/>
  <c r="F22" i="1" s="1"/>
  <c r="H22" i="1"/>
  <c r="I27" i="1" l="1"/>
  <c r="M27" i="1" s="1"/>
  <c r="I28" i="1"/>
  <c r="M28" i="1" s="1"/>
  <c r="H27" i="1"/>
  <c r="H28" i="1"/>
  <c r="I38" i="1"/>
  <c r="H38" i="1" s="1"/>
  <c r="M38" i="1" l="1"/>
  <c r="F38" i="1"/>
  <c r="L60" i="1"/>
  <c r="I57" i="1"/>
  <c r="M57" i="1" s="1"/>
  <c r="I58" i="1"/>
  <c r="M58" i="1" s="1"/>
  <c r="H57" i="1"/>
  <c r="H58" i="1"/>
  <c r="G60" i="1"/>
  <c r="F58" i="1"/>
  <c r="F57" i="1"/>
  <c r="E60" i="1"/>
  <c r="L51" i="1"/>
  <c r="I19" i="1" l="1"/>
  <c r="F19" i="1" s="1"/>
  <c r="F20" i="1"/>
  <c r="I21" i="1"/>
  <c r="F21" i="1" s="1"/>
  <c r="I23" i="1"/>
  <c r="F23" i="1" s="1"/>
  <c r="I24" i="1"/>
  <c r="F24" i="1" s="1"/>
  <c r="I25" i="1"/>
  <c r="H25" i="1" s="1"/>
  <c r="I26" i="1"/>
  <c r="F26" i="1" s="1"/>
  <c r="I49" i="1"/>
  <c r="G51" i="1"/>
  <c r="E51" i="1"/>
  <c r="M49" i="1" l="1"/>
  <c r="H49" i="1"/>
  <c r="H24" i="1"/>
  <c r="F25" i="1"/>
  <c r="M24" i="1"/>
  <c r="M21" i="1"/>
  <c r="H26" i="1"/>
  <c r="H21" i="1"/>
  <c r="M23" i="1"/>
  <c r="M20" i="1"/>
  <c r="M19" i="1"/>
  <c r="H23" i="1"/>
  <c r="H20" i="1"/>
  <c r="H19" i="1"/>
  <c r="I51" i="1"/>
  <c r="M51" i="1" s="1"/>
  <c r="H51" i="1" l="1"/>
  <c r="L31" i="1"/>
  <c r="G31" i="1"/>
  <c r="E31" i="1"/>
  <c r="L43" i="1" l="1"/>
  <c r="I37" i="1"/>
  <c r="M37" i="1" s="1"/>
  <c r="I39" i="1"/>
  <c r="H39" i="1" s="1"/>
  <c r="I40" i="1"/>
  <c r="H40" i="1" s="1"/>
  <c r="I12" i="1"/>
  <c r="I13" i="1"/>
  <c r="I14" i="1"/>
  <c r="I15" i="1"/>
  <c r="I16" i="1"/>
  <c r="F16" i="1" s="1"/>
  <c r="I17" i="1"/>
  <c r="F17" i="1" s="1"/>
  <c r="I18" i="1"/>
  <c r="M25" i="1"/>
  <c r="M26" i="1"/>
  <c r="I11" i="1"/>
  <c r="E43" i="1"/>
  <c r="G43" i="1"/>
  <c r="I60" i="1" l="1"/>
  <c r="F40" i="1"/>
  <c r="M18" i="1"/>
  <c r="F18" i="1"/>
  <c r="M15" i="1"/>
  <c r="F15" i="1"/>
  <c r="H13" i="1"/>
  <c r="F13" i="1"/>
  <c r="M40" i="1"/>
  <c r="H14" i="1"/>
  <c r="F14" i="1"/>
  <c r="H12" i="1"/>
  <c r="F12" i="1"/>
  <c r="H37" i="1"/>
  <c r="F37" i="1"/>
  <c r="F39" i="1"/>
  <c r="H16" i="1"/>
  <c r="M12" i="1"/>
  <c r="M13" i="1"/>
  <c r="I31" i="1"/>
  <c r="H31" i="1" s="1"/>
  <c r="M11" i="1"/>
  <c r="M39" i="1"/>
  <c r="F11" i="1"/>
  <c r="H11" i="1"/>
  <c r="M16" i="1"/>
  <c r="M14" i="1"/>
  <c r="G64" i="1"/>
  <c r="E64" i="1"/>
  <c r="L64" i="1"/>
  <c r="H15" i="1"/>
  <c r="H18" i="1"/>
  <c r="I43" i="1"/>
  <c r="H17" i="1"/>
  <c r="M17" i="1"/>
  <c r="M31" i="1" l="1"/>
  <c r="F31" i="1"/>
  <c r="M43" i="1"/>
  <c r="F43" i="1"/>
  <c r="H43" i="1"/>
  <c r="I64" i="1" l="1"/>
  <c r="J22" i="1" s="1"/>
  <c r="F60" i="1"/>
  <c r="M60" i="1"/>
  <c r="H60" i="1"/>
  <c r="J60" i="1" l="1"/>
  <c r="J28" i="1"/>
  <c r="J27" i="1"/>
  <c r="J57" i="1"/>
  <c r="J38" i="1"/>
  <c r="J31" i="1"/>
  <c r="J40" i="1"/>
  <c r="J39" i="1"/>
  <c r="J11" i="1"/>
  <c r="J49" i="1"/>
  <c r="J23" i="1"/>
  <c r="J16" i="1"/>
  <c r="J21" i="1"/>
  <c r="M64" i="1"/>
  <c r="J25" i="1"/>
  <c r="J12" i="1"/>
  <c r="J43" i="1"/>
  <c r="J24" i="1"/>
  <c r="J37" i="1"/>
  <c r="F64" i="1"/>
  <c r="J15" i="1"/>
  <c r="H64" i="1"/>
  <c r="J17" i="1"/>
  <c r="J20" i="1"/>
  <c r="J13" i="1"/>
  <c r="J18" i="1"/>
  <c r="J19" i="1"/>
  <c r="J58" i="1"/>
  <c r="J14" i="1"/>
  <c r="J51" i="1"/>
  <c r="J26" i="1"/>
  <c r="J64" i="1" l="1"/>
</calcChain>
</file>

<file path=xl/sharedStrings.xml><?xml version="1.0" encoding="utf-8"?>
<sst xmlns="http://schemas.openxmlformats.org/spreadsheetml/2006/main" count="64" uniqueCount="57">
  <si>
    <t>BUS</t>
  </si>
  <si>
    <t>% of</t>
  </si>
  <si>
    <t>URBANIZED AREA / STATE</t>
  </si>
  <si>
    <t>TOTAL</t>
  </si>
  <si>
    <t>&gt; 1,000,000 POPULATION</t>
  </si>
  <si>
    <t>PREVENTIVE MAINTENANCE</t>
  </si>
  <si>
    <t>RAIL</t>
  </si>
  <si>
    <t>Total</t>
  </si>
  <si>
    <t>%</t>
  </si>
  <si>
    <t>Bus</t>
  </si>
  <si>
    <t>Rail</t>
  </si>
  <si>
    <t>SUBTOTAL</t>
  </si>
  <si>
    <t>Dayton, OH</t>
  </si>
  <si>
    <t>200,000 - 1,000,000 POPUL.</t>
  </si>
  <si>
    <t>CAPITAL</t>
  </si>
  <si>
    <t>OBLIGATIONS</t>
  </si>
  <si>
    <t>PM as</t>
  </si>
  <si>
    <t>Cap. Obs.</t>
  </si>
  <si>
    <t>Preventive Maintenance Obligations, by Type</t>
  </si>
  <si>
    <t>STATEWIDE</t>
  </si>
  <si>
    <t xml:space="preserve">50,000 - 200,000 POPUL. </t>
  </si>
  <si>
    <t>Portland, OR-WA</t>
  </si>
  <si>
    <t>Anchorage, AK</t>
  </si>
  <si>
    <t>Philadelphia, PA-NJ-DE-MD</t>
  </si>
  <si>
    <t>Rural / State</t>
  </si>
  <si>
    <t xml:space="preserve">NOTE :   Bus preventive maintenance obligations are included in Bus Other in Table 26;  rail PM is included in Fixed Guideway.  </t>
  </si>
  <si>
    <t>San Diego, CA</t>
  </si>
  <si>
    <t>graph</t>
  </si>
  <si>
    <t>New York--Newark, NY-NJ-CT</t>
  </si>
  <si>
    <t>`</t>
  </si>
  <si>
    <t>Bus and rail %s are based on the UZA total PM.</t>
  </si>
  <si>
    <t xml:space="preserve">Below SUBTOTALs:  capital obligations and the % of PM obligations are shown based on the entire population group (including areas without PM).  </t>
  </si>
  <si>
    <t xml:space="preserve">Total capital obligations = Total Bus + Fixed Guideway + New Starts obligations from Table 26. </t>
  </si>
  <si>
    <t>New Orleans, LA</t>
  </si>
  <si>
    <t xml:space="preserve">         Preventive Maintenance Obligations, by Population Group</t>
  </si>
  <si>
    <t>Washington, DC-VA-MD</t>
  </si>
  <si>
    <t>Cleveland, OH</t>
  </si>
  <si>
    <t>Denver--Aurora, CO</t>
  </si>
  <si>
    <t>Atlanta, GA</t>
  </si>
  <si>
    <t>Dallas--Fort Worth--Arlington, TX</t>
  </si>
  <si>
    <t>Kansas City, MO-KS</t>
  </si>
  <si>
    <t>Miami, FL</t>
  </si>
  <si>
    <t>St. Louis, MO-IL</t>
  </si>
  <si>
    <t>Memphis, TN-MS-AR</t>
  </si>
  <si>
    <t>Pittsburgh, PA</t>
  </si>
  <si>
    <t>Charlotte, NC-SC</t>
  </si>
  <si>
    <t>Chattanooga, TN-GA</t>
  </si>
  <si>
    <t>Portland, ME</t>
  </si>
  <si>
    <t>NEW JERSEY GOV APP</t>
  </si>
  <si>
    <t>WASHINGTON GOV APP</t>
  </si>
  <si>
    <t>FY 2013  CAPITAL PROGRAM OBLIGATIONS FOR PREVENTIVE MAINTENANCE</t>
  </si>
  <si>
    <t>Los Angeles-Long Beach-Anaheim, CA</t>
  </si>
  <si>
    <t xml:space="preserve">Seattle, WA </t>
  </si>
  <si>
    <t>Phoenix-Mesa, AZ</t>
  </si>
  <si>
    <t>Table 27</t>
  </si>
  <si>
    <t xml:space="preserve">TOTAL </t>
  </si>
  <si>
    <t>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</si>
</sst>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"/>
    <numFmt numFmtId="166" formatCode="&quot;$&quot;#,##0"/>
  </numFmts>
  <fonts count="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0"/>
      <name val="Times New Roman"/>
      <family val="1"/>
    </font>
    <font>
      <b/>
      <sz val="9"/>
      <name val="Arial"/>
      <family val="2"/>
    </font>
    <font>
      <b/>
      <sz val="9"/>
      <name val="Times New Roman"/>
      <family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gray0625">
        <fgColor indexed="8"/>
      </patternFill>
    </fill>
    <fill>
      <patternFill patternType="gray0625"/>
    </fill>
  </fills>
  <borders count="28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</borders>
  <cellStyleXfs count="1">
    <xf numFmtId="0" fontId="0" fillId="0" borderId="0"/>
  </cellStyleXfs>
  <cellXfs count="99">
    <xf numFmtId="0" fontId="0" fillId="0" borderId="0" xfId="0"/>
    <xf numFmtId="1" fontId="0" fillId="0" borderId="0" xfId="0" applyNumberFormat="1"/>
    <xf numFmtId="0" fontId="0" fillId="0" borderId="1" xfId="0" applyBorder="1"/>
    <xf numFmtId="0" fontId="0" fillId="0" borderId="2" xfId="0" applyBorder="1"/>
    <xf numFmtId="0" fontId="4" fillId="0" borderId="2" xfId="0" applyFont="1" applyBorder="1"/>
    <xf numFmtId="0" fontId="0" fillId="0" borderId="3" xfId="0" applyBorder="1"/>
    <xf numFmtId="0" fontId="0" fillId="0" borderId="4" xfId="0" applyBorder="1"/>
    <xf numFmtId="0" fontId="2" fillId="0" borderId="0" xfId="0" applyFont="1" applyBorder="1"/>
    <xf numFmtId="0" fontId="0" fillId="0" borderId="0" xfId="0" applyBorder="1"/>
    <xf numFmtId="0" fontId="4" fillId="0" borderId="0" xfId="0" applyFont="1" applyBorder="1"/>
    <xf numFmtId="0" fontId="0" fillId="0" borderId="5" xfId="0" applyBorder="1"/>
    <xf numFmtId="1" fontId="0" fillId="0" borderId="0" xfId="0" applyNumberFormat="1" applyBorder="1"/>
    <xf numFmtId="3" fontId="0" fillId="0" borderId="0" xfId="0" applyNumberFormat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3" fontId="0" fillId="0" borderId="0" xfId="0" applyNumberFormat="1" applyBorder="1"/>
    <xf numFmtId="164" fontId="0" fillId="0" borderId="0" xfId="0" applyNumberFormat="1" applyBorder="1"/>
    <xf numFmtId="165" fontId="0" fillId="0" borderId="0" xfId="0" applyNumberFormat="1" applyBorder="1"/>
    <xf numFmtId="0" fontId="0" fillId="0" borderId="10" xfId="0" applyBorder="1"/>
    <xf numFmtId="0" fontId="0" fillId="0" borderId="11" xfId="0" applyBorder="1"/>
    <xf numFmtId="0" fontId="2" fillId="0" borderId="12" xfId="0" applyFont="1" applyBorder="1"/>
    <xf numFmtId="0" fontId="0" fillId="0" borderId="12" xfId="0" applyBorder="1"/>
    <xf numFmtId="3" fontId="0" fillId="0" borderId="12" xfId="0" applyNumberFormat="1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1" fontId="0" fillId="0" borderId="16" xfId="0" applyNumberFormat="1" applyBorder="1"/>
    <xf numFmtId="3" fontId="0" fillId="0" borderId="16" xfId="0" applyNumberFormat="1" applyBorder="1"/>
    <xf numFmtId="3" fontId="0" fillId="0" borderId="17" xfId="0" applyNumberFormat="1" applyBorder="1"/>
    <xf numFmtId="1" fontId="0" fillId="0" borderId="5" xfId="0" applyNumberFormat="1" applyBorder="1"/>
    <xf numFmtId="0" fontId="0" fillId="0" borderId="18" xfId="0" applyBorder="1"/>
    <xf numFmtId="164" fontId="0" fillId="0" borderId="0" xfId="0" applyNumberFormat="1"/>
    <xf numFmtId="0" fontId="5" fillId="0" borderId="0" xfId="0" applyFont="1"/>
    <xf numFmtId="164" fontId="7" fillId="0" borderId="0" xfId="0" applyNumberFormat="1" applyFont="1"/>
    <xf numFmtId="166" fontId="0" fillId="0" borderId="16" xfId="0" applyNumberFormat="1" applyBorder="1"/>
    <xf numFmtId="166" fontId="0" fillId="0" borderId="0" xfId="0" applyNumberFormat="1" applyBorder="1"/>
    <xf numFmtId="166" fontId="0" fillId="0" borderId="8" xfId="0" applyNumberFormat="1" applyBorder="1"/>
    <xf numFmtId="166" fontId="0" fillId="0" borderId="19" xfId="0" applyNumberFormat="1" applyBorder="1"/>
    <xf numFmtId="0" fontId="2" fillId="0" borderId="0" xfId="0" applyFont="1"/>
    <xf numFmtId="0" fontId="0" fillId="0" borderId="20" xfId="0" applyBorder="1"/>
    <xf numFmtId="0" fontId="5" fillId="0" borderId="21" xfId="0" applyFont="1" applyBorder="1"/>
    <xf numFmtId="0" fontId="0" fillId="0" borderId="21" xfId="0" applyBorder="1"/>
    <xf numFmtId="3" fontId="0" fillId="0" borderId="22" xfId="0" applyNumberFormat="1" applyBorder="1"/>
    <xf numFmtId="3" fontId="0" fillId="0" borderId="21" xfId="0" applyNumberFormat="1" applyBorder="1"/>
    <xf numFmtId="0" fontId="0" fillId="0" borderId="23" xfId="0" applyBorder="1"/>
    <xf numFmtId="164" fontId="7" fillId="0" borderId="21" xfId="0" applyNumberFormat="1" applyFont="1" applyBorder="1"/>
    <xf numFmtId="164" fontId="0" fillId="0" borderId="21" xfId="0" applyNumberFormat="1" applyBorder="1"/>
    <xf numFmtId="166" fontId="0" fillId="0" borderId="21" xfId="0" applyNumberFormat="1" applyBorder="1"/>
    <xf numFmtId="0" fontId="0" fillId="0" borderId="0" xfId="0" applyFill="1" applyBorder="1"/>
    <xf numFmtId="166" fontId="0" fillId="0" borderId="22" xfId="0" applyNumberFormat="1" applyBorder="1"/>
    <xf numFmtId="0" fontId="1" fillId="2" borderId="1" xfId="0" applyFont="1" applyFill="1" applyBorder="1"/>
    <xf numFmtId="0" fontId="1" fillId="2" borderId="2" xfId="0" applyFont="1" applyFill="1" applyBorder="1"/>
    <xf numFmtId="0" fontId="1" fillId="2" borderId="15" xfId="0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0" fontId="1" fillId="2" borderId="0" xfId="0" applyFont="1" applyFill="1" applyBorder="1"/>
    <xf numFmtId="0" fontId="2" fillId="2" borderId="16" xfId="0" applyFont="1" applyFill="1" applyBorder="1" applyAlignment="1">
      <alignment horizontal="center"/>
    </xf>
    <xf numFmtId="0" fontId="1" fillId="2" borderId="5" xfId="0" applyFont="1" applyFill="1" applyBorder="1"/>
    <xf numFmtId="0" fontId="4" fillId="2" borderId="0" xfId="0" applyFont="1" applyFill="1" applyAlignment="1">
      <alignment horizontal="center"/>
    </xf>
    <xf numFmtId="0" fontId="2" fillId="2" borderId="0" xfId="0" applyFont="1" applyFill="1"/>
    <xf numFmtId="0" fontId="2" fillId="2" borderId="0" xfId="0" applyFont="1" applyFill="1" applyBorder="1"/>
    <xf numFmtId="0" fontId="5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1" fillId="2" borderId="24" xfId="0" applyFont="1" applyFill="1" applyBorder="1"/>
    <xf numFmtId="0" fontId="2" fillId="2" borderId="25" xfId="0" applyFont="1" applyFill="1" applyBorder="1"/>
    <xf numFmtId="0" fontId="2" fillId="2" borderId="26" xfId="0" applyFont="1" applyFill="1" applyBorder="1" applyAlignment="1">
      <alignment horizontal="center"/>
    </xf>
    <xf numFmtId="0" fontId="5" fillId="2" borderId="25" xfId="0" applyFont="1" applyFill="1" applyBorder="1" applyAlignment="1">
      <alignment horizontal="center"/>
    </xf>
    <xf numFmtId="0" fontId="2" fillId="2" borderId="25" xfId="0" applyFont="1" applyFill="1" applyBorder="1" applyAlignment="1">
      <alignment horizontal="center"/>
    </xf>
    <xf numFmtId="0" fontId="2" fillId="2" borderId="27" xfId="0" applyFont="1" applyFill="1" applyBorder="1" applyAlignment="1">
      <alignment horizontal="center"/>
    </xf>
    <xf numFmtId="0" fontId="4" fillId="2" borderId="25" xfId="0" applyFont="1" applyFill="1" applyBorder="1" applyAlignment="1">
      <alignment horizontal="center"/>
    </xf>
    <xf numFmtId="0" fontId="1" fillId="2" borderId="27" xfId="0" applyFont="1" applyFill="1" applyBorder="1"/>
    <xf numFmtId="0" fontId="0" fillId="0" borderId="0" xfId="0" applyAlignment="1">
      <alignment wrapText="1"/>
    </xf>
    <xf numFmtId="164" fontId="0" fillId="0" borderId="0" xfId="0" quotePrefix="1" applyNumberFormat="1" applyBorder="1"/>
    <xf numFmtId="164" fontId="0" fillId="0" borderId="0" xfId="0" quotePrefix="1" applyNumberFormat="1"/>
    <xf numFmtId="0" fontId="0" fillId="0" borderId="0" xfId="0" applyFill="1"/>
    <xf numFmtId="0" fontId="0" fillId="0" borderId="2" xfId="0" applyFill="1" applyBorder="1"/>
    <xf numFmtId="166" fontId="0" fillId="0" borderId="0" xfId="0" applyNumberFormat="1" applyFill="1"/>
    <xf numFmtId="3" fontId="0" fillId="0" borderId="0" xfId="0" applyNumberFormat="1" applyFill="1"/>
    <xf numFmtId="3" fontId="0" fillId="0" borderId="0" xfId="0" applyNumberFormat="1" applyFill="1" applyBorder="1"/>
    <xf numFmtId="166" fontId="0" fillId="0" borderId="0" xfId="0" applyNumberFormat="1" applyFill="1" applyBorder="1"/>
    <xf numFmtId="166" fontId="7" fillId="0" borderId="21" xfId="0" applyNumberFormat="1" applyFont="1" applyFill="1" applyBorder="1"/>
    <xf numFmtId="3" fontId="7" fillId="0" borderId="0" xfId="0" applyNumberFormat="1" applyFont="1" applyFill="1"/>
    <xf numFmtId="166" fontId="0" fillId="0" borderId="21" xfId="0" applyNumberFormat="1" applyFill="1" applyBorder="1"/>
    <xf numFmtId="166" fontId="0" fillId="0" borderId="8" xfId="0" applyNumberFormat="1" applyFill="1" applyBorder="1"/>
    <xf numFmtId="3" fontId="0" fillId="0" borderId="12" xfId="0" applyNumberFormat="1" applyFill="1" applyBorder="1"/>
    <xf numFmtId="0" fontId="1" fillId="3" borderId="2" xfId="0" applyFont="1" applyFill="1" applyBorder="1"/>
    <xf numFmtId="0" fontId="2" fillId="3" borderId="0" xfId="0" applyFont="1" applyFill="1" applyBorder="1" applyAlignment="1">
      <alignment horizontal="center"/>
    </xf>
    <xf numFmtId="0" fontId="2" fillId="3" borderId="25" xfId="0" applyFont="1" applyFill="1" applyBorder="1" applyAlignment="1">
      <alignment horizontal="center"/>
    </xf>
    <xf numFmtId="0" fontId="1" fillId="0" borderId="0" xfId="0" applyFont="1"/>
    <xf numFmtId="0" fontId="2" fillId="2" borderId="0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74</xdr:row>
          <xdr:rowOff>0</xdr:rowOff>
        </xdr:from>
        <xdr:to>
          <xdr:col>6</xdr:col>
          <xdr:colOff>495300</xdr:colOff>
          <xdr:row>99</xdr:row>
          <xdr:rowOff>152400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73</xdr:row>
          <xdr:rowOff>152400</xdr:rowOff>
        </xdr:from>
        <xdr:to>
          <xdr:col>14</xdr:col>
          <xdr:colOff>9525</xdr:colOff>
          <xdr:row>99</xdr:row>
          <xdr:rowOff>123825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N75"/>
  <sheetViews>
    <sheetView tabSelected="1" zoomScale="93" zoomScaleNormal="93" workbookViewId="0">
      <pane xSplit="4" ySplit="7" topLeftCell="E8" activePane="bottomRight" state="frozen"/>
      <selection pane="topRight" activeCell="E1" sqref="E1"/>
      <selection pane="bottomLeft" activeCell="A9" sqref="A9"/>
      <selection pane="bottomRight" activeCell="T27" sqref="T27"/>
    </sheetView>
  </sheetViews>
  <sheetFormatPr defaultRowHeight="12.75" x14ac:dyDescent="0.2"/>
  <cols>
    <col min="1" max="1" width="1.28515625" customWidth="1"/>
    <col min="2" max="2" width="1.140625" customWidth="1"/>
    <col min="3" max="3" width="36.7109375" customWidth="1"/>
    <col min="4" max="4" width="1" customWidth="1"/>
    <col min="5" max="5" width="13.5703125" customWidth="1"/>
    <col min="6" max="6" width="6.85546875" customWidth="1"/>
    <col min="7" max="7" width="19.42578125" customWidth="1"/>
    <col min="8" max="8" width="8.28515625" customWidth="1"/>
    <col min="9" max="9" width="19.42578125" customWidth="1"/>
    <col min="10" max="10" width="6.7109375" customWidth="1"/>
    <col min="11" max="11" width="1.28515625" customWidth="1"/>
    <col min="12" max="12" width="19" style="79" customWidth="1"/>
    <col min="13" max="13" width="10" customWidth="1"/>
    <col min="14" max="14" width="1.7109375" customWidth="1"/>
  </cols>
  <sheetData>
    <row r="1" spans="2:14" x14ac:dyDescent="0.2">
      <c r="B1" s="97" t="s">
        <v>54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</row>
    <row r="2" spans="2:14" ht="15" x14ac:dyDescent="0.25">
      <c r="B2" s="98" t="s">
        <v>50</v>
      </c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</row>
    <row r="3" spans="2:14" ht="6" customHeight="1" thickBot="1" x14ac:dyDescent="0.25">
      <c r="C3" s="1"/>
      <c r="D3" s="1"/>
      <c r="E3" s="1"/>
      <c r="F3" s="1"/>
      <c r="G3" s="1"/>
      <c r="H3" s="1"/>
      <c r="I3" s="1"/>
      <c r="J3" s="1"/>
      <c r="K3" s="1"/>
    </row>
    <row r="4" spans="2:14" ht="9" customHeight="1" x14ac:dyDescent="0.2">
      <c r="B4" s="53"/>
      <c r="C4" s="54"/>
      <c r="D4" s="54"/>
      <c r="E4" s="55"/>
      <c r="F4" s="54"/>
      <c r="G4" s="54"/>
      <c r="H4" s="54"/>
      <c r="I4" s="54"/>
      <c r="J4" s="54"/>
      <c r="K4" s="56"/>
      <c r="L4" s="90"/>
      <c r="M4" s="54"/>
      <c r="N4" s="56"/>
    </row>
    <row r="5" spans="2:14" x14ac:dyDescent="0.2">
      <c r="B5" s="57"/>
      <c r="C5" s="58"/>
      <c r="D5" s="58"/>
      <c r="E5" s="95" t="s">
        <v>5</v>
      </c>
      <c r="F5" s="96"/>
      <c r="G5" s="96"/>
      <c r="H5" s="96"/>
      <c r="I5" s="96"/>
      <c r="J5" s="96"/>
      <c r="K5" s="60"/>
      <c r="L5" s="91" t="s">
        <v>3</v>
      </c>
      <c r="M5" s="61" t="s">
        <v>16</v>
      </c>
      <c r="N5" s="60"/>
    </row>
    <row r="6" spans="2:14" ht="13.5" customHeight="1" x14ac:dyDescent="0.2">
      <c r="B6" s="57"/>
      <c r="C6" s="62"/>
      <c r="D6" s="63"/>
      <c r="E6" s="59"/>
      <c r="F6" s="64" t="s">
        <v>8</v>
      </c>
      <c r="G6" s="65"/>
      <c r="H6" s="66" t="s">
        <v>8</v>
      </c>
      <c r="I6" s="94" t="s">
        <v>55</v>
      </c>
      <c r="J6" s="64" t="s">
        <v>1</v>
      </c>
      <c r="K6" s="67"/>
      <c r="L6" s="91" t="s">
        <v>14</v>
      </c>
      <c r="M6" s="61" t="s">
        <v>1</v>
      </c>
      <c r="N6" s="60"/>
    </row>
    <row r="7" spans="2:14" ht="13.5" thickBot="1" x14ac:dyDescent="0.25">
      <c r="B7" s="68"/>
      <c r="C7" s="69" t="s">
        <v>2</v>
      </c>
      <c r="D7" s="69"/>
      <c r="E7" s="70" t="s">
        <v>0</v>
      </c>
      <c r="F7" s="71" t="s">
        <v>9</v>
      </c>
      <c r="G7" s="72" t="s">
        <v>6</v>
      </c>
      <c r="H7" s="71" t="s">
        <v>10</v>
      </c>
      <c r="I7" s="72" t="s">
        <v>56</v>
      </c>
      <c r="J7" s="71" t="s">
        <v>7</v>
      </c>
      <c r="K7" s="73"/>
      <c r="L7" s="92" t="s">
        <v>15</v>
      </c>
      <c r="M7" s="74" t="s">
        <v>17</v>
      </c>
      <c r="N7" s="75"/>
    </row>
    <row r="8" spans="2:14" ht="10.5" customHeight="1" x14ac:dyDescent="0.2">
      <c r="B8" s="2"/>
      <c r="C8" s="3"/>
      <c r="D8" s="3"/>
      <c r="E8" s="27"/>
      <c r="F8" s="3"/>
      <c r="G8" s="3"/>
      <c r="H8" s="3"/>
      <c r="I8" s="3"/>
      <c r="J8" s="3"/>
      <c r="K8" s="5"/>
      <c r="L8" s="80"/>
      <c r="M8" s="4"/>
      <c r="N8" s="5"/>
    </row>
    <row r="9" spans="2:14" x14ac:dyDescent="0.2">
      <c r="B9" s="6"/>
      <c r="C9" s="7" t="s">
        <v>4</v>
      </c>
      <c r="D9" s="8"/>
      <c r="E9" s="28"/>
      <c r="F9" s="8"/>
      <c r="G9" s="8"/>
      <c r="H9" s="8"/>
      <c r="I9" s="8"/>
      <c r="J9" s="8"/>
      <c r="K9" s="10"/>
      <c r="L9" s="51"/>
      <c r="M9" s="9"/>
      <c r="N9" s="10"/>
    </row>
    <row r="10" spans="2:14" ht="5.25" customHeight="1" x14ac:dyDescent="0.2">
      <c r="B10" s="6"/>
      <c r="C10" s="11"/>
      <c r="D10" s="11"/>
      <c r="E10" s="29"/>
      <c r="F10" s="11"/>
      <c r="G10" s="11"/>
      <c r="H10" s="11"/>
      <c r="I10" s="11"/>
      <c r="J10" s="11"/>
      <c r="K10" s="32"/>
      <c r="L10" s="51"/>
      <c r="M10" s="8"/>
      <c r="N10" s="10"/>
    </row>
    <row r="11" spans="2:14" x14ac:dyDescent="0.2">
      <c r="B11" s="13"/>
      <c r="C11" t="s">
        <v>38</v>
      </c>
      <c r="E11" s="37">
        <v>0</v>
      </c>
      <c r="F11" s="18">
        <f t="shared" ref="F11:F26" si="0">(E11/$I11)*100</f>
        <v>0</v>
      </c>
      <c r="G11" s="38">
        <v>39350000</v>
      </c>
      <c r="H11" s="18">
        <f t="shared" ref="H11:H28" si="1">(G11/$I11)*100</f>
        <v>100</v>
      </c>
      <c r="I11" s="38">
        <f>G11+E11</f>
        <v>39350000</v>
      </c>
      <c r="J11" s="18">
        <f t="shared" ref="J11:J28" si="2">(I11/I$64)*100</f>
        <v>11.019597268584887</v>
      </c>
      <c r="K11" s="10"/>
      <c r="L11" s="81">
        <v>134303978</v>
      </c>
      <c r="M11" s="34">
        <f>(I11/$L11)*100</f>
        <v>29.299206610246497</v>
      </c>
      <c r="N11" s="10"/>
    </row>
    <row r="12" spans="2:14" x14ac:dyDescent="0.2">
      <c r="B12" s="13"/>
      <c r="C12" t="s">
        <v>45</v>
      </c>
      <c r="E12" s="30">
        <v>348520</v>
      </c>
      <c r="F12" s="18">
        <f t="shared" si="0"/>
        <v>100</v>
      </c>
      <c r="G12" s="17">
        <v>0</v>
      </c>
      <c r="H12" s="18">
        <f t="shared" si="1"/>
        <v>0</v>
      </c>
      <c r="I12" s="38">
        <f t="shared" ref="I12:I28" si="3">G12+E12</f>
        <v>348520</v>
      </c>
      <c r="J12" s="18">
        <f t="shared" si="2"/>
        <v>9.7599746888111946E-2</v>
      </c>
      <c r="K12" s="10"/>
      <c r="L12" s="81">
        <v>4214638</v>
      </c>
      <c r="M12" s="34">
        <f>(I12/$L12)*100</f>
        <v>8.2692748463806378</v>
      </c>
      <c r="N12" s="10"/>
    </row>
    <row r="13" spans="2:14" x14ac:dyDescent="0.2">
      <c r="B13" s="13"/>
      <c r="C13" t="s">
        <v>36</v>
      </c>
      <c r="E13" s="30">
        <v>0</v>
      </c>
      <c r="F13" s="18">
        <f t="shared" si="0"/>
        <v>0</v>
      </c>
      <c r="G13" s="17">
        <v>5342314</v>
      </c>
      <c r="H13" s="18">
        <f t="shared" si="1"/>
        <v>100</v>
      </c>
      <c r="I13" s="38">
        <f t="shared" si="3"/>
        <v>5342314</v>
      </c>
      <c r="J13" s="18">
        <f t="shared" si="2"/>
        <v>1.4960647715965134</v>
      </c>
      <c r="K13" s="10"/>
      <c r="L13" s="81">
        <v>17000810</v>
      </c>
      <c r="M13" s="34">
        <f>(I13/$L13)*100</f>
        <v>31.423879215166806</v>
      </c>
      <c r="N13" s="10"/>
    </row>
    <row r="14" spans="2:14" x14ac:dyDescent="0.2">
      <c r="B14" s="13"/>
      <c r="C14" t="s">
        <v>39</v>
      </c>
      <c r="D14">
        <v>240000</v>
      </c>
      <c r="E14" s="30">
        <v>0</v>
      </c>
      <c r="F14" s="18">
        <f t="shared" si="0"/>
        <v>0</v>
      </c>
      <c r="G14" s="17">
        <v>1868947</v>
      </c>
      <c r="H14" s="18">
        <f t="shared" si="1"/>
        <v>100</v>
      </c>
      <c r="I14" s="17">
        <f t="shared" si="3"/>
        <v>1868947</v>
      </c>
      <c r="J14" s="18">
        <f t="shared" si="2"/>
        <v>0.52338102303252654</v>
      </c>
      <c r="K14" s="10"/>
      <c r="L14" s="81">
        <v>86304190</v>
      </c>
      <c r="M14" s="34">
        <f>(I14/$L14)*100</f>
        <v>2.1655344891134485</v>
      </c>
      <c r="N14" s="10"/>
    </row>
    <row r="15" spans="2:14" x14ac:dyDescent="0.2">
      <c r="B15" s="13"/>
      <c r="C15" s="76" t="s">
        <v>37</v>
      </c>
      <c r="E15" s="30">
        <v>0</v>
      </c>
      <c r="F15" s="18">
        <f t="shared" si="0"/>
        <v>0</v>
      </c>
      <c r="G15" s="17">
        <v>8682471</v>
      </c>
      <c r="H15" s="18">
        <f t="shared" si="1"/>
        <v>100</v>
      </c>
      <c r="I15" s="17">
        <f t="shared" si="3"/>
        <v>8682471</v>
      </c>
      <c r="J15" s="18">
        <f t="shared" si="2"/>
        <v>2.431444312990279</v>
      </c>
      <c r="K15" s="10"/>
      <c r="L15" s="81">
        <v>158712361</v>
      </c>
      <c r="M15" s="34">
        <f>(I15/$L15)*100</f>
        <v>5.4705701215042728</v>
      </c>
      <c r="N15" s="10"/>
    </row>
    <row r="16" spans="2:14" x14ac:dyDescent="0.2">
      <c r="B16" s="13"/>
      <c r="C16" t="s">
        <v>40</v>
      </c>
      <c r="E16" s="30">
        <v>61541</v>
      </c>
      <c r="F16" s="18">
        <f t="shared" si="0"/>
        <v>100</v>
      </c>
      <c r="G16" s="17">
        <v>0</v>
      </c>
      <c r="H16" s="18">
        <f t="shared" si="1"/>
        <v>0</v>
      </c>
      <c r="I16" s="17">
        <f t="shared" si="3"/>
        <v>61541</v>
      </c>
      <c r="J16" s="18">
        <f t="shared" si="2"/>
        <v>1.7233978030647586E-2</v>
      </c>
      <c r="K16" s="10"/>
      <c r="L16" s="81">
        <v>3802562</v>
      </c>
      <c r="M16" s="34">
        <f t="shared" ref="M16:M28" si="4">(I16/$L16)*100</f>
        <v>1.6184088517162902</v>
      </c>
      <c r="N16" s="10"/>
    </row>
    <row r="17" spans="2:14" x14ac:dyDescent="0.2">
      <c r="B17" s="13"/>
      <c r="C17" s="76" t="s">
        <v>51</v>
      </c>
      <c r="D17">
        <v>1500000</v>
      </c>
      <c r="E17" s="30">
        <v>0</v>
      </c>
      <c r="F17" s="18">
        <f t="shared" si="0"/>
        <v>0</v>
      </c>
      <c r="G17" s="17">
        <v>18990990</v>
      </c>
      <c r="H17" s="18">
        <f t="shared" si="1"/>
        <v>100</v>
      </c>
      <c r="I17" s="17">
        <f t="shared" si="3"/>
        <v>18990990</v>
      </c>
      <c r="J17" s="18">
        <f t="shared" si="2"/>
        <v>5.3182480694211662</v>
      </c>
      <c r="K17" s="10"/>
      <c r="L17" s="81">
        <v>33299309</v>
      </c>
      <c r="M17" s="34">
        <f t="shared" si="4"/>
        <v>57.031183439872578</v>
      </c>
      <c r="N17" s="10"/>
    </row>
    <row r="18" spans="2:14" x14ac:dyDescent="0.2">
      <c r="B18" s="13"/>
      <c r="C18" t="s">
        <v>43</v>
      </c>
      <c r="E18" s="30">
        <v>0</v>
      </c>
      <c r="F18" s="18">
        <f t="shared" si="0"/>
        <v>0</v>
      </c>
      <c r="G18" s="17">
        <v>1385916</v>
      </c>
      <c r="H18" s="18">
        <f t="shared" si="1"/>
        <v>100</v>
      </c>
      <c r="I18" s="17">
        <f t="shared" si="3"/>
        <v>1385916</v>
      </c>
      <c r="J18" s="18">
        <f t="shared" si="2"/>
        <v>0.38811273616488162</v>
      </c>
      <c r="K18" s="10"/>
      <c r="L18" s="81">
        <v>8909272</v>
      </c>
      <c r="M18" s="34">
        <f t="shared" si="4"/>
        <v>15.55588380285168</v>
      </c>
      <c r="N18" s="10"/>
    </row>
    <row r="19" spans="2:14" x14ac:dyDescent="0.2">
      <c r="B19" s="13"/>
      <c r="C19" t="s">
        <v>41</v>
      </c>
      <c r="E19" s="30">
        <v>0</v>
      </c>
      <c r="F19" s="18">
        <f t="shared" si="0"/>
        <v>0</v>
      </c>
      <c r="G19" s="17">
        <v>20462239</v>
      </c>
      <c r="H19" s="18">
        <f t="shared" si="1"/>
        <v>100</v>
      </c>
      <c r="I19" s="17">
        <f t="shared" si="3"/>
        <v>20462239</v>
      </c>
      <c r="J19" s="18">
        <f t="shared" si="2"/>
        <v>5.730257509365468</v>
      </c>
      <c r="K19" s="10"/>
      <c r="L19" s="81">
        <v>35803616</v>
      </c>
      <c r="M19" s="34">
        <f t="shared" si="4"/>
        <v>57.151319576212636</v>
      </c>
      <c r="N19" s="10"/>
    </row>
    <row r="20" spans="2:14" x14ac:dyDescent="0.2">
      <c r="B20" s="13"/>
      <c r="C20" t="s">
        <v>28</v>
      </c>
      <c r="E20" s="30">
        <v>2000000</v>
      </c>
      <c r="F20" s="18">
        <f t="shared" si="0"/>
        <v>100</v>
      </c>
      <c r="G20" s="17">
        <v>0</v>
      </c>
      <c r="H20" s="18">
        <f t="shared" si="1"/>
        <v>0</v>
      </c>
      <c r="I20" s="17">
        <f>G20+E20</f>
        <v>2000000</v>
      </c>
      <c r="J20" s="18">
        <f t="shared" si="2"/>
        <v>0.56008118264726237</v>
      </c>
      <c r="K20" s="10"/>
      <c r="L20" s="81">
        <v>613341576</v>
      </c>
      <c r="M20" s="34">
        <f t="shared" si="4"/>
        <v>0.3260825742554912</v>
      </c>
      <c r="N20" s="10"/>
    </row>
    <row r="21" spans="2:14" x14ac:dyDescent="0.2">
      <c r="B21" s="13"/>
      <c r="C21" t="s">
        <v>23</v>
      </c>
      <c r="E21" s="30">
        <v>0</v>
      </c>
      <c r="F21" s="18">
        <f t="shared" si="0"/>
        <v>0</v>
      </c>
      <c r="G21" s="17">
        <v>14770600</v>
      </c>
      <c r="H21" s="18">
        <f t="shared" si="1"/>
        <v>100</v>
      </c>
      <c r="I21" s="17">
        <f t="shared" si="3"/>
        <v>14770600</v>
      </c>
      <c r="J21" s="18">
        <f t="shared" si="2"/>
        <v>4.1363675582048263</v>
      </c>
      <c r="K21" s="10"/>
      <c r="L21" s="81">
        <v>133991162</v>
      </c>
      <c r="M21" s="34">
        <f t="shared" si="4"/>
        <v>11.023562882453398</v>
      </c>
      <c r="N21" s="10"/>
    </row>
    <row r="22" spans="2:14" x14ac:dyDescent="0.2">
      <c r="B22" s="13"/>
      <c r="C22" s="93" t="s">
        <v>53</v>
      </c>
      <c r="E22" s="30">
        <v>2581189</v>
      </c>
      <c r="F22" s="18">
        <f t="shared" si="0"/>
        <v>100</v>
      </c>
      <c r="G22" s="17">
        <v>0</v>
      </c>
      <c r="H22" s="18">
        <f t="shared" si="1"/>
        <v>0</v>
      </c>
      <c r="I22" s="17">
        <f t="shared" si="3"/>
        <v>2581189</v>
      </c>
      <c r="J22" s="18">
        <f t="shared" si="2"/>
        <v>0.72283769387805219</v>
      </c>
      <c r="K22" s="10"/>
      <c r="L22" s="81">
        <v>38062189</v>
      </c>
      <c r="M22" s="34">
        <f t="shared" si="4"/>
        <v>6.7815043428006732</v>
      </c>
      <c r="N22" s="10"/>
    </row>
    <row r="23" spans="2:14" x14ac:dyDescent="0.2">
      <c r="B23" s="13"/>
      <c r="C23" t="s">
        <v>44</v>
      </c>
      <c r="E23" s="30">
        <v>0</v>
      </c>
      <c r="F23" s="18">
        <f t="shared" si="0"/>
        <v>0</v>
      </c>
      <c r="G23" s="17">
        <v>7179104</v>
      </c>
      <c r="H23" s="18">
        <f t="shared" si="1"/>
        <v>100</v>
      </c>
      <c r="I23" s="17">
        <f t="shared" si="3"/>
        <v>7179104</v>
      </c>
      <c r="J23" s="18">
        <f t="shared" si="2"/>
        <v>2.0104405293338461</v>
      </c>
      <c r="K23" s="10"/>
      <c r="L23" s="81">
        <v>50905656</v>
      </c>
      <c r="M23" s="34">
        <f t="shared" si="4"/>
        <v>14.102762962135287</v>
      </c>
      <c r="N23" s="10"/>
    </row>
    <row r="24" spans="2:14" x14ac:dyDescent="0.2">
      <c r="B24" s="13"/>
      <c r="C24" t="s">
        <v>21</v>
      </c>
      <c r="E24" s="30">
        <v>240784</v>
      </c>
      <c r="F24" s="18">
        <f t="shared" si="0"/>
        <v>1.3846999921156569</v>
      </c>
      <c r="G24" s="17">
        <v>17148109</v>
      </c>
      <c r="H24" s="18">
        <f t="shared" si="1"/>
        <v>98.615300007884343</v>
      </c>
      <c r="I24" s="17">
        <f t="shared" si="3"/>
        <v>17388893</v>
      </c>
      <c r="J24" s="18">
        <f t="shared" si="2"/>
        <v>4.8695958781833513</v>
      </c>
      <c r="K24" s="10"/>
      <c r="L24" s="81">
        <v>122769455</v>
      </c>
      <c r="M24" s="34">
        <f t="shared" si="4"/>
        <v>14.163859406234231</v>
      </c>
      <c r="N24" s="10"/>
    </row>
    <row r="25" spans="2:14" x14ac:dyDescent="0.2">
      <c r="B25" s="13"/>
      <c r="C25" t="s">
        <v>26</v>
      </c>
      <c r="E25" s="30">
        <v>20623845</v>
      </c>
      <c r="F25" s="18">
        <f t="shared" si="0"/>
        <v>73.072414477899798</v>
      </c>
      <c r="G25" s="17">
        <v>7600000</v>
      </c>
      <c r="H25" s="18">
        <f t="shared" si="1"/>
        <v>26.927585522100195</v>
      </c>
      <c r="I25" s="17">
        <f t="shared" si="3"/>
        <v>28223845</v>
      </c>
      <c r="J25" s="18">
        <f t="shared" si="2"/>
        <v>7.9038222432265117</v>
      </c>
      <c r="K25" s="10"/>
      <c r="L25" s="81">
        <v>31263585</v>
      </c>
      <c r="M25" s="34">
        <f t="shared" si="4"/>
        <v>90.277058757017144</v>
      </c>
      <c r="N25" s="10"/>
    </row>
    <row r="26" spans="2:14" x14ac:dyDescent="0.2">
      <c r="B26" s="13"/>
      <c r="C26" t="s">
        <v>52</v>
      </c>
      <c r="E26" s="30">
        <v>10724176</v>
      </c>
      <c r="F26" s="18">
        <f t="shared" si="0"/>
        <v>100</v>
      </c>
      <c r="G26" s="17">
        <v>0</v>
      </c>
      <c r="H26" s="18">
        <f t="shared" si="1"/>
        <v>0</v>
      </c>
      <c r="I26" s="17">
        <f t="shared" si="3"/>
        <v>10724176</v>
      </c>
      <c r="J26" s="18">
        <f t="shared" si="2"/>
        <v>3.003204588498694</v>
      </c>
      <c r="K26" s="10"/>
      <c r="L26" s="81">
        <v>146185212</v>
      </c>
      <c r="M26" s="34">
        <f t="shared" si="4"/>
        <v>7.336019733651308</v>
      </c>
      <c r="N26" s="10"/>
    </row>
    <row r="27" spans="2:14" x14ac:dyDescent="0.2">
      <c r="B27" s="13"/>
      <c r="C27" t="s">
        <v>42</v>
      </c>
      <c r="E27" s="30">
        <v>0</v>
      </c>
      <c r="F27" s="18"/>
      <c r="G27" s="17">
        <v>3370085</v>
      </c>
      <c r="H27" s="18">
        <f t="shared" si="1"/>
        <v>100</v>
      </c>
      <c r="I27" s="17">
        <f t="shared" si="3"/>
        <v>3370085</v>
      </c>
      <c r="J27" s="18">
        <f t="shared" si="2"/>
        <v>0.94376059621089969</v>
      </c>
      <c r="K27" s="10"/>
      <c r="L27" s="81">
        <v>19141643</v>
      </c>
      <c r="M27" s="34">
        <f t="shared" si="4"/>
        <v>17.60603831134036</v>
      </c>
      <c r="N27" s="10"/>
    </row>
    <row r="28" spans="2:14" x14ac:dyDescent="0.2">
      <c r="B28" s="13"/>
      <c r="C28" t="s">
        <v>35</v>
      </c>
      <c r="E28" s="30">
        <v>0</v>
      </c>
      <c r="F28" s="18"/>
      <c r="G28" s="17">
        <v>6784981</v>
      </c>
      <c r="H28" s="18">
        <f t="shared" si="1"/>
        <v>100</v>
      </c>
      <c r="I28" s="17">
        <f t="shared" si="3"/>
        <v>6784981</v>
      </c>
      <c r="J28" s="18">
        <f t="shared" si="2"/>
        <v>1.9000700913596025</v>
      </c>
      <c r="K28" s="10"/>
      <c r="L28" s="81">
        <v>99905877</v>
      </c>
      <c r="M28" s="34">
        <f t="shared" si="4"/>
        <v>6.7913732442386738</v>
      </c>
      <c r="N28" s="10"/>
    </row>
    <row r="29" spans="2:14" x14ac:dyDescent="0.2">
      <c r="B29" s="13"/>
      <c r="C29" s="51"/>
      <c r="D29" s="8"/>
      <c r="E29" s="30"/>
      <c r="F29" s="18"/>
      <c r="G29" s="17"/>
      <c r="H29" s="18"/>
      <c r="I29" s="17"/>
      <c r="J29" s="18"/>
      <c r="K29" s="10"/>
      <c r="L29" s="83"/>
      <c r="M29" s="34"/>
      <c r="N29" s="10"/>
    </row>
    <row r="30" spans="2:14" ht="5.25" customHeight="1" x14ac:dyDescent="0.2">
      <c r="B30" s="13"/>
      <c r="E30" s="30"/>
      <c r="F30" s="8"/>
      <c r="G30" s="17"/>
      <c r="H30" s="8"/>
      <c r="I30" s="8"/>
      <c r="J30" s="8"/>
      <c r="K30" s="10"/>
      <c r="L30" s="82"/>
      <c r="N30" s="10"/>
    </row>
    <row r="31" spans="2:14" x14ac:dyDescent="0.2">
      <c r="B31" s="13"/>
      <c r="C31" s="41" t="s">
        <v>11</v>
      </c>
      <c r="E31" s="37">
        <f>SUM(E11:E29)</f>
        <v>36580055</v>
      </c>
      <c r="F31" s="18">
        <f>(E31/$I31)*100</f>
        <v>19.301848646285244</v>
      </c>
      <c r="G31" s="38">
        <f>SUM(G11:G29)</f>
        <v>152935756</v>
      </c>
      <c r="H31" s="18">
        <f>(G31/$I31)*100</f>
        <v>80.698151353714749</v>
      </c>
      <c r="I31" s="38">
        <f>SUM(I11:I29)</f>
        <v>189515811</v>
      </c>
      <c r="J31" s="18">
        <f>(I31/I$64)*100</f>
        <v>53.072119777617523</v>
      </c>
      <c r="K31" s="10"/>
      <c r="L31" s="84">
        <f>SUM(L11:L29)</f>
        <v>1737917091</v>
      </c>
      <c r="M31" s="34">
        <f>(I31/$L31)*100</f>
        <v>10.904767090526299</v>
      </c>
      <c r="N31" s="10"/>
    </row>
    <row r="32" spans="2:14" ht="6.75" customHeight="1" x14ac:dyDescent="0.2">
      <c r="B32" s="42"/>
      <c r="C32" s="43"/>
      <c r="D32" s="44"/>
      <c r="E32" s="45"/>
      <c r="F32" s="44"/>
      <c r="G32" s="46"/>
      <c r="H32" s="44"/>
      <c r="I32" s="44"/>
      <c r="J32" s="44"/>
      <c r="K32" s="47"/>
      <c r="L32" s="85"/>
      <c r="M32" s="48"/>
      <c r="N32" s="47"/>
    </row>
    <row r="33" spans="2:14" ht="6.75" customHeight="1" x14ac:dyDescent="0.2">
      <c r="B33" s="13"/>
      <c r="C33" s="35"/>
      <c r="E33" s="30" t="s">
        <v>29</v>
      </c>
      <c r="F33" s="8"/>
      <c r="G33" s="17"/>
      <c r="H33" s="8"/>
      <c r="I33" s="8"/>
      <c r="J33" s="8"/>
      <c r="K33" s="10"/>
      <c r="L33" s="86"/>
      <c r="M33" s="36"/>
      <c r="N33" s="10"/>
    </row>
    <row r="34" spans="2:14" ht="10.5" customHeight="1" x14ac:dyDescent="0.2">
      <c r="B34" s="13"/>
      <c r="E34" s="30"/>
      <c r="F34" s="8"/>
      <c r="G34" s="17"/>
      <c r="H34" s="8"/>
      <c r="I34" s="8"/>
      <c r="J34" s="8"/>
      <c r="K34" s="10"/>
      <c r="L34" s="82"/>
      <c r="N34" s="10"/>
    </row>
    <row r="35" spans="2:14" x14ac:dyDescent="0.2">
      <c r="B35" s="13"/>
      <c r="C35" s="7" t="s">
        <v>13</v>
      </c>
      <c r="E35" s="30"/>
      <c r="F35" s="8"/>
      <c r="G35" s="17"/>
      <c r="H35" s="8"/>
      <c r="I35" s="8"/>
      <c r="J35" s="8"/>
      <c r="K35" s="10"/>
      <c r="L35" s="82"/>
      <c r="N35" s="10"/>
    </row>
    <row r="36" spans="2:14" ht="5.25" customHeight="1" x14ac:dyDescent="0.2">
      <c r="B36" s="13"/>
      <c r="E36" s="30"/>
      <c r="F36" s="8"/>
      <c r="G36" s="17"/>
      <c r="H36" s="8"/>
      <c r="I36" s="8"/>
      <c r="J36" s="8"/>
      <c r="K36" s="10"/>
      <c r="L36" s="82"/>
      <c r="N36" s="10"/>
    </row>
    <row r="37" spans="2:14" ht="12.75" customHeight="1" x14ac:dyDescent="0.2">
      <c r="B37" s="13"/>
      <c r="C37" t="s">
        <v>22</v>
      </c>
      <c r="E37" s="37"/>
      <c r="F37" s="18">
        <f>(E37/$I37)*100</f>
        <v>0</v>
      </c>
      <c r="G37" s="38">
        <v>8374666</v>
      </c>
      <c r="H37" s="18">
        <f>(G37/$I37)*100</f>
        <v>100</v>
      </c>
      <c r="I37" s="38">
        <f>G37+E37</f>
        <v>8374666</v>
      </c>
      <c r="J37" s="18">
        <f>(I37/I$64)*100</f>
        <v>2.3452464187779092</v>
      </c>
      <c r="K37" s="10"/>
      <c r="L37" s="81">
        <v>22604436</v>
      </c>
      <c r="M37" s="34">
        <f>(I37/$L37)*100</f>
        <v>37.048772196749347</v>
      </c>
      <c r="N37" s="10"/>
    </row>
    <row r="38" spans="2:14" ht="12.75" customHeight="1" x14ac:dyDescent="0.2">
      <c r="B38" s="13"/>
      <c r="C38" t="s">
        <v>12</v>
      </c>
      <c r="E38" s="30">
        <v>9239922</v>
      </c>
      <c r="F38" s="18">
        <f>(E38/$I38)*100</f>
        <v>100</v>
      </c>
      <c r="G38" s="38">
        <v>0</v>
      </c>
      <c r="H38" s="18">
        <f>(G38/$I38)*100</f>
        <v>0</v>
      </c>
      <c r="I38" s="17">
        <f>G38+E38</f>
        <v>9239922</v>
      </c>
      <c r="J38" s="18">
        <f>(I38/I$64)*100</f>
        <v>2.5875532206642289</v>
      </c>
      <c r="K38" s="10"/>
      <c r="L38" s="81">
        <v>14869922</v>
      </c>
      <c r="M38" s="34">
        <f>(I38/$L38)*100</f>
        <v>62.138335359122934</v>
      </c>
      <c r="N38" s="10"/>
    </row>
    <row r="39" spans="2:14" ht="12.75" customHeight="1" x14ac:dyDescent="0.2">
      <c r="B39" s="13"/>
      <c r="C39" t="s">
        <v>33</v>
      </c>
      <c r="D39">
        <v>5212474</v>
      </c>
      <c r="E39" s="30"/>
      <c r="F39" s="18">
        <f>(E39/$I39)*100</f>
        <v>0</v>
      </c>
      <c r="G39" s="17">
        <v>586706</v>
      </c>
      <c r="H39" s="18">
        <f>(G39/$I39)*100</f>
        <v>100</v>
      </c>
      <c r="I39" s="17">
        <f>G39+E39</f>
        <v>586706</v>
      </c>
      <c r="J39" s="18">
        <f>(I39/I$64)*100</f>
        <v>0.16430149517312234</v>
      </c>
      <c r="K39" s="10"/>
      <c r="L39" s="82">
        <v>1482706</v>
      </c>
      <c r="M39" s="34">
        <f>(I39/$L39)*100</f>
        <v>39.569948459101127</v>
      </c>
      <c r="N39" s="10"/>
    </row>
    <row r="40" spans="2:14" ht="12.75" customHeight="1" x14ac:dyDescent="0.2">
      <c r="B40" s="13"/>
      <c r="C40" t="s">
        <v>47</v>
      </c>
      <c r="D40">
        <v>1498557</v>
      </c>
      <c r="E40" s="30"/>
      <c r="F40" s="18">
        <f>(E40/$I40)*100</f>
        <v>0</v>
      </c>
      <c r="G40" s="17">
        <v>1342405</v>
      </c>
      <c r="H40" s="18">
        <f>(G40/$I40)*100</f>
        <v>100</v>
      </c>
      <c r="I40" s="17">
        <f>G40+E40</f>
        <v>1342405</v>
      </c>
      <c r="J40" s="18">
        <f>(I40/I$64)*100</f>
        <v>0.37592788999579907</v>
      </c>
      <c r="K40" s="10"/>
      <c r="L40" s="82">
        <v>1342405</v>
      </c>
      <c r="M40" s="34">
        <f>(I40/$L40)*100</f>
        <v>100</v>
      </c>
      <c r="N40" s="10"/>
    </row>
    <row r="41" spans="2:14" ht="12.75" customHeight="1" x14ac:dyDescent="0.2">
      <c r="B41" s="13"/>
      <c r="E41" s="30"/>
      <c r="F41" s="18"/>
      <c r="G41" s="17" t="s">
        <v>29</v>
      </c>
      <c r="H41" s="18"/>
      <c r="I41" s="17"/>
      <c r="J41" s="18"/>
      <c r="K41" s="10"/>
      <c r="L41" s="82"/>
      <c r="M41" s="34"/>
      <c r="N41" s="10"/>
    </row>
    <row r="42" spans="2:14" ht="5.25" customHeight="1" x14ac:dyDescent="0.2">
      <c r="B42" s="13"/>
      <c r="E42" s="30"/>
      <c r="F42" s="8"/>
      <c r="G42" s="17"/>
      <c r="H42" s="8"/>
      <c r="I42" s="8"/>
      <c r="J42" s="8"/>
      <c r="K42" s="10"/>
      <c r="L42" s="82"/>
      <c r="N42" s="10"/>
    </row>
    <row r="43" spans="2:14" x14ac:dyDescent="0.2">
      <c r="B43" s="13"/>
      <c r="C43" s="41" t="s">
        <v>11</v>
      </c>
      <c r="E43" s="37">
        <f>SUM(E37:E42)</f>
        <v>9239922</v>
      </c>
      <c r="F43" s="18">
        <f>(E43/$I43)*100</f>
        <v>47.278266002766415</v>
      </c>
      <c r="G43" s="38">
        <f>SUM(G36:G42)</f>
        <v>10303777</v>
      </c>
      <c r="H43" s="18">
        <f>(G43/$I43)*100</f>
        <v>52.721733997233585</v>
      </c>
      <c r="I43" s="38">
        <f>SUM(I36:I42)</f>
        <v>19543699</v>
      </c>
      <c r="J43" s="18">
        <f>(I43/I$64)*100</f>
        <v>5.4730290246110593</v>
      </c>
      <c r="K43" s="10"/>
      <c r="L43" s="81">
        <f>SUM(L36:L42)</f>
        <v>40299469</v>
      </c>
      <c r="M43" s="34">
        <f>(I43/$L43)*100</f>
        <v>48.496170011570129</v>
      </c>
      <c r="N43" s="10"/>
    </row>
    <row r="44" spans="2:14" ht="6.75" customHeight="1" x14ac:dyDescent="0.2">
      <c r="B44" s="42"/>
      <c r="C44" s="43"/>
      <c r="D44" s="44"/>
      <c r="E44" s="45"/>
      <c r="F44" s="49"/>
      <c r="G44" s="46"/>
      <c r="H44" s="49"/>
      <c r="I44" s="46"/>
      <c r="J44" s="49"/>
      <c r="K44" s="47"/>
      <c r="L44" s="87"/>
      <c r="M44" s="49"/>
      <c r="N44" s="47"/>
    </row>
    <row r="45" spans="2:14" ht="6.75" customHeight="1" x14ac:dyDescent="0.2">
      <c r="B45" s="13"/>
      <c r="E45" s="30"/>
      <c r="F45" s="8"/>
      <c r="G45" s="17"/>
      <c r="H45" s="8"/>
      <c r="I45" s="8"/>
      <c r="J45" s="8"/>
      <c r="K45" s="10"/>
      <c r="L45" s="82"/>
      <c r="N45" s="10"/>
    </row>
    <row r="46" spans="2:14" ht="10.5" customHeight="1" x14ac:dyDescent="0.2">
      <c r="B46" s="13"/>
      <c r="E46" s="30"/>
      <c r="F46" s="8"/>
      <c r="G46" s="17"/>
      <c r="H46" s="8"/>
      <c r="I46" s="8"/>
      <c r="J46" s="8"/>
      <c r="K46" s="10"/>
      <c r="L46" s="82"/>
      <c r="N46" s="10"/>
    </row>
    <row r="47" spans="2:14" x14ac:dyDescent="0.2">
      <c r="B47" s="13"/>
      <c r="C47" s="7" t="s">
        <v>20</v>
      </c>
      <c r="E47" s="30"/>
      <c r="F47" s="8"/>
      <c r="G47" s="17"/>
      <c r="H47" s="8"/>
      <c r="I47" s="8"/>
      <c r="J47" s="8"/>
      <c r="K47" s="10"/>
      <c r="L47" s="82"/>
      <c r="N47" s="10"/>
    </row>
    <row r="48" spans="2:14" ht="5.25" customHeight="1" x14ac:dyDescent="0.2">
      <c r="B48" s="13"/>
      <c r="E48" s="30"/>
      <c r="F48" s="8"/>
      <c r="G48" s="17"/>
      <c r="H48" s="8"/>
      <c r="I48" s="8"/>
      <c r="J48" s="8"/>
      <c r="K48" s="10"/>
      <c r="L48" s="82"/>
      <c r="N48" s="10"/>
    </row>
    <row r="49" spans="2:14" ht="12.75" customHeight="1" x14ac:dyDescent="0.2">
      <c r="B49" s="13"/>
      <c r="C49" t="s">
        <v>46</v>
      </c>
      <c r="E49" s="30">
        <v>0</v>
      </c>
      <c r="F49" s="8">
        <v>0</v>
      </c>
      <c r="G49" s="17">
        <v>230401</v>
      </c>
      <c r="H49" s="8">
        <f>(G49/$I49)*100</f>
        <v>100</v>
      </c>
      <c r="I49" s="17">
        <f t="shared" ref="I49" si="5">G49+E49</f>
        <v>230401</v>
      </c>
      <c r="J49" s="18">
        <f>I49/I64*100</f>
        <v>6.4521632281555941E-2</v>
      </c>
      <c r="K49" s="10"/>
      <c r="L49" s="82">
        <v>661374</v>
      </c>
      <c r="M49" s="34">
        <f t="shared" ref="M49" si="6">(I49/$L49)*100</f>
        <v>34.836718709837399</v>
      </c>
      <c r="N49" s="10"/>
    </row>
    <row r="50" spans="2:14" ht="12.75" customHeight="1" x14ac:dyDescent="0.2">
      <c r="B50" s="13"/>
      <c r="E50" s="30"/>
      <c r="F50" s="8"/>
      <c r="G50" s="17"/>
      <c r="H50" s="8"/>
      <c r="I50" s="8"/>
      <c r="J50" s="8"/>
      <c r="K50" s="10"/>
      <c r="L50" s="82"/>
      <c r="N50" s="10"/>
    </row>
    <row r="51" spans="2:14" x14ac:dyDescent="0.2">
      <c r="B51" s="13"/>
      <c r="C51" s="41" t="s">
        <v>11</v>
      </c>
      <c r="E51" s="37">
        <f>SUM(E49:E50)</f>
        <v>0</v>
      </c>
      <c r="F51" s="77">
        <v>0</v>
      </c>
      <c r="G51" s="38">
        <f>SUM(G49:G50)</f>
        <v>230401</v>
      </c>
      <c r="H51" s="18">
        <f t="shared" ref="H51" si="7">(G51/$I51)*100</f>
        <v>100</v>
      </c>
      <c r="I51" s="38">
        <f>SUM(I49:I50)</f>
        <v>230401</v>
      </c>
      <c r="J51" s="18">
        <f>I51/I64*100</f>
        <v>6.4521632281555941E-2</v>
      </c>
      <c r="K51" s="10"/>
      <c r="L51" s="81">
        <f>SUM(L49:L50)</f>
        <v>661374</v>
      </c>
      <c r="M51" s="78">
        <f>I51/L51*100</f>
        <v>34.836718709837399</v>
      </c>
      <c r="N51" s="10"/>
    </row>
    <row r="52" spans="2:14" ht="6.75" customHeight="1" x14ac:dyDescent="0.2">
      <c r="B52" s="42"/>
      <c r="C52" s="43"/>
      <c r="D52" s="44"/>
      <c r="E52" s="52"/>
      <c r="F52" s="49"/>
      <c r="G52" s="50"/>
      <c r="H52" s="49"/>
      <c r="I52" s="50"/>
      <c r="J52" s="49"/>
      <c r="K52" s="47"/>
      <c r="L52" s="87"/>
      <c r="M52" s="49"/>
      <c r="N52" s="47"/>
    </row>
    <row r="53" spans="2:14" ht="6.75" customHeight="1" x14ac:dyDescent="0.2">
      <c r="B53" s="13"/>
      <c r="C53" s="35"/>
      <c r="E53" s="37"/>
      <c r="F53" s="18"/>
      <c r="G53" s="38"/>
      <c r="H53" s="18"/>
      <c r="I53" s="38"/>
      <c r="J53" s="18"/>
      <c r="K53" s="10"/>
      <c r="L53" s="81"/>
      <c r="M53" s="34"/>
      <c r="N53" s="10"/>
    </row>
    <row r="54" spans="2:14" ht="9" customHeight="1" x14ac:dyDescent="0.2">
      <c r="B54" s="13"/>
      <c r="C54" s="35"/>
      <c r="E54" s="37"/>
      <c r="F54" s="18"/>
      <c r="G54" s="38"/>
      <c r="H54" s="18"/>
      <c r="I54" s="38"/>
      <c r="J54" s="18"/>
      <c r="K54" s="10"/>
      <c r="L54" s="81"/>
      <c r="M54" s="34"/>
      <c r="N54" s="10"/>
    </row>
    <row r="55" spans="2:14" x14ac:dyDescent="0.2">
      <c r="B55" s="13"/>
      <c r="C55" s="7" t="s">
        <v>19</v>
      </c>
      <c r="E55" s="30"/>
      <c r="F55" s="8"/>
      <c r="G55" s="17"/>
      <c r="H55" s="8"/>
      <c r="I55" s="8"/>
      <c r="J55" s="8"/>
      <c r="K55" s="10"/>
      <c r="L55" s="82"/>
      <c r="N55" s="10"/>
    </row>
    <row r="56" spans="2:14" ht="6" customHeight="1" x14ac:dyDescent="0.2">
      <c r="B56" s="13"/>
      <c r="E56" s="30"/>
      <c r="F56" s="8"/>
      <c r="G56" s="17"/>
      <c r="H56" s="8"/>
      <c r="I56" s="8"/>
      <c r="J56" s="8"/>
      <c r="K56" s="10"/>
      <c r="L56" s="82"/>
      <c r="N56" s="10"/>
    </row>
    <row r="57" spans="2:14" ht="13.5" customHeight="1" x14ac:dyDescent="0.2">
      <c r="B57" s="13"/>
      <c r="C57" s="93" t="s">
        <v>48</v>
      </c>
      <c r="E57" s="37">
        <v>0</v>
      </c>
      <c r="F57" s="18">
        <f t="shared" ref="F57:F58" si="8">(E57/$I57)*100</f>
        <v>0</v>
      </c>
      <c r="G57" s="38">
        <v>146801179</v>
      </c>
      <c r="H57" s="18">
        <f t="shared" ref="H57:H58" si="9">(G57/$I57)*100</f>
        <v>100</v>
      </c>
      <c r="I57" s="38">
        <f t="shared" ref="I57:I58" si="10">G57+E57</f>
        <v>146801179</v>
      </c>
      <c r="J57" s="18">
        <f t="shared" ref="J57:J58" si="11">(I57/I$64)*100</f>
        <v>41.110288974166224</v>
      </c>
      <c r="K57" s="10"/>
      <c r="L57" s="81">
        <v>219140465</v>
      </c>
      <c r="M57" s="34">
        <f t="shared" ref="M57:M58" si="12">(I57/$L57)*100</f>
        <v>66.989535228010027</v>
      </c>
      <c r="N57" s="10"/>
    </row>
    <row r="58" spans="2:14" ht="13.5" customHeight="1" x14ac:dyDescent="0.2">
      <c r="B58" s="13"/>
      <c r="C58" s="93" t="s">
        <v>49</v>
      </c>
      <c r="E58" s="37">
        <v>1000000</v>
      </c>
      <c r="F58" s="18">
        <f t="shared" si="8"/>
        <v>100</v>
      </c>
      <c r="G58" s="38">
        <v>0</v>
      </c>
      <c r="H58" s="18">
        <f t="shared" si="9"/>
        <v>0</v>
      </c>
      <c r="I58" s="38">
        <f t="shared" si="10"/>
        <v>1000000</v>
      </c>
      <c r="J58" s="18">
        <f t="shared" si="11"/>
        <v>0.28004059132363118</v>
      </c>
      <c r="K58" s="10"/>
      <c r="L58" s="81">
        <v>13541487</v>
      </c>
      <c r="M58" s="34">
        <f t="shared" si="12"/>
        <v>7.3847133627200616</v>
      </c>
      <c r="N58" s="10"/>
    </row>
    <row r="59" spans="2:14" ht="12" customHeight="1" x14ac:dyDescent="0.2">
      <c r="B59" s="13"/>
      <c r="E59" s="30"/>
      <c r="F59" s="8"/>
      <c r="G59" s="17"/>
      <c r="H59" s="8"/>
      <c r="I59" s="8"/>
      <c r="J59" s="8"/>
      <c r="K59" s="10"/>
      <c r="L59" s="82"/>
      <c r="N59" s="10"/>
    </row>
    <row r="60" spans="2:14" x14ac:dyDescent="0.2">
      <c r="B60" s="13"/>
      <c r="C60" s="41" t="s">
        <v>11</v>
      </c>
      <c r="E60" s="37">
        <f>SUM(E57:E59)</f>
        <v>1000000</v>
      </c>
      <c r="F60" s="18">
        <f>E60/I60*100</f>
        <v>0.67658458935567756</v>
      </c>
      <c r="G60" s="38">
        <f>SUM(G57:G58)</f>
        <v>146801179</v>
      </c>
      <c r="H60" s="18">
        <f>(G60/$I60)*100</f>
        <v>99.323415410644316</v>
      </c>
      <c r="I60" s="38">
        <f>SUM(I57:I58)</f>
        <v>147801179</v>
      </c>
      <c r="J60" s="18">
        <f>(I60/I$64)*100</f>
        <v>41.390329565489857</v>
      </c>
      <c r="K60" s="10"/>
      <c r="L60" s="81">
        <f>SUM(L57:L59)</f>
        <v>232681952</v>
      </c>
      <c r="M60" s="34">
        <f>(I60/$L60)*100</f>
        <v>63.520688961729185</v>
      </c>
      <c r="N60" s="10"/>
    </row>
    <row r="61" spans="2:14" x14ac:dyDescent="0.2">
      <c r="B61" s="13"/>
      <c r="C61" s="35" t="s">
        <v>24</v>
      </c>
      <c r="E61" s="37"/>
      <c r="F61" s="18"/>
      <c r="G61" s="38"/>
      <c r="H61" s="18"/>
      <c r="I61" s="38"/>
      <c r="J61" s="18"/>
      <c r="K61" s="10"/>
      <c r="L61" s="81"/>
      <c r="M61" s="34"/>
      <c r="N61" s="10"/>
    </row>
    <row r="62" spans="2:14" ht="13.5" thickBot="1" x14ac:dyDescent="0.25">
      <c r="B62" s="13"/>
      <c r="E62" s="37"/>
      <c r="F62" s="8"/>
      <c r="G62" s="38"/>
      <c r="H62" s="8"/>
      <c r="I62" s="38"/>
      <c r="J62" s="8"/>
      <c r="K62" s="10"/>
      <c r="L62" s="81"/>
      <c r="N62" s="26"/>
    </row>
    <row r="63" spans="2:14" x14ac:dyDescent="0.2">
      <c r="B63" s="14"/>
      <c r="C63" s="15"/>
      <c r="D63" s="15"/>
      <c r="E63" s="40"/>
      <c r="F63" s="15"/>
      <c r="G63" s="39"/>
      <c r="H63" s="15"/>
      <c r="I63" s="39"/>
      <c r="J63" s="15"/>
      <c r="K63" s="33"/>
      <c r="L63" s="88"/>
      <c r="M63" s="15"/>
      <c r="N63" s="16"/>
    </row>
    <row r="64" spans="2:14" x14ac:dyDescent="0.2">
      <c r="B64" s="13"/>
      <c r="C64" s="7" t="s">
        <v>3</v>
      </c>
      <c r="D64" s="8"/>
      <c r="E64" s="37">
        <f>SUM(E60,E51,E43,E31)</f>
        <v>46819977</v>
      </c>
      <c r="F64" s="18">
        <f>(E64/$I64)*100</f>
        <v>13.111494044838812</v>
      </c>
      <c r="G64" s="38">
        <f>SUM(G60,G51,G43,G31)</f>
        <v>310271113</v>
      </c>
      <c r="H64" s="18">
        <f>(G64/$I64)*100</f>
        <v>86.888505955161193</v>
      </c>
      <c r="I64" s="38">
        <f>SUM(I60,I51,I43,I31)</f>
        <v>357091090</v>
      </c>
      <c r="J64" s="19">
        <f>J60+J51+J43+J31</f>
        <v>100</v>
      </c>
      <c r="K64" s="10"/>
      <c r="L64" s="84">
        <f>SUM(L60,L51,L43,L31)</f>
        <v>2011559886</v>
      </c>
      <c r="M64" s="34">
        <f>(I64/$L64)*100</f>
        <v>17.751949245223713</v>
      </c>
      <c r="N64" s="20"/>
    </row>
    <row r="65" spans="2:14" ht="13.5" thickBot="1" x14ac:dyDescent="0.25">
      <c r="B65" s="21"/>
      <c r="C65" s="22"/>
      <c r="D65" s="23"/>
      <c r="E65" s="31"/>
      <c r="F65" s="23"/>
      <c r="G65" s="24"/>
      <c r="H65" s="23"/>
      <c r="I65" s="23"/>
      <c r="J65" s="23"/>
      <c r="K65" s="26"/>
      <c r="L65" s="89"/>
      <c r="M65" s="23"/>
      <c r="N65" s="25"/>
    </row>
    <row r="66" spans="2:14" ht="9.75" customHeight="1" x14ac:dyDescent="0.2">
      <c r="E66" s="12"/>
    </row>
    <row r="67" spans="2:14" x14ac:dyDescent="0.2">
      <c r="C67" t="s">
        <v>25</v>
      </c>
      <c r="E67" s="12"/>
    </row>
    <row r="68" spans="2:14" x14ac:dyDescent="0.2">
      <c r="C68" t="s">
        <v>30</v>
      </c>
    </row>
    <row r="69" spans="2:14" x14ac:dyDescent="0.2">
      <c r="C69" t="s">
        <v>32</v>
      </c>
    </row>
    <row r="70" spans="2:14" x14ac:dyDescent="0.2">
      <c r="C70" t="s">
        <v>31</v>
      </c>
    </row>
    <row r="71" spans="2:14" ht="6.75" customHeight="1" x14ac:dyDescent="0.2"/>
    <row r="72" spans="2:14" ht="6" customHeight="1" x14ac:dyDescent="0.2"/>
    <row r="73" spans="2:14" x14ac:dyDescent="0.2">
      <c r="C73" s="41" t="s">
        <v>18</v>
      </c>
      <c r="H73" s="41" t="s">
        <v>34</v>
      </c>
    </row>
    <row r="75" spans="2:14" x14ac:dyDescent="0.2">
      <c r="C75" t="s">
        <v>27</v>
      </c>
    </row>
  </sheetData>
  <mergeCells count="3">
    <mergeCell ref="E5:J5"/>
    <mergeCell ref="B1:N1"/>
    <mergeCell ref="B2:N2"/>
  </mergeCells>
  <phoneticPr fontId="0" type="noConversion"/>
  <printOptions horizontalCentered="1"/>
  <pageMargins left="0.25" right="0.25" top="0.35" bottom="0.35" header="0.5" footer="0.5"/>
  <pageSetup scale="58" orientation="portrait" r:id="rId1"/>
  <headerFooter alignWithMargins="0"/>
  <ignoredErrors>
    <ignoredError sqref="H60 F31:H31 G43:H43 H51 F64:H64" formula="1"/>
  </ignoredErrors>
  <drawing r:id="rId2"/>
  <legacyDrawing r:id="rId3"/>
  <oleObjects>
    <mc:AlternateContent xmlns:mc="http://schemas.openxmlformats.org/markup-compatibility/2006">
      <mc:Choice Requires="x14">
        <oleObject progId="MSGraph.Chart.8" shapeId="1027" r:id="rId4">
          <objectPr defaultSize="0" r:id="rId5">
            <anchor moveWithCells="1">
              <from>
                <xdr:col>2</xdr:col>
                <xdr:colOff>0</xdr:colOff>
                <xdr:row>74</xdr:row>
                <xdr:rowOff>0</xdr:rowOff>
              </from>
              <to>
                <xdr:col>6</xdr:col>
                <xdr:colOff>495300</xdr:colOff>
                <xdr:row>99</xdr:row>
                <xdr:rowOff>152400</xdr:rowOff>
              </to>
            </anchor>
          </objectPr>
        </oleObject>
      </mc:Choice>
      <mc:Fallback>
        <oleObject progId="MSGraph.Chart.8" shapeId="1027" r:id="rId4"/>
      </mc:Fallback>
    </mc:AlternateContent>
    <mc:AlternateContent xmlns:mc="http://schemas.openxmlformats.org/markup-compatibility/2006">
      <mc:Choice Requires="x14">
        <oleObject progId="MSGraph.Chart.8" shapeId="1028" r:id="rId6">
          <objectPr defaultSize="0" r:id="rId7">
            <anchor moveWithCells="1">
              <from>
                <xdr:col>7</xdr:col>
                <xdr:colOff>0</xdr:colOff>
                <xdr:row>73</xdr:row>
                <xdr:rowOff>152400</xdr:rowOff>
              </from>
              <to>
                <xdr:col>14</xdr:col>
                <xdr:colOff>9525</xdr:colOff>
                <xdr:row>99</xdr:row>
                <xdr:rowOff>123825</xdr:rowOff>
              </to>
            </anchor>
          </objectPr>
        </oleObject>
      </mc:Choice>
      <mc:Fallback>
        <oleObject progId="MSGraph.Chart.8" shapeId="1028" r:id="rId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t-27</vt:lpstr>
      <vt:lpstr>'t-27'!Print_Area</vt:lpstr>
      <vt:lpstr>'t-27'!Print_Titles</vt:lpstr>
    </vt:vector>
  </TitlesOfParts>
  <Company>Department of Transportation FTA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grubb</dc:creator>
  <cp:lastModifiedBy>USDOT</cp:lastModifiedBy>
  <cp:lastPrinted>2011-05-27T11:44:34Z</cp:lastPrinted>
  <dcterms:created xsi:type="dcterms:W3CDTF">2000-02-23T15:49:21Z</dcterms:created>
  <dcterms:modified xsi:type="dcterms:W3CDTF">2015-11-10T20:35:58Z</dcterms:modified>
</cp:coreProperties>
</file>