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30" yWindow="30" windowWidth="25230" windowHeight="5925"/>
  </bookViews>
  <sheets>
    <sheet name="t-26" sheetId="1" r:id="rId1"/>
  </sheets>
  <definedNames>
    <definedName name="_Key1" localSheetId="0" hidden="1">'t-26'!$B$10:$B$61</definedName>
    <definedName name="_Order1" localSheetId="0" hidden="1">255</definedName>
    <definedName name="_Sort" localSheetId="0" hidden="1">'t-26'!$B$10:$Q$61</definedName>
    <definedName name="_xlnm.Print_Area" localSheetId="0">'t-26'!$A$1:$T$71</definedName>
    <definedName name="Print_Area_MI">'t-26'!$B$1:$T$73</definedName>
  </definedNames>
  <calcPr calcId="145621"/>
</workbook>
</file>

<file path=xl/calcChain.xml><?xml version="1.0" encoding="utf-8"?>
<calcChain xmlns="http://schemas.openxmlformats.org/spreadsheetml/2006/main">
  <c r="O68" i="1" l="1"/>
  <c r="M68" i="1"/>
  <c r="G10" i="1" l="1"/>
  <c r="Q10" i="1" s="1"/>
  <c r="G64" i="1"/>
  <c r="Q64" i="1" s="1"/>
  <c r="G63" i="1"/>
  <c r="Q63" i="1" s="1"/>
  <c r="P63" i="1" s="1"/>
  <c r="G62" i="1"/>
  <c r="Q62" i="1" s="1"/>
  <c r="G61" i="1"/>
  <c r="Q61" i="1" s="1"/>
  <c r="P61" i="1" s="1"/>
  <c r="G60" i="1"/>
  <c r="Q60" i="1" s="1"/>
  <c r="G59" i="1"/>
  <c r="Q59" i="1" s="1"/>
  <c r="P59" i="1" s="1"/>
  <c r="G58" i="1"/>
  <c r="Q58" i="1" s="1"/>
  <c r="G57" i="1"/>
  <c r="Q57" i="1" s="1"/>
  <c r="P57" i="1" s="1"/>
  <c r="G56" i="1"/>
  <c r="Q56" i="1" s="1"/>
  <c r="G55" i="1"/>
  <c r="Q55" i="1" s="1"/>
  <c r="P55" i="1" s="1"/>
  <c r="G54" i="1"/>
  <c r="Q54" i="1" s="1"/>
  <c r="G53" i="1"/>
  <c r="Q53" i="1" s="1"/>
  <c r="P53" i="1" s="1"/>
  <c r="G52" i="1"/>
  <c r="Q52" i="1" s="1"/>
  <c r="G51" i="1"/>
  <c r="Q51" i="1" s="1"/>
  <c r="P51" i="1" s="1"/>
  <c r="G50" i="1"/>
  <c r="Q50" i="1" s="1"/>
  <c r="G49" i="1"/>
  <c r="Q49" i="1" s="1"/>
  <c r="P49" i="1" s="1"/>
  <c r="G48" i="1"/>
  <c r="Q48" i="1" s="1"/>
  <c r="G47" i="1"/>
  <c r="Q47" i="1" s="1"/>
  <c r="P47" i="1" s="1"/>
  <c r="G46" i="1"/>
  <c r="Q46" i="1" s="1"/>
  <c r="G45" i="1"/>
  <c r="Q45" i="1" s="1"/>
  <c r="G44" i="1"/>
  <c r="Q44" i="1" s="1"/>
  <c r="G43" i="1"/>
  <c r="Q43" i="1" s="1"/>
  <c r="G42" i="1"/>
  <c r="Q42" i="1" s="1"/>
  <c r="G41" i="1"/>
  <c r="Q41" i="1" s="1"/>
  <c r="G40" i="1"/>
  <c r="Q40" i="1" s="1"/>
  <c r="G39" i="1"/>
  <c r="Q39" i="1" s="1"/>
  <c r="G38" i="1"/>
  <c r="Q38" i="1" s="1"/>
  <c r="G37" i="1"/>
  <c r="Q37" i="1" s="1"/>
  <c r="G36" i="1"/>
  <c r="Q36" i="1" s="1"/>
  <c r="G35" i="1"/>
  <c r="Q35" i="1" s="1"/>
  <c r="G34" i="1"/>
  <c r="Q34" i="1" s="1"/>
  <c r="G33" i="1"/>
  <c r="Q33" i="1" s="1"/>
  <c r="G32" i="1"/>
  <c r="Q32" i="1" s="1"/>
  <c r="G31" i="1"/>
  <c r="Q31" i="1" s="1"/>
  <c r="G30" i="1"/>
  <c r="Q30" i="1" s="1"/>
  <c r="G29" i="1"/>
  <c r="Q29" i="1" s="1"/>
  <c r="G28" i="1"/>
  <c r="Q28" i="1" s="1"/>
  <c r="G27" i="1"/>
  <c r="Q27" i="1" s="1"/>
  <c r="G26" i="1"/>
  <c r="Q26" i="1" s="1"/>
  <c r="G25" i="1"/>
  <c r="Q25" i="1" s="1"/>
  <c r="G24" i="1"/>
  <c r="Q24" i="1" s="1"/>
  <c r="G23" i="1"/>
  <c r="Q23" i="1" s="1"/>
  <c r="G22" i="1"/>
  <c r="G21" i="1"/>
  <c r="Q21" i="1" s="1"/>
  <c r="G20" i="1"/>
  <c r="G19" i="1"/>
  <c r="Q19" i="1" s="1"/>
  <c r="G18" i="1"/>
  <c r="Q18" i="1" s="1"/>
  <c r="G17" i="1"/>
  <c r="Q17" i="1" s="1"/>
  <c r="G16" i="1"/>
  <c r="Q16" i="1" s="1"/>
  <c r="G15" i="1"/>
  <c r="Q15" i="1" s="1"/>
  <c r="G14" i="1"/>
  <c r="Q14" i="1" s="1"/>
  <c r="G13" i="1"/>
  <c r="Q13" i="1" s="1"/>
  <c r="G12" i="1"/>
  <c r="Q12" i="1" s="1"/>
  <c r="G11" i="1"/>
  <c r="Q11" i="1" s="1"/>
  <c r="G9" i="1"/>
  <c r="Q9" i="1" s="1"/>
  <c r="E68" i="1"/>
  <c r="K68" i="1"/>
  <c r="I68" i="1"/>
  <c r="F68" i="1"/>
  <c r="D68" i="1"/>
  <c r="C68" i="1"/>
  <c r="J62" i="1"/>
  <c r="J60" i="1"/>
  <c r="J58" i="1"/>
  <c r="J56" i="1"/>
  <c r="J54" i="1"/>
  <c r="J52" i="1"/>
  <c r="J50" i="1"/>
  <c r="J44" i="1"/>
  <c r="J42" i="1"/>
  <c r="J40" i="1"/>
  <c r="J38" i="1"/>
  <c r="J36" i="1"/>
  <c r="J34" i="1"/>
  <c r="J32" i="1"/>
  <c r="J30" i="1"/>
  <c r="J28" i="1"/>
  <c r="J26" i="1"/>
  <c r="J24" i="1"/>
  <c r="J18" i="1"/>
  <c r="J16" i="1"/>
  <c r="J14" i="1"/>
  <c r="J12" i="1"/>
  <c r="P13" i="1" l="1"/>
  <c r="N13" i="1"/>
  <c r="P15" i="1"/>
  <c r="N15" i="1"/>
  <c r="P17" i="1"/>
  <c r="N17" i="1"/>
  <c r="P19" i="1"/>
  <c r="N19" i="1"/>
  <c r="P21" i="1"/>
  <c r="N21" i="1"/>
  <c r="P23" i="1"/>
  <c r="N23" i="1"/>
  <c r="P25" i="1"/>
  <c r="N25" i="1"/>
  <c r="P27" i="1"/>
  <c r="N27" i="1"/>
  <c r="P29" i="1"/>
  <c r="N29" i="1"/>
  <c r="P31" i="1"/>
  <c r="N31" i="1"/>
  <c r="P33" i="1"/>
  <c r="N33" i="1"/>
  <c r="P35" i="1"/>
  <c r="N35" i="1"/>
  <c r="P37" i="1"/>
  <c r="N37" i="1"/>
  <c r="P39" i="1"/>
  <c r="N39" i="1"/>
  <c r="P41" i="1"/>
  <c r="N41" i="1"/>
  <c r="P43" i="1"/>
  <c r="N43" i="1"/>
  <c r="P45" i="1"/>
  <c r="N45" i="1"/>
  <c r="P10" i="1"/>
  <c r="N10" i="1"/>
  <c r="N61" i="1"/>
  <c r="N57" i="1"/>
  <c r="N53" i="1"/>
  <c r="N49" i="1"/>
  <c r="P9" i="1"/>
  <c r="N9" i="1"/>
  <c r="N12" i="1"/>
  <c r="P12" i="1"/>
  <c r="N14" i="1"/>
  <c r="P14" i="1"/>
  <c r="N16" i="1"/>
  <c r="P16" i="1"/>
  <c r="N18" i="1"/>
  <c r="P18" i="1"/>
  <c r="J20" i="1"/>
  <c r="Q20" i="1"/>
  <c r="J22" i="1"/>
  <c r="Q22" i="1"/>
  <c r="N24" i="1"/>
  <c r="P24" i="1"/>
  <c r="N26" i="1"/>
  <c r="P26" i="1"/>
  <c r="N28" i="1"/>
  <c r="P28" i="1"/>
  <c r="N30" i="1"/>
  <c r="P30" i="1"/>
  <c r="N32" i="1"/>
  <c r="P32" i="1"/>
  <c r="N34" i="1"/>
  <c r="P34" i="1"/>
  <c r="N36" i="1"/>
  <c r="P36" i="1"/>
  <c r="N38" i="1"/>
  <c r="P38" i="1"/>
  <c r="N40" i="1"/>
  <c r="P40" i="1"/>
  <c r="N42" i="1"/>
  <c r="P42" i="1"/>
  <c r="N44" i="1"/>
  <c r="P44" i="1"/>
  <c r="N48" i="1"/>
  <c r="P48" i="1"/>
  <c r="P50" i="1"/>
  <c r="N50" i="1"/>
  <c r="N52" i="1"/>
  <c r="P52" i="1"/>
  <c r="P54" i="1"/>
  <c r="N54" i="1"/>
  <c r="N56" i="1"/>
  <c r="P56" i="1"/>
  <c r="P58" i="1"/>
  <c r="N58" i="1"/>
  <c r="N60" i="1"/>
  <c r="P60" i="1"/>
  <c r="P62" i="1"/>
  <c r="N62" i="1"/>
  <c r="N63" i="1"/>
  <c r="N59" i="1"/>
  <c r="N55" i="1"/>
  <c r="N51" i="1"/>
  <c r="N47" i="1"/>
  <c r="G68" i="1"/>
  <c r="S11" i="1"/>
  <c r="S13" i="1"/>
  <c r="S17" i="1"/>
  <c r="S9" i="1"/>
  <c r="S15" i="1"/>
  <c r="S19" i="1"/>
  <c r="S21" i="1"/>
  <c r="S23" i="1"/>
  <c r="S25" i="1"/>
  <c r="S27" i="1"/>
  <c r="S29" i="1"/>
  <c r="S31" i="1"/>
  <c r="S33" i="1"/>
  <c r="S35" i="1"/>
  <c r="S37" i="1"/>
  <c r="S39" i="1"/>
  <c r="S41" i="1"/>
  <c r="S43" i="1"/>
  <c r="S45" i="1"/>
  <c r="S47" i="1"/>
  <c r="S49" i="1"/>
  <c r="S51" i="1"/>
  <c r="S53" i="1"/>
  <c r="S55" i="1"/>
  <c r="S57" i="1"/>
  <c r="S59" i="1"/>
  <c r="S61" i="1"/>
  <c r="S63" i="1"/>
  <c r="Q68" i="1"/>
  <c r="H9" i="1"/>
  <c r="H13" i="1"/>
  <c r="H15" i="1"/>
  <c r="H19" i="1"/>
  <c r="H23" i="1"/>
  <c r="H25" i="1"/>
  <c r="H27" i="1"/>
  <c r="H29" i="1"/>
  <c r="H31" i="1"/>
  <c r="H33" i="1"/>
  <c r="H35" i="1"/>
  <c r="H37" i="1"/>
  <c r="H39" i="1"/>
  <c r="H41" i="1"/>
  <c r="H43" i="1"/>
  <c r="H45" i="1"/>
  <c r="H47" i="1"/>
  <c r="H49" i="1"/>
  <c r="H51" i="1"/>
  <c r="H53" i="1"/>
  <c r="H55" i="1"/>
  <c r="H57" i="1"/>
  <c r="H61" i="1"/>
  <c r="H63" i="1"/>
  <c r="J9" i="1"/>
  <c r="J13" i="1"/>
  <c r="J15" i="1"/>
  <c r="J19" i="1"/>
  <c r="J23" i="1"/>
  <c r="J25" i="1"/>
  <c r="J27" i="1"/>
  <c r="J29" i="1"/>
  <c r="J31" i="1"/>
  <c r="J33" i="1"/>
  <c r="J35" i="1"/>
  <c r="J37" i="1"/>
  <c r="J39" i="1"/>
  <c r="J41" i="1"/>
  <c r="J43" i="1"/>
  <c r="J45" i="1"/>
  <c r="J47" i="1"/>
  <c r="J49" i="1"/>
  <c r="J51" i="1"/>
  <c r="J53" i="1"/>
  <c r="J55" i="1"/>
  <c r="J57" i="1"/>
  <c r="J61" i="1"/>
  <c r="J63" i="1"/>
  <c r="L9" i="1"/>
  <c r="L12" i="1"/>
  <c r="L14" i="1"/>
  <c r="L16" i="1"/>
  <c r="L18" i="1"/>
  <c r="L20" i="1"/>
  <c r="L22" i="1"/>
  <c r="L24" i="1"/>
  <c r="L26" i="1"/>
  <c r="L28" i="1"/>
  <c r="L30" i="1"/>
  <c r="L32" i="1"/>
  <c r="L34" i="1"/>
  <c r="L36" i="1"/>
  <c r="L38" i="1"/>
  <c r="L40" i="1"/>
  <c r="L42" i="1"/>
  <c r="L44" i="1"/>
  <c r="L50" i="1"/>
  <c r="L52" i="1"/>
  <c r="L54" i="1"/>
  <c r="L56" i="1"/>
  <c r="L58" i="1"/>
  <c r="L60" i="1"/>
  <c r="L62" i="1"/>
  <c r="S10" i="1"/>
  <c r="S12" i="1"/>
  <c r="S14" i="1"/>
  <c r="S16" i="1"/>
  <c r="S18" i="1"/>
  <c r="S20" i="1"/>
  <c r="S22" i="1"/>
  <c r="S24" i="1"/>
  <c r="S26" i="1"/>
  <c r="S28" i="1"/>
  <c r="S30" i="1"/>
  <c r="S32" i="1"/>
  <c r="S34" i="1"/>
  <c r="S36" i="1"/>
  <c r="S38" i="1"/>
  <c r="S40" i="1"/>
  <c r="S42" i="1"/>
  <c r="S44" i="1"/>
  <c r="S46" i="1"/>
  <c r="S48" i="1"/>
  <c r="S50" i="1"/>
  <c r="S52" i="1"/>
  <c r="S54" i="1"/>
  <c r="S56" i="1"/>
  <c r="S58" i="1"/>
  <c r="S60" i="1"/>
  <c r="S62" i="1"/>
  <c r="S64" i="1"/>
  <c r="H10" i="1"/>
  <c r="H12" i="1"/>
  <c r="H14" i="1"/>
  <c r="H16" i="1"/>
  <c r="H18" i="1"/>
  <c r="H20" i="1"/>
  <c r="H22" i="1"/>
  <c r="H24" i="1"/>
  <c r="H26" i="1"/>
  <c r="H28" i="1"/>
  <c r="H30" i="1"/>
  <c r="H32" i="1"/>
  <c r="H34" i="1"/>
  <c r="H36" i="1"/>
  <c r="H38" i="1"/>
  <c r="H40" i="1"/>
  <c r="H42" i="1"/>
  <c r="H44" i="1"/>
  <c r="H50" i="1"/>
  <c r="H52" i="1"/>
  <c r="H54" i="1"/>
  <c r="H56" i="1"/>
  <c r="H58" i="1"/>
  <c r="H60" i="1"/>
  <c r="H62" i="1"/>
  <c r="J10" i="1"/>
  <c r="L13" i="1"/>
  <c r="L15" i="1"/>
  <c r="L19" i="1"/>
  <c r="L23" i="1"/>
  <c r="L25" i="1"/>
  <c r="L27" i="1"/>
  <c r="L29" i="1"/>
  <c r="L31" i="1"/>
  <c r="L33" i="1"/>
  <c r="L35" i="1"/>
  <c r="L37" i="1"/>
  <c r="L39" i="1"/>
  <c r="L41" i="1"/>
  <c r="L43" i="1"/>
  <c r="L45" i="1"/>
  <c r="L47" i="1"/>
  <c r="L49" i="1"/>
  <c r="L51" i="1"/>
  <c r="L53" i="1"/>
  <c r="L55" i="1"/>
  <c r="L57" i="1"/>
  <c r="L61" i="1"/>
  <c r="L63" i="1"/>
  <c r="L10" i="1"/>
  <c r="R15" i="1"/>
  <c r="N22" i="1" l="1"/>
  <c r="P22" i="1"/>
  <c r="N20" i="1"/>
  <c r="P20" i="1"/>
  <c r="R23" i="1"/>
  <c r="N68" i="1"/>
  <c r="P68" i="1"/>
  <c r="R47" i="1"/>
  <c r="R63" i="1"/>
  <c r="R31" i="1"/>
  <c r="R55" i="1"/>
  <c r="R39" i="1"/>
  <c r="H68" i="1"/>
  <c r="R56" i="1"/>
  <c r="R40" i="1"/>
  <c r="R10" i="1"/>
  <c r="J68" i="1"/>
  <c r="L68" i="1"/>
  <c r="R24" i="1"/>
  <c r="R59" i="1"/>
  <c r="R51" i="1"/>
  <c r="R43" i="1"/>
  <c r="R35" i="1"/>
  <c r="R27" i="1"/>
  <c r="R19" i="1"/>
  <c r="R11" i="1"/>
  <c r="R64" i="1"/>
  <c r="R48" i="1"/>
  <c r="R32" i="1"/>
  <c r="R16" i="1"/>
  <c r="R61" i="1"/>
  <c r="R57" i="1"/>
  <c r="R53" i="1"/>
  <c r="R49" i="1"/>
  <c r="R45" i="1"/>
  <c r="R41" i="1"/>
  <c r="R37" i="1"/>
  <c r="R33" i="1"/>
  <c r="R29" i="1"/>
  <c r="R25" i="1"/>
  <c r="R21" i="1"/>
  <c r="R17" i="1"/>
  <c r="R13" i="1"/>
  <c r="R60" i="1"/>
  <c r="R52" i="1"/>
  <c r="R44" i="1"/>
  <c r="R36" i="1"/>
  <c r="R28" i="1"/>
  <c r="R20" i="1"/>
  <c r="R12" i="1"/>
  <c r="R62" i="1"/>
  <c r="R58" i="1"/>
  <c r="R54" i="1"/>
  <c r="R50" i="1"/>
  <c r="R46" i="1"/>
  <c r="R42" i="1"/>
  <c r="R38" i="1"/>
  <c r="R34" i="1"/>
  <c r="R30" i="1"/>
  <c r="R26" i="1"/>
  <c r="R22" i="1"/>
  <c r="R18" i="1"/>
  <c r="R14" i="1"/>
  <c r="R9" i="1"/>
  <c r="R68" i="1" l="1"/>
</calcChain>
</file>

<file path=xl/sharedStrings.xml><?xml version="1.0" encoding="utf-8"?>
<sst xmlns="http://schemas.openxmlformats.org/spreadsheetml/2006/main" count="92" uniqueCount="79">
  <si>
    <t xml:space="preserve"> </t>
  </si>
  <si>
    <t>BUS</t>
  </si>
  <si>
    <t>MAINTENANCE</t>
  </si>
  <si>
    <t>TOTAL</t>
  </si>
  <si>
    <t>FIXED GUIDEWAY</t>
  </si>
  <si>
    <t>% OF</t>
  </si>
  <si>
    <t>STATE</t>
  </si>
  <si>
    <t>PURCHASES</t>
  </si>
  <si>
    <t>Buses</t>
  </si>
  <si>
    <t>OTHER</t>
  </si>
  <si>
    <t>FACILITY</t>
  </si>
  <si>
    <t>%</t>
  </si>
  <si>
    <t>MOD</t>
  </si>
  <si>
    <t xml:space="preserve">TOTAL </t>
  </si>
  <si>
    <t xml:space="preserve">       TOTAL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</si>
  <si>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</si>
  <si>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</si>
  <si>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</si>
  <si>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</si>
  <si>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</si>
  <si>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</si>
  <si>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</si>
  <si>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</si>
  <si>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</si>
  <si>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</si>
  <si>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</si>
  <si>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</si>
  <si>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</si>
  <si>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</si>
  <si>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</si>
  <si>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</si>
  <si>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</si>
  <si>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</si>
  <si>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Maine</t>
  </si>
  <si>
    <t>Maryland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</si>
  <si>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</si>
  <si>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</si>
  <si>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</si>
  <si>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</si>
  <si>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</si>
  <si>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</si>
  <si>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</si>
  <si>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</si>
  <si>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</si>
  <si>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</si>
  <si>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</si>
  <si>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</si>
  <si>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</si>
  <si>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</si>
  <si>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</si>
  <si>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</si>
  <si>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</si>
  <si>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</si>
  <si>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</si>
  <si>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</si>
  <si>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</si>
  <si>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</si>
  <si>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</si>
  <si>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</si>
  <si>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</si>
  <si>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</si>
  <si>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</si>
  <si>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</si>
  <si>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</si>
  <si>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Rank</t>
  </si>
  <si>
    <t>NEW STARTS</t>
  </si>
  <si>
    <t>Puerto Rico</t>
  </si>
  <si>
    <t>TABLE 26</t>
  </si>
  <si>
    <t>Guam</t>
  </si>
  <si>
    <r>
      <rPr>
        <sz val="10"/>
        <rFont val="Arial"/>
        <family val="2"/>
      </rPr>
      <t>#</t>
    </r>
    <r>
      <rPr>
        <b/>
        <sz val="10"/>
        <rFont val="Arial"/>
        <family val="2"/>
      </rPr>
      <t xml:space="preserve"> of</t>
    </r>
  </si>
  <si>
    <t>American Samoa</t>
  </si>
  <si>
    <t>Louisiana</t>
  </si>
  <si>
    <t>Massachusetts</t>
  </si>
  <si>
    <t>Northern Mariana Islands</t>
  </si>
  <si>
    <t>Virgin Islands</t>
  </si>
  <si>
    <t xml:space="preserve">                 FY 2012 CAPITAL PROGRAM OBLIGATIONS BY STATE</t>
  </si>
  <si>
    <t>Note:  Spare Parts / Assoc Capital Maintenance not included in the # of buses but included in the overall Bus Purchases Total.</t>
  </si>
  <si>
    <t>PLANNING</t>
  </si>
  <si>
    <t>RESEARCH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</si>
</sst>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164" formatCode="#,##0.0_);\(#,##0.0\)"/>
    <numFmt numFmtId="165" formatCode="&quot;$&quot;#,##0"/>
  </numFmts>
  <fonts count="11" x14ac:knownFonts="1"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sz val="1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double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double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double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double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double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double">
        <color indexed="8"/>
      </left>
      <right/>
      <top style="medium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double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 style="medium">
        <color indexed="8"/>
      </right>
      <top/>
      <bottom style="double">
        <color indexed="8"/>
      </bottom>
      <diagonal/>
    </border>
    <border>
      <left/>
      <right style="double">
        <color indexed="8"/>
      </right>
      <top style="medium">
        <color indexed="8"/>
      </top>
      <bottom/>
      <diagonal/>
    </border>
    <border>
      <left style="double">
        <color indexed="8"/>
      </left>
      <right/>
      <top/>
      <bottom style="hair">
        <color indexed="8"/>
      </bottom>
      <diagonal/>
    </border>
    <border>
      <left style="double">
        <color indexed="8"/>
      </left>
      <right/>
      <top style="hair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Fill="1"/>
    <xf numFmtId="0" fontId="4" fillId="0" borderId="0" xfId="0" applyFont="1" applyFill="1"/>
    <xf numFmtId="37" fontId="0" fillId="0" borderId="0" xfId="0" applyNumberFormat="1" applyProtection="1"/>
    <xf numFmtId="5" fontId="5" fillId="0" borderId="0" xfId="0" applyNumberFormat="1" applyFont="1" applyFill="1" applyProtection="1"/>
    <xf numFmtId="5" fontId="5" fillId="0" borderId="0" xfId="0" applyNumberFormat="1" applyFont="1" applyProtection="1"/>
    <xf numFmtId="164" fontId="4" fillId="0" borderId="1" xfId="0" applyNumberFormat="1" applyFont="1" applyBorder="1" applyProtection="1"/>
    <xf numFmtId="164" fontId="3" fillId="0" borderId="0" xfId="0" applyNumberFormat="1" applyFont="1" applyProtection="1"/>
    <xf numFmtId="0" fontId="3" fillId="0" borderId="0" xfId="0" applyFont="1"/>
    <xf numFmtId="37" fontId="5" fillId="0" borderId="0" xfId="0" applyNumberFormat="1" applyFont="1" applyFill="1" applyProtection="1"/>
    <xf numFmtId="37" fontId="5" fillId="0" borderId="0" xfId="0" applyNumberFormat="1" applyFont="1" applyProtection="1"/>
    <xf numFmtId="37" fontId="5" fillId="0" borderId="2" xfId="0" applyNumberFormat="1" applyFont="1" applyFill="1" applyBorder="1" applyProtection="1"/>
    <xf numFmtId="37" fontId="5" fillId="0" borderId="2" xfId="0" applyNumberFormat="1" applyFont="1" applyBorder="1" applyProtection="1"/>
    <xf numFmtId="164" fontId="4" fillId="0" borderId="3" xfId="0" applyNumberFormat="1" applyFont="1" applyBorder="1" applyProtection="1"/>
    <xf numFmtId="164" fontId="3" fillId="0" borderId="2" xfId="0" applyNumberFormat="1" applyFont="1" applyBorder="1" applyProtection="1"/>
    <xf numFmtId="0" fontId="5" fillId="0" borderId="0" xfId="0" applyFont="1" applyFill="1"/>
    <xf numFmtId="37" fontId="5" fillId="0" borderId="1" xfId="0" applyNumberFormat="1" applyFont="1" applyBorder="1" applyProtection="1"/>
    <xf numFmtId="0" fontId="6" fillId="0" borderId="0" xfId="0" applyFont="1"/>
    <xf numFmtId="37" fontId="5" fillId="0" borderId="0" xfId="0" applyNumberFormat="1" applyFont="1" applyBorder="1" applyProtection="1"/>
    <xf numFmtId="37" fontId="5" fillId="0" borderId="0" xfId="0" applyNumberFormat="1" applyFont="1" applyFill="1" applyBorder="1" applyProtection="1"/>
    <xf numFmtId="0" fontId="7" fillId="0" borderId="1" xfId="0" applyFont="1" applyBorder="1"/>
    <xf numFmtId="0" fontId="7" fillId="0" borderId="3" xfId="0" applyFont="1" applyBorder="1"/>
    <xf numFmtId="0" fontId="0" fillId="0" borderId="4" xfId="0" applyBorder="1"/>
    <xf numFmtId="0" fontId="0" fillId="0" borderId="5" xfId="0" applyFill="1" applyBorder="1"/>
    <xf numFmtId="37" fontId="0" fillId="0" borderId="5" xfId="0" applyNumberFormat="1" applyBorder="1" applyProtection="1"/>
    <xf numFmtId="37" fontId="0" fillId="0" borderId="6" xfId="0" applyNumberFormat="1" applyBorder="1" applyProtection="1"/>
    <xf numFmtId="0" fontId="2" fillId="0" borderId="7" xfId="0" applyFont="1" applyBorder="1"/>
    <xf numFmtId="5" fontId="2" fillId="0" borderId="0" xfId="0" applyNumberFormat="1" applyFont="1" applyFill="1" applyBorder="1" applyProtection="1"/>
    <xf numFmtId="5" fontId="2" fillId="0" borderId="0" xfId="0" applyNumberFormat="1" applyFont="1" applyBorder="1" applyProtection="1"/>
    <xf numFmtId="164" fontId="3" fillId="0" borderId="1" xfId="0" applyNumberFormat="1" applyFont="1" applyBorder="1" applyProtection="1"/>
    <xf numFmtId="0" fontId="0" fillId="0" borderId="8" xfId="0" applyBorder="1"/>
    <xf numFmtId="0" fontId="0" fillId="0" borderId="9" xfId="0" applyFill="1" applyBorder="1"/>
    <xf numFmtId="37" fontId="0" fillId="0" borderId="9" xfId="0" applyNumberFormat="1" applyBorder="1" applyProtection="1"/>
    <xf numFmtId="37" fontId="0" fillId="0" borderId="10" xfId="0" applyNumberFormat="1" applyBorder="1" applyProtection="1"/>
    <xf numFmtId="5" fontId="0" fillId="0" borderId="0" xfId="0" applyNumberFormat="1"/>
    <xf numFmtId="164" fontId="3" fillId="0" borderId="0" xfId="0" applyNumberFormat="1" applyFont="1" applyBorder="1" applyProtection="1"/>
    <xf numFmtId="37" fontId="7" fillId="0" borderId="0" xfId="0" applyNumberFormat="1" applyFont="1" applyFill="1" applyProtection="1"/>
    <xf numFmtId="37" fontId="7" fillId="0" borderId="2" xfId="0" applyNumberFormat="1" applyFont="1" applyFill="1" applyBorder="1" applyProtection="1"/>
    <xf numFmtId="0" fontId="7" fillId="0" borderId="0" xfId="0" applyFont="1" applyFill="1"/>
    <xf numFmtId="0" fontId="7" fillId="0" borderId="5" xfId="0" applyFont="1" applyFill="1" applyBorder="1"/>
    <xf numFmtId="37" fontId="9" fillId="0" borderId="0" xfId="0" applyNumberFormat="1" applyFont="1" applyFill="1" applyBorder="1" applyProtection="1"/>
    <xf numFmtId="0" fontId="7" fillId="0" borderId="9" xfId="0" applyFont="1" applyFill="1" applyBorder="1"/>
    <xf numFmtId="0" fontId="10" fillId="0" borderId="0" xfId="0" applyFont="1"/>
    <xf numFmtId="0" fontId="7" fillId="0" borderId="11" xfId="0" applyFont="1" applyBorder="1"/>
    <xf numFmtId="37" fontId="5" fillId="0" borderId="12" xfId="0" applyNumberFormat="1" applyFont="1" applyFill="1" applyBorder="1" applyProtection="1"/>
    <xf numFmtId="37" fontId="7" fillId="0" borderId="12" xfId="0" applyNumberFormat="1" applyFont="1" applyFill="1" applyBorder="1" applyProtection="1"/>
    <xf numFmtId="37" fontId="5" fillId="0" borderId="12" xfId="0" applyNumberFormat="1" applyFont="1" applyBorder="1" applyProtection="1"/>
    <xf numFmtId="164" fontId="4" fillId="0" borderId="11" xfId="0" applyNumberFormat="1" applyFont="1" applyBorder="1" applyProtection="1"/>
    <xf numFmtId="164" fontId="3" fillId="0" borderId="12" xfId="0" applyNumberFormat="1" applyFont="1" applyBorder="1" applyProtection="1"/>
    <xf numFmtId="164" fontId="4" fillId="0" borderId="3" xfId="0" quotePrefix="1" applyNumberFormat="1" applyFont="1" applyBorder="1" applyAlignment="1" applyProtection="1">
      <alignment horizontal="center"/>
    </xf>
    <xf numFmtId="0" fontId="0" fillId="0" borderId="13" xfId="0" applyFill="1" applyBorder="1"/>
    <xf numFmtId="0" fontId="1" fillId="0" borderId="13" xfId="0" applyFont="1" applyFill="1" applyBorder="1"/>
    <xf numFmtId="0" fontId="0" fillId="0" borderId="14" xfId="0" applyFill="1" applyBorder="1"/>
    <xf numFmtId="0" fontId="2" fillId="0" borderId="15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0" xfId="0" applyFont="1" applyFill="1" applyBorder="1"/>
    <xf numFmtId="0" fontId="2" fillId="0" borderId="16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7" xfId="0" applyFill="1" applyBorder="1"/>
    <xf numFmtId="0" fontId="0" fillId="0" borderId="18" xfId="0" applyFill="1" applyBorder="1"/>
    <xf numFmtId="0" fontId="4" fillId="0" borderId="18" xfId="0" applyFont="1" applyFill="1" applyBorder="1"/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/>
    <xf numFmtId="0" fontId="2" fillId="0" borderId="22" xfId="0" applyFont="1" applyFill="1" applyBorder="1" applyAlignment="1">
      <alignment horizontal="center"/>
    </xf>
    <xf numFmtId="0" fontId="0" fillId="0" borderId="23" xfId="0" applyFill="1" applyBorder="1"/>
    <xf numFmtId="0" fontId="0" fillId="0" borderId="22" xfId="0" applyFill="1" applyBorder="1"/>
    <xf numFmtId="5" fontId="5" fillId="0" borderId="22" xfId="0" applyNumberFormat="1" applyFont="1" applyFill="1" applyBorder="1" applyProtection="1"/>
    <xf numFmtId="37" fontId="5" fillId="0" borderId="22" xfId="0" applyNumberFormat="1" applyFont="1" applyFill="1" applyBorder="1" applyProtection="1"/>
    <xf numFmtId="0" fontId="0" fillId="0" borderId="24" xfId="0" applyFill="1" applyBorder="1"/>
    <xf numFmtId="37" fontId="7" fillId="0" borderId="0" xfId="0" applyNumberFormat="1" applyFont="1" applyFill="1" applyBorder="1" applyProtection="1"/>
    <xf numFmtId="164" fontId="4" fillId="0" borderId="3" xfId="0" quotePrefix="1" applyNumberFormat="1" applyFont="1" applyBorder="1" applyAlignment="1" applyProtection="1">
      <alignment horizontal="right"/>
    </xf>
    <xf numFmtId="0" fontId="8" fillId="0" borderId="0" xfId="0" applyFont="1" applyFill="1" applyBorder="1" applyAlignment="1">
      <alignment horizontal="center"/>
    </xf>
    <xf numFmtId="164" fontId="0" fillId="0" borderId="0" xfId="0" applyNumberFormat="1"/>
    <xf numFmtId="37" fontId="2" fillId="0" borderId="22" xfId="0" applyNumberFormat="1" applyFont="1" applyBorder="1" applyProtection="1"/>
    <xf numFmtId="0" fontId="0" fillId="0" borderId="14" xfId="0" applyBorder="1"/>
    <xf numFmtId="3" fontId="8" fillId="0" borderId="16" xfId="0" applyNumberFormat="1" applyFont="1" applyBorder="1" applyAlignment="1" applyProtection="1">
      <alignment horizontal="center"/>
    </xf>
    <xf numFmtId="3" fontId="8" fillId="0" borderId="25" xfId="0" applyNumberFormat="1" applyFont="1" applyBorder="1" applyAlignment="1" applyProtection="1">
      <alignment horizontal="center"/>
    </xf>
    <xf numFmtId="3" fontId="8" fillId="0" borderId="26" xfId="0" applyNumberFormat="1" applyFont="1" applyBorder="1" applyAlignment="1" applyProtection="1">
      <alignment horizontal="center"/>
    </xf>
    <xf numFmtId="3" fontId="8" fillId="0" borderId="27" xfId="0" applyNumberFormat="1" applyFont="1" applyBorder="1" applyAlignment="1" applyProtection="1">
      <alignment horizontal="center"/>
    </xf>
    <xf numFmtId="0" fontId="1" fillId="0" borderId="21" xfId="0" applyFont="1" applyFill="1" applyBorder="1"/>
    <xf numFmtId="0" fontId="1" fillId="0" borderId="28" xfId="0" applyFont="1" applyFill="1" applyBorder="1"/>
    <xf numFmtId="0" fontId="1" fillId="0" borderId="0" xfId="0" applyFont="1" applyAlignment="1">
      <alignment horizontal="center"/>
    </xf>
    <xf numFmtId="0" fontId="0" fillId="0" borderId="0" xfId="0" applyBorder="1"/>
    <xf numFmtId="164" fontId="4" fillId="0" borderId="0" xfId="0" applyNumberFormat="1" applyFont="1" applyBorder="1" applyProtection="1"/>
    <xf numFmtId="164" fontId="4" fillId="0" borderId="2" xfId="0" applyNumberFormat="1" applyFont="1" applyBorder="1" applyProtection="1"/>
    <xf numFmtId="164" fontId="4" fillId="0" borderId="2" xfId="0" quotePrefix="1" applyNumberFormat="1" applyFont="1" applyBorder="1" applyAlignment="1" applyProtection="1">
      <alignment horizontal="right"/>
    </xf>
    <xf numFmtId="164" fontId="4" fillId="0" borderId="12" xfId="0" applyNumberFormat="1" applyFont="1" applyBorder="1" applyProtection="1"/>
    <xf numFmtId="0" fontId="2" fillId="0" borderId="22" xfId="0" applyFont="1" applyFill="1" applyBorder="1"/>
    <xf numFmtId="0" fontId="0" fillId="0" borderId="22" xfId="0" applyBorder="1"/>
    <xf numFmtId="164" fontId="4" fillId="0" borderId="22" xfId="0" applyNumberFormat="1" applyFont="1" applyBorder="1" applyProtection="1"/>
    <xf numFmtId="37" fontId="5" fillId="0" borderId="22" xfId="0" applyNumberFormat="1" applyFont="1" applyBorder="1" applyProtection="1"/>
    <xf numFmtId="37" fontId="0" fillId="0" borderId="31" xfId="0" applyNumberFormat="1" applyBorder="1" applyProtection="1"/>
    <xf numFmtId="37" fontId="0" fillId="0" borderId="32" xfId="0" applyNumberFormat="1" applyBorder="1" applyProtection="1"/>
    <xf numFmtId="5" fontId="2" fillId="0" borderId="22" xfId="0" applyNumberFormat="1" applyFont="1" applyBorder="1" applyProtection="1"/>
    <xf numFmtId="37" fontId="2" fillId="0" borderId="29" xfId="0" applyNumberFormat="1" applyFont="1" applyBorder="1" applyProtection="1"/>
    <xf numFmtId="37" fontId="2" fillId="0" borderId="30" xfId="0" applyNumberFormat="1" applyFont="1" applyBorder="1" applyProtection="1"/>
    <xf numFmtId="3" fontId="5" fillId="0" borderId="0" xfId="0" applyNumberFormat="1" applyFont="1" applyBorder="1"/>
    <xf numFmtId="3" fontId="5" fillId="0" borderId="0" xfId="0" applyNumberFormat="1" applyFont="1" applyBorder="1" applyProtection="1"/>
    <xf numFmtId="3" fontId="5" fillId="0" borderId="2" xfId="0" applyNumberFormat="1" applyFont="1" applyBorder="1" applyProtection="1"/>
    <xf numFmtId="3" fontId="5" fillId="0" borderId="22" xfId="0" applyNumberFormat="1" applyFont="1" applyBorder="1" applyProtection="1"/>
    <xf numFmtId="3" fontId="5" fillId="0" borderId="2" xfId="0" quotePrefix="1" applyNumberFormat="1" applyFont="1" applyBorder="1" applyAlignment="1" applyProtection="1">
      <alignment horizontal="right"/>
    </xf>
    <xf numFmtId="3" fontId="5" fillId="0" borderId="12" xfId="0" applyNumberFormat="1" applyFont="1" applyBorder="1" applyProtection="1"/>
    <xf numFmtId="3" fontId="5" fillId="0" borderId="29" xfId="0" applyNumberFormat="1" applyFont="1" applyBorder="1" applyProtection="1"/>
    <xf numFmtId="3" fontId="5" fillId="0" borderId="29" xfId="0" quotePrefix="1" applyNumberFormat="1" applyFont="1" applyBorder="1" applyAlignment="1" applyProtection="1">
      <alignment horizontal="right"/>
    </xf>
    <xf numFmtId="3" fontId="5" fillId="0" borderId="30" xfId="0" applyNumberFormat="1" applyFont="1" applyBorder="1" applyProtection="1"/>
    <xf numFmtId="165" fontId="5" fillId="0" borderId="22" xfId="0" applyNumberFormat="1" applyFont="1" applyBorder="1" applyProtection="1"/>
    <xf numFmtId="165" fontId="5" fillId="0" borderId="0" xfId="0" applyNumberFormat="1" applyFont="1" applyBorder="1" applyProtection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V77"/>
  <sheetViews>
    <sheetView tabSelected="1" defaultGridColor="0" topLeftCell="B1" colorId="22" zoomScale="75" zoomScaleNormal="75" workbookViewId="0">
      <pane xSplit="1" ySplit="7" topLeftCell="C56" activePane="bottomRight" state="frozen"/>
      <selection activeCell="B1" sqref="B1"/>
      <selection pane="topRight" activeCell="C1" sqref="C1"/>
      <selection pane="bottomLeft" activeCell="B8" sqref="B8"/>
      <selection pane="bottomRight" activeCell="P84" sqref="P84"/>
    </sheetView>
  </sheetViews>
  <sheetFormatPr defaultColWidth="11.44140625" defaultRowHeight="15" x14ac:dyDescent="0.2"/>
  <cols>
    <col min="1" max="1" width="1.109375" customWidth="1"/>
    <col min="2" max="2" width="20.77734375" customWidth="1"/>
    <col min="3" max="3" width="15.77734375" customWidth="1"/>
    <col min="4" max="4" width="7.77734375" customWidth="1"/>
    <col min="5" max="6" width="14.77734375" customWidth="1"/>
    <col min="7" max="7" width="15.77734375" customWidth="1"/>
    <col min="8" max="8" width="5.77734375" customWidth="1"/>
    <col min="9" max="9" width="16.77734375" customWidth="1"/>
    <col min="10" max="10" width="6.33203125" customWidth="1"/>
    <col min="11" max="11" width="16.77734375" customWidth="1"/>
    <col min="12" max="12" width="5.77734375" customWidth="1"/>
    <col min="13" max="13" width="15.44140625" customWidth="1"/>
    <col min="14" max="14" width="5.77734375" customWidth="1"/>
    <col min="15" max="15" width="17.109375" customWidth="1"/>
    <col min="16" max="16" width="5.77734375" customWidth="1"/>
    <col min="17" max="17" width="16.77734375" customWidth="1"/>
    <col min="18" max="18" width="11.44140625" customWidth="1"/>
    <col min="19" max="19" width="5.5546875" customWidth="1"/>
    <col min="20" max="20" width="1.88671875" customWidth="1"/>
    <col min="21" max="21" width="11.44140625" customWidth="1"/>
    <col min="22" max="22" width="15" customWidth="1"/>
  </cols>
  <sheetData>
    <row r="1" spans="1:20" ht="18" x14ac:dyDescent="0.25">
      <c r="B1" s="87" t="s">
        <v>67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</row>
    <row r="2" spans="1:20" ht="18" x14ac:dyDescent="0.25">
      <c r="B2" s="87" t="s">
        <v>75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</row>
    <row r="3" spans="1:20" ht="18.75" thickBot="1" x14ac:dyDescent="0.3">
      <c r="B3" s="44"/>
      <c r="G3" s="1"/>
      <c r="H3" s="1"/>
      <c r="I3" s="1"/>
      <c r="J3" s="1"/>
      <c r="K3" s="1"/>
      <c r="L3" s="1"/>
      <c r="M3" s="1"/>
      <c r="N3" s="1"/>
      <c r="O3" s="1"/>
      <c r="P3" s="1"/>
    </row>
    <row r="4" spans="1:20" ht="9" customHeight="1" x14ac:dyDescent="0.25">
      <c r="B4" s="74"/>
      <c r="C4" s="68"/>
      <c r="D4" s="52"/>
      <c r="E4" s="52"/>
      <c r="F4" s="52"/>
      <c r="G4" s="53"/>
      <c r="H4" s="53"/>
      <c r="I4" s="85"/>
      <c r="J4" s="86"/>
      <c r="K4" s="85"/>
      <c r="L4" s="86"/>
      <c r="M4" s="53"/>
      <c r="N4" s="53"/>
      <c r="O4" s="85"/>
      <c r="P4" s="53"/>
      <c r="Q4" s="68" t="s">
        <v>0</v>
      </c>
      <c r="R4" s="52"/>
      <c r="S4" s="54"/>
    </row>
    <row r="5" spans="1:20" ht="15.75" x14ac:dyDescent="0.25">
      <c r="B5" s="55"/>
      <c r="C5" s="69" t="s">
        <v>1</v>
      </c>
      <c r="D5" s="77" t="s">
        <v>69</v>
      </c>
      <c r="E5" s="56" t="s">
        <v>1</v>
      </c>
      <c r="F5" s="56" t="s">
        <v>2</v>
      </c>
      <c r="G5" s="56" t="s">
        <v>3</v>
      </c>
      <c r="H5" s="58"/>
      <c r="I5" s="56" t="s">
        <v>4</v>
      </c>
      <c r="J5" s="58"/>
      <c r="K5" s="59"/>
      <c r="L5" s="58"/>
      <c r="M5" s="59"/>
      <c r="N5" s="59"/>
      <c r="O5" s="93"/>
      <c r="P5" s="59"/>
      <c r="Q5" s="93" t="s">
        <v>0</v>
      </c>
      <c r="R5" s="56" t="s">
        <v>5</v>
      </c>
      <c r="S5" s="60"/>
    </row>
    <row r="6" spans="1:20" ht="15.75" x14ac:dyDescent="0.25">
      <c r="B6" s="61" t="s">
        <v>6</v>
      </c>
      <c r="C6" s="69" t="s">
        <v>7</v>
      </c>
      <c r="D6" s="57" t="s">
        <v>8</v>
      </c>
      <c r="E6" s="56" t="s">
        <v>9</v>
      </c>
      <c r="F6" s="56" t="s">
        <v>10</v>
      </c>
      <c r="G6" s="56" t="s">
        <v>1</v>
      </c>
      <c r="H6" s="62" t="s">
        <v>11</v>
      </c>
      <c r="I6" s="56" t="s">
        <v>12</v>
      </c>
      <c r="J6" s="62" t="s">
        <v>11</v>
      </c>
      <c r="K6" s="56" t="s">
        <v>65</v>
      </c>
      <c r="L6" s="62" t="s">
        <v>11</v>
      </c>
      <c r="M6" s="56" t="s">
        <v>77</v>
      </c>
      <c r="N6" s="56" t="s">
        <v>11</v>
      </c>
      <c r="O6" s="69" t="s">
        <v>78</v>
      </c>
      <c r="P6" s="56" t="s">
        <v>11</v>
      </c>
      <c r="Q6" s="69" t="s">
        <v>13</v>
      </c>
      <c r="R6" s="56" t="s">
        <v>3</v>
      </c>
      <c r="S6" s="60" t="s">
        <v>64</v>
      </c>
    </row>
    <row r="7" spans="1:20" ht="9" customHeight="1" thickBot="1" x14ac:dyDescent="0.25">
      <c r="B7" s="63"/>
      <c r="C7" s="70"/>
      <c r="D7" s="65"/>
      <c r="E7" s="64"/>
      <c r="F7" s="64"/>
      <c r="G7" s="64"/>
      <c r="H7" s="66"/>
      <c r="I7" s="64"/>
      <c r="J7" s="66"/>
      <c r="K7" s="64"/>
      <c r="L7" s="66"/>
      <c r="M7" s="64"/>
      <c r="N7" s="64"/>
      <c r="O7" s="70"/>
      <c r="P7" s="64"/>
      <c r="Q7" s="70"/>
      <c r="R7" s="64"/>
      <c r="S7" s="67"/>
    </row>
    <row r="8" spans="1:20" x14ac:dyDescent="0.2">
      <c r="B8" s="2"/>
      <c r="C8" s="71"/>
      <c r="D8" s="4"/>
      <c r="E8" s="3"/>
      <c r="F8" s="3"/>
      <c r="H8" s="2"/>
      <c r="J8" s="2"/>
      <c r="L8" s="2"/>
      <c r="M8" s="102"/>
      <c r="N8" s="88"/>
      <c r="O8" s="94"/>
      <c r="P8" s="88"/>
      <c r="Q8" s="94"/>
      <c r="S8" s="80"/>
    </row>
    <row r="9" spans="1:20" ht="15.75" x14ac:dyDescent="0.25">
      <c r="B9" s="22" t="s">
        <v>15</v>
      </c>
      <c r="C9" s="72">
        <v>328562</v>
      </c>
      <c r="D9" s="38">
        <v>51</v>
      </c>
      <c r="E9" s="6">
        <v>-212220</v>
      </c>
      <c r="F9" s="6">
        <v>3257061</v>
      </c>
      <c r="G9" s="7">
        <f>F9+E9+C9</f>
        <v>3373403</v>
      </c>
      <c r="H9" s="8">
        <f t="shared" ref="H9:H63" si="0">(G9/$Q9)*100</f>
        <v>100</v>
      </c>
      <c r="I9" s="7">
        <v>0</v>
      </c>
      <c r="J9" s="8">
        <f t="shared" ref="J9:J63" si="1">(I9/$Q9)*100</f>
        <v>0</v>
      </c>
      <c r="K9" s="7">
        <v>0</v>
      </c>
      <c r="L9" s="8">
        <f t="shared" ref="L9:P63" si="2">(K9/$Q9)*100</f>
        <v>0</v>
      </c>
      <c r="M9" s="112">
        <v>0</v>
      </c>
      <c r="N9" s="89">
        <f t="shared" si="2"/>
        <v>0</v>
      </c>
      <c r="O9" s="111">
        <v>0</v>
      </c>
      <c r="P9" s="89">
        <f>(O9/$Q9)*100</f>
        <v>0</v>
      </c>
      <c r="Q9" s="99">
        <f>O9+M9+K9+I9+G9</f>
        <v>3373403</v>
      </c>
      <c r="R9" s="9">
        <f>(Q9/$Q$68)*100</f>
        <v>6.664115061603966E-2</v>
      </c>
      <c r="S9" s="81">
        <f>RANK(Q9,Q$9:Q$64,0)</f>
        <v>36</v>
      </c>
    </row>
    <row r="10" spans="1:20" ht="15.75" x14ac:dyDescent="0.25">
      <c r="A10" s="10"/>
      <c r="B10" s="22" t="s">
        <v>16</v>
      </c>
      <c r="C10" s="73">
        <v>0</v>
      </c>
      <c r="D10" s="38">
        <v>0</v>
      </c>
      <c r="E10" s="11">
        <v>-390225</v>
      </c>
      <c r="F10" s="11">
        <v>3550000</v>
      </c>
      <c r="G10" s="12">
        <f>F10+E10+C10</f>
        <v>3159775</v>
      </c>
      <c r="H10" s="8">
        <f t="shared" si="0"/>
        <v>16.150237136608485</v>
      </c>
      <c r="I10" s="12">
        <v>16405108</v>
      </c>
      <c r="J10" s="8">
        <f t="shared" si="1"/>
        <v>83.849762863391518</v>
      </c>
      <c r="K10" s="12">
        <v>0</v>
      </c>
      <c r="L10" s="8">
        <f>(K10/$Q10)*100</f>
        <v>0</v>
      </c>
      <c r="M10" s="103">
        <v>0</v>
      </c>
      <c r="N10" s="89">
        <f t="shared" si="2"/>
        <v>0</v>
      </c>
      <c r="O10" s="105">
        <v>0</v>
      </c>
      <c r="P10" s="89">
        <f t="shared" si="2"/>
        <v>0</v>
      </c>
      <c r="Q10" s="79">
        <f t="shared" ref="Q10:Q64" si="3">O10+M10+K10+I10+G10</f>
        <v>19564883</v>
      </c>
      <c r="R10" s="9">
        <f>(Q10/$Q$68)*100</f>
        <v>0.38650179500883641</v>
      </c>
      <c r="S10" s="81">
        <f t="shared" ref="S10:S64" si="4">RANK(Q10,Q$9:Q$64,0)</f>
        <v>22</v>
      </c>
      <c r="T10" s="5"/>
    </row>
    <row r="11" spans="1:20" ht="15.75" x14ac:dyDescent="0.25">
      <c r="A11" s="10"/>
      <c r="B11" s="22" t="s">
        <v>70</v>
      </c>
      <c r="C11" s="11">
        <v>0</v>
      </c>
      <c r="D11" s="38">
        <v>0</v>
      </c>
      <c r="E11" s="11">
        <v>0</v>
      </c>
      <c r="F11" s="11">
        <v>0</v>
      </c>
      <c r="G11" s="12">
        <f t="shared" ref="G11:G64" si="5">F11+E11+C11</f>
        <v>0</v>
      </c>
      <c r="H11" s="8">
        <v>0</v>
      </c>
      <c r="I11" s="12">
        <v>0</v>
      </c>
      <c r="J11" s="8">
        <v>0</v>
      </c>
      <c r="K11" s="12">
        <v>0</v>
      </c>
      <c r="L11" s="8">
        <v>0</v>
      </c>
      <c r="M11" s="103">
        <v>0</v>
      </c>
      <c r="N11" s="89">
        <v>0</v>
      </c>
      <c r="O11" s="105">
        <v>0</v>
      </c>
      <c r="P11" s="89">
        <v>0</v>
      </c>
      <c r="Q11" s="79">
        <f t="shared" si="3"/>
        <v>0</v>
      </c>
      <c r="R11" s="9">
        <f t="shared" ref="R11:R64" si="6">(Q11/$Q$68)*100</f>
        <v>0</v>
      </c>
      <c r="S11" s="81">
        <f t="shared" si="4"/>
        <v>51</v>
      </c>
      <c r="T11" s="5"/>
    </row>
    <row r="12" spans="1:20" ht="15.75" x14ac:dyDescent="0.25">
      <c r="A12" s="10"/>
      <c r="B12" s="22" t="s">
        <v>17</v>
      </c>
      <c r="C12" s="11">
        <v>3483216</v>
      </c>
      <c r="D12" s="38">
        <v>9</v>
      </c>
      <c r="E12" s="11">
        <v>4264862</v>
      </c>
      <c r="F12" s="11">
        <v>6929003</v>
      </c>
      <c r="G12" s="12">
        <f t="shared" si="5"/>
        <v>14677081</v>
      </c>
      <c r="H12" s="8">
        <f t="shared" si="0"/>
        <v>100</v>
      </c>
      <c r="I12" s="12">
        <v>0</v>
      </c>
      <c r="J12" s="8">
        <f t="shared" si="1"/>
        <v>0</v>
      </c>
      <c r="K12" s="12">
        <v>0</v>
      </c>
      <c r="L12" s="8">
        <f t="shared" si="2"/>
        <v>0</v>
      </c>
      <c r="M12" s="103">
        <v>0</v>
      </c>
      <c r="N12" s="89">
        <f t="shared" si="2"/>
        <v>0</v>
      </c>
      <c r="O12" s="105">
        <v>0</v>
      </c>
      <c r="P12" s="89">
        <f t="shared" si="2"/>
        <v>0</v>
      </c>
      <c r="Q12" s="79">
        <f t="shared" si="3"/>
        <v>14677081</v>
      </c>
      <c r="R12" s="9">
        <f t="shared" si="6"/>
        <v>0.28994388323150655</v>
      </c>
      <c r="S12" s="81">
        <f t="shared" si="4"/>
        <v>26</v>
      </c>
      <c r="T12" s="5"/>
    </row>
    <row r="13" spans="1:20" ht="15.75" x14ac:dyDescent="0.25">
      <c r="A13" s="10"/>
      <c r="B13" s="23" t="s">
        <v>18</v>
      </c>
      <c r="C13" s="13">
        <v>0</v>
      </c>
      <c r="D13" s="39">
        <v>0</v>
      </c>
      <c r="E13" s="13">
        <v>0</v>
      </c>
      <c r="F13" s="13">
        <v>1165088</v>
      </c>
      <c r="G13" s="14">
        <f t="shared" si="5"/>
        <v>1165088</v>
      </c>
      <c r="H13" s="15">
        <f t="shared" si="0"/>
        <v>100</v>
      </c>
      <c r="I13" s="14">
        <v>0</v>
      </c>
      <c r="J13" s="15">
        <f t="shared" si="1"/>
        <v>0</v>
      </c>
      <c r="K13" s="14">
        <v>0</v>
      </c>
      <c r="L13" s="15">
        <f t="shared" si="2"/>
        <v>0</v>
      </c>
      <c r="M13" s="104">
        <v>0</v>
      </c>
      <c r="N13" s="90">
        <f t="shared" si="2"/>
        <v>0</v>
      </c>
      <c r="O13" s="108">
        <v>0</v>
      </c>
      <c r="P13" s="90">
        <f t="shared" si="2"/>
        <v>0</v>
      </c>
      <c r="Q13" s="100">
        <f t="shared" si="3"/>
        <v>1165088</v>
      </c>
      <c r="R13" s="16">
        <f t="shared" si="6"/>
        <v>2.3016166431624213E-2</v>
      </c>
      <c r="S13" s="82">
        <f t="shared" si="4"/>
        <v>46</v>
      </c>
      <c r="T13" s="5"/>
    </row>
    <row r="14" spans="1:20" ht="15.75" x14ac:dyDescent="0.25">
      <c r="A14" s="10"/>
      <c r="B14" s="22" t="s">
        <v>19</v>
      </c>
      <c r="C14" s="11">
        <v>74599849</v>
      </c>
      <c r="D14" s="38">
        <v>198</v>
      </c>
      <c r="E14" s="11">
        <v>87510692</v>
      </c>
      <c r="F14" s="11">
        <v>26578927</v>
      </c>
      <c r="G14" s="12">
        <f t="shared" si="5"/>
        <v>188689468</v>
      </c>
      <c r="H14" s="8">
        <f t="shared" si="0"/>
        <v>34.929796704863001</v>
      </c>
      <c r="I14" s="12">
        <v>214023426</v>
      </c>
      <c r="J14" s="8">
        <f t="shared" si="1"/>
        <v>39.619565625455529</v>
      </c>
      <c r="K14" s="12">
        <v>133288926</v>
      </c>
      <c r="L14" s="8">
        <f t="shared" si="2"/>
        <v>24.674165111269108</v>
      </c>
      <c r="M14" s="103">
        <v>1079786</v>
      </c>
      <c r="N14" s="89">
        <f t="shared" si="2"/>
        <v>0.19988770896718625</v>
      </c>
      <c r="O14" s="105">
        <v>3114690</v>
      </c>
      <c r="P14" s="89">
        <f t="shared" si="2"/>
        <v>0.57658484944517285</v>
      </c>
      <c r="Q14" s="79">
        <f t="shared" si="3"/>
        <v>540196296</v>
      </c>
      <c r="R14" s="9">
        <f t="shared" si="6"/>
        <v>10.671509666637144</v>
      </c>
      <c r="S14" s="81">
        <f t="shared" si="4"/>
        <v>3</v>
      </c>
      <c r="T14" s="5"/>
    </row>
    <row r="15" spans="1:20" ht="15.75" x14ac:dyDescent="0.25">
      <c r="A15" s="10"/>
      <c r="B15" s="22" t="s">
        <v>20</v>
      </c>
      <c r="C15" s="11">
        <v>2734479</v>
      </c>
      <c r="D15" s="38">
        <v>10</v>
      </c>
      <c r="E15" s="11">
        <v>9974458</v>
      </c>
      <c r="F15" s="11">
        <v>373153</v>
      </c>
      <c r="G15" s="12">
        <f t="shared" si="5"/>
        <v>13082090</v>
      </c>
      <c r="H15" s="8">
        <f t="shared" si="0"/>
        <v>4.372286388215926</v>
      </c>
      <c r="I15" s="12">
        <v>6805797</v>
      </c>
      <c r="J15" s="8">
        <f t="shared" si="1"/>
        <v>2.2746284106026473</v>
      </c>
      <c r="K15" s="12">
        <v>279316896</v>
      </c>
      <c r="L15" s="8">
        <f t="shared" si="2"/>
        <v>93.353085201181429</v>
      </c>
      <c r="M15" s="103">
        <v>0</v>
      </c>
      <c r="N15" s="89">
        <f t="shared" si="2"/>
        <v>0</v>
      </c>
      <c r="O15" s="105">
        <v>0</v>
      </c>
      <c r="P15" s="89">
        <f t="shared" si="2"/>
        <v>0</v>
      </c>
      <c r="Q15" s="79">
        <f t="shared" si="3"/>
        <v>299204783</v>
      </c>
      <c r="R15" s="9">
        <f t="shared" si="6"/>
        <v>5.9107527351290257</v>
      </c>
      <c r="S15" s="81">
        <f t="shared" si="4"/>
        <v>6</v>
      </c>
      <c r="T15" s="5"/>
    </row>
    <row r="16" spans="1:20" ht="15.75" x14ac:dyDescent="0.25">
      <c r="A16" s="10"/>
      <c r="B16" s="22" t="s">
        <v>21</v>
      </c>
      <c r="C16" s="11">
        <v>487000</v>
      </c>
      <c r="D16" s="38">
        <v>3</v>
      </c>
      <c r="E16" s="11">
        <v>7601107</v>
      </c>
      <c r="F16" s="11">
        <v>3322492</v>
      </c>
      <c r="G16" s="12">
        <f t="shared" si="5"/>
        <v>11410599</v>
      </c>
      <c r="H16" s="8">
        <f t="shared" si="0"/>
        <v>7.7617526066947047</v>
      </c>
      <c r="I16" s="12">
        <v>45600000</v>
      </c>
      <c r="J16" s="8">
        <f t="shared" si="1"/>
        <v>31.018171689784079</v>
      </c>
      <c r="K16" s="12">
        <v>90000000</v>
      </c>
      <c r="L16" s="8">
        <f t="shared" si="2"/>
        <v>61.220075703521218</v>
      </c>
      <c r="M16" s="103">
        <v>0</v>
      </c>
      <c r="N16" s="89">
        <f t="shared" si="2"/>
        <v>0</v>
      </c>
      <c r="O16" s="105">
        <v>0</v>
      </c>
      <c r="P16" s="89">
        <f t="shared" si="2"/>
        <v>0</v>
      </c>
      <c r="Q16" s="79">
        <f t="shared" si="3"/>
        <v>147010599</v>
      </c>
      <c r="R16" s="9">
        <f t="shared" si="6"/>
        <v>2.9041758337539894</v>
      </c>
      <c r="S16" s="81">
        <f t="shared" si="4"/>
        <v>11</v>
      </c>
      <c r="T16" s="5"/>
    </row>
    <row r="17" spans="1:20" ht="15.75" x14ac:dyDescent="0.25">
      <c r="A17" s="10"/>
      <c r="B17" s="22" t="s">
        <v>22</v>
      </c>
      <c r="C17" s="11">
        <v>974000</v>
      </c>
      <c r="D17" s="38">
        <v>3</v>
      </c>
      <c r="E17" s="11">
        <v>0</v>
      </c>
      <c r="F17" s="11">
        <v>0</v>
      </c>
      <c r="G17" s="12">
        <f t="shared" si="5"/>
        <v>974000</v>
      </c>
      <c r="H17" s="8">
        <v>0</v>
      </c>
      <c r="I17" s="12">
        <v>2128581</v>
      </c>
      <c r="J17" s="8">
        <v>0</v>
      </c>
      <c r="K17" s="12">
        <v>3000000</v>
      </c>
      <c r="L17" s="8">
        <v>0</v>
      </c>
      <c r="M17" s="103">
        <v>0</v>
      </c>
      <c r="N17" s="89">
        <f t="shared" si="2"/>
        <v>0</v>
      </c>
      <c r="O17" s="105">
        <v>0</v>
      </c>
      <c r="P17" s="89">
        <f t="shared" si="2"/>
        <v>0</v>
      </c>
      <c r="Q17" s="79">
        <f t="shared" si="3"/>
        <v>6102581</v>
      </c>
      <c r="R17" s="9">
        <f t="shared" si="6"/>
        <v>0.12055571764404724</v>
      </c>
      <c r="S17" s="81">
        <f t="shared" si="4"/>
        <v>31</v>
      </c>
      <c r="T17" s="5"/>
    </row>
    <row r="18" spans="1:20" ht="15.75" x14ac:dyDescent="0.25">
      <c r="A18" s="10"/>
      <c r="B18" s="23" t="s">
        <v>23</v>
      </c>
      <c r="C18" s="13">
        <v>0</v>
      </c>
      <c r="D18" s="39">
        <v>0</v>
      </c>
      <c r="E18" s="13">
        <v>1925969</v>
      </c>
      <c r="F18" s="13">
        <v>0</v>
      </c>
      <c r="G18" s="14">
        <f t="shared" si="5"/>
        <v>1925969</v>
      </c>
      <c r="H18" s="15">
        <f t="shared" si="0"/>
        <v>0.42871547347612071</v>
      </c>
      <c r="I18" s="14">
        <v>240974946</v>
      </c>
      <c r="J18" s="15">
        <f t="shared" si="1"/>
        <v>53.640369118232236</v>
      </c>
      <c r="K18" s="14">
        <v>206340859.36000001</v>
      </c>
      <c r="L18" s="15">
        <f t="shared" si="2"/>
        <v>45.930915408291639</v>
      </c>
      <c r="M18" s="104">
        <v>0</v>
      </c>
      <c r="N18" s="90">
        <f t="shared" si="2"/>
        <v>0</v>
      </c>
      <c r="O18" s="108">
        <v>0</v>
      </c>
      <c r="P18" s="90">
        <f t="shared" si="2"/>
        <v>0</v>
      </c>
      <c r="Q18" s="100">
        <f t="shared" si="3"/>
        <v>449241774.36000001</v>
      </c>
      <c r="R18" s="16">
        <f t="shared" si="6"/>
        <v>8.8747145680909334</v>
      </c>
      <c r="S18" s="82">
        <f t="shared" si="4"/>
        <v>4</v>
      </c>
      <c r="T18" s="5"/>
    </row>
    <row r="19" spans="1:20" ht="15.75" x14ac:dyDescent="0.25">
      <c r="A19" s="10"/>
      <c r="B19" s="22" t="s">
        <v>24</v>
      </c>
      <c r="C19" s="11">
        <v>29192300</v>
      </c>
      <c r="D19" s="38">
        <v>61</v>
      </c>
      <c r="E19" s="11">
        <v>6226607</v>
      </c>
      <c r="F19" s="11">
        <v>30449047</v>
      </c>
      <c r="G19" s="12">
        <f t="shared" si="5"/>
        <v>65867954</v>
      </c>
      <c r="H19" s="8">
        <f t="shared" si="0"/>
        <v>70.470311972127419</v>
      </c>
      <c r="I19" s="12">
        <v>27206021</v>
      </c>
      <c r="J19" s="8">
        <f t="shared" si="1"/>
        <v>29.106973436433897</v>
      </c>
      <c r="K19" s="12">
        <v>0</v>
      </c>
      <c r="L19" s="8">
        <f t="shared" si="2"/>
        <v>0</v>
      </c>
      <c r="M19" s="103">
        <v>400000</v>
      </c>
      <c r="N19" s="89">
        <f t="shared" si="2"/>
        <v>0.42794899609073883</v>
      </c>
      <c r="O19" s="105">
        <v>-4892.55</v>
      </c>
      <c r="P19" s="89">
        <f t="shared" si="2"/>
        <v>-5.2344046520593612E-3</v>
      </c>
      <c r="Q19" s="79">
        <f t="shared" si="3"/>
        <v>93469082.450000003</v>
      </c>
      <c r="R19" s="9">
        <f t="shared" si="6"/>
        <v>1.8464699300657168</v>
      </c>
      <c r="S19" s="81">
        <f t="shared" si="4"/>
        <v>15</v>
      </c>
      <c r="T19" s="5"/>
    </row>
    <row r="20" spans="1:20" ht="15.75" x14ac:dyDescent="0.25">
      <c r="A20" s="10"/>
      <c r="B20" s="22" t="s">
        <v>25</v>
      </c>
      <c r="C20" s="11">
        <v>7092811</v>
      </c>
      <c r="D20" s="38">
        <v>18</v>
      </c>
      <c r="E20" s="11">
        <v>2278474</v>
      </c>
      <c r="F20" s="21">
        <v>2765722</v>
      </c>
      <c r="G20" s="12">
        <f t="shared" si="5"/>
        <v>12137007</v>
      </c>
      <c r="H20" s="8">
        <f t="shared" si="0"/>
        <v>87.445172981683427</v>
      </c>
      <c r="I20" s="20">
        <v>0</v>
      </c>
      <c r="J20" s="8">
        <f t="shared" si="1"/>
        <v>0</v>
      </c>
      <c r="K20" s="12">
        <v>0</v>
      </c>
      <c r="L20" s="8">
        <f t="shared" si="2"/>
        <v>0</v>
      </c>
      <c r="M20" s="103">
        <v>0</v>
      </c>
      <c r="N20" s="89">
        <f t="shared" si="2"/>
        <v>0</v>
      </c>
      <c r="O20" s="105">
        <v>1742555</v>
      </c>
      <c r="P20" s="89">
        <f t="shared" si="2"/>
        <v>12.554827018316573</v>
      </c>
      <c r="Q20" s="79">
        <f t="shared" si="3"/>
        <v>13879562</v>
      </c>
      <c r="R20" s="9">
        <f t="shared" si="6"/>
        <v>0.27418899601579194</v>
      </c>
      <c r="S20" s="81">
        <f t="shared" si="4"/>
        <v>27</v>
      </c>
      <c r="T20" s="5"/>
    </row>
    <row r="21" spans="1:20" ht="15.75" x14ac:dyDescent="0.25">
      <c r="A21" s="10"/>
      <c r="B21" s="22" t="s">
        <v>68</v>
      </c>
      <c r="C21" s="11">
        <v>0</v>
      </c>
      <c r="D21" s="38">
        <v>0</v>
      </c>
      <c r="E21" s="11">
        <v>252500</v>
      </c>
      <c r="F21" s="21">
        <v>1052500</v>
      </c>
      <c r="G21" s="12">
        <f t="shared" si="5"/>
        <v>1305000</v>
      </c>
      <c r="H21" s="8">
        <v>0</v>
      </c>
      <c r="I21" s="20">
        <v>0</v>
      </c>
      <c r="J21" s="8">
        <v>0</v>
      </c>
      <c r="K21" s="12">
        <v>0</v>
      </c>
      <c r="L21" s="8">
        <v>0</v>
      </c>
      <c r="M21" s="103">
        <v>0</v>
      </c>
      <c r="N21" s="89">
        <f t="shared" si="2"/>
        <v>0</v>
      </c>
      <c r="O21" s="105">
        <v>0</v>
      </c>
      <c r="P21" s="89">
        <f t="shared" si="2"/>
        <v>0</v>
      </c>
      <c r="Q21" s="79">
        <f t="shared" si="3"/>
        <v>1305000</v>
      </c>
      <c r="R21" s="9">
        <f t="shared" si="6"/>
        <v>2.5780110337819628E-2</v>
      </c>
      <c r="S21" s="81">
        <f t="shared" si="4"/>
        <v>45</v>
      </c>
      <c r="T21" s="5"/>
    </row>
    <row r="22" spans="1:20" ht="15.75" x14ac:dyDescent="0.25">
      <c r="A22" s="10"/>
      <c r="B22" s="22" t="s">
        <v>26</v>
      </c>
      <c r="C22" s="11">
        <v>15561883</v>
      </c>
      <c r="D22" s="38">
        <v>50</v>
      </c>
      <c r="E22" s="11">
        <v>439666</v>
      </c>
      <c r="F22" s="11">
        <v>4000000</v>
      </c>
      <c r="G22" s="12">
        <f t="shared" si="5"/>
        <v>20001549</v>
      </c>
      <c r="H22" s="8">
        <f t="shared" si="0"/>
        <v>97.958698815462512</v>
      </c>
      <c r="I22" s="12">
        <v>0</v>
      </c>
      <c r="J22" s="8">
        <f t="shared" si="1"/>
        <v>0</v>
      </c>
      <c r="K22" s="12">
        <v>416800</v>
      </c>
      <c r="L22" s="8">
        <f t="shared" si="2"/>
        <v>2.0413011845374962</v>
      </c>
      <c r="M22" s="103">
        <v>0</v>
      </c>
      <c r="N22" s="89">
        <f t="shared" si="2"/>
        <v>0</v>
      </c>
      <c r="O22" s="105">
        <v>0</v>
      </c>
      <c r="P22" s="89">
        <f t="shared" si="2"/>
        <v>0</v>
      </c>
      <c r="Q22" s="79">
        <f t="shared" si="3"/>
        <v>20418349</v>
      </c>
      <c r="R22" s="9">
        <f t="shared" si="6"/>
        <v>0.40336190815027512</v>
      </c>
      <c r="S22" s="81">
        <f t="shared" si="4"/>
        <v>21</v>
      </c>
      <c r="T22" s="5"/>
    </row>
    <row r="23" spans="1:20" ht="15.75" x14ac:dyDescent="0.25">
      <c r="A23" s="10"/>
      <c r="B23" s="23" t="s">
        <v>27</v>
      </c>
      <c r="C23" s="13">
        <v>357581</v>
      </c>
      <c r="D23" s="39">
        <v>2</v>
      </c>
      <c r="E23" s="13">
        <v>557504</v>
      </c>
      <c r="F23" s="13">
        <v>877313</v>
      </c>
      <c r="G23" s="14">
        <f t="shared" si="5"/>
        <v>1792398</v>
      </c>
      <c r="H23" s="15">
        <f t="shared" si="0"/>
        <v>100</v>
      </c>
      <c r="I23" s="14">
        <v>0</v>
      </c>
      <c r="J23" s="15">
        <f t="shared" si="1"/>
        <v>0</v>
      </c>
      <c r="K23" s="14">
        <v>0</v>
      </c>
      <c r="L23" s="15">
        <f t="shared" si="2"/>
        <v>0</v>
      </c>
      <c r="M23" s="104">
        <v>0</v>
      </c>
      <c r="N23" s="90">
        <f t="shared" si="2"/>
        <v>0</v>
      </c>
      <c r="O23" s="108">
        <v>0</v>
      </c>
      <c r="P23" s="90">
        <f t="shared" si="2"/>
        <v>0</v>
      </c>
      <c r="Q23" s="100">
        <f t="shared" si="3"/>
        <v>1792398</v>
      </c>
      <c r="R23" s="16">
        <f t="shared" si="6"/>
        <v>3.5408596328955731E-2</v>
      </c>
      <c r="S23" s="82">
        <f t="shared" si="4"/>
        <v>43</v>
      </c>
      <c r="T23" s="5"/>
    </row>
    <row r="24" spans="1:20" ht="15.75" x14ac:dyDescent="0.25">
      <c r="A24" s="10"/>
      <c r="B24" s="22" t="s">
        <v>28</v>
      </c>
      <c r="C24" s="11">
        <v>33937854</v>
      </c>
      <c r="D24" s="38">
        <v>41</v>
      </c>
      <c r="E24" s="11">
        <v>31946537</v>
      </c>
      <c r="F24" s="11">
        <v>6241800</v>
      </c>
      <c r="G24" s="12">
        <f t="shared" si="5"/>
        <v>72126191</v>
      </c>
      <c r="H24" s="8">
        <f t="shared" si="0"/>
        <v>42.195789571513089</v>
      </c>
      <c r="I24" s="12">
        <v>99126833</v>
      </c>
      <c r="J24" s="8">
        <f t="shared" si="1"/>
        <v>57.991901806633869</v>
      </c>
      <c r="K24" s="12">
        <v>-320825</v>
      </c>
      <c r="L24" s="8">
        <f t="shared" si="2"/>
        <v>-0.18769137814695755</v>
      </c>
      <c r="M24" s="103">
        <v>0</v>
      </c>
      <c r="N24" s="89">
        <f t="shared" si="2"/>
        <v>0</v>
      </c>
      <c r="O24" s="105">
        <v>0</v>
      </c>
      <c r="P24" s="89">
        <f t="shared" si="2"/>
        <v>0</v>
      </c>
      <c r="Q24" s="79">
        <f t="shared" si="3"/>
        <v>170932199</v>
      </c>
      <c r="R24" s="9">
        <f t="shared" si="6"/>
        <v>3.3767440233763537</v>
      </c>
      <c r="S24" s="81">
        <f t="shared" si="4"/>
        <v>10</v>
      </c>
      <c r="T24" s="5"/>
    </row>
    <row r="25" spans="1:20" ht="15.75" x14ac:dyDescent="0.25">
      <c r="A25" s="10"/>
      <c r="B25" s="22" t="s">
        <v>29</v>
      </c>
      <c r="C25" s="11">
        <v>4657500</v>
      </c>
      <c r="D25" s="38">
        <v>18</v>
      </c>
      <c r="E25" s="11">
        <v>-11423217</v>
      </c>
      <c r="F25" s="11">
        <v>0</v>
      </c>
      <c r="G25" s="12">
        <f t="shared" si="5"/>
        <v>-6765717</v>
      </c>
      <c r="H25" s="8">
        <f t="shared" si="0"/>
        <v>-214.62162236751573</v>
      </c>
      <c r="I25" s="12">
        <v>9918110</v>
      </c>
      <c r="J25" s="8">
        <f t="shared" si="1"/>
        <v>314.62162236751573</v>
      </c>
      <c r="K25" s="12">
        <v>0</v>
      </c>
      <c r="L25" s="8">
        <f t="shared" si="2"/>
        <v>0</v>
      </c>
      <c r="M25" s="103">
        <v>0</v>
      </c>
      <c r="N25" s="89">
        <f t="shared" si="2"/>
        <v>0</v>
      </c>
      <c r="O25" s="105">
        <v>0</v>
      </c>
      <c r="P25" s="89">
        <f t="shared" si="2"/>
        <v>0</v>
      </c>
      <c r="Q25" s="79">
        <f t="shared" si="3"/>
        <v>3152393</v>
      </c>
      <c r="R25" s="9">
        <f t="shared" si="6"/>
        <v>6.2275125952620865E-2</v>
      </c>
      <c r="S25" s="81">
        <f t="shared" si="4"/>
        <v>38</v>
      </c>
      <c r="T25" s="5"/>
    </row>
    <row r="26" spans="1:20" ht="15.75" x14ac:dyDescent="0.25">
      <c r="A26" s="10"/>
      <c r="B26" s="22" t="s">
        <v>30</v>
      </c>
      <c r="C26" s="11">
        <v>10258400</v>
      </c>
      <c r="D26" s="38">
        <v>80</v>
      </c>
      <c r="E26" s="11">
        <v>1260525</v>
      </c>
      <c r="F26" s="11">
        <v>1609185</v>
      </c>
      <c r="G26" s="12">
        <f t="shared" si="5"/>
        <v>13128110</v>
      </c>
      <c r="H26" s="8">
        <f t="shared" si="0"/>
        <v>100</v>
      </c>
      <c r="I26" s="12">
        <v>0</v>
      </c>
      <c r="J26" s="8">
        <f t="shared" si="1"/>
        <v>0</v>
      </c>
      <c r="K26" s="12">
        <v>0</v>
      </c>
      <c r="L26" s="8">
        <f t="shared" si="2"/>
        <v>0</v>
      </c>
      <c r="M26" s="103">
        <v>0</v>
      </c>
      <c r="N26" s="89">
        <f t="shared" si="2"/>
        <v>0</v>
      </c>
      <c r="O26" s="105">
        <v>0</v>
      </c>
      <c r="P26" s="89">
        <f t="shared" si="2"/>
        <v>0</v>
      </c>
      <c r="Q26" s="79">
        <f t="shared" si="3"/>
        <v>13128110</v>
      </c>
      <c r="R26" s="9">
        <f t="shared" si="6"/>
        <v>0.25934415657243926</v>
      </c>
      <c r="S26" s="81">
        <f t="shared" si="4"/>
        <v>28</v>
      </c>
      <c r="T26" s="5"/>
    </row>
    <row r="27" spans="1:20" ht="15.75" x14ac:dyDescent="0.25">
      <c r="A27" s="10"/>
      <c r="B27" s="22" t="s">
        <v>31</v>
      </c>
      <c r="C27" s="11">
        <v>1318703</v>
      </c>
      <c r="D27" s="38">
        <v>34</v>
      </c>
      <c r="E27" s="11">
        <v>1057297</v>
      </c>
      <c r="F27" s="11">
        <v>-1</v>
      </c>
      <c r="G27" s="12">
        <f t="shared" si="5"/>
        <v>2375999</v>
      </c>
      <c r="H27" s="8">
        <f t="shared" si="0"/>
        <v>100</v>
      </c>
      <c r="I27" s="12">
        <v>0</v>
      </c>
      <c r="J27" s="8">
        <f t="shared" si="1"/>
        <v>0</v>
      </c>
      <c r="K27" s="12">
        <v>0</v>
      </c>
      <c r="L27" s="8">
        <f t="shared" si="2"/>
        <v>0</v>
      </c>
      <c r="M27" s="103">
        <v>0</v>
      </c>
      <c r="N27" s="89">
        <f t="shared" si="2"/>
        <v>0</v>
      </c>
      <c r="O27" s="105">
        <v>0</v>
      </c>
      <c r="P27" s="89">
        <f t="shared" si="2"/>
        <v>0</v>
      </c>
      <c r="Q27" s="79">
        <f t="shared" si="3"/>
        <v>2375999</v>
      </c>
      <c r="R27" s="9">
        <f t="shared" si="6"/>
        <v>4.6937560446397783E-2</v>
      </c>
      <c r="S27" s="81">
        <f t="shared" si="4"/>
        <v>40</v>
      </c>
      <c r="T27" s="5"/>
    </row>
    <row r="28" spans="1:20" ht="15.75" x14ac:dyDescent="0.25">
      <c r="A28" s="10"/>
      <c r="B28" s="23" t="s">
        <v>32</v>
      </c>
      <c r="C28" s="13">
        <v>6234813</v>
      </c>
      <c r="D28" s="39">
        <v>20</v>
      </c>
      <c r="E28" s="13">
        <v>5614612</v>
      </c>
      <c r="F28" s="13">
        <v>6168431</v>
      </c>
      <c r="G28" s="14">
        <f t="shared" si="5"/>
        <v>18017856</v>
      </c>
      <c r="H28" s="15">
        <f t="shared" si="0"/>
        <v>100</v>
      </c>
      <c r="I28" s="14">
        <v>0</v>
      </c>
      <c r="J28" s="15">
        <f t="shared" si="1"/>
        <v>0</v>
      </c>
      <c r="K28" s="14">
        <v>0</v>
      </c>
      <c r="L28" s="15">
        <f t="shared" si="2"/>
        <v>0</v>
      </c>
      <c r="M28" s="104">
        <v>0</v>
      </c>
      <c r="N28" s="90">
        <f t="shared" si="2"/>
        <v>0</v>
      </c>
      <c r="O28" s="108">
        <v>0</v>
      </c>
      <c r="P28" s="90">
        <f t="shared" si="2"/>
        <v>0</v>
      </c>
      <c r="Q28" s="100">
        <f t="shared" si="3"/>
        <v>18017856</v>
      </c>
      <c r="R28" s="16">
        <f t="shared" si="6"/>
        <v>0.35594047182447924</v>
      </c>
      <c r="S28" s="82">
        <f t="shared" si="4"/>
        <v>23</v>
      </c>
      <c r="T28" s="5"/>
    </row>
    <row r="29" spans="1:20" ht="15.75" x14ac:dyDescent="0.25">
      <c r="A29" s="10"/>
      <c r="B29" s="22" t="s">
        <v>71</v>
      </c>
      <c r="C29" s="11">
        <v>1310780</v>
      </c>
      <c r="D29" s="38">
        <v>4</v>
      </c>
      <c r="E29" s="11">
        <v>-351825</v>
      </c>
      <c r="F29" s="11">
        <v>186022</v>
      </c>
      <c r="G29" s="12">
        <f t="shared" si="5"/>
        <v>1144977</v>
      </c>
      <c r="H29" s="8">
        <f t="shared" si="0"/>
        <v>26.427658889392831</v>
      </c>
      <c r="I29" s="12">
        <v>3187518</v>
      </c>
      <c r="J29" s="8">
        <f t="shared" si="1"/>
        <v>73.572341110607169</v>
      </c>
      <c r="K29" s="12">
        <v>0</v>
      </c>
      <c r="L29" s="8">
        <f t="shared" si="2"/>
        <v>0</v>
      </c>
      <c r="M29" s="103">
        <v>0</v>
      </c>
      <c r="N29" s="89">
        <f t="shared" si="2"/>
        <v>0</v>
      </c>
      <c r="O29" s="105">
        <v>0</v>
      </c>
      <c r="P29" s="89">
        <f t="shared" si="2"/>
        <v>0</v>
      </c>
      <c r="Q29" s="79">
        <f t="shared" si="3"/>
        <v>4332495</v>
      </c>
      <c r="R29" s="9">
        <f t="shared" si="6"/>
        <v>8.558789205980985E-2</v>
      </c>
      <c r="S29" s="81">
        <f t="shared" si="4"/>
        <v>34</v>
      </c>
      <c r="T29" s="5"/>
    </row>
    <row r="30" spans="1:20" ht="15.75" x14ac:dyDescent="0.25">
      <c r="A30" s="10"/>
      <c r="B30" s="22" t="s">
        <v>33</v>
      </c>
      <c r="C30" s="11">
        <v>717978</v>
      </c>
      <c r="D30" s="38">
        <v>5</v>
      </c>
      <c r="E30" s="11">
        <v>1000000</v>
      </c>
      <c r="F30" s="11">
        <v>1148000</v>
      </c>
      <c r="G30" s="12">
        <f t="shared" si="5"/>
        <v>2865978</v>
      </c>
      <c r="H30" s="8">
        <f t="shared" si="0"/>
        <v>100</v>
      </c>
      <c r="I30" s="12">
        <v>0</v>
      </c>
      <c r="J30" s="8">
        <f t="shared" si="1"/>
        <v>0</v>
      </c>
      <c r="K30" s="12">
        <v>0</v>
      </c>
      <c r="L30" s="8">
        <f t="shared" si="2"/>
        <v>0</v>
      </c>
      <c r="M30" s="103">
        <v>0</v>
      </c>
      <c r="N30" s="89">
        <f t="shared" si="2"/>
        <v>0</v>
      </c>
      <c r="O30" s="105">
        <v>0</v>
      </c>
      <c r="P30" s="89">
        <f t="shared" si="2"/>
        <v>0</v>
      </c>
      <c r="Q30" s="79">
        <f t="shared" si="3"/>
        <v>2865978</v>
      </c>
      <c r="R30" s="9">
        <f t="shared" si="6"/>
        <v>5.6617033766868677E-2</v>
      </c>
      <c r="S30" s="81">
        <f t="shared" si="4"/>
        <v>39</v>
      </c>
      <c r="T30" s="5"/>
    </row>
    <row r="31" spans="1:20" ht="15.75" x14ac:dyDescent="0.25">
      <c r="A31" s="10"/>
      <c r="B31" s="22" t="s">
        <v>34</v>
      </c>
      <c r="C31" s="11">
        <v>8000000</v>
      </c>
      <c r="D31" s="38">
        <v>15</v>
      </c>
      <c r="E31" s="11">
        <v>0</v>
      </c>
      <c r="F31" s="11">
        <v>13723050</v>
      </c>
      <c r="G31" s="12">
        <f t="shared" si="5"/>
        <v>21723050</v>
      </c>
      <c r="H31" s="8">
        <f t="shared" si="0"/>
        <v>55.090401764146669</v>
      </c>
      <c r="I31" s="12">
        <v>14933163</v>
      </c>
      <c r="J31" s="8">
        <f t="shared" si="1"/>
        <v>37.871014856545919</v>
      </c>
      <c r="K31" s="12">
        <v>2775429</v>
      </c>
      <c r="L31" s="8">
        <f t="shared" si="2"/>
        <v>7.0385833793074104</v>
      </c>
      <c r="M31" s="103">
        <v>0</v>
      </c>
      <c r="N31" s="89">
        <f t="shared" si="2"/>
        <v>0</v>
      </c>
      <c r="O31" s="105">
        <v>0</v>
      </c>
      <c r="P31" s="89">
        <f t="shared" si="2"/>
        <v>0</v>
      </c>
      <c r="Q31" s="79">
        <f t="shared" si="3"/>
        <v>39431642</v>
      </c>
      <c r="R31" s="9">
        <f t="shared" si="6"/>
        <v>0.77896711230758831</v>
      </c>
      <c r="S31" s="81">
        <f t="shared" si="4"/>
        <v>18</v>
      </c>
      <c r="T31" s="5"/>
    </row>
    <row r="32" spans="1:20" ht="15.75" x14ac:dyDescent="0.25">
      <c r="A32" s="10"/>
      <c r="B32" s="22" t="s">
        <v>72</v>
      </c>
      <c r="C32" s="11">
        <v>9280000</v>
      </c>
      <c r="D32" s="38">
        <v>11</v>
      </c>
      <c r="E32" s="11">
        <v>2294611.6</v>
      </c>
      <c r="F32" s="11">
        <v>2323975</v>
      </c>
      <c r="G32" s="12">
        <f t="shared" si="5"/>
        <v>13898586.6</v>
      </c>
      <c r="H32" s="8">
        <f t="shared" si="0"/>
        <v>4.5682875580054922</v>
      </c>
      <c r="I32" s="12">
        <v>287593511</v>
      </c>
      <c r="J32" s="8">
        <f t="shared" si="1"/>
        <v>94.528306789441146</v>
      </c>
      <c r="K32" s="12">
        <v>0</v>
      </c>
      <c r="L32" s="8">
        <f t="shared" si="2"/>
        <v>0</v>
      </c>
      <c r="M32" s="103">
        <v>-66073</v>
      </c>
      <c r="N32" s="89">
        <f t="shared" si="2"/>
        <v>-2.1717349577121528E-2</v>
      </c>
      <c r="O32" s="105">
        <v>2814600</v>
      </c>
      <c r="P32" s="89">
        <f t="shared" si="2"/>
        <v>0.9251230021304655</v>
      </c>
      <c r="Q32" s="79">
        <f t="shared" si="3"/>
        <v>304240624.60000002</v>
      </c>
      <c r="R32" s="9">
        <f t="shared" si="6"/>
        <v>6.0102351505250278</v>
      </c>
      <c r="S32" s="81">
        <f t="shared" si="4"/>
        <v>5</v>
      </c>
      <c r="T32" s="5"/>
    </row>
    <row r="33" spans="1:20" ht="15.75" x14ac:dyDescent="0.25">
      <c r="A33" s="10"/>
      <c r="B33" s="23" t="s">
        <v>35</v>
      </c>
      <c r="C33" s="13">
        <v>18503367</v>
      </c>
      <c r="D33" s="39">
        <v>60</v>
      </c>
      <c r="E33" s="13">
        <v>-2475448</v>
      </c>
      <c r="F33" s="13">
        <v>1023886</v>
      </c>
      <c r="G33" s="14">
        <f t="shared" si="5"/>
        <v>17051805</v>
      </c>
      <c r="H33" s="15">
        <f t="shared" si="0"/>
        <v>82.827893792558342</v>
      </c>
      <c r="I33" s="14">
        <v>1572027</v>
      </c>
      <c r="J33" s="15">
        <f t="shared" si="1"/>
        <v>7.6360060061110318</v>
      </c>
      <c r="K33" s="14">
        <v>1963200</v>
      </c>
      <c r="L33" s="15">
        <f t="shared" si="2"/>
        <v>9.5361002013306244</v>
      </c>
      <c r="M33" s="104">
        <v>0</v>
      </c>
      <c r="N33" s="90">
        <f t="shared" si="2"/>
        <v>0</v>
      </c>
      <c r="O33" s="108">
        <v>0</v>
      </c>
      <c r="P33" s="90">
        <f t="shared" si="2"/>
        <v>0</v>
      </c>
      <c r="Q33" s="100">
        <f t="shared" si="3"/>
        <v>20587032</v>
      </c>
      <c r="R33" s="16">
        <f t="shared" si="6"/>
        <v>0.40669421953120577</v>
      </c>
      <c r="S33" s="82">
        <f t="shared" si="4"/>
        <v>20</v>
      </c>
      <c r="T33" s="5"/>
    </row>
    <row r="34" spans="1:20" ht="15.75" x14ac:dyDescent="0.25">
      <c r="A34" s="10"/>
      <c r="B34" s="22" t="s">
        <v>36</v>
      </c>
      <c r="C34" s="11">
        <v>8593941</v>
      </c>
      <c r="D34" s="38">
        <v>24</v>
      </c>
      <c r="E34" s="11">
        <v>-2831854</v>
      </c>
      <c r="F34" s="11">
        <v>8563467</v>
      </c>
      <c r="G34" s="12">
        <f t="shared" si="5"/>
        <v>14325554</v>
      </c>
      <c r="H34" s="8">
        <f t="shared" si="0"/>
        <v>13.184890249122203</v>
      </c>
      <c r="I34" s="12">
        <v>1309600</v>
      </c>
      <c r="J34" s="8">
        <f t="shared" si="1"/>
        <v>1.2053238757991793</v>
      </c>
      <c r="K34" s="12">
        <v>93016141</v>
      </c>
      <c r="L34" s="8">
        <f t="shared" si="2"/>
        <v>85.609785875078614</v>
      </c>
      <c r="M34" s="103">
        <v>0</v>
      </c>
      <c r="N34" s="89">
        <f t="shared" si="2"/>
        <v>0</v>
      </c>
      <c r="O34" s="105">
        <v>0</v>
      </c>
      <c r="P34" s="89">
        <f t="shared" si="2"/>
        <v>0</v>
      </c>
      <c r="Q34" s="79">
        <f t="shared" si="3"/>
        <v>108651295</v>
      </c>
      <c r="R34" s="9">
        <f t="shared" si="6"/>
        <v>2.1463926233310269</v>
      </c>
      <c r="S34" s="81">
        <f t="shared" si="4"/>
        <v>13</v>
      </c>
      <c r="T34" s="5"/>
    </row>
    <row r="35" spans="1:20" ht="15.75" x14ac:dyDescent="0.25">
      <c r="A35" s="10"/>
      <c r="B35" s="22" t="s">
        <v>37</v>
      </c>
      <c r="C35" s="11">
        <v>99365</v>
      </c>
      <c r="D35" s="38">
        <v>2</v>
      </c>
      <c r="E35" s="11">
        <v>-1350868</v>
      </c>
      <c r="F35" s="11">
        <v>0</v>
      </c>
      <c r="G35" s="12">
        <f t="shared" si="5"/>
        <v>-1251503</v>
      </c>
      <c r="H35" s="8">
        <f t="shared" si="0"/>
        <v>79.404949679652717</v>
      </c>
      <c r="I35" s="12">
        <v>0</v>
      </c>
      <c r="J35" s="8">
        <f t="shared" si="1"/>
        <v>0</v>
      </c>
      <c r="K35" s="12">
        <v>0</v>
      </c>
      <c r="L35" s="8">
        <f t="shared" si="2"/>
        <v>0</v>
      </c>
      <c r="M35" s="105">
        <v>-324599</v>
      </c>
      <c r="N35" s="89">
        <f t="shared" si="2"/>
        <v>20.595050320347287</v>
      </c>
      <c r="O35" s="105">
        <v>0</v>
      </c>
      <c r="P35" s="89">
        <f t="shared" si="2"/>
        <v>0</v>
      </c>
      <c r="Q35" s="79">
        <f t="shared" si="3"/>
        <v>-1576102</v>
      </c>
      <c r="R35" s="9">
        <f t="shared" si="6"/>
        <v>-3.1135696140734245E-2</v>
      </c>
      <c r="S35" s="81">
        <f t="shared" si="4"/>
        <v>55</v>
      </c>
      <c r="T35" s="5"/>
    </row>
    <row r="36" spans="1:20" ht="15.75" x14ac:dyDescent="0.25">
      <c r="A36" s="10"/>
      <c r="B36" s="22" t="s">
        <v>38</v>
      </c>
      <c r="C36" s="11">
        <v>5592000</v>
      </c>
      <c r="D36" s="38">
        <v>24</v>
      </c>
      <c r="E36" s="11">
        <v>2683390</v>
      </c>
      <c r="F36" s="11">
        <v>11148559</v>
      </c>
      <c r="G36" s="12">
        <f t="shared" si="5"/>
        <v>19423949</v>
      </c>
      <c r="H36" s="8">
        <f t="shared" si="0"/>
        <v>41.726678283028605</v>
      </c>
      <c r="I36" s="12">
        <v>5016483</v>
      </c>
      <c r="J36" s="8">
        <f t="shared" si="1"/>
        <v>10.77644778892707</v>
      </c>
      <c r="K36" s="12">
        <v>22110000</v>
      </c>
      <c r="L36" s="8">
        <f t="shared" si="2"/>
        <v>47.496873928044323</v>
      </c>
      <c r="M36" s="103">
        <v>0</v>
      </c>
      <c r="N36" s="89">
        <f t="shared" si="2"/>
        <v>0</v>
      </c>
      <c r="O36" s="105">
        <v>0</v>
      </c>
      <c r="P36" s="89">
        <f t="shared" si="2"/>
        <v>0</v>
      </c>
      <c r="Q36" s="79">
        <f t="shared" si="3"/>
        <v>46550432</v>
      </c>
      <c r="R36" s="9">
        <f t="shared" si="6"/>
        <v>0.9195979105235017</v>
      </c>
      <c r="S36" s="81">
        <f t="shared" si="4"/>
        <v>17</v>
      </c>
      <c r="T36" s="5"/>
    </row>
    <row r="37" spans="1:20" ht="15.75" x14ac:dyDescent="0.25">
      <c r="A37" s="10"/>
      <c r="B37" s="22" t="s">
        <v>39</v>
      </c>
      <c r="C37" s="11">
        <v>838400</v>
      </c>
      <c r="D37" s="38">
        <v>12</v>
      </c>
      <c r="E37" s="11">
        <v>43200</v>
      </c>
      <c r="F37" s="11">
        <v>203794</v>
      </c>
      <c r="G37" s="12">
        <f t="shared" si="5"/>
        <v>1085394</v>
      </c>
      <c r="H37" s="8">
        <f t="shared" si="0"/>
        <v>100</v>
      </c>
      <c r="I37" s="12">
        <v>0</v>
      </c>
      <c r="J37" s="8">
        <f t="shared" si="1"/>
        <v>0</v>
      </c>
      <c r="K37" s="12">
        <v>0</v>
      </c>
      <c r="L37" s="8">
        <f t="shared" si="2"/>
        <v>0</v>
      </c>
      <c r="M37" s="103">
        <v>0</v>
      </c>
      <c r="N37" s="89">
        <f t="shared" si="2"/>
        <v>0</v>
      </c>
      <c r="O37" s="105">
        <v>0</v>
      </c>
      <c r="P37" s="89">
        <f t="shared" si="2"/>
        <v>0</v>
      </c>
      <c r="Q37" s="79">
        <f t="shared" si="3"/>
        <v>1085394</v>
      </c>
      <c r="R37" s="9">
        <f t="shared" si="6"/>
        <v>2.1441821517247051E-2</v>
      </c>
      <c r="S37" s="81">
        <f t="shared" si="4"/>
        <v>47</v>
      </c>
      <c r="T37" s="5"/>
    </row>
    <row r="38" spans="1:20" ht="15.75" x14ac:dyDescent="0.25">
      <c r="A38" s="10"/>
      <c r="B38" s="23" t="s">
        <v>40</v>
      </c>
      <c r="C38" s="13">
        <v>0</v>
      </c>
      <c r="D38" s="39">
        <v>0</v>
      </c>
      <c r="E38" s="13">
        <v>230000</v>
      </c>
      <c r="F38" s="13">
        <v>703750</v>
      </c>
      <c r="G38" s="14">
        <f t="shared" si="5"/>
        <v>933750</v>
      </c>
      <c r="H38" s="51">
        <f t="shared" si="0"/>
        <v>100</v>
      </c>
      <c r="I38" s="14">
        <v>0</v>
      </c>
      <c r="J38" s="51">
        <f t="shared" si="1"/>
        <v>0</v>
      </c>
      <c r="K38" s="14">
        <v>0</v>
      </c>
      <c r="L38" s="76">
        <f t="shared" si="2"/>
        <v>0</v>
      </c>
      <c r="M38" s="106">
        <v>0</v>
      </c>
      <c r="N38" s="91">
        <f t="shared" si="2"/>
        <v>0</v>
      </c>
      <c r="O38" s="109">
        <v>0</v>
      </c>
      <c r="P38" s="91">
        <f t="shared" si="2"/>
        <v>0</v>
      </c>
      <c r="Q38" s="100">
        <f t="shared" si="3"/>
        <v>933750</v>
      </c>
      <c r="R38" s="16">
        <f t="shared" si="6"/>
        <v>1.8446113431370939E-2</v>
      </c>
      <c r="S38" s="82">
        <f t="shared" si="4"/>
        <v>48</v>
      </c>
      <c r="T38" s="5"/>
    </row>
    <row r="39" spans="1:20" ht="15.75" x14ac:dyDescent="0.25">
      <c r="A39" s="10"/>
      <c r="B39" s="22" t="s">
        <v>41</v>
      </c>
      <c r="C39" s="11">
        <v>12772500</v>
      </c>
      <c r="D39" s="38">
        <v>29</v>
      </c>
      <c r="E39" s="11">
        <v>2896645</v>
      </c>
      <c r="F39" s="11">
        <v>3010240</v>
      </c>
      <c r="G39" s="12">
        <f t="shared" si="5"/>
        <v>18679385</v>
      </c>
      <c r="H39" s="8">
        <f t="shared" si="0"/>
        <v>111.24146946958345</v>
      </c>
      <c r="I39" s="12">
        <v>0</v>
      </c>
      <c r="J39" s="8">
        <f t="shared" si="1"/>
        <v>0</v>
      </c>
      <c r="K39" s="12">
        <v>-1887639</v>
      </c>
      <c r="L39" s="8">
        <f t="shared" si="2"/>
        <v>-11.241469469583448</v>
      </c>
      <c r="M39" s="103">
        <v>0</v>
      </c>
      <c r="N39" s="89">
        <f t="shared" si="2"/>
        <v>0</v>
      </c>
      <c r="O39" s="105">
        <v>0</v>
      </c>
      <c r="P39" s="89">
        <f t="shared" si="2"/>
        <v>0</v>
      </c>
      <c r="Q39" s="79">
        <f t="shared" si="3"/>
        <v>16791746</v>
      </c>
      <c r="R39" s="9">
        <f t="shared" si="6"/>
        <v>0.33171882348248383</v>
      </c>
      <c r="S39" s="81">
        <f t="shared" si="4"/>
        <v>24</v>
      </c>
      <c r="T39" s="5"/>
    </row>
    <row r="40" spans="1:20" ht="15.75" x14ac:dyDescent="0.25">
      <c r="A40" s="10"/>
      <c r="B40" s="22" t="s">
        <v>42</v>
      </c>
      <c r="C40" s="11">
        <v>0</v>
      </c>
      <c r="D40" s="38">
        <v>0</v>
      </c>
      <c r="E40" s="11">
        <v>-2151562</v>
      </c>
      <c r="F40" s="11">
        <v>224640</v>
      </c>
      <c r="G40" s="12">
        <f t="shared" si="5"/>
        <v>-1926922</v>
      </c>
      <c r="H40" s="8">
        <f t="shared" si="0"/>
        <v>87.709838465347971</v>
      </c>
      <c r="I40" s="12">
        <v>0</v>
      </c>
      <c r="J40" s="8">
        <f t="shared" si="1"/>
        <v>0</v>
      </c>
      <c r="K40" s="12">
        <v>-270006</v>
      </c>
      <c r="L40" s="8">
        <f t="shared" si="2"/>
        <v>12.290161534652023</v>
      </c>
      <c r="M40" s="103">
        <v>0</v>
      </c>
      <c r="N40" s="89">
        <f t="shared" si="2"/>
        <v>0</v>
      </c>
      <c r="O40" s="105">
        <v>0</v>
      </c>
      <c r="P40" s="89">
        <f t="shared" si="2"/>
        <v>0</v>
      </c>
      <c r="Q40" s="79">
        <f t="shared" si="3"/>
        <v>-2196928</v>
      </c>
      <c r="R40" s="9">
        <f t="shared" si="6"/>
        <v>-4.3400035436203376E-2</v>
      </c>
      <c r="S40" s="81">
        <f t="shared" si="4"/>
        <v>56</v>
      </c>
      <c r="T40" s="5"/>
    </row>
    <row r="41" spans="1:20" ht="15.75" x14ac:dyDescent="0.25">
      <c r="A41" s="10"/>
      <c r="B41" s="22" t="s">
        <v>43</v>
      </c>
      <c r="C41" s="11">
        <v>0</v>
      </c>
      <c r="D41" s="38">
        <v>0</v>
      </c>
      <c r="E41" s="11">
        <v>852527</v>
      </c>
      <c r="F41" s="11">
        <v>8714873</v>
      </c>
      <c r="G41" s="12">
        <f t="shared" si="5"/>
        <v>9567400</v>
      </c>
      <c r="H41" s="8">
        <f t="shared" si="0"/>
        <v>4.8910346854692124</v>
      </c>
      <c r="I41" s="12">
        <v>186043562</v>
      </c>
      <c r="J41" s="8">
        <f t="shared" si="1"/>
        <v>95.108965314530792</v>
      </c>
      <c r="K41" s="12">
        <v>0</v>
      </c>
      <c r="L41" s="8">
        <f t="shared" si="2"/>
        <v>0</v>
      </c>
      <c r="M41" s="103">
        <v>0</v>
      </c>
      <c r="N41" s="89">
        <f t="shared" si="2"/>
        <v>0</v>
      </c>
      <c r="O41" s="105">
        <v>0</v>
      </c>
      <c r="P41" s="89">
        <f t="shared" si="2"/>
        <v>0</v>
      </c>
      <c r="Q41" s="79">
        <f t="shared" si="3"/>
        <v>195610962</v>
      </c>
      <c r="R41" s="9">
        <f t="shared" si="6"/>
        <v>3.864269872526469</v>
      </c>
      <c r="S41" s="81">
        <f t="shared" si="4"/>
        <v>9</v>
      </c>
      <c r="T41" s="5"/>
    </row>
    <row r="42" spans="1:20" ht="15.75" x14ac:dyDescent="0.25">
      <c r="A42" s="10"/>
      <c r="B42" s="22" t="s">
        <v>44</v>
      </c>
      <c r="C42" s="11">
        <v>4950660</v>
      </c>
      <c r="D42" s="38">
        <v>27</v>
      </c>
      <c r="E42" s="11">
        <v>369753</v>
      </c>
      <c r="F42" s="11">
        <v>521548</v>
      </c>
      <c r="G42" s="12">
        <f t="shared" si="5"/>
        <v>5841961</v>
      </c>
      <c r="H42" s="8">
        <f t="shared" si="0"/>
        <v>100</v>
      </c>
      <c r="I42" s="12">
        <v>0</v>
      </c>
      <c r="J42" s="8">
        <f t="shared" si="1"/>
        <v>0</v>
      </c>
      <c r="K42" s="12">
        <v>0</v>
      </c>
      <c r="L42" s="8">
        <f t="shared" si="2"/>
        <v>0</v>
      </c>
      <c r="M42" s="103">
        <v>0</v>
      </c>
      <c r="N42" s="89">
        <f t="shared" si="2"/>
        <v>0</v>
      </c>
      <c r="O42" s="105">
        <v>0</v>
      </c>
      <c r="P42" s="89">
        <f t="shared" si="2"/>
        <v>0</v>
      </c>
      <c r="Q42" s="79">
        <f t="shared" si="3"/>
        <v>5841961</v>
      </c>
      <c r="R42" s="9">
        <f t="shared" si="6"/>
        <v>0.11540720242853571</v>
      </c>
      <c r="S42" s="81">
        <f t="shared" si="4"/>
        <v>32</v>
      </c>
      <c r="T42" s="5"/>
    </row>
    <row r="43" spans="1:20" ht="15.75" x14ac:dyDescent="0.25">
      <c r="A43" s="10"/>
      <c r="B43" s="23" t="s">
        <v>45</v>
      </c>
      <c r="C43" s="13">
        <v>35460995</v>
      </c>
      <c r="D43" s="39">
        <v>115</v>
      </c>
      <c r="E43" s="13">
        <v>59910974</v>
      </c>
      <c r="F43" s="13">
        <v>10810953</v>
      </c>
      <c r="G43" s="14">
        <f t="shared" si="5"/>
        <v>106182922</v>
      </c>
      <c r="H43" s="15">
        <f t="shared" si="0"/>
        <v>10.904867303694614</v>
      </c>
      <c r="I43" s="14">
        <v>456178965</v>
      </c>
      <c r="J43" s="15">
        <f t="shared" si="1"/>
        <v>46.849069382944172</v>
      </c>
      <c r="K43" s="14">
        <v>412182000</v>
      </c>
      <c r="L43" s="15">
        <f t="shared" si="2"/>
        <v>42.330630296380924</v>
      </c>
      <c r="M43" s="104">
        <v>-823446</v>
      </c>
      <c r="N43" s="90">
        <f t="shared" si="2"/>
        <v>-8.4566983019718697E-2</v>
      </c>
      <c r="O43" s="108">
        <v>0</v>
      </c>
      <c r="P43" s="90">
        <f t="shared" si="2"/>
        <v>0</v>
      </c>
      <c r="Q43" s="100">
        <f t="shared" si="3"/>
        <v>973720441</v>
      </c>
      <c r="R43" s="16">
        <f t="shared" si="6"/>
        <v>19.235724449938996</v>
      </c>
      <c r="S43" s="82">
        <f t="shared" si="4"/>
        <v>1</v>
      </c>
      <c r="T43" s="5"/>
    </row>
    <row r="44" spans="1:20" ht="15.75" x14ac:dyDescent="0.25">
      <c r="A44" s="10"/>
      <c r="B44" s="22" t="s">
        <v>46</v>
      </c>
      <c r="C44" s="11">
        <v>883966</v>
      </c>
      <c r="D44" s="38">
        <v>3</v>
      </c>
      <c r="E44" s="11">
        <v>-1493120.01</v>
      </c>
      <c r="F44" s="11">
        <v>7949600</v>
      </c>
      <c r="G44" s="12">
        <f t="shared" si="5"/>
        <v>7340445.9900000002</v>
      </c>
      <c r="H44" s="8">
        <f t="shared" si="0"/>
        <v>93.622811755380766</v>
      </c>
      <c r="I44" s="12">
        <v>0</v>
      </c>
      <c r="J44" s="8">
        <f t="shared" si="1"/>
        <v>0</v>
      </c>
      <c r="K44" s="12">
        <v>500000</v>
      </c>
      <c r="L44" s="8">
        <f t="shared" si="2"/>
        <v>6.3771882446192318</v>
      </c>
      <c r="M44" s="103">
        <v>0</v>
      </c>
      <c r="N44" s="89">
        <f t="shared" si="2"/>
        <v>0</v>
      </c>
      <c r="O44" s="105">
        <v>0</v>
      </c>
      <c r="P44" s="89">
        <f t="shared" si="2"/>
        <v>0</v>
      </c>
      <c r="Q44" s="79">
        <f t="shared" si="3"/>
        <v>7840445.9900000002</v>
      </c>
      <c r="R44" s="9">
        <f t="shared" si="6"/>
        <v>0.15488702124131451</v>
      </c>
      <c r="S44" s="81">
        <f t="shared" si="4"/>
        <v>29</v>
      </c>
      <c r="T44" s="5"/>
    </row>
    <row r="45" spans="1:20" ht="15.75" x14ac:dyDescent="0.25">
      <c r="A45" s="10"/>
      <c r="B45" s="22" t="s">
        <v>47</v>
      </c>
      <c r="C45" s="11">
        <v>1452941</v>
      </c>
      <c r="D45" s="38">
        <v>26</v>
      </c>
      <c r="E45" s="11">
        <v>0</v>
      </c>
      <c r="F45" s="11">
        <v>224336</v>
      </c>
      <c r="G45" s="12">
        <f t="shared" si="5"/>
        <v>1677277</v>
      </c>
      <c r="H45" s="8">
        <f t="shared" si="0"/>
        <v>100</v>
      </c>
      <c r="I45" s="12">
        <v>0</v>
      </c>
      <c r="J45" s="8">
        <f t="shared" si="1"/>
        <v>0</v>
      </c>
      <c r="K45" s="12">
        <v>0</v>
      </c>
      <c r="L45" s="8">
        <f t="shared" si="2"/>
        <v>0</v>
      </c>
      <c r="M45" s="103">
        <v>0</v>
      </c>
      <c r="N45" s="89">
        <f t="shared" si="2"/>
        <v>0</v>
      </c>
      <c r="O45" s="105">
        <v>0</v>
      </c>
      <c r="P45" s="89">
        <f t="shared" si="2"/>
        <v>0</v>
      </c>
      <c r="Q45" s="79">
        <f t="shared" si="3"/>
        <v>1677277</v>
      </c>
      <c r="R45" s="9">
        <f t="shared" si="6"/>
        <v>3.3134395499683597E-2</v>
      </c>
      <c r="S45" s="81">
        <f t="shared" si="4"/>
        <v>44</v>
      </c>
      <c r="T45" s="5"/>
    </row>
    <row r="46" spans="1:20" ht="15.75" x14ac:dyDescent="0.25">
      <c r="A46" s="10"/>
      <c r="B46" s="22" t="s">
        <v>73</v>
      </c>
      <c r="C46" s="11">
        <v>0</v>
      </c>
      <c r="D46" s="38">
        <v>0</v>
      </c>
      <c r="E46" s="11">
        <v>0</v>
      </c>
      <c r="F46" s="11">
        <v>0</v>
      </c>
      <c r="G46" s="12">
        <f t="shared" si="5"/>
        <v>0</v>
      </c>
      <c r="H46" s="8">
        <v>0</v>
      </c>
      <c r="I46" s="12">
        <v>0</v>
      </c>
      <c r="J46" s="8">
        <v>0</v>
      </c>
      <c r="K46" s="12">
        <v>0</v>
      </c>
      <c r="L46" s="8">
        <v>0</v>
      </c>
      <c r="M46" s="103">
        <v>0</v>
      </c>
      <c r="N46" s="89">
        <v>0</v>
      </c>
      <c r="O46" s="105">
        <v>0</v>
      </c>
      <c r="P46" s="89">
        <v>0</v>
      </c>
      <c r="Q46" s="79">
        <f t="shared" si="3"/>
        <v>0</v>
      </c>
      <c r="R46" s="9">
        <f t="shared" si="6"/>
        <v>0</v>
      </c>
      <c r="S46" s="81">
        <f t="shared" si="4"/>
        <v>51</v>
      </c>
      <c r="T46" s="5"/>
    </row>
    <row r="47" spans="1:20" ht="15.75" x14ac:dyDescent="0.25">
      <c r="A47" s="10"/>
      <c r="B47" s="22" t="s">
        <v>48</v>
      </c>
      <c r="C47" s="11">
        <v>5059228</v>
      </c>
      <c r="D47" s="38">
        <v>40</v>
      </c>
      <c r="E47" s="11">
        <v>7685181</v>
      </c>
      <c r="F47" s="11">
        <v>8575095</v>
      </c>
      <c r="G47" s="12">
        <f t="shared" si="5"/>
        <v>21319504</v>
      </c>
      <c r="H47" s="8">
        <f t="shared" si="0"/>
        <v>35.463871662644372</v>
      </c>
      <c r="I47" s="12">
        <v>38796617</v>
      </c>
      <c r="J47" s="8">
        <f t="shared" si="1"/>
        <v>64.536128337355635</v>
      </c>
      <c r="K47" s="12">
        <v>0</v>
      </c>
      <c r="L47" s="8">
        <f t="shared" si="2"/>
        <v>0</v>
      </c>
      <c r="M47" s="103">
        <v>0</v>
      </c>
      <c r="N47" s="89">
        <f t="shared" si="2"/>
        <v>0</v>
      </c>
      <c r="O47" s="105">
        <v>0</v>
      </c>
      <c r="P47" s="89">
        <f t="shared" si="2"/>
        <v>0</v>
      </c>
      <c r="Q47" s="79">
        <f t="shared" si="3"/>
        <v>60116121</v>
      </c>
      <c r="R47" s="9">
        <f t="shared" si="6"/>
        <v>1.1875863850281345</v>
      </c>
      <c r="S47" s="81">
        <f t="shared" si="4"/>
        <v>16</v>
      </c>
      <c r="T47" s="5"/>
    </row>
    <row r="48" spans="1:20" ht="15.75" x14ac:dyDescent="0.25">
      <c r="B48" s="23" t="s">
        <v>49</v>
      </c>
      <c r="C48" s="13">
        <v>3248990</v>
      </c>
      <c r="D48" s="39">
        <v>49</v>
      </c>
      <c r="E48" s="13">
        <v>635752</v>
      </c>
      <c r="F48" s="13">
        <v>1576884</v>
      </c>
      <c r="G48" s="14">
        <f t="shared" si="5"/>
        <v>5461626</v>
      </c>
      <c r="H48" s="15">
        <v>0</v>
      </c>
      <c r="I48" s="14">
        <v>0</v>
      </c>
      <c r="J48" s="15">
        <v>0</v>
      </c>
      <c r="K48" s="14">
        <v>0</v>
      </c>
      <c r="L48" s="15">
        <v>0</v>
      </c>
      <c r="M48" s="104">
        <v>0</v>
      </c>
      <c r="N48" s="90">
        <f t="shared" si="2"/>
        <v>0</v>
      </c>
      <c r="O48" s="108">
        <v>0</v>
      </c>
      <c r="P48" s="90">
        <f t="shared" si="2"/>
        <v>0</v>
      </c>
      <c r="Q48" s="100">
        <f t="shared" si="3"/>
        <v>5461626</v>
      </c>
      <c r="R48" s="16">
        <f t="shared" si="6"/>
        <v>0.1078937324934134</v>
      </c>
      <c r="S48" s="82">
        <f t="shared" si="4"/>
        <v>33</v>
      </c>
      <c r="T48" s="5"/>
    </row>
    <row r="49" spans="1:20" ht="15.75" x14ac:dyDescent="0.25">
      <c r="A49" s="10"/>
      <c r="B49" s="22" t="s">
        <v>50</v>
      </c>
      <c r="C49" s="11">
        <v>9041427</v>
      </c>
      <c r="D49" s="38">
        <v>49</v>
      </c>
      <c r="E49" s="11">
        <v>456848</v>
      </c>
      <c r="F49" s="11">
        <v>991534</v>
      </c>
      <c r="G49" s="12">
        <f t="shared" si="5"/>
        <v>10489809</v>
      </c>
      <c r="H49" s="8">
        <f t="shared" si="0"/>
        <v>9.7760016299472952</v>
      </c>
      <c r="I49" s="12">
        <v>11811820</v>
      </c>
      <c r="J49" s="8">
        <f t="shared" si="1"/>
        <v>11.008052822758172</v>
      </c>
      <c r="K49" s="12">
        <v>85000000</v>
      </c>
      <c r="L49" s="8">
        <f t="shared" si="2"/>
        <v>79.215945547294524</v>
      </c>
      <c r="M49" s="103">
        <v>0</v>
      </c>
      <c r="N49" s="89">
        <f t="shared" si="2"/>
        <v>0</v>
      </c>
      <c r="O49" s="105">
        <v>0</v>
      </c>
      <c r="P49" s="89">
        <f t="shared" si="2"/>
        <v>0</v>
      </c>
      <c r="Q49" s="79">
        <f t="shared" si="3"/>
        <v>107301629</v>
      </c>
      <c r="R49" s="9">
        <f t="shared" si="6"/>
        <v>2.1197301417990699</v>
      </c>
      <c r="S49" s="81">
        <f t="shared" si="4"/>
        <v>14</v>
      </c>
      <c r="T49" s="5"/>
    </row>
    <row r="50" spans="1:20" ht="15.75" x14ac:dyDescent="0.25">
      <c r="A50" s="10"/>
      <c r="B50" s="22" t="s">
        <v>51</v>
      </c>
      <c r="C50" s="11">
        <v>21049778</v>
      </c>
      <c r="D50" s="38">
        <v>46</v>
      </c>
      <c r="E50" s="11">
        <v>2222352.7599999998</v>
      </c>
      <c r="F50" s="11">
        <v>13666590</v>
      </c>
      <c r="G50" s="12">
        <f t="shared" si="5"/>
        <v>36938720.759999998</v>
      </c>
      <c r="H50" s="8">
        <f t="shared" si="0"/>
        <v>30.823079173343608</v>
      </c>
      <c r="I50" s="12">
        <v>76932268</v>
      </c>
      <c r="J50" s="8">
        <f t="shared" si="1"/>
        <v>64.195222215618742</v>
      </c>
      <c r="K50" s="12">
        <v>-29877</v>
      </c>
      <c r="L50" s="8">
        <f t="shared" si="2"/>
        <v>-2.4930509706746734E-2</v>
      </c>
      <c r="M50" s="103">
        <v>0</v>
      </c>
      <c r="N50" s="89">
        <f t="shared" si="2"/>
        <v>0</v>
      </c>
      <c r="O50" s="105">
        <v>6000000</v>
      </c>
      <c r="P50" s="89">
        <f t="shared" si="2"/>
        <v>5.0066291207443996</v>
      </c>
      <c r="Q50" s="79">
        <f t="shared" si="3"/>
        <v>119841111.75999999</v>
      </c>
      <c r="R50" s="9">
        <f t="shared" si="6"/>
        <v>2.3674460415170677</v>
      </c>
      <c r="S50" s="81">
        <f t="shared" si="4"/>
        <v>12</v>
      </c>
      <c r="T50" s="5"/>
    </row>
    <row r="51" spans="1:20" ht="15.75" x14ac:dyDescent="0.25">
      <c r="A51" s="10"/>
      <c r="B51" s="22" t="s">
        <v>66</v>
      </c>
      <c r="C51" s="11">
        <v>0</v>
      </c>
      <c r="D51" s="38">
        <v>0</v>
      </c>
      <c r="E51" s="11">
        <v>0</v>
      </c>
      <c r="F51" s="11">
        <v>0</v>
      </c>
      <c r="G51" s="12">
        <f t="shared" si="5"/>
        <v>0</v>
      </c>
      <c r="H51" s="8">
        <f t="shared" si="0"/>
        <v>0</v>
      </c>
      <c r="I51" s="12">
        <v>3164731</v>
      </c>
      <c r="J51" s="8">
        <f t="shared" si="1"/>
        <v>100</v>
      </c>
      <c r="K51" s="12">
        <v>0</v>
      </c>
      <c r="L51" s="8">
        <f t="shared" si="2"/>
        <v>0</v>
      </c>
      <c r="M51" s="103">
        <v>0</v>
      </c>
      <c r="N51" s="89">
        <f t="shared" si="2"/>
        <v>0</v>
      </c>
      <c r="O51" s="105">
        <v>0</v>
      </c>
      <c r="P51" s="89">
        <f t="shared" si="2"/>
        <v>0</v>
      </c>
      <c r="Q51" s="79">
        <f t="shared" si="3"/>
        <v>3164731</v>
      </c>
      <c r="R51" s="9">
        <f t="shared" si="6"/>
        <v>6.2518861585837734E-2</v>
      </c>
      <c r="S51" s="81">
        <f t="shared" si="4"/>
        <v>37</v>
      </c>
      <c r="T51" s="5"/>
    </row>
    <row r="52" spans="1:20" ht="15.75" x14ac:dyDescent="0.25">
      <c r="A52" s="10"/>
      <c r="B52" s="22" t="s">
        <v>52</v>
      </c>
      <c r="C52" s="11">
        <v>0</v>
      </c>
      <c r="D52" s="38">
        <v>0</v>
      </c>
      <c r="E52" s="11">
        <v>700000</v>
      </c>
      <c r="F52" s="11">
        <v>1500000</v>
      </c>
      <c r="G52" s="12">
        <f t="shared" si="5"/>
        <v>2200000</v>
      </c>
      <c r="H52" s="8">
        <f t="shared" si="0"/>
        <v>100.00427290984251</v>
      </c>
      <c r="I52" s="12">
        <v>0</v>
      </c>
      <c r="J52" s="8">
        <f t="shared" si="1"/>
        <v>0</v>
      </c>
      <c r="K52" s="12">
        <v>-94</v>
      </c>
      <c r="L52" s="8">
        <f t="shared" si="2"/>
        <v>-4.2729098425114522E-3</v>
      </c>
      <c r="M52" s="103">
        <v>0</v>
      </c>
      <c r="N52" s="89">
        <f t="shared" si="2"/>
        <v>0</v>
      </c>
      <c r="O52" s="105">
        <v>0</v>
      </c>
      <c r="P52" s="89">
        <f t="shared" si="2"/>
        <v>0</v>
      </c>
      <c r="Q52" s="79">
        <f t="shared" si="3"/>
        <v>2199906</v>
      </c>
      <c r="R52" s="9">
        <f t="shared" si="6"/>
        <v>4.3458865450445534E-2</v>
      </c>
      <c r="S52" s="81">
        <f t="shared" si="4"/>
        <v>41</v>
      </c>
      <c r="T52" s="5"/>
    </row>
    <row r="53" spans="1:20" ht="15.75" x14ac:dyDescent="0.25">
      <c r="A53" s="10"/>
      <c r="B53" s="23" t="s">
        <v>53</v>
      </c>
      <c r="C53" s="13">
        <v>514450</v>
      </c>
      <c r="D53" s="39">
        <v>2</v>
      </c>
      <c r="E53" s="13">
        <v>-632084</v>
      </c>
      <c r="F53" s="13">
        <v>-302206</v>
      </c>
      <c r="G53" s="14">
        <f t="shared" si="5"/>
        <v>-419840</v>
      </c>
      <c r="H53" s="15">
        <f t="shared" si="0"/>
        <v>100</v>
      </c>
      <c r="I53" s="14">
        <v>0</v>
      </c>
      <c r="J53" s="15">
        <f t="shared" si="1"/>
        <v>0</v>
      </c>
      <c r="K53" s="14">
        <v>0</v>
      </c>
      <c r="L53" s="15">
        <f t="shared" si="2"/>
        <v>0</v>
      </c>
      <c r="M53" s="104">
        <v>0</v>
      </c>
      <c r="N53" s="90">
        <f t="shared" si="2"/>
        <v>0</v>
      </c>
      <c r="O53" s="108">
        <v>0</v>
      </c>
      <c r="P53" s="90">
        <f t="shared" si="2"/>
        <v>0</v>
      </c>
      <c r="Q53" s="100">
        <f t="shared" si="3"/>
        <v>-419840</v>
      </c>
      <c r="R53" s="16">
        <f t="shared" si="6"/>
        <v>-8.2938862254637487E-3</v>
      </c>
      <c r="S53" s="82">
        <f t="shared" si="4"/>
        <v>54</v>
      </c>
      <c r="T53" s="5"/>
    </row>
    <row r="54" spans="1:20" ht="15.75" x14ac:dyDescent="0.25">
      <c r="A54" s="10"/>
      <c r="B54" s="22" t="s">
        <v>54</v>
      </c>
      <c r="C54" s="11">
        <v>1796000</v>
      </c>
      <c r="D54" s="38">
        <v>12</v>
      </c>
      <c r="E54" s="11">
        <v>0</v>
      </c>
      <c r="F54" s="11">
        <v>1742880</v>
      </c>
      <c r="G54" s="12">
        <f t="shared" si="5"/>
        <v>3538880</v>
      </c>
      <c r="H54" s="8">
        <f t="shared" si="0"/>
        <v>100</v>
      </c>
      <c r="I54" s="12">
        <v>0</v>
      </c>
      <c r="J54" s="8">
        <f t="shared" si="1"/>
        <v>0</v>
      </c>
      <c r="K54" s="12">
        <v>0</v>
      </c>
      <c r="L54" s="8">
        <f t="shared" si="2"/>
        <v>0</v>
      </c>
      <c r="M54" s="103">
        <v>0</v>
      </c>
      <c r="N54" s="89">
        <f t="shared" si="2"/>
        <v>0</v>
      </c>
      <c r="O54" s="105">
        <v>0</v>
      </c>
      <c r="P54" s="89">
        <f t="shared" si="2"/>
        <v>0</v>
      </c>
      <c r="Q54" s="79">
        <f t="shared" si="3"/>
        <v>3538880</v>
      </c>
      <c r="R54" s="9">
        <f t="shared" si="6"/>
        <v>6.9910127871496655E-2</v>
      </c>
      <c r="S54" s="81">
        <f t="shared" si="4"/>
        <v>35</v>
      </c>
      <c r="T54" s="5"/>
    </row>
    <row r="55" spans="1:20" ht="15.75" x14ac:dyDescent="0.25">
      <c r="A55" s="10"/>
      <c r="B55" s="22" t="s">
        <v>55</v>
      </c>
      <c r="C55" s="11">
        <v>7317225</v>
      </c>
      <c r="D55" s="38">
        <v>92</v>
      </c>
      <c r="E55" s="11">
        <v>1954379</v>
      </c>
      <c r="F55" s="11">
        <v>6337582</v>
      </c>
      <c r="G55" s="12">
        <f t="shared" si="5"/>
        <v>15609186</v>
      </c>
      <c r="H55" s="8">
        <f t="shared" si="0"/>
        <v>94.617263816992789</v>
      </c>
      <c r="I55" s="12">
        <v>888000</v>
      </c>
      <c r="J55" s="8">
        <f t="shared" si="1"/>
        <v>5.3827361830072116</v>
      </c>
      <c r="K55" s="12">
        <v>0</v>
      </c>
      <c r="L55" s="8">
        <f t="shared" si="2"/>
        <v>0</v>
      </c>
      <c r="M55" s="103">
        <v>0</v>
      </c>
      <c r="N55" s="89">
        <f t="shared" si="2"/>
        <v>0</v>
      </c>
      <c r="O55" s="105">
        <v>0</v>
      </c>
      <c r="P55" s="89">
        <f t="shared" si="2"/>
        <v>0</v>
      </c>
      <c r="Q55" s="79">
        <f t="shared" si="3"/>
        <v>16497186</v>
      </c>
      <c r="R55" s="9">
        <f t="shared" si="6"/>
        <v>0.32589982784945076</v>
      </c>
      <c r="S55" s="81">
        <f t="shared" si="4"/>
        <v>25</v>
      </c>
      <c r="T55" s="5"/>
    </row>
    <row r="56" spans="1:20" ht="15.75" x14ac:dyDescent="0.25">
      <c r="A56" s="10"/>
      <c r="B56" s="22" t="s">
        <v>56</v>
      </c>
      <c r="C56" s="11">
        <v>28364215</v>
      </c>
      <c r="D56" s="38">
        <v>97</v>
      </c>
      <c r="E56" s="11">
        <v>6478005</v>
      </c>
      <c r="F56" s="11">
        <v>24422372</v>
      </c>
      <c r="G56" s="12">
        <f t="shared" si="5"/>
        <v>59264592</v>
      </c>
      <c r="H56" s="8">
        <f t="shared" si="0"/>
        <v>8.6427899893405726</v>
      </c>
      <c r="I56" s="12">
        <v>50468759</v>
      </c>
      <c r="J56" s="8">
        <f t="shared" si="1"/>
        <v>7.3600588536852154</v>
      </c>
      <c r="K56" s="12">
        <v>575978000</v>
      </c>
      <c r="L56" s="8">
        <f t="shared" si="2"/>
        <v>83.997151156974212</v>
      </c>
      <c r="M56" s="103">
        <v>0</v>
      </c>
      <c r="N56" s="89">
        <f t="shared" si="2"/>
        <v>0</v>
      </c>
      <c r="O56" s="105">
        <v>0</v>
      </c>
      <c r="P56" s="89">
        <f t="shared" si="2"/>
        <v>0</v>
      </c>
      <c r="Q56" s="79">
        <f t="shared" si="3"/>
        <v>685711351</v>
      </c>
      <c r="R56" s="9">
        <f t="shared" si="6"/>
        <v>13.546141217375757</v>
      </c>
      <c r="S56" s="81">
        <f t="shared" si="4"/>
        <v>2</v>
      </c>
      <c r="T56" s="5"/>
    </row>
    <row r="57" spans="1:20" ht="15.75" x14ac:dyDescent="0.25">
      <c r="A57" s="10"/>
      <c r="B57" s="22" t="s">
        <v>57</v>
      </c>
      <c r="C57" s="11">
        <v>1720000</v>
      </c>
      <c r="D57" s="38">
        <v>5</v>
      </c>
      <c r="E57" s="11">
        <v>3801972</v>
      </c>
      <c r="F57" s="11">
        <v>2166028</v>
      </c>
      <c r="G57" s="12">
        <f t="shared" si="5"/>
        <v>7688000</v>
      </c>
      <c r="H57" s="8">
        <f t="shared" si="0"/>
        <v>3.0651300057867883</v>
      </c>
      <c r="I57" s="12">
        <v>4928095</v>
      </c>
      <c r="J57" s="8">
        <f t="shared" si="1"/>
        <v>1.9647830197538816</v>
      </c>
      <c r="K57" s="12">
        <v>238205240</v>
      </c>
      <c r="L57" s="8">
        <f t="shared" si="2"/>
        <v>94.970086974459335</v>
      </c>
      <c r="M57" s="103">
        <v>0</v>
      </c>
      <c r="N57" s="89">
        <f t="shared" si="2"/>
        <v>0</v>
      </c>
      <c r="O57" s="105">
        <v>0</v>
      </c>
      <c r="P57" s="89">
        <f t="shared" si="2"/>
        <v>0</v>
      </c>
      <c r="Q57" s="79">
        <f t="shared" si="3"/>
        <v>250821335</v>
      </c>
      <c r="R57" s="9">
        <f t="shared" si="6"/>
        <v>4.9549438248116635</v>
      </c>
      <c r="S57" s="81">
        <f t="shared" si="4"/>
        <v>7</v>
      </c>
      <c r="T57" s="5"/>
    </row>
    <row r="58" spans="1:20" ht="15.75" x14ac:dyDescent="0.25">
      <c r="A58" s="10"/>
      <c r="B58" s="22" t="s">
        <v>58</v>
      </c>
      <c r="C58" s="11">
        <v>4463516</v>
      </c>
      <c r="D58" s="38">
        <v>14</v>
      </c>
      <c r="E58" s="11">
        <v>2929130.62</v>
      </c>
      <c r="F58" s="11">
        <v>16353</v>
      </c>
      <c r="G58" s="12">
        <f t="shared" si="5"/>
        <v>7408999.6200000001</v>
      </c>
      <c r="H58" s="8">
        <f t="shared" si="0"/>
        <v>109.45486831036342</v>
      </c>
      <c r="I58" s="12">
        <v>-640000</v>
      </c>
      <c r="J58" s="8">
        <f t="shared" si="1"/>
        <v>-9.4548683103634144</v>
      </c>
      <c r="K58" s="12">
        <v>0</v>
      </c>
      <c r="L58" s="8">
        <f t="shared" si="2"/>
        <v>0</v>
      </c>
      <c r="M58" s="103">
        <v>0</v>
      </c>
      <c r="N58" s="89">
        <f t="shared" si="2"/>
        <v>0</v>
      </c>
      <c r="O58" s="105">
        <v>0</v>
      </c>
      <c r="P58" s="89">
        <f t="shared" si="2"/>
        <v>0</v>
      </c>
      <c r="Q58" s="79">
        <f t="shared" si="3"/>
        <v>6768999.6200000001</v>
      </c>
      <c r="R58" s="9">
        <f t="shared" si="6"/>
        <v>0.13372073339483459</v>
      </c>
      <c r="S58" s="81">
        <f t="shared" si="4"/>
        <v>30</v>
      </c>
      <c r="T58" s="5"/>
    </row>
    <row r="59" spans="1:20" ht="15.75" x14ac:dyDescent="0.25">
      <c r="A59" s="10"/>
      <c r="B59" s="45" t="s">
        <v>74</v>
      </c>
      <c r="C59" s="46">
        <v>200000</v>
      </c>
      <c r="D59" s="47">
        <v>1</v>
      </c>
      <c r="E59" s="46">
        <v>0</v>
      </c>
      <c r="F59" s="46">
        <v>0</v>
      </c>
      <c r="G59" s="48">
        <f t="shared" si="5"/>
        <v>200000</v>
      </c>
      <c r="H59" s="49">
        <v>0</v>
      </c>
      <c r="I59" s="48">
        <v>0</v>
      </c>
      <c r="J59" s="49">
        <v>0</v>
      </c>
      <c r="K59" s="48">
        <v>0</v>
      </c>
      <c r="L59" s="49">
        <v>0</v>
      </c>
      <c r="M59" s="107">
        <v>0</v>
      </c>
      <c r="N59" s="92">
        <f t="shared" si="2"/>
        <v>0</v>
      </c>
      <c r="O59" s="110">
        <v>0</v>
      </c>
      <c r="P59" s="92">
        <f t="shared" si="2"/>
        <v>0</v>
      </c>
      <c r="Q59" s="101">
        <f t="shared" si="3"/>
        <v>200000</v>
      </c>
      <c r="R59" s="50">
        <f t="shared" si="6"/>
        <v>3.9509747644168019E-3</v>
      </c>
      <c r="S59" s="83">
        <f t="shared" si="4"/>
        <v>50</v>
      </c>
      <c r="T59" s="5"/>
    </row>
    <row r="60" spans="1:20" ht="15.75" x14ac:dyDescent="0.25">
      <c r="A60" s="10"/>
      <c r="B60" s="22" t="s">
        <v>59</v>
      </c>
      <c r="C60" s="21">
        <v>-19009</v>
      </c>
      <c r="D60" s="75">
        <v>0</v>
      </c>
      <c r="E60" s="21">
        <v>-946257</v>
      </c>
      <c r="F60" s="21">
        <v>680000</v>
      </c>
      <c r="G60" s="20">
        <f t="shared" si="5"/>
        <v>-285266</v>
      </c>
      <c r="H60" s="8">
        <f t="shared" si="0"/>
        <v>-39.914536611575336</v>
      </c>
      <c r="I60" s="20">
        <v>-42</v>
      </c>
      <c r="J60" s="8">
        <f t="shared" si="1"/>
        <v>-5.8766573572951704E-3</v>
      </c>
      <c r="K60" s="20">
        <v>1000000</v>
      </c>
      <c r="L60" s="8">
        <f t="shared" si="2"/>
        <v>139.92041326893263</v>
      </c>
      <c r="M60" s="103">
        <v>0</v>
      </c>
      <c r="N60" s="89">
        <f t="shared" si="2"/>
        <v>0</v>
      </c>
      <c r="O60" s="105">
        <v>0</v>
      </c>
      <c r="P60" s="89">
        <f t="shared" si="2"/>
        <v>0</v>
      </c>
      <c r="Q60" s="79">
        <f t="shared" si="3"/>
        <v>714692</v>
      </c>
      <c r="R60" s="37">
        <f t="shared" si="6"/>
        <v>1.4118650281652864E-2</v>
      </c>
      <c r="S60" s="81">
        <f t="shared" si="4"/>
        <v>49</v>
      </c>
      <c r="T60" s="5"/>
    </row>
    <row r="61" spans="1:20" ht="15.75" x14ac:dyDescent="0.25">
      <c r="A61" s="10"/>
      <c r="B61" s="22" t="s">
        <v>60</v>
      </c>
      <c r="C61" s="21">
        <v>19730980</v>
      </c>
      <c r="D61" s="75">
        <v>88</v>
      </c>
      <c r="E61" s="21">
        <v>15171714</v>
      </c>
      <c r="F61" s="21">
        <v>26662160</v>
      </c>
      <c r="G61" s="20">
        <f t="shared" si="5"/>
        <v>61564854</v>
      </c>
      <c r="H61" s="8">
        <f t="shared" si="0"/>
        <v>26.644175089341076</v>
      </c>
      <c r="I61" s="20">
        <v>27911235</v>
      </c>
      <c r="J61" s="8">
        <f t="shared" si="1"/>
        <v>12.079486654833044</v>
      </c>
      <c r="K61" s="20">
        <v>141587000</v>
      </c>
      <c r="L61" s="8">
        <f t="shared" si="2"/>
        <v>61.276338255825877</v>
      </c>
      <c r="M61" s="103">
        <v>0</v>
      </c>
      <c r="N61" s="89">
        <f t="shared" si="2"/>
        <v>0</v>
      </c>
      <c r="O61" s="105">
        <v>0</v>
      </c>
      <c r="P61" s="89">
        <f t="shared" si="2"/>
        <v>0</v>
      </c>
      <c r="Q61" s="79">
        <f t="shared" si="3"/>
        <v>231063089</v>
      </c>
      <c r="R61" s="37">
        <f t="shared" si="6"/>
        <v>4.5646221681359673</v>
      </c>
      <c r="S61" s="81">
        <f t="shared" si="4"/>
        <v>8</v>
      </c>
      <c r="T61" s="5"/>
    </row>
    <row r="62" spans="1:20" ht="15.75" x14ac:dyDescent="0.25">
      <c r="A62" s="10"/>
      <c r="B62" s="22" t="s">
        <v>61</v>
      </c>
      <c r="C62" s="21">
        <v>0</v>
      </c>
      <c r="D62" s="75">
        <v>0</v>
      </c>
      <c r="E62" s="21">
        <v>600000</v>
      </c>
      <c r="F62" s="21">
        <v>0</v>
      </c>
      <c r="G62" s="20">
        <f t="shared" si="5"/>
        <v>600000</v>
      </c>
      <c r="H62" s="8">
        <f t="shared" si="0"/>
        <v>30.176608601842283</v>
      </c>
      <c r="I62" s="20">
        <v>1388295</v>
      </c>
      <c r="J62" s="8">
        <f t="shared" si="1"/>
        <v>69.823391398157725</v>
      </c>
      <c r="K62" s="20">
        <v>0</v>
      </c>
      <c r="L62" s="8">
        <f t="shared" si="2"/>
        <v>0</v>
      </c>
      <c r="M62" s="103">
        <v>0</v>
      </c>
      <c r="N62" s="89">
        <f t="shared" si="2"/>
        <v>0</v>
      </c>
      <c r="O62" s="105">
        <v>0</v>
      </c>
      <c r="P62" s="89">
        <f t="shared" si="2"/>
        <v>0</v>
      </c>
      <c r="Q62" s="79">
        <f t="shared" si="3"/>
        <v>1988295</v>
      </c>
      <c r="R62" s="37">
        <f t="shared" si="6"/>
        <v>3.9278516846080518E-2</v>
      </c>
      <c r="S62" s="81">
        <f t="shared" si="4"/>
        <v>42</v>
      </c>
      <c r="T62" s="5"/>
    </row>
    <row r="63" spans="1:20" ht="15.75" x14ac:dyDescent="0.25">
      <c r="A63" s="10"/>
      <c r="B63" s="22" t="s">
        <v>62</v>
      </c>
      <c r="C63" s="21">
        <v>20072955</v>
      </c>
      <c r="D63" s="75">
        <v>61</v>
      </c>
      <c r="E63" s="21">
        <v>336000</v>
      </c>
      <c r="F63" s="21">
        <v>1268000</v>
      </c>
      <c r="G63" s="20">
        <f t="shared" si="5"/>
        <v>21676955</v>
      </c>
      <c r="H63" s="8">
        <f t="shared" si="0"/>
        <v>100</v>
      </c>
      <c r="I63" s="20">
        <v>0</v>
      </c>
      <c r="J63" s="8">
        <f t="shared" si="1"/>
        <v>0</v>
      </c>
      <c r="K63" s="20">
        <v>0</v>
      </c>
      <c r="L63" s="8">
        <f t="shared" si="2"/>
        <v>0</v>
      </c>
      <c r="M63" s="103">
        <v>0</v>
      </c>
      <c r="N63" s="89">
        <f t="shared" si="2"/>
        <v>0</v>
      </c>
      <c r="O63" s="105">
        <v>0</v>
      </c>
      <c r="P63" s="89">
        <f t="shared" si="2"/>
        <v>0</v>
      </c>
      <c r="Q63" s="79">
        <f t="shared" si="3"/>
        <v>21676955</v>
      </c>
      <c r="R63" s="37">
        <f t="shared" si="6"/>
        <v>0.42822551087199301</v>
      </c>
      <c r="S63" s="81">
        <f t="shared" si="4"/>
        <v>19</v>
      </c>
      <c r="T63" s="5"/>
    </row>
    <row r="64" spans="1:20" ht="15.75" x14ac:dyDescent="0.25">
      <c r="A64" s="10"/>
      <c r="B64" s="22" t="s">
        <v>63</v>
      </c>
      <c r="C64" s="21">
        <v>0</v>
      </c>
      <c r="D64" s="75">
        <v>0</v>
      </c>
      <c r="E64" s="21">
        <v>0</v>
      </c>
      <c r="F64" s="21">
        <v>0</v>
      </c>
      <c r="G64" s="20">
        <f t="shared" si="5"/>
        <v>0</v>
      </c>
      <c r="H64" s="8">
        <v>0</v>
      </c>
      <c r="I64" s="20">
        <v>0</v>
      </c>
      <c r="J64" s="8">
        <v>0</v>
      </c>
      <c r="K64" s="20">
        <v>0</v>
      </c>
      <c r="L64" s="8">
        <v>0</v>
      </c>
      <c r="M64" s="103">
        <v>0</v>
      </c>
      <c r="N64" s="89">
        <v>0</v>
      </c>
      <c r="O64" s="105">
        <v>0</v>
      </c>
      <c r="P64" s="89">
        <v>0</v>
      </c>
      <c r="Q64" s="79">
        <f t="shared" si="3"/>
        <v>0</v>
      </c>
      <c r="R64" s="37">
        <f t="shared" si="6"/>
        <v>0</v>
      </c>
      <c r="S64" s="81">
        <f t="shared" si="4"/>
        <v>51</v>
      </c>
      <c r="T64" s="5"/>
    </row>
    <row r="65" spans="1:22" ht="15.75" x14ac:dyDescent="0.25">
      <c r="A65" s="10"/>
      <c r="B65" s="22"/>
      <c r="C65" s="21"/>
      <c r="D65" s="75"/>
      <c r="E65" s="21"/>
      <c r="F65" s="21"/>
      <c r="G65" s="20"/>
      <c r="H65" s="8"/>
      <c r="I65" s="20"/>
      <c r="J65" s="8"/>
      <c r="K65" s="20"/>
      <c r="L65" s="8"/>
      <c r="M65" s="89"/>
      <c r="N65" s="89"/>
      <c r="O65" s="95"/>
      <c r="P65" s="89"/>
      <c r="Q65" s="79"/>
      <c r="R65" s="37"/>
      <c r="S65" s="81"/>
      <c r="T65" s="5"/>
    </row>
    <row r="66" spans="1:22" ht="16.5" thickBot="1" x14ac:dyDescent="0.3">
      <c r="B66" s="2"/>
      <c r="C66" s="17"/>
      <c r="D66" s="40"/>
      <c r="E66" s="17"/>
      <c r="F66" s="17"/>
      <c r="G66" s="12"/>
      <c r="H66" s="18"/>
      <c r="I66" s="12"/>
      <c r="J66" s="18"/>
      <c r="K66" s="12"/>
      <c r="L66" s="18"/>
      <c r="M66" s="20"/>
      <c r="N66" s="20"/>
      <c r="O66" s="96"/>
      <c r="P66" s="20"/>
      <c r="Q66" s="79"/>
      <c r="R66" s="5"/>
      <c r="S66" s="84"/>
      <c r="T66" s="5"/>
    </row>
    <row r="67" spans="1:22" ht="15.75" thickTop="1" x14ac:dyDescent="0.2">
      <c r="B67" s="24"/>
      <c r="C67" s="25"/>
      <c r="D67" s="41"/>
      <c r="E67" s="25"/>
      <c r="F67" s="25"/>
      <c r="G67" s="26"/>
      <c r="H67" s="27"/>
      <c r="I67" s="26"/>
      <c r="J67" s="27"/>
      <c r="K67" s="26"/>
      <c r="L67" s="27"/>
      <c r="M67" s="26"/>
      <c r="N67" s="26"/>
      <c r="O67" s="97"/>
      <c r="P67" s="26"/>
      <c r="Q67" s="97"/>
      <c r="R67" s="26"/>
      <c r="S67" s="27"/>
      <c r="T67" s="5"/>
    </row>
    <row r="68" spans="1:22" ht="15.75" x14ac:dyDescent="0.25">
      <c r="B68" s="28" t="s">
        <v>14</v>
      </c>
      <c r="C68" s="29">
        <f>SUM(C9:C67)</f>
        <v>422235599</v>
      </c>
      <c r="D68" s="42">
        <f>SUM(D9:D67)</f>
        <v>1511</v>
      </c>
      <c r="E68" s="29">
        <f>SUM(E9:E67)</f>
        <v>249904564.97</v>
      </c>
      <c r="F68" s="29">
        <f>SUM(F9:F67)</f>
        <v>258123686</v>
      </c>
      <c r="G68" s="30">
        <f>SUM(G9:G67)</f>
        <v>930263849.97000003</v>
      </c>
      <c r="H68" s="8">
        <f>(G68/$Q68)*100</f>
        <v>18.377244977403436</v>
      </c>
      <c r="I68" s="30">
        <f>SUM(I9:I67)</f>
        <v>1833673429</v>
      </c>
      <c r="J68" s="8">
        <f>(I68/$Q68)*100</f>
        <v>36.223987220803117</v>
      </c>
      <c r="K68" s="30">
        <f>SUM(K9:K67)</f>
        <v>2284172050.3600001</v>
      </c>
      <c r="L68" s="8">
        <f>(K68/$Q68)*100</f>
        <v>45.123530642792723</v>
      </c>
      <c r="M68" s="30">
        <f>SUM(M9:M67)</f>
        <v>265668</v>
      </c>
      <c r="N68" s="89">
        <f>(M68/$Q68)*100</f>
        <v>5.2482378185654136E-3</v>
      </c>
      <c r="O68" s="99">
        <f>SUM(O9:O67)</f>
        <v>13666952.449999999</v>
      </c>
      <c r="P68" s="89">
        <f>(O68/$Q68)*100</f>
        <v>0.26998892118217188</v>
      </c>
      <c r="Q68" s="99">
        <f>SUM(Q9:Q67)</f>
        <v>5062041949.7799997</v>
      </c>
      <c r="R68" s="37">
        <f>SUM(R9:R67)</f>
        <v>100.00000000000006</v>
      </c>
      <c r="S68" s="31"/>
      <c r="T68" s="5"/>
      <c r="V68" s="36"/>
    </row>
    <row r="69" spans="1:22" ht="15.75" thickBot="1" x14ac:dyDescent="0.25">
      <c r="B69" s="32"/>
      <c r="C69" s="33"/>
      <c r="D69" s="43"/>
      <c r="E69" s="33"/>
      <c r="F69" s="33"/>
      <c r="G69" s="34" t="s">
        <v>0</v>
      </c>
      <c r="H69" s="35"/>
      <c r="I69" s="34" t="s">
        <v>0</v>
      </c>
      <c r="J69" s="35"/>
      <c r="K69" s="34" t="s">
        <v>0</v>
      </c>
      <c r="L69" s="35"/>
      <c r="M69" s="34"/>
      <c r="N69" s="34"/>
      <c r="O69" s="98"/>
      <c r="P69" s="34"/>
      <c r="Q69" s="98" t="s">
        <v>0</v>
      </c>
      <c r="R69" s="34"/>
      <c r="S69" s="35"/>
      <c r="T69" s="5"/>
    </row>
    <row r="70" spans="1:22" ht="15.75" thickTop="1" x14ac:dyDescent="0.2"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2" ht="15.75" x14ac:dyDescent="0.25">
      <c r="B71" s="19" t="s">
        <v>76</v>
      </c>
      <c r="C71" s="19"/>
      <c r="D71" s="19"/>
      <c r="E71" s="19"/>
      <c r="F71" s="19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2" ht="15.75" x14ac:dyDescent="0.25">
      <c r="B72" s="19"/>
      <c r="C72" s="19"/>
      <c r="D72" s="19"/>
      <c r="E72" s="19"/>
      <c r="F72" s="19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2" x14ac:dyDescent="0.2">
      <c r="B73" t="s">
        <v>0</v>
      </c>
      <c r="E73" s="36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5" spans="1:22" x14ac:dyDescent="0.2">
      <c r="J75" s="78"/>
    </row>
    <row r="77" spans="1:22" x14ac:dyDescent="0.2">
      <c r="I77" s="36"/>
    </row>
  </sheetData>
  <mergeCells count="2">
    <mergeCell ref="B2:S2"/>
    <mergeCell ref="B1:S1"/>
  </mergeCells>
  <phoneticPr fontId="0" type="noConversion"/>
  <printOptions horizontalCentered="1"/>
  <pageMargins left="0.5" right="0.5" top="0.5" bottom="0.5" header="0.5" footer="0.5"/>
  <pageSetup scale="50" orientation="landscape" horizontalDpi="300" verticalDpi="300" r:id="rId1"/>
  <headerFooter alignWithMargins="0"/>
  <ignoredErrors>
    <ignoredError sqref="F68:N68 O68:P6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t-26</vt:lpstr>
      <vt:lpstr>'t-26'!Print_Area</vt:lpstr>
      <vt:lpstr>Print_Area_MI</vt:lpstr>
    </vt:vector>
  </TitlesOfParts>
  <Company>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2008-08-05T18:52:47Z</cp:lastPrinted>
  <dcterms:created xsi:type="dcterms:W3CDTF">1999-01-11T19:48:40Z</dcterms:created>
  <dcterms:modified xsi:type="dcterms:W3CDTF">2013-06-27T20:45:00Z</dcterms:modified>
</cp:coreProperties>
</file>