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6060" windowWidth="25230" windowHeight="6135"/>
  </bookViews>
  <sheets>
    <sheet name="t-25" sheetId="1" r:id="rId1"/>
  </sheets>
  <definedNames>
    <definedName name="_Key1" localSheetId="0" hidden="1">'t-25'!$B$10:$B$61</definedName>
    <definedName name="_Order1" localSheetId="0" hidden="1">255</definedName>
    <definedName name="_Sort" localSheetId="0" hidden="1">'t-25'!$B$10:$Q$61</definedName>
    <definedName name="_xlnm.Print_Area" localSheetId="0">'t-25'!$A$1:$T$71</definedName>
    <definedName name="Print_Area_MI">'t-25'!$B$1:$T$73</definedName>
  </definedNames>
  <calcPr calcId="145621"/>
</workbook>
</file>

<file path=xl/calcChain.xml><?xml version="1.0" encoding="utf-8"?>
<calcChain xmlns="http://schemas.openxmlformats.org/spreadsheetml/2006/main">
  <c r="O68" i="1" l="1"/>
  <c r="M68" i="1"/>
  <c r="G10" i="1" l="1"/>
  <c r="Q10" i="1" s="1"/>
  <c r="G64" i="1"/>
  <c r="Q64" i="1" s="1"/>
  <c r="G63" i="1"/>
  <c r="Q63" i="1" s="1"/>
  <c r="P63" i="1" s="1"/>
  <c r="G62" i="1"/>
  <c r="Q62" i="1" s="1"/>
  <c r="J62" i="1" s="1"/>
  <c r="G61" i="1"/>
  <c r="Q61" i="1" s="1"/>
  <c r="P61" i="1" s="1"/>
  <c r="G60" i="1"/>
  <c r="Q60" i="1" s="1"/>
  <c r="J60" i="1" s="1"/>
  <c r="G59" i="1"/>
  <c r="Q59" i="1" s="1"/>
  <c r="G58" i="1"/>
  <c r="Q58" i="1" s="1"/>
  <c r="J58" i="1" s="1"/>
  <c r="G57" i="1"/>
  <c r="Q57" i="1" s="1"/>
  <c r="P57" i="1" s="1"/>
  <c r="G56" i="1"/>
  <c r="Q56" i="1" s="1"/>
  <c r="J56" i="1" s="1"/>
  <c r="G55" i="1"/>
  <c r="Q55" i="1" s="1"/>
  <c r="P55" i="1" s="1"/>
  <c r="G54" i="1"/>
  <c r="Q54" i="1" s="1"/>
  <c r="J54" i="1" s="1"/>
  <c r="G53" i="1"/>
  <c r="Q53" i="1" s="1"/>
  <c r="G52" i="1"/>
  <c r="Q52" i="1" s="1"/>
  <c r="J52" i="1" s="1"/>
  <c r="G51" i="1"/>
  <c r="Q51" i="1" s="1"/>
  <c r="P51" i="1" s="1"/>
  <c r="G50" i="1"/>
  <c r="Q50" i="1" s="1"/>
  <c r="J50" i="1" s="1"/>
  <c r="G49" i="1"/>
  <c r="Q49" i="1" s="1"/>
  <c r="P49" i="1" s="1"/>
  <c r="G48" i="1"/>
  <c r="Q48" i="1" s="1"/>
  <c r="G47" i="1"/>
  <c r="Q47" i="1" s="1"/>
  <c r="P47" i="1" s="1"/>
  <c r="G46" i="1"/>
  <c r="Q46" i="1" s="1"/>
  <c r="G45" i="1"/>
  <c r="Q45" i="1" s="1"/>
  <c r="G44" i="1"/>
  <c r="Q44" i="1" s="1"/>
  <c r="J44" i="1" s="1"/>
  <c r="G43" i="1"/>
  <c r="Q43" i="1" s="1"/>
  <c r="G42" i="1"/>
  <c r="Q42" i="1" s="1"/>
  <c r="J42" i="1" s="1"/>
  <c r="G41" i="1"/>
  <c r="Q41" i="1" s="1"/>
  <c r="G40" i="1"/>
  <c r="Q40" i="1" s="1"/>
  <c r="J40" i="1" s="1"/>
  <c r="G39" i="1"/>
  <c r="Q39" i="1" s="1"/>
  <c r="G38" i="1"/>
  <c r="Q38" i="1" s="1"/>
  <c r="J38" i="1" s="1"/>
  <c r="G37" i="1"/>
  <c r="Q37" i="1" s="1"/>
  <c r="G36" i="1"/>
  <c r="Q36" i="1" s="1"/>
  <c r="J36" i="1" s="1"/>
  <c r="G35" i="1"/>
  <c r="Q35" i="1" s="1"/>
  <c r="G34" i="1"/>
  <c r="Q34" i="1" s="1"/>
  <c r="J34" i="1" s="1"/>
  <c r="G33" i="1"/>
  <c r="Q33" i="1" s="1"/>
  <c r="G32" i="1"/>
  <c r="Q32" i="1" s="1"/>
  <c r="J32" i="1" s="1"/>
  <c r="G31" i="1"/>
  <c r="Q31" i="1" s="1"/>
  <c r="G30" i="1"/>
  <c r="Q30" i="1" s="1"/>
  <c r="J30" i="1" s="1"/>
  <c r="G29" i="1"/>
  <c r="Q29" i="1" s="1"/>
  <c r="G28" i="1"/>
  <c r="Q28" i="1" s="1"/>
  <c r="J28" i="1" s="1"/>
  <c r="G27" i="1"/>
  <c r="Q27" i="1" s="1"/>
  <c r="G26" i="1"/>
  <c r="Q26" i="1" s="1"/>
  <c r="J26" i="1" s="1"/>
  <c r="G25" i="1"/>
  <c r="Q25" i="1" s="1"/>
  <c r="G24" i="1"/>
  <c r="Q24" i="1" s="1"/>
  <c r="J24" i="1" s="1"/>
  <c r="G23" i="1"/>
  <c r="Q23" i="1" s="1"/>
  <c r="G22" i="1"/>
  <c r="G21" i="1"/>
  <c r="Q21" i="1" s="1"/>
  <c r="G20" i="1"/>
  <c r="G19" i="1"/>
  <c r="Q19" i="1" s="1"/>
  <c r="G18" i="1"/>
  <c r="Q18" i="1" s="1"/>
  <c r="J18" i="1" s="1"/>
  <c r="G17" i="1"/>
  <c r="Q17" i="1" s="1"/>
  <c r="G16" i="1"/>
  <c r="Q16" i="1" s="1"/>
  <c r="J16" i="1" s="1"/>
  <c r="G15" i="1"/>
  <c r="Q15" i="1" s="1"/>
  <c r="G14" i="1"/>
  <c r="Q14" i="1" s="1"/>
  <c r="J14" i="1" s="1"/>
  <c r="G13" i="1"/>
  <c r="Q13" i="1" s="1"/>
  <c r="G12" i="1"/>
  <c r="Q12" i="1" s="1"/>
  <c r="J12" i="1" s="1"/>
  <c r="G11" i="1"/>
  <c r="Q11" i="1" s="1"/>
  <c r="G9" i="1"/>
  <c r="Q9" i="1" s="1"/>
  <c r="E68" i="1"/>
  <c r="K68" i="1"/>
  <c r="I68" i="1"/>
  <c r="F68" i="1"/>
  <c r="D68" i="1"/>
  <c r="C68" i="1"/>
  <c r="P13" i="1" l="1"/>
  <c r="N13" i="1"/>
  <c r="P15" i="1"/>
  <c r="N15" i="1"/>
  <c r="P17" i="1"/>
  <c r="N17" i="1"/>
  <c r="P19" i="1"/>
  <c r="N19" i="1"/>
  <c r="P23" i="1"/>
  <c r="N23" i="1"/>
  <c r="P25" i="1"/>
  <c r="N25" i="1"/>
  <c r="P27" i="1"/>
  <c r="N27" i="1"/>
  <c r="P29" i="1"/>
  <c r="N29" i="1"/>
  <c r="P31" i="1"/>
  <c r="N31" i="1"/>
  <c r="P33" i="1"/>
  <c r="N33" i="1"/>
  <c r="P37" i="1"/>
  <c r="N37" i="1"/>
  <c r="P39" i="1"/>
  <c r="N39" i="1"/>
  <c r="P41" i="1"/>
  <c r="N41" i="1"/>
  <c r="P43" i="1"/>
  <c r="N43" i="1"/>
  <c r="P45" i="1"/>
  <c r="N45" i="1"/>
  <c r="P10" i="1"/>
  <c r="N10" i="1"/>
  <c r="N61" i="1"/>
  <c r="N57" i="1"/>
  <c r="N49" i="1"/>
  <c r="P9" i="1"/>
  <c r="N9" i="1"/>
  <c r="N12" i="1"/>
  <c r="P12" i="1"/>
  <c r="N14" i="1"/>
  <c r="P14" i="1"/>
  <c r="N16" i="1"/>
  <c r="P16" i="1"/>
  <c r="N18" i="1"/>
  <c r="P18" i="1"/>
  <c r="Q20" i="1"/>
  <c r="J20" i="1" s="1"/>
  <c r="Q22" i="1"/>
  <c r="J22" i="1" s="1"/>
  <c r="N24" i="1"/>
  <c r="P24" i="1"/>
  <c r="N26" i="1"/>
  <c r="P26" i="1"/>
  <c r="N28" i="1"/>
  <c r="P28" i="1"/>
  <c r="N30" i="1"/>
  <c r="P30" i="1"/>
  <c r="N32" i="1"/>
  <c r="P32" i="1"/>
  <c r="N34" i="1"/>
  <c r="P34" i="1"/>
  <c r="N36" i="1"/>
  <c r="P36" i="1"/>
  <c r="N38" i="1"/>
  <c r="P38" i="1"/>
  <c r="N40" i="1"/>
  <c r="P40" i="1"/>
  <c r="N42" i="1"/>
  <c r="P42" i="1"/>
  <c r="N44" i="1"/>
  <c r="P44" i="1"/>
  <c r="P50" i="1"/>
  <c r="N50" i="1"/>
  <c r="N52" i="1"/>
  <c r="P52" i="1"/>
  <c r="P54" i="1"/>
  <c r="N54" i="1"/>
  <c r="N56" i="1"/>
  <c r="P56" i="1"/>
  <c r="P58" i="1"/>
  <c r="N58" i="1"/>
  <c r="N60" i="1"/>
  <c r="P60" i="1"/>
  <c r="P62" i="1"/>
  <c r="N62" i="1"/>
  <c r="N63" i="1"/>
  <c r="N55" i="1"/>
  <c r="N51" i="1"/>
  <c r="N47" i="1"/>
  <c r="G68" i="1"/>
  <c r="H9" i="1"/>
  <c r="H13" i="1"/>
  <c r="H15" i="1"/>
  <c r="H19" i="1"/>
  <c r="H23" i="1"/>
  <c r="H25" i="1"/>
  <c r="H27" i="1"/>
  <c r="H29" i="1"/>
  <c r="H31" i="1"/>
  <c r="H33" i="1"/>
  <c r="H37" i="1"/>
  <c r="H39" i="1"/>
  <c r="H41" i="1"/>
  <c r="H43" i="1"/>
  <c r="H45" i="1"/>
  <c r="H47" i="1"/>
  <c r="H49" i="1"/>
  <c r="H51" i="1"/>
  <c r="H55" i="1"/>
  <c r="H57" i="1"/>
  <c r="H61" i="1"/>
  <c r="H63" i="1"/>
  <c r="J9" i="1"/>
  <c r="J13" i="1"/>
  <c r="J15" i="1"/>
  <c r="J19" i="1"/>
  <c r="J23" i="1"/>
  <c r="J25" i="1"/>
  <c r="J27" i="1"/>
  <c r="J29" i="1"/>
  <c r="J31" i="1"/>
  <c r="J33" i="1"/>
  <c r="J37" i="1"/>
  <c r="J39" i="1"/>
  <c r="J41" i="1"/>
  <c r="J43" i="1"/>
  <c r="J45" i="1"/>
  <c r="J47" i="1"/>
  <c r="J49" i="1"/>
  <c r="J51" i="1"/>
  <c r="J55" i="1"/>
  <c r="J57" i="1"/>
  <c r="J61" i="1"/>
  <c r="J63" i="1"/>
  <c r="L9" i="1"/>
  <c r="L12" i="1"/>
  <c r="L14" i="1"/>
  <c r="L16" i="1"/>
  <c r="L18" i="1"/>
  <c r="L24" i="1"/>
  <c r="L26" i="1"/>
  <c r="L28" i="1"/>
  <c r="L30" i="1"/>
  <c r="L32" i="1"/>
  <c r="L34" i="1"/>
  <c r="L36" i="1"/>
  <c r="L38" i="1"/>
  <c r="L40" i="1"/>
  <c r="L42" i="1"/>
  <c r="L44" i="1"/>
  <c r="L50" i="1"/>
  <c r="L52" i="1"/>
  <c r="L54" i="1"/>
  <c r="L56" i="1"/>
  <c r="L58" i="1"/>
  <c r="L60" i="1"/>
  <c r="L62" i="1"/>
  <c r="H10" i="1"/>
  <c r="H12" i="1"/>
  <c r="H14" i="1"/>
  <c r="H16" i="1"/>
  <c r="H18" i="1"/>
  <c r="H20" i="1"/>
  <c r="H24" i="1"/>
  <c r="H26" i="1"/>
  <c r="H28" i="1"/>
  <c r="H30" i="1"/>
  <c r="H32" i="1"/>
  <c r="H34" i="1"/>
  <c r="H36" i="1"/>
  <c r="H38" i="1"/>
  <c r="H40" i="1"/>
  <c r="H42" i="1"/>
  <c r="H44" i="1"/>
  <c r="H50" i="1"/>
  <c r="H52" i="1"/>
  <c r="H54" i="1"/>
  <c r="H56" i="1"/>
  <c r="H58" i="1"/>
  <c r="H60" i="1"/>
  <c r="H62" i="1"/>
  <c r="J10" i="1"/>
  <c r="L13" i="1"/>
  <c r="L15" i="1"/>
  <c r="L19" i="1"/>
  <c r="L23" i="1"/>
  <c r="L25" i="1"/>
  <c r="L27" i="1"/>
  <c r="L29" i="1"/>
  <c r="L31" i="1"/>
  <c r="L33" i="1"/>
  <c r="L37" i="1"/>
  <c r="L39" i="1"/>
  <c r="L41" i="1"/>
  <c r="L43" i="1"/>
  <c r="L45" i="1"/>
  <c r="L47" i="1"/>
  <c r="L49" i="1"/>
  <c r="L51" i="1"/>
  <c r="L55" i="1"/>
  <c r="L57" i="1"/>
  <c r="L61" i="1"/>
  <c r="L63" i="1"/>
  <c r="L10" i="1"/>
  <c r="S48" i="1" l="1"/>
  <c r="S28" i="1"/>
  <c r="S44" i="1"/>
  <c r="S60" i="1"/>
  <c r="S40" i="1"/>
  <c r="S16" i="1"/>
  <c r="L20" i="1"/>
  <c r="S39" i="1"/>
  <c r="S64" i="1"/>
  <c r="S24" i="1"/>
  <c r="S56" i="1"/>
  <c r="S32" i="1"/>
  <c r="S12" i="1"/>
  <c r="S52" i="1"/>
  <c r="S36" i="1"/>
  <c r="S20" i="1"/>
  <c r="L22" i="1"/>
  <c r="S55" i="1"/>
  <c r="S23" i="1"/>
  <c r="S63" i="1"/>
  <c r="S47" i="1"/>
  <c r="S31" i="1"/>
  <c r="S9" i="1"/>
  <c r="S59" i="1"/>
  <c r="S51" i="1"/>
  <c r="S43" i="1"/>
  <c r="S35" i="1"/>
  <c r="S27" i="1"/>
  <c r="S19" i="1"/>
  <c r="S13" i="1"/>
  <c r="H22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Q68" i="1"/>
  <c r="R15" i="1" s="1"/>
  <c r="S61" i="1"/>
  <c r="S57" i="1"/>
  <c r="S53" i="1"/>
  <c r="S49" i="1"/>
  <c r="S45" i="1"/>
  <c r="S41" i="1"/>
  <c r="S37" i="1"/>
  <c r="S33" i="1"/>
  <c r="S29" i="1"/>
  <c r="S25" i="1"/>
  <c r="S21" i="1"/>
  <c r="S15" i="1"/>
  <c r="S17" i="1"/>
  <c r="S11" i="1"/>
  <c r="N22" i="1"/>
  <c r="P22" i="1"/>
  <c r="N20" i="1"/>
  <c r="P20" i="1"/>
  <c r="R9" i="1" l="1"/>
  <c r="R41" i="1"/>
  <c r="R58" i="1"/>
  <c r="R59" i="1"/>
  <c r="R26" i="1"/>
  <c r="R60" i="1"/>
  <c r="R48" i="1"/>
  <c r="R39" i="1"/>
  <c r="R18" i="1"/>
  <c r="R42" i="1"/>
  <c r="R28" i="1"/>
  <c r="R25" i="1"/>
  <c r="R57" i="1"/>
  <c r="R27" i="1"/>
  <c r="R10" i="1"/>
  <c r="R47" i="1"/>
  <c r="R14" i="1"/>
  <c r="R22" i="1"/>
  <c r="R34" i="1"/>
  <c r="R50" i="1"/>
  <c r="R12" i="1"/>
  <c r="R44" i="1"/>
  <c r="R17" i="1"/>
  <c r="R33" i="1"/>
  <c r="R49" i="1"/>
  <c r="R16" i="1"/>
  <c r="R11" i="1"/>
  <c r="R43" i="1"/>
  <c r="L68" i="1"/>
  <c r="R56" i="1"/>
  <c r="R31" i="1"/>
  <c r="N68" i="1"/>
  <c r="R30" i="1"/>
  <c r="R38" i="1"/>
  <c r="R46" i="1"/>
  <c r="R54" i="1"/>
  <c r="R62" i="1"/>
  <c r="R20" i="1"/>
  <c r="R36" i="1"/>
  <c r="R52" i="1"/>
  <c r="R13" i="1"/>
  <c r="R21" i="1"/>
  <c r="R29" i="1"/>
  <c r="R37" i="1"/>
  <c r="R45" i="1"/>
  <c r="R53" i="1"/>
  <c r="R61" i="1"/>
  <c r="R32" i="1"/>
  <c r="R64" i="1"/>
  <c r="R19" i="1"/>
  <c r="R35" i="1"/>
  <c r="R51" i="1"/>
  <c r="R24" i="1"/>
  <c r="J68" i="1"/>
  <c r="R40" i="1"/>
  <c r="H68" i="1"/>
  <c r="R55" i="1"/>
  <c r="R63" i="1"/>
  <c r="P68" i="1"/>
  <c r="R23" i="1"/>
  <c r="R68" i="1" l="1"/>
</calcChain>
</file>

<file path=xl/sharedStrings.xml><?xml version="1.0" encoding="utf-8"?>
<sst xmlns="http://schemas.openxmlformats.org/spreadsheetml/2006/main" count="92" uniqueCount="79">
  <si>
    <t xml:space="preserve"> </t>
  </si>
  <si>
    <t>BUS</t>
  </si>
  <si>
    <t>MAINTENANCE</t>
  </si>
  <si>
    <t>TOTAL</t>
  </si>
  <si>
    <t>FIXED GUIDEWAY</t>
  </si>
  <si>
    <t>% OF</t>
  </si>
  <si>
    <t>STATE</t>
  </si>
  <si>
    <t>PURCHASES</t>
  </si>
  <si>
    <t>Buses</t>
  </si>
  <si>
    <t>OTHER</t>
  </si>
  <si>
    <t>FACILITY</t>
  </si>
  <si>
    <t>%</t>
  </si>
  <si>
    <t>MOD</t>
  </si>
  <si>
    <t xml:space="preserve">TOTAL </t>
  </si>
  <si>
    <t xml:space="preserve">     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</si>
  <si>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</si>
  <si>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</si>
  <si>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</si>
  <si>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</si>
  <si>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</si>
  <si>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</si>
  <si>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</si>
  <si>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</si>
  <si>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</si>
  <si>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</si>
  <si>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</si>
  <si>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</si>
  <si>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</si>
  <si>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</si>
  <si>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</si>
  <si>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</si>
  <si>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</si>
  <si>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</si>
  <si>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</si>
  <si>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</si>
  <si>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</si>
  <si>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</si>
  <si>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</si>
  <si>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</si>
  <si>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</si>
  <si>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</si>
  <si>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</si>
  <si>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</si>
  <si>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</si>
  <si>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</si>
  <si>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</si>
  <si>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</si>
  <si>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</si>
  <si>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</si>
  <si>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</si>
  <si>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</si>
  <si>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</si>
  <si>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</si>
  <si>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</si>
  <si>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</si>
  <si>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</si>
  <si>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</si>
  <si>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</si>
  <si>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</si>
  <si>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</si>
  <si>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</si>
  <si>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</si>
  <si>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</si>
  <si>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</si>
  <si>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</si>
  <si>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NEW STARTS</t>
  </si>
  <si>
    <t>Puerto Rico</t>
  </si>
  <si>
    <t>Guam</t>
  </si>
  <si>
    <r>
      <rPr>
        <sz val="10"/>
        <rFont val="Arial"/>
        <family val="2"/>
      </rPr>
      <t>#</t>
    </r>
    <r>
      <rPr>
        <b/>
        <sz val="10"/>
        <rFont val="Arial"/>
        <family val="2"/>
      </rPr>
      <t xml:space="preserve"> of</t>
    </r>
  </si>
  <si>
    <t>American Samoa</t>
  </si>
  <si>
    <t>Louisiana</t>
  </si>
  <si>
    <t>Massachusetts</t>
  </si>
  <si>
    <t>Northern Mariana Islands</t>
  </si>
  <si>
    <t>Virgin Islands</t>
  </si>
  <si>
    <t>PLANNING</t>
  </si>
  <si>
    <t>RESEARCH</t>
  </si>
  <si>
    <t>Note:  RTAP is not included for Puerto Rico at $163,200 and Spare Parts / Assoc Capital Maintenance not included in the # of buses but included in the overall Bus Purchases Total.</t>
  </si>
  <si>
    <t xml:space="preserve">                 FY 2014 CAPITAL PROGRAM OBLIGATIONS BY STATE</t>
  </si>
  <si>
    <t>TABLE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</si>
</sst>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&quot;$&quot;#,##0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37" fontId="0" fillId="0" borderId="0" xfId="0" applyNumberFormat="1" applyProtection="1"/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164" fontId="4" fillId="0" borderId="1" xfId="0" applyNumberFormat="1" applyFont="1" applyBorder="1" applyProtection="1"/>
    <xf numFmtId="164" fontId="3" fillId="0" borderId="0" xfId="0" applyNumberFormat="1" applyFont="1" applyProtection="1"/>
    <xf numFmtId="0" fontId="3" fillId="0" borderId="0" xfId="0" applyFont="1"/>
    <xf numFmtId="37" fontId="5" fillId="0" borderId="0" xfId="0" applyNumberFormat="1" applyFont="1" applyFill="1" applyProtection="1"/>
    <xf numFmtId="37" fontId="5" fillId="0" borderId="0" xfId="0" applyNumberFormat="1" applyFont="1" applyProtection="1"/>
    <xf numFmtId="37" fontId="5" fillId="0" borderId="2" xfId="0" applyNumberFormat="1" applyFont="1" applyFill="1" applyBorder="1" applyProtection="1"/>
    <xf numFmtId="37" fontId="5" fillId="0" borderId="2" xfId="0" applyNumberFormat="1" applyFont="1" applyBorder="1" applyProtection="1"/>
    <xf numFmtId="164" fontId="4" fillId="0" borderId="3" xfId="0" applyNumberFormat="1" applyFont="1" applyBorder="1" applyProtection="1"/>
    <xf numFmtId="164" fontId="3" fillId="0" borderId="2" xfId="0" applyNumberFormat="1" applyFont="1" applyBorder="1" applyProtection="1"/>
    <xf numFmtId="0" fontId="5" fillId="0" borderId="0" xfId="0" applyFont="1" applyFill="1"/>
    <xf numFmtId="37" fontId="5" fillId="0" borderId="1" xfId="0" applyNumberFormat="1" applyFont="1" applyBorder="1" applyProtection="1"/>
    <xf numFmtId="0" fontId="6" fillId="0" borderId="0" xfId="0" applyFont="1"/>
    <xf numFmtId="37" fontId="5" fillId="0" borderId="0" xfId="0" applyNumberFormat="1" applyFont="1" applyBorder="1" applyProtection="1"/>
    <xf numFmtId="37" fontId="5" fillId="0" borderId="0" xfId="0" applyNumberFormat="1" applyFont="1" applyFill="1" applyBorder="1" applyProtection="1"/>
    <xf numFmtId="0" fontId="7" fillId="0" borderId="1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Fill="1" applyBorder="1"/>
    <xf numFmtId="37" fontId="0" fillId="0" borderId="5" xfId="0" applyNumberFormat="1" applyBorder="1" applyProtection="1"/>
    <xf numFmtId="37" fontId="0" fillId="0" borderId="6" xfId="0" applyNumberFormat="1" applyBorder="1" applyProtection="1"/>
    <xf numFmtId="0" fontId="2" fillId="0" borderId="7" xfId="0" applyFont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Border="1" applyProtection="1"/>
    <xf numFmtId="164" fontId="3" fillId="0" borderId="1" xfId="0" applyNumberFormat="1" applyFont="1" applyBorder="1" applyProtection="1"/>
    <xf numFmtId="0" fontId="0" fillId="0" borderId="8" xfId="0" applyBorder="1"/>
    <xf numFmtId="0" fontId="0" fillId="0" borderId="9" xfId="0" applyFill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5" fontId="0" fillId="0" borderId="0" xfId="0" applyNumberFormat="1"/>
    <xf numFmtId="164" fontId="3" fillId="0" borderId="0" xfId="0" applyNumberFormat="1" applyFont="1" applyBorder="1" applyProtection="1"/>
    <xf numFmtId="37" fontId="7" fillId="0" borderId="0" xfId="0" applyNumberFormat="1" applyFont="1" applyFill="1" applyProtection="1"/>
    <xf numFmtId="37" fontId="7" fillId="0" borderId="2" xfId="0" applyNumberFormat="1" applyFont="1" applyFill="1" applyBorder="1" applyProtection="1"/>
    <xf numFmtId="0" fontId="7" fillId="0" borderId="0" xfId="0" applyFont="1" applyFill="1"/>
    <xf numFmtId="0" fontId="7" fillId="0" borderId="5" xfId="0" applyFont="1" applyFill="1" applyBorder="1"/>
    <xf numFmtId="37" fontId="9" fillId="0" borderId="0" xfId="0" applyNumberFormat="1" applyFont="1" applyFill="1" applyBorder="1" applyProtection="1"/>
    <xf numFmtId="0" fontId="7" fillId="0" borderId="9" xfId="0" applyFont="1" applyFill="1" applyBorder="1"/>
    <xf numFmtId="0" fontId="10" fillId="0" borderId="0" xfId="0" applyFont="1"/>
    <xf numFmtId="0" fontId="7" fillId="0" borderId="11" xfId="0" applyFont="1" applyBorder="1"/>
    <xf numFmtId="37" fontId="5" fillId="0" borderId="12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5" fillId="0" borderId="12" xfId="0" applyNumberFormat="1" applyFont="1" applyBorder="1" applyProtection="1"/>
    <xf numFmtId="164" fontId="4" fillId="0" borderId="11" xfId="0" applyNumberFormat="1" applyFont="1" applyBorder="1" applyProtection="1"/>
    <xf numFmtId="164" fontId="3" fillId="0" borderId="12" xfId="0" applyNumberFormat="1" applyFont="1" applyBorder="1" applyProtection="1"/>
    <xf numFmtId="164" fontId="4" fillId="0" borderId="3" xfId="0" quotePrefix="1" applyNumberFormat="1" applyFont="1" applyBorder="1" applyAlignment="1" applyProtection="1">
      <alignment horizontal="center"/>
    </xf>
    <xf numFmtId="0" fontId="0" fillId="0" borderId="13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0" fillId="0" borderId="22" xfId="0" applyFill="1" applyBorder="1"/>
    <xf numFmtId="5" fontId="5" fillId="0" borderId="22" xfId="0" applyNumberFormat="1" applyFont="1" applyFill="1" applyBorder="1" applyProtection="1"/>
    <xf numFmtId="37" fontId="5" fillId="0" borderId="22" xfId="0" applyNumberFormat="1" applyFont="1" applyFill="1" applyBorder="1" applyProtection="1"/>
    <xf numFmtId="0" fontId="0" fillId="0" borderId="24" xfId="0" applyFill="1" applyBorder="1"/>
    <xf numFmtId="37" fontId="7" fillId="0" borderId="0" xfId="0" applyNumberFormat="1" applyFont="1" applyFill="1" applyBorder="1" applyProtection="1"/>
    <xf numFmtId="164" fontId="4" fillId="0" borderId="3" xfId="0" quotePrefix="1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37" fontId="2" fillId="0" borderId="22" xfId="0" applyNumberFormat="1" applyFont="1" applyBorder="1" applyProtection="1"/>
    <xf numFmtId="0" fontId="0" fillId="0" borderId="14" xfId="0" applyBorder="1"/>
    <xf numFmtId="3" fontId="8" fillId="0" borderId="16" xfId="0" applyNumberFormat="1" applyFont="1" applyBorder="1" applyAlignment="1" applyProtection="1">
      <alignment horizontal="center"/>
    </xf>
    <xf numFmtId="3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27" xfId="0" applyNumberFormat="1" applyFont="1" applyBorder="1" applyAlignment="1" applyProtection="1">
      <alignment horizontal="center"/>
    </xf>
    <xf numFmtId="0" fontId="1" fillId="0" borderId="21" xfId="0" applyFont="1" applyFill="1" applyBorder="1"/>
    <xf numFmtId="0" fontId="1" fillId="0" borderId="28" xfId="0" applyFont="1" applyFill="1" applyBorder="1"/>
    <xf numFmtId="0" fontId="0" fillId="0" borderId="0" xfId="0" applyBorder="1"/>
    <xf numFmtId="164" fontId="4" fillId="0" borderId="0" xfId="0" applyNumberFormat="1" applyFont="1" applyBorder="1" applyProtection="1"/>
    <xf numFmtId="164" fontId="4" fillId="0" borderId="2" xfId="0" applyNumberFormat="1" applyFont="1" applyBorder="1" applyProtection="1"/>
    <xf numFmtId="164" fontId="4" fillId="0" borderId="2" xfId="0" quotePrefix="1" applyNumberFormat="1" applyFont="1" applyBorder="1" applyAlignment="1" applyProtection="1">
      <alignment horizontal="right"/>
    </xf>
    <xf numFmtId="164" fontId="4" fillId="0" borderId="12" xfId="0" applyNumberFormat="1" applyFont="1" applyBorder="1" applyProtection="1"/>
    <xf numFmtId="0" fontId="2" fillId="0" borderId="22" xfId="0" applyFont="1" applyFill="1" applyBorder="1"/>
    <xf numFmtId="0" fontId="0" fillId="0" borderId="22" xfId="0" applyBorder="1"/>
    <xf numFmtId="164" fontId="4" fillId="0" borderId="22" xfId="0" applyNumberFormat="1" applyFont="1" applyBorder="1" applyProtection="1"/>
    <xf numFmtId="37" fontId="5" fillId="0" borderId="22" xfId="0" applyNumberFormat="1" applyFont="1" applyBorder="1" applyProtection="1"/>
    <xf numFmtId="37" fontId="0" fillId="0" borderId="31" xfId="0" applyNumberFormat="1" applyBorder="1" applyProtection="1"/>
    <xf numFmtId="37" fontId="0" fillId="0" borderId="32" xfId="0" applyNumberFormat="1" applyBorder="1" applyProtection="1"/>
    <xf numFmtId="5" fontId="2" fillId="0" borderId="22" xfId="0" applyNumberFormat="1" applyFont="1" applyBorder="1" applyProtection="1"/>
    <xf numFmtId="37" fontId="2" fillId="0" borderId="29" xfId="0" applyNumberFormat="1" applyFont="1" applyBorder="1" applyProtection="1"/>
    <xf numFmtId="37" fontId="2" fillId="0" borderId="3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 applyBorder="1" applyProtection="1"/>
    <xf numFmtId="3" fontId="5" fillId="0" borderId="2" xfId="0" applyNumberFormat="1" applyFont="1" applyBorder="1" applyProtection="1"/>
    <xf numFmtId="3" fontId="5" fillId="0" borderId="22" xfId="0" applyNumberFormat="1" applyFont="1" applyBorder="1" applyProtection="1"/>
    <xf numFmtId="3" fontId="5" fillId="0" borderId="2" xfId="0" quotePrefix="1" applyNumberFormat="1" applyFont="1" applyBorder="1" applyAlignment="1" applyProtection="1">
      <alignment horizontal="right"/>
    </xf>
    <xf numFmtId="3" fontId="5" fillId="0" borderId="12" xfId="0" applyNumberFormat="1" applyFont="1" applyBorder="1" applyProtection="1"/>
    <xf numFmtId="3" fontId="5" fillId="0" borderId="29" xfId="0" applyNumberFormat="1" applyFont="1" applyBorder="1" applyProtection="1"/>
    <xf numFmtId="3" fontId="5" fillId="0" borderId="29" xfId="0" quotePrefix="1" applyNumberFormat="1" applyFont="1" applyBorder="1" applyAlignment="1" applyProtection="1">
      <alignment horizontal="right"/>
    </xf>
    <xf numFmtId="3" fontId="5" fillId="0" borderId="30" xfId="0" applyNumberFormat="1" applyFont="1" applyBorder="1" applyProtection="1"/>
    <xf numFmtId="165" fontId="5" fillId="0" borderId="22" xfId="0" applyNumberFormat="1" applyFont="1" applyBorder="1" applyProtection="1"/>
    <xf numFmtId="165" fontId="5" fillId="0" borderId="0" xfId="0" applyNumberFormat="1" applyFont="1" applyBorder="1" applyProtection="1"/>
    <xf numFmtId="0" fontId="3" fillId="0" borderId="0" xfId="0" applyFont="1" applyFill="1"/>
    <xf numFmtId="0" fontId="7" fillId="0" borderId="1" xfId="0" applyFont="1" applyFill="1" applyBorder="1"/>
    <xf numFmtId="164" fontId="4" fillId="0" borderId="1" xfId="0" applyNumberFormat="1" applyFont="1" applyFill="1" applyBorder="1" applyProtection="1"/>
    <xf numFmtId="3" fontId="5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3" fontId="5" fillId="0" borderId="22" xfId="0" applyNumberFormat="1" applyFont="1" applyFill="1" applyBorder="1" applyProtection="1"/>
    <xf numFmtId="37" fontId="2" fillId="0" borderId="22" xfId="0" applyNumberFormat="1" applyFont="1" applyFill="1" applyBorder="1" applyProtection="1"/>
    <xf numFmtId="164" fontId="3" fillId="0" borderId="0" xfId="0" applyNumberFormat="1" applyFont="1" applyFill="1" applyProtection="1"/>
    <xf numFmtId="3" fontId="8" fillId="0" borderId="16" xfId="0" applyNumberFormat="1" applyFont="1" applyFill="1" applyBorder="1" applyAlignment="1" applyProtection="1">
      <alignment horizontal="center"/>
    </xf>
    <xf numFmtId="37" fontId="0" fillId="0" borderId="0" xfId="0" applyNumberFormat="1" applyFill="1" applyProtection="1"/>
    <xf numFmtId="0" fontId="7" fillId="0" borderId="3" xfId="0" applyFont="1" applyFill="1" applyBorder="1"/>
    <xf numFmtId="164" fontId="4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164" fontId="4" fillId="0" borderId="2" xfId="0" applyNumberFormat="1" applyFont="1" applyFill="1" applyBorder="1" applyProtection="1"/>
    <xf numFmtId="3" fontId="5" fillId="0" borderId="29" xfId="0" applyNumberFormat="1" applyFont="1" applyFill="1" applyBorder="1" applyProtection="1"/>
    <xf numFmtId="37" fontId="2" fillId="0" borderId="29" xfId="0" applyNumberFormat="1" applyFont="1" applyFill="1" applyBorder="1" applyProtection="1"/>
    <xf numFmtId="164" fontId="3" fillId="0" borderId="2" xfId="0" applyNumberFormat="1" applyFont="1" applyFill="1" applyBorder="1" applyProtection="1"/>
    <xf numFmtId="3" fontId="8" fillId="0" borderId="25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7"/>
  <sheetViews>
    <sheetView tabSelected="1" defaultGridColor="0" topLeftCell="B1" colorId="22" zoomScale="75" zoomScaleNormal="75" workbookViewId="0">
      <pane xSplit="1" ySplit="7" topLeftCell="C47" activePane="bottomRight" state="frozen"/>
      <selection activeCell="B1" sqref="B1"/>
      <selection pane="topRight" activeCell="C1" sqref="C1"/>
      <selection pane="bottomLeft" activeCell="B8" sqref="B8"/>
      <selection pane="bottomRight" activeCell="R70" sqref="R70"/>
    </sheetView>
  </sheetViews>
  <sheetFormatPr defaultColWidth="11.44140625" defaultRowHeight="15" x14ac:dyDescent="0.2"/>
  <cols>
    <col min="1" max="1" width="1.109375" customWidth="1"/>
    <col min="2" max="2" width="20.77734375" customWidth="1"/>
    <col min="3" max="3" width="15.77734375" customWidth="1"/>
    <col min="4" max="4" width="7.77734375" customWidth="1"/>
    <col min="5" max="6" width="14.77734375" customWidth="1"/>
    <col min="7" max="7" width="15.77734375" customWidth="1"/>
    <col min="8" max="8" width="5.77734375" customWidth="1"/>
    <col min="9" max="9" width="16.77734375" customWidth="1"/>
    <col min="10" max="10" width="6.33203125" customWidth="1"/>
    <col min="11" max="11" width="16.77734375" customWidth="1"/>
    <col min="12" max="12" width="5.77734375" customWidth="1"/>
    <col min="13" max="13" width="15.44140625" customWidth="1"/>
    <col min="14" max="14" width="5.77734375" customWidth="1"/>
    <col min="15" max="15" width="17.109375" customWidth="1"/>
    <col min="16" max="16" width="5.77734375" customWidth="1"/>
    <col min="17" max="17" width="16.77734375" customWidth="1"/>
    <col min="18" max="18" width="11.44140625" customWidth="1"/>
    <col min="19" max="19" width="5.5546875" customWidth="1"/>
    <col min="20" max="20" width="1.88671875" customWidth="1"/>
    <col min="21" max="21" width="11.44140625" customWidth="1"/>
    <col min="22" max="22" width="15" customWidth="1"/>
  </cols>
  <sheetData>
    <row r="1" spans="1:20" ht="18" x14ac:dyDescent="0.25">
      <c r="B1" s="130" t="s">
        <v>78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20" ht="18" x14ac:dyDescent="0.25">
      <c r="B2" s="130" t="s">
        <v>77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0" ht="18.75" thickBot="1" x14ac:dyDescent="0.3">
      <c r="B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0" ht="9" customHeight="1" x14ac:dyDescent="0.25">
      <c r="B4" s="74"/>
      <c r="C4" s="68"/>
      <c r="D4" s="52"/>
      <c r="E4" s="52"/>
      <c r="F4" s="52"/>
      <c r="G4" s="53"/>
      <c r="H4" s="53"/>
      <c r="I4" s="85"/>
      <c r="J4" s="86"/>
      <c r="K4" s="85"/>
      <c r="L4" s="86"/>
      <c r="M4" s="53"/>
      <c r="N4" s="53"/>
      <c r="O4" s="85"/>
      <c r="P4" s="53"/>
      <c r="Q4" s="68" t="s">
        <v>0</v>
      </c>
      <c r="R4" s="52"/>
      <c r="S4" s="54"/>
    </row>
    <row r="5" spans="1:20" ht="15.75" x14ac:dyDescent="0.25">
      <c r="B5" s="55"/>
      <c r="C5" s="69" t="s">
        <v>1</v>
      </c>
      <c r="D5" s="77" t="s">
        <v>68</v>
      </c>
      <c r="E5" s="56" t="s">
        <v>1</v>
      </c>
      <c r="F5" s="56" t="s">
        <v>2</v>
      </c>
      <c r="G5" s="56" t="s">
        <v>3</v>
      </c>
      <c r="H5" s="58"/>
      <c r="I5" s="56" t="s">
        <v>4</v>
      </c>
      <c r="J5" s="58"/>
      <c r="K5" s="59"/>
      <c r="L5" s="58"/>
      <c r="M5" s="59"/>
      <c r="N5" s="59"/>
      <c r="O5" s="92"/>
      <c r="P5" s="59"/>
      <c r="Q5" s="92" t="s">
        <v>0</v>
      </c>
      <c r="R5" s="56" t="s">
        <v>5</v>
      </c>
      <c r="S5" s="60"/>
    </row>
    <row r="6" spans="1:20" ht="15.75" x14ac:dyDescent="0.25">
      <c r="B6" s="61" t="s">
        <v>6</v>
      </c>
      <c r="C6" s="69" t="s">
        <v>7</v>
      </c>
      <c r="D6" s="57" t="s">
        <v>8</v>
      </c>
      <c r="E6" s="56" t="s">
        <v>9</v>
      </c>
      <c r="F6" s="56" t="s">
        <v>10</v>
      </c>
      <c r="G6" s="56" t="s">
        <v>1</v>
      </c>
      <c r="H6" s="62" t="s">
        <v>11</v>
      </c>
      <c r="I6" s="56" t="s">
        <v>12</v>
      </c>
      <c r="J6" s="62" t="s">
        <v>11</v>
      </c>
      <c r="K6" s="56" t="s">
        <v>65</v>
      </c>
      <c r="L6" s="62" t="s">
        <v>11</v>
      </c>
      <c r="M6" s="56" t="s">
        <v>74</v>
      </c>
      <c r="N6" s="56" t="s">
        <v>11</v>
      </c>
      <c r="O6" s="69" t="s">
        <v>75</v>
      </c>
      <c r="P6" s="56" t="s">
        <v>11</v>
      </c>
      <c r="Q6" s="69" t="s">
        <v>13</v>
      </c>
      <c r="R6" s="56" t="s">
        <v>3</v>
      </c>
      <c r="S6" s="60" t="s">
        <v>64</v>
      </c>
    </row>
    <row r="7" spans="1:20" ht="9" customHeight="1" thickBot="1" x14ac:dyDescent="0.25">
      <c r="B7" s="63"/>
      <c r="C7" s="70"/>
      <c r="D7" s="65"/>
      <c r="E7" s="64"/>
      <c r="F7" s="64"/>
      <c r="G7" s="64"/>
      <c r="H7" s="66"/>
      <c r="I7" s="64"/>
      <c r="J7" s="66"/>
      <c r="K7" s="64"/>
      <c r="L7" s="66"/>
      <c r="M7" s="64"/>
      <c r="N7" s="64"/>
      <c r="O7" s="70"/>
      <c r="P7" s="64"/>
      <c r="Q7" s="70"/>
      <c r="R7" s="64"/>
      <c r="S7" s="67"/>
    </row>
    <row r="8" spans="1:20" x14ac:dyDescent="0.2">
      <c r="B8" s="2"/>
      <c r="C8" s="71"/>
      <c r="D8" s="4"/>
      <c r="E8" s="3"/>
      <c r="F8" s="3"/>
      <c r="H8" s="2"/>
      <c r="J8" s="2"/>
      <c r="L8" s="2"/>
      <c r="M8" s="101"/>
      <c r="N8" s="87"/>
      <c r="O8" s="93"/>
      <c r="P8" s="87"/>
      <c r="Q8" s="93"/>
      <c r="S8" s="80"/>
    </row>
    <row r="9" spans="1:20" ht="15.75" x14ac:dyDescent="0.25">
      <c r="B9" s="22" t="s">
        <v>15</v>
      </c>
      <c r="C9" s="72">
        <v>1846451</v>
      </c>
      <c r="D9" s="38">
        <v>36</v>
      </c>
      <c r="E9" s="6">
        <v>120000</v>
      </c>
      <c r="F9" s="6">
        <v>0</v>
      </c>
      <c r="G9" s="7">
        <f>F9+E9+C9</f>
        <v>1966451</v>
      </c>
      <c r="H9" s="8">
        <f t="shared" ref="H9:H63" si="0">(G9/$Q9)*100</f>
        <v>100</v>
      </c>
      <c r="I9" s="7">
        <v>0</v>
      </c>
      <c r="J9" s="8">
        <f t="shared" ref="J9:J63" si="1">(I9/$Q9)*100</f>
        <v>0</v>
      </c>
      <c r="K9" s="7">
        <v>0</v>
      </c>
      <c r="L9" s="8">
        <f t="shared" ref="L9:P63" si="2">(K9/$Q9)*100</f>
        <v>0</v>
      </c>
      <c r="M9" s="111">
        <v>0</v>
      </c>
      <c r="N9" s="88">
        <f t="shared" si="2"/>
        <v>0</v>
      </c>
      <c r="O9" s="110">
        <v>0</v>
      </c>
      <c r="P9" s="88">
        <f>(O9/$Q9)*100</f>
        <v>0</v>
      </c>
      <c r="Q9" s="98">
        <f>O9+M9+K9+I9+G9</f>
        <v>1966451</v>
      </c>
      <c r="R9" s="9">
        <f>(Q9/$Q$68)*100</f>
        <v>3.7268219105357478E-2</v>
      </c>
      <c r="S9" s="81">
        <f>RANK(Q9,Q$9:Q$64,0)</f>
        <v>43</v>
      </c>
    </row>
    <row r="10" spans="1:20" ht="15.75" x14ac:dyDescent="0.25">
      <c r="A10" s="10"/>
      <c r="B10" s="22" t="s">
        <v>16</v>
      </c>
      <c r="C10" s="73">
        <v>543658</v>
      </c>
      <c r="D10" s="38">
        <v>12</v>
      </c>
      <c r="E10" s="11">
        <v>0</v>
      </c>
      <c r="F10" s="11">
        <v>0</v>
      </c>
      <c r="G10" s="12">
        <f>F10+E10+C10</f>
        <v>543658</v>
      </c>
      <c r="H10" s="8">
        <f t="shared" si="0"/>
        <v>2.9815365724378236</v>
      </c>
      <c r="I10" s="12">
        <v>19362894</v>
      </c>
      <c r="J10" s="8">
        <f t="shared" si="1"/>
        <v>106.19024572293041</v>
      </c>
      <c r="K10" s="12">
        <v>-1672397</v>
      </c>
      <c r="L10" s="8">
        <f>(K10/$Q10)*100</f>
        <v>-9.1717822953682244</v>
      </c>
      <c r="M10" s="102">
        <v>0</v>
      </c>
      <c r="N10" s="88">
        <f t="shared" si="2"/>
        <v>0</v>
      </c>
      <c r="O10" s="104">
        <v>0</v>
      </c>
      <c r="P10" s="88">
        <f t="shared" si="2"/>
        <v>0</v>
      </c>
      <c r="Q10" s="79">
        <f t="shared" ref="Q10:Q64" si="3">O10+M10+K10+I10+G10</f>
        <v>18234155</v>
      </c>
      <c r="R10" s="9">
        <f>(Q10/$Q$68)*100</f>
        <v>0.34557407417782066</v>
      </c>
      <c r="S10" s="81">
        <f t="shared" ref="S10:S64" si="4">RANK(Q10,Q$9:Q$64,0)</f>
        <v>26</v>
      </c>
      <c r="T10" s="5"/>
    </row>
    <row r="11" spans="1:20" ht="15.75" x14ac:dyDescent="0.25">
      <c r="A11" s="10"/>
      <c r="B11" s="22" t="s">
        <v>69</v>
      </c>
      <c r="C11" s="11">
        <v>0</v>
      </c>
      <c r="D11" s="38">
        <v>0</v>
      </c>
      <c r="E11" s="11">
        <v>0</v>
      </c>
      <c r="F11" s="11">
        <v>0</v>
      </c>
      <c r="G11" s="12">
        <f t="shared" ref="G11:G64" si="5">F11+E11+C11</f>
        <v>0</v>
      </c>
      <c r="H11" s="8">
        <v>0</v>
      </c>
      <c r="I11" s="12">
        <v>0</v>
      </c>
      <c r="J11" s="8">
        <v>0</v>
      </c>
      <c r="K11" s="12">
        <v>0</v>
      </c>
      <c r="L11" s="8">
        <v>0</v>
      </c>
      <c r="M11" s="102">
        <v>0</v>
      </c>
      <c r="N11" s="88">
        <v>0</v>
      </c>
      <c r="O11" s="104">
        <v>0</v>
      </c>
      <c r="P11" s="88">
        <v>0</v>
      </c>
      <c r="Q11" s="79">
        <f t="shared" si="3"/>
        <v>0</v>
      </c>
      <c r="R11" s="9">
        <f t="shared" ref="R11:R64" si="6">(Q11/$Q$68)*100</f>
        <v>0</v>
      </c>
      <c r="S11" s="81">
        <f t="shared" si="4"/>
        <v>53</v>
      </c>
      <c r="T11" s="5"/>
    </row>
    <row r="12" spans="1:20" ht="15.75" x14ac:dyDescent="0.25">
      <c r="A12" s="10"/>
      <c r="B12" s="22" t="s">
        <v>17</v>
      </c>
      <c r="C12" s="11">
        <v>27612222</v>
      </c>
      <c r="D12" s="38">
        <v>61</v>
      </c>
      <c r="E12" s="11">
        <v>4258794</v>
      </c>
      <c r="F12" s="11">
        <v>4562302</v>
      </c>
      <c r="G12" s="12">
        <f t="shared" si="5"/>
        <v>36433318</v>
      </c>
      <c r="H12" s="8">
        <f t="shared" si="0"/>
        <v>47.548177623970453</v>
      </c>
      <c r="I12" s="12">
        <v>671688</v>
      </c>
      <c r="J12" s="8">
        <f t="shared" si="1"/>
        <v>0.87660257382787543</v>
      </c>
      <c r="K12" s="12">
        <v>39518999</v>
      </c>
      <c r="L12" s="8">
        <f t="shared" si="2"/>
        <v>51.57521980220168</v>
      </c>
      <c r="M12" s="102">
        <v>0</v>
      </c>
      <c r="N12" s="88">
        <f t="shared" si="2"/>
        <v>0</v>
      </c>
      <c r="O12" s="104">
        <v>0</v>
      </c>
      <c r="P12" s="88">
        <f t="shared" si="2"/>
        <v>0</v>
      </c>
      <c r="Q12" s="79">
        <f t="shared" si="3"/>
        <v>76624005</v>
      </c>
      <c r="R12" s="9">
        <f t="shared" si="6"/>
        <v>1.4521796917746779</v>
      </c>
      <c r="S12" s="81">
        <f t="shared" si="4"/>
        <v>18</v>
      </c>
      <c r="T12" s="5"/>
    </row>
    <row r="13" spans="1:20" ht="15.75" x14ac:dyDescent="0.25">
      <c r="A13" s="10"/>
      <c r="B13" s="23" t="s">
        <v>18</v>
      </c>
      <c r="C13" s="13">
        <v>5437886</v>
      </c>
      <c r="D13" s="39">
        <v>80</v>
      </c>
      <c r="E13" s="13">
        <v>0</v>
      </c>
      <c r="F13" s="13">
        <v>346244</v>
      </c>
      <c r="G13" s="14">
        <f t="shared" si="5"/>
        <v>5784130</v>
      </c>
      <c r="H13" s="15">
        <f t="shared" si="0"/>
        <v>94.208797444562364</v>
      </c>
      <c r="I13" s="14">
        <v>355562</v>
      </c>
      <c r="J13" s="15">
        <f t="shared" si="1"/>
        <v>5.7912025554376338</v>
      </c>
      <c r="K13" s="14">
        <v>0</v>
      </c>
      <c r="L13" s="15">
        <f t="shared" si="2"/>
        <v>0</v>
      </c>
      <c r="M13" s="103">
        <v>0</v>
      </c>
      <c r="N13" s="89">
        <f t="shared" si="2"/>
        <v>0</v>
      </c>
      <c r="O13" s="107">
        <v>0</v>
      </c>
      <c r="P13" s="89">
        <f t="shared" si="2"/>
        <v>0</v>
      </c>
      <c r="Q13" s="99">
        <f t="shared" si="3"/>
        <v>6139692</v>
      </c>
      <c r="R13" s="16">
        <f t="shared" si="6"/>
        <v>0.11635956690271483</v>
      </c>
      <c r="S13" s="82">
        <f t="shared" si="4"/>
        <v>33</v>
      </c>
      <c r="T13" s="5"/>
    </row>
    <row r="14" spans="1:20" ht="15.75" x14ac:dyDescent="0.25">
      <c r="A14" s="10"/>
      <c r="B14" s="22" t="s">
        <v>19</v>
      </c>
      <c r="C14" s="11">
        <v>73034554</v>
      </c>
      <c r="D14" s="38">
        <v>185</v>
      </c>
      <c r="E14" s="11">
        <v>76076995</v>
      </c>
      <c r="F14" s="11">
        <v>76910861</v>
      </c>
      <c r="G14" s="12">
        <f t="shared" si="5"/>
        <v>226022410</v>
      </c>
      <c r="H14" s="8">
        <f t="shared" si="0"/>
        <v>16.49146517734199</v>
      </c>
      <c r="I14" s="12">
        <v>440313588</v>
      </c>
      <c r="J14" s="8">
        <f t="shared" si="1"/>
        <v>32.126974504928555</v>
      </c>
      <c r="K14" s="12">
        <v>692966414</v>
      </c>
      <c r="L14" s="8">
        <f t="shared" si="2"/>
        <v>50.561497355720398</v>
      </c>
      <c r="M14" s="102">
        <v>0</v>
      </c>
      <c r="N14" s="88">
        <f t="shared" si="2"/>
        <v>0</v>
      </c>
      <c r="O14" s="104">
        <v>11239305</v>
      </c>
      <c r="P14" s="88">
        <f t="shared" si="2"/>
        <v>0.82006296200905793</v>
      </c>
      <c r="Q14" s="79">
        <f t="shared" si="3"/>
        <v>1370541717</v>
      </c>
      <c r="R14" s="9">
        <f t="shared" si="6"/>
        <v>25.974534327165461</v>
      </c>
      <c r="S14" s="81">
        <f t="shared" si="4"/>
        <v>1</v>
      </c>
      <c r="T14" s="5"/>
    </row>
    <row r="15" spans="1:20" ht="15.75" x14ac:dyDescent="0.25">
      <c r="A15" s="10"/>
      <c r="B15" s="22" t="s">
        <v>20</v>
      </c>
      <c r="C15" s="11">
        <v>2198902</v>
      </c>
      <c r="D15" s="38">
        <v>21</v>
      </c>
      <c r="E15" s="11">
        <v>-745213</v>
      </c>
      <c r="F15" s="11">
        <v>6038653</v>
      </c>
      <c r="G15" s="12">
        <f t="shared" si="5"/>
        <v>7492342</v>
      </c>
      <c r="H15" s="8">
        <f t="shared" si="0"/>
        <v>4.5058407180914184</v>
      </c>
      <c r="I15" s="12">
        <v>8788325</v>
      </c>
      <c r="J15" s="8">
        <f t="shared" si="1"/>
        <v>5.2852355950677055</v>
      </c>
      <c r="K15" s="12">
        <v>150000000</v>
      </c>
      <c r="L15" s="8">
        <f t="shared" si="2"/>
        <v>90.208923686840876</v>
      </c>
      <c r="M15" s="102">
        <v>0</v>
      </c>
      <c r="N15" s="88">
        <f t="shared" si="2"/>
        <v>0</v>
      </c>
      <c r="O15" s="104">
        <v>0</v>
      </c>
      <c r="P15" s="88">
        <f t="shared" si="2"/>
        <v>0</v>
      </c>
      <c r="Q15" s="79">
        <f t="shared" si="3"/>
        <v>166280667</v>
      </c>
      <c r="R15" s="9">
        <f t="shared" si="6"/>
        <v>3.1513545624787933</v>
      </c>
      <c r="S15" s="81">
        <f t="shared" si="4"/>
        <v>11</v>
      </c>
      <c r="T15" s="5"/>
    </row>
    <row r="16" spans="1:20" ht="15.75" x14ac:dyDescent="0.25">
      <c r="A16" s="10"/>
      <c r="B16" s="22" t="s">
        <v>21</v>
      </c>
      <c r="C16" s="11">
        <v>0</v>
      </c>
      <c r="D16" s="38">
        <v>0</v>
      </c>
      <c r="E16" s="11">
        <v>1600000</v>
      </c>
      <c r="F16" s="11">
        <v>0</v>
      </c>
      <c r="G16" s="12">
        <f t="shared" si="5"/>
        <v>1600000</v>
      </c>
      <c r="H16" s="8">
        <f t="shared" si="0"/>
        <v>1.4832056393703217</v>
      </c>
      <c r="I16" s="12">
        <v>47558532</v>
      </c>
      <c r="J16" s="8">
        <f t="shared" si="1"/>
        <v>44.086926789108695</v>
      </c>
      <c r="K16" s="12">
        <v>58715923</v>
      </c>
      <c r="L16" s="8">
        <f t="shared" si="2"/>
        <v>54.429867571520987</v>
      </c>
      <c r="M16" s="102">
        <v>0</v>
      </c>
      <c r="N16" s="88">
        <f t="shared" si="2"/>
        <v>0</v>
      </c>
      <c r="O16" s="104">
        <v>0</v>
      </c>
      <c r="P16" s="88">
        <f t="shared" si="2"/>
        <v>0</v>
      </c>
      <c r="Q16" s="79">
        <f t="shared" si="3"/>
        <v>107874455</v>
      </c>
      <c r="R16" s="9">
        <f t="shared" si="6"/>
        <v>2.0444388519271652</v>
      </c>
      <c r="S16" s="81">
        <f t="shared" si="4"/>
        <v>14</v>
      </c>
      <c r="T16" s="5"/>
    </row>
    <row r="17" spans="1:20" ht="15.75" x14ac:dyDescent="0.25">
      <c r="A17" s="10"/>
      <c r="B17" s="22" t="s">
        <v>22</v>
      </c>
      <c r="C17" s="11">
        <v>0</v>
      </c>
      <c r="D17" s="38">
        <v>0</v>
      </c>
      <c r="E17" s="11">
        <v>2419999</v>
      </c>
      <c r="F17" s="11">
        <v>2130001</v>
      </c>
      <c r="G17" s="12">
        <f t="shared" si="5"/>
        <v>4550000</v>
      </c>
      <c r="H17" s="8">
        <v>0</v>
      </c>
      <c r="I17" s="12">
        <v>0</v>
      </c>
      <c r="J17" s="8">
        <v>0</v>
      </c>
      <c r="K17" s="12">
        <v>0</v>
      </c>
      <c r="L17" s="8">
        <v>0</v>
      </c>
      <c r="M17" s="102">
        <v>0</v>
      </c>
      <c r="N17" s="88">
        <f t="shared" si="2"/>
        <v>0</v>
      </c>
      <c r="O17" s="104">
        <v>0</v>
      </c>
      <c r="P17" s="88">
        <f t="shared" si="2"/>
        <v>0</v>
      </c>
      <c r="Q17" s="79">
        <f t="shared" si="3"/>
        <v>4550000</v>
      </c>
      <c r="R17" s="9">
        <f t="shared" si="6"/>
        <v>8.6231691981837597E-2</v>
      </c>
      <c r="S17" s="81">
        <f t="shared" si="4"/>
        <v>36</v>
      </c>
      <c r="T17" s="5"/>
    </row>
    <row r="18" spans="1:20" ht="15.75" x14ac:dyDescent="0.25">
      <c r="A18" s="10"/>
      <c r="B18" s="23" t="s">
        <v>23</v>
      </c>
      <c r="C18" s="13">
        <v>0</v>
      </c>
      <c r="D18" s="39">
        <v>0</v>
      </c>
      <c r="E18" s="13">
        <v>2580777</v>
      </c>
      <c r="F18" s="13">
        <v>419223</v>
      </c>
      <c r="G18" s="14">
        <f t="shared" si="5"/>
        <v>3000000</v>
      </c>
      <c r="H18" s="15">
        <f t="shared" si="0"/>
        <v>1.5172170068758606</v>
      </c>
      <c r="I18" s="14">
        <v>7999944</v>
      </c>
      <c r="J18" s="15">
        <f t="shared" si="1"/>
        <v>4.0458836969515</v>
      </c>
      <c r="K18" s="14">
        <v>186730505</v>
      </c>
      <c r="L18" s="15">
        <f t="shared" si="2"/>
        <v>94.436899296172641</v>
      </c>
      <c r="M18" s="103">
        <v>0</v>
      </c>
      <c r="N18" s="89">
        <f t="shared" si="2"/>
        <v>0</v>
      </c>
      <c r="O18" s="107">
        <v>0</v>
      </c>
      <c r="P18" s="89">
        <f t="shared" si="2"/>
        <v>0</v>
      </c>
      <c r="Q18" s="99">
        <f t="shared" si="3"/>
        <v>197730449</v>
      </c>
      <c r="R18" s="16">
        <f t="shared" si="6"/>
        <v>3.7473914667249337</v>
      </c>
      <c r="S18" s="82">
        <f t="shared" si="4"/>
        <v>7</v>
      </c>
      <c r="T18" s="5"/>
    </row>
    <row r="19" spans="1:20" ht="15.75" x14ac:dyDescent="0.25">
      <c r="A19" s="10"/>
      <c r="B19" s="22" t="s">
        <v>24</v>
      </c>
      <c r="C19" s="11">
        <v>13319097</v>
      </c>
      <c r="D19" s="38">
        <v>94</v>
      </c>
      <c r="E19" s="11">
        <v>1994931</v>
      </c>
      <c r="F19" s="11">
        <v>10561862</v>
      </c>
      <c r="G19" s="12">
        <f t="shared" si="5"/>
        <v>25875890</v>
      </c>
      <c r="H19" s="8">
        <f t="shared" si="0"/>
        <v>29.087125528926265</v>
      </c>
      <c r="I19" s="12">
        <v>36548781</v>
      </c>
      <c r="J19" s="8">
        <f t="shared" si="1"/>
        <v>41.084537802418978</v>
      </c>
      <c r="K19" s="12">
        <v>25885271.000000004</v>
      </c>
      <c r="L19" s="8">
        <f t="shared" si="2"/>
        <v>29.097670724650431</v>
      </c>
      <c r="M19" s="102">
        <v>650000</v>
      </c>
      <c r="N19" s="88">
        <f t="shared" si="2"/>
        <v>0.73066594400432505</v>
      </c>
      <c r="O19" s="104">
        <v>0</v>
      </c>
      <c r="P19" s="88">
        <f t="shared" si="2"/>
        <v>0</v>
      </c>
      <c r="Q19" s="79">
        <f t="shared" si="3"/>
        <v>88959942</v>
      </c>
      <c r="R19" s="9">
        <f t="shared" si="6"/>
        <v>1.6859706191793711</v>
      </c>
      <c r="S19" s="81">
        <f t="shared" si="4"/>
        <v>16</v>
      </c>
      <c r="T19" s="5"/>
    </row>
    <row r="20" spans="1:20" ht="15.75" x14ac:dyDescent="0.25">
      <c r="A20" s="10"/>
      <c r="B20" s="22" t="s">
        <v>25</v>
      </c>
      <c r="C20" s="11">
        <v>15202310</v>
      </c>
      <c r="D20" s="38">
        <v>39</v>
      </c>
      <c r="E20" s="11">
        <v>3807808</v>
      </c>
      <c r="F20" s="21">
        <v>5210000</v>
      </c>
      <c r="G20" s="12">
        <f t="shared" si="5"/>
        <v>24220118</v>
      </c>
      <c r="H20" s="8">
        <f t="shared" si="0"/>
        <v>38.987112665043497</v>
      </c>
      <c r="I20" s="20">
        <v>32000000</v>
      </c>
      <c r="J20" s="8">
        <f t="shared" si="1"/>
        <v>51.510385097272938</v>
      </c>
      <c r="K20" s="12">
        <v>0</v>
      </c>
      <c r="L20" s="8">
        <f t="shared" si="2"/>
        <v>0</v>
      </c>
      <c r="M20" s="102">
        <v>0</v>
      </c>
      <c r="N20" s="88">
        <f t="shared" si="2"/>
        <v>0</v>
      </c>
      <c r="O20" s="104">
        <v>5903277</v>
      </c>
      <c r="P20" s="88">
        <f t="shared" si="2"/>
        <v>9.5025022376835651</v>
      </c>
      <c r="Q20" s="79">
        <f t="shared" si="3"/>
        <v>62123395</v>
      </c>
      <c r="R20" s="9">
        <f t="shared" si="6"/>
        <v>1.1773638379134133</v>
      </c>
      <c r="S20" s="81">
        <f t="shared" si="4"/>
        <v>19</v>
      </c>
      <c r="T20" s="5"/>
    </row>
    <row r="21" spans="1:20" ht="15.75" x14ac:dyDescent="0.25">
      <c r="A21" s="10"/>
      <c r="B21" s="22" t="s">
        <v>67</v>
      </c>
      <c r="C21" s="11">
        <v>0</v>
      </c>
      <c r="D21" s="38">
        <v>0</v>
      </c>
      <c r="E21" s="11">
        <v>0</v>
      </c>
      <c r="F21" s="21">
        <v>0</v>
      </c>
      <c r="G21" s="12">
        <f t="shared" si="5"/>
        <v>0</v>
      </c>
      <c r="H21" s="8">
        <v>0</v>
      </c>
      <c r="I21" s="20">
        <v>0</v>
      </c>
      <c r="J21" s="8">
        <v>0</v>
      </c>
      <c r="K21" s="12">
        <v>0</v>
      </c>
      <c r="L21" s="8">
        <v>0</v>
      </c>
      <c r="M21" s="102">
        <v>0</v>
      </c>
      <c r="N21" s="88">
        <v>0</v>
      </c>
      <c r="O21" s="104">
        <v>0</v>
      </c>
      <c r="P21" s="88">
        <v>0</v>
      </c>
      <c r="Q21" s="79">
        <f t="shared" si="3"/>
        <v>0</v>
      </c>
      <c r="R21" s="9">
        <f t="shared" si="6"/>
        <v>0</v>
      </c>
      <c r="S21" s="81">
        <f t="shared" si="4"/>
        <v>53</v>
      </c>
      <c r="T21" s="5"/>
    </row>
    <row r="22" spans="1:20" ht="15.75" x14ac:dyDescent="0.25">
      <c r="A22" s="10"/>
      <c r="B22" s="22" t="s">
        <v>26</v>
      </c>
      <c r="C22" s="11">
        <v>7349267</v>
      </c>
      <c r="D22" s="38">
        <v>18</v>
      </c>
      <c r="E22" s="11">
        <v>7945224</v>
      </c>
      <c r="F22" s="11">
        <v>415833</v>
      </c>
      <c r="G22" s="12">
        <f t="shared" si="5"/>
        <v>15710324</v>
      </c>
      <c r="H22" s="8">
        <f t="shared" si="0"/>
        <v>5.8853942127133978</v>
      </c>
      <c r="I22" s="12">
        <v>0</v>
      </c>
      <c r="J22" s="8">
        <f t="shared" si="1"/>
        <v>0</v>
      </c>
      <c r="K22" s="12">
        <v>251227173</v>
      </c>
      <c r="L22" s="8">
        <f t="shared" si="2"/>
        <v>94.114605787286592</v>
      </c>
      <c r="M22" s="102">
        <v>0</v>
      </c>
      <c r="N22" s="88">
        <f t="shared" si="2"/>
        <v>0</v>
      </c>
      <c r="O22" s="104">
        <v>0</v>
      </c>
      <c r="P22" s="88">
        <f t="shared" si="2"/>
        <v>0</v>
      </c>
      <c r="Q22" s="79">
        <f t="shared" si="3"/>
        <v>266937497</v>
      </c>
      <c r="R22" s="9">
        <f t="shared" si="6"/>
        <v>5.0590048394959775</v>
      </c>
      <c r="S22" s="81">
        <f t="shared" si="4"/>
        <v>4</v>
      </c>
      <c r="T22" s="5"/>
    </row>
    <row r="23" spans="1:20" ht="15.75" x14ac:dyDescent="0.25">
      <c r="A23" s="10"/>
      <c r="B23" s="23" t="s">
        <v>27</v>
      </c>
      <c r="C23" s="13">
        <v>405000</v>
      </c>
      <c r="D23" s="39">
        <v>3</v>
      </c>
      <c r="E23" s="13">
        <v>1361000</v>
      </c>
      <c r="F23" s="13">
        <v>220680</v>
      </c>
      <c r="G23" s="14">
        <f t="shared" si="5"/>
        <v>1986680</v>
      </c>
      <c r="H23" s="15">
        <f t="shared" si="0"/>
        <v>100</v>
      </c>
      <c r="I23" s="14">
        <v>0</v>
      </c>
      <c r="J23" s="15">
        <f t="shared" si="1"/>
        <v>0</v>
      </c>
      <c r="K23" s="14">
        <v>0</v>
      </c>
      <c r="L23" s="15">
        <f t="shared" si="2"/>
        <v>0</v>
      </c>
      <c r="M23" s="103">
        <v>0</v>
      </c>
      <c r="N23" s="89">
        <f t="shared" si="2"/>
        <v>0</v>
      </c>
      <c r="O23" s="107">
        <v>0</v>
      </c>
      <c r="P23" s="89">
        <f t="shared" si="2"/>
        <v>0</v>
      </c>
      <c r="Q23" s="99">
        <f t="shared" si="3"/>
        <v>1986680</v>
      </c>
      <c r="R23" s="16">
        <f t="shared" si="6"/>
        <v>3.7651599522302667E-2</v>
      </c>
      <c r="S23" s="82">
        <f t="shared" si="4"/>
        <v>42</v>
      </c>
      <c r="T23" s="5"/>
    </row>
    <row r="24" spans="1:20" ht="15.75" x14ac:dyDescent="0.25">
      <c r="A24" s="10"/>
      <c r="B24" s="22" t="s">
        <v>28</v>
      </c>
      <c r="C24" s="11">
        <v>20621973</v>
      </c>
      <c r="D24" s="38">
        <v>85</v>
      </c>
      <c r="E24" s="11">
        <v>605559</v>
      </c>
      <c r="F24" s="11">
        <v>100000</v>
      </c>
      <c r="G24" s="12">
        <f t="shared" si="5"/>
        <v>21327532</v>
      </c>
      <c r="H24" s="8">
        <f t="shared" si="0"/>
        <v>7.9076587359120278</v>
      </c>
      <c r="I24" s="12">
        <v>240099713</v>
      </c>
      <c r="J24" s="8">
        <f t="shared" si="1"/>
        <v>89.022330056493203</v>
      </c>
      <c r="K24" s="12">
        <v>5080044</v>
      </c>
      <c r="L24" s="8">
        <f t="shared" si="2"/>
        <v>1.8835397511262664</v>
      </c>
      <c r="M24" s="102">
        <v>3200000</v>
      </c>
      <c r="N24" s="88">
        <f t="shared" si="2"/>
        <v>1.1864714564684975</v>
      </c>
      <c r="O24" s="104">
        <v>0</v>
      </c>
      <c r="P24" s="88">
        <f t="shared" si="2"/>
        <v>0</v>
      </c>
      <c r="Q24" s="79">
        <f t="shared" si="3"/>
        <v>269707289</v>
      </c>
      <c r="R24" s="9">
        <f t="shared" si="6"/>
        <v>5.111497993473507</v>
      </c>
      <c r="S24" s="81">
        <f t="shared" si="4"/>
        <v>3</v>
      </c>
      <c r="T24" s="5"/>
    </row>
    <row r="25" spans="1:20" ht="15.75" x14ac:dyDescent="0.25">
      <c r="A25" s="10"/>
      <c r="B25" s="22" t="s">
        <v>29</v>
      </c>
      <c r="C25" s="11">
        <v>6253639</v>
      </c>
      <c r="D25" s="38">
        <v>30</v>
      </c>
      <c r="E25" s="11">
        <v>1463190</v>
      </c>
      <c r="F25" s="11">
        <v>508831</v>
      </c>
      <c r="G25" s="12">
        <f t="shared" si="5"/>
        <v>8225660</v>
      </c>
      <c r="H25" s="8">
        <f t="shared" si="0"/>
        <v>35.296475184170596</v>
      </c>
      <c r="I25" s="12">
        <v>15078820</v>
      </c>
      <c r="J25" s="8">
        <f t="shared" si="1"/>
        <v>64.703524815829411</v>
      </c>
      <c r="K25" s="12">
        <v>0</v>
      </c>
      <c r="L25" s="8">
        <f t="shared" si="2"/>
        <v>0</v>
      </c>
      <c r="M25" s="102">
        <v>0</v>
      </c>
      <c r="N25" s="88">
        <f t="shared" si="2"/>
        <v>0</v>
      </c>
      <c r="O25" s="104">
        <v>0</v>
      </c>
      <c r="P25" s="88">
        <f t="shared" si="2"/>
        <v>0</v>
      </c>
      <c r="Q25" s="79">
        <f t="shared" si="3"/>
        <v>23304480</v>
      </c>
      <c r="R25" s="9">
        <f t="shared" si="6"/>
        <v>0.44166697607843841</v>
      </c>
      <c r="S25" s="81">
        <f t="shared" si="4"/>
        <v>24</v>
      </c>
      <c r="T25" s="5"/>
    </row>
    <row r="26" spans="1:20" ht="15.75" x14ac:dyDescent="0.25">
      <c r="A26" s="10"/>
      <c r="B26" s="22" t="s">
        <v>30</v>
      </c>
      <c r="C26" s="11">
        <v>2237814</v>
      </c>
      <c r="D26" s="38">
        <v>23</v>
      </c>
      <c r="E26" s="11">
        <v>11114173</v>
      </c>
      <c r="F26" s="11">
        <v>1592201</v>
      </c>
      <c r="G26" s="12">
        <f t="shared" si="5"/>
        <v>14944188</v>
      </c>
      <c r="H26" s="8">
        <f t="shared" si="0"/>
        <v>100</v>
      </c>
      <c r="I26" s="12">
        <v>0</v>
      </c>
      <c r="J26" s="8">
        <f t="shared" si="1"/>
        <v>0</v>
      </c>
      <c r="K26" s="12">
        <v>0</v>
      </c>
      <c r="L26" s="8">
        <f t="shared" si="2"/>
        <v>0</v>
      </c>
      <c r="M26" s="102">
        <v>0</v>
      </c>
      <c r="N26" s="88">
        <f t="shared" si="2"/>
        <v>0</v>
      </c>
      <c r="O26" s="104">
        <v>0</v>
      </c>
      <c r="P26" s="88">
        <f t="shared" si="2"/>
        <v>0</v>
      </c>
      <c r="Q26" s="79">
        <f t="shared" si="3"/>
        <v>14944188</v>
      </c>
      <c r="R26" s="9">
        <f t="shared" si="6"/>
        <v>0.28322255308454369</v>
      </c>
      <c r="S26" s="81">
        <f t="shared" si="4"/>
        <v>27</v>
      </c>
      <c r="T26" s="5"/>
    </row>
    <row r="27" spans="1:20" ht="15.75" x14ac:dyDescent="0.25">
      <c r="A27" s="10"/>
      <c r="B27" s="22" t="s">
        <v>31</v>
      </c>
      <c r="C27" s="11">
        <v>1077070</v>
      </c>
      <c r="D27" s="38">
        <v>18</v>
      </c>
      <c r="E27" s="11">
        <v>0</v>
      </c>
      <c r="F27" s="11">
        <v>0</v>
      </c>
      <c r="G27" s="12">
        <f t="shared" si="5"/>
        <v>1077070</v>
      </c>
      <c r="H27" s="8">
        <f t="shared" si="0"/>
        <v>100</v>
      </c>
      <c r="I27" s="12">
        <v>0</v>
      </c>
      <c r="J27" s="8">
        <f t="shared" si="1"/>
        <v>0</v>
      </c>
      <c r="K27" s="12">
        <v>0</v>
      </c>
      <c r="L27" s="8">
        <f t="shared" si="2"/>
        <v>0</v>
      </c>
      <c r="M27" s="102">
        <v>0</v>
      </c>
      <c r="N27" s="88">
        <f t="shared" si="2"/>
        <v>0</v>
      </c>
      <c r="O27" s="104">
        <v>0</v>
      </c>
      <c r="P27" s="88">
        <f t="shared" si="2"/>
        <v>0</v>
      </c>
      <c r="Q27" s="79">
        <f t="shared" si="3"/>
        <v>1077070</v>
      </c>
      <c r="R27" s="9">
        <f t="shared" si="6"/>
        <v>2.0412652413819302E-2</v>
      </c>
      <c r="S27" s="81">
        <f t="shared" si="4"/>
        <v>49</v>
      </c>
      <c r="T27" s="5"/>
    </row>
    <row r="28" spans="1:20" ht="15.75" x14ac:dyDescent="0.25">
      <c r="A28" s="10"/>
      <c r="B28" s="23" t="s">
        <v>32</v>
      </c>
      <c r="C28" s="13">
        <v>961314</v>
      </c>
      <c r="D28" s="39">
        <v>6</v>
      </c>
      <c r="E28" s="13">
        <v>199504</v>
      </c>
      <c r="F28" s="13">
        <v>482793</v>
      </c>
      <c r="G28" s="14">
        <f t="shared" si="5"/>
        <v>1643611</v>
      </c>
      <c r="H28" s="15">
        <f t="shared" si="0"/>
        <v>100</v>
      </c>
      <c r="I28" s="14">
        <v>0</v>
      </c>
      <c r="J28" s="15">
        <f t="shared" si="1"/>
        <v>0</v>
      </c>
      <c r="K28" s="14">
        <v>0</v>
      </c>
      <c r="L28" s="15">
        <f t="shared" si="2"/>
        <v>0</v>
      </c>
      <c r="M28" s="103">
        <v>0</v>
      </c>
      <c r="N28" s="89">
        <f t="shared" si="2"/>
        <v>0</v>
      </c>
      <c r="O28" s="107">
        <v>0</v>
      </c>
      <c r="P28" s="89">
        <f t="shared" si="2"/>
        <v>0</v>
      </c>
      <c r="Q28" s="99">
        <f t="shared" si="3"/>
        <v>1643611</v>
      </c>
      <c r="R28" s="16">
        <f t="shared" si="6"/>
        <v>3.1149748898892323E-2</v>
      </c>
      <c r="S28" s="82">
        <f t="shared" si="4"/>
        <v>45</v>
      </c>
      <c r="T28" s="5"/>
    </row>
    <row r="29" spans="1:20" ht="15.75" x14ac:dyDescent="0.25">
      <c r="A29" s="10"/>
      <c r="B29" s="22" t="s">
        <v>70</v>
      </c>
      <c r="C29" s="11">
        <v>593519</v>
      </c>
      <c r="D29" s="38">
        <v>2</v>
      </c>
      <c r="E29" s="11">
        <v>1669983</v>
      </c>
      <c r="F29" s="11">
        <v>773020</v>
      </c>
      <c r="G29" s="12">
        <f t="shared" si="5"/>
        <v>3036522</v>
      </c>
      <c r="H29" s="8">
        <f t="shared" si="0"/>
        <v>29.640995625678666</v>
      </c>
      <c r="I29" s="12">
        <v>6971810</v>
      </c>
      <c r="J29" s="8">
        <f t="shared" si="1"/>
        <v>68.055291452873647</v>
      </c>
      <c r="K29" s="12">
        <v>236000</v>
      </c>
      <c r="L29" s="8">
        <f t="shared" si="2"/>
        <v>2.3037129214476848</v>
      </c>
      <c r="M29" s="102">
        <v>0</v>
      </c>
      <c r="N29" s="88">
        <f t="shared" si="2"/>
        <v>0</v>
      </c>
      <c r="O29" s="104">
        <v>0</v>
      </c>
      <c r="P29" s="88">
        <f t="shared" si="2"/>
        <v>0</v>
      </c>
      <c r="Q29" s="79">
        <f t="shared" si="3"/>
        <v>10244332</v>
      </c>
      <c r="R29" s="9">
        <f t="shared" si="6"/>
        <v>0.19415078716124887</v>
      </c>
      <c r="S29" s="81">
        <f t="shared" si="4"/>
        <v>30</v>
      </c>
      <c r="T29" s="5"/>
    </row>
    <row r="30" spans="1:20" ht="15.75" x14ac:dyDescent="0.25">
      <c r="A30" s="10"/>
      <c r="B30" s="22" t="s">
        <v>33</v>
      </c>
      <c r="C30" s="11">
        <v>2160973</v>
      </c>
      <c r="D30" s="38">
        <v>7</v>
      </c>
      <c r="E30" s="11">
        <v>1530419</v>
      </c>
      <c r="F30" s="11">
        <v>0</v>
      </c>
      <c r="G30" s="12">
        <f t="shared" si="5"/>
        <v>3691392</v>
      </c>
      <c r="H30" s="8">
        <f t="shared" si="0"/>
        <v>29.453489532754173</v>
      </c>
      <c r="I30" s="12">
        <v>8841561</v>
      </c>
      <c r="J30" s="8">
        <f t="shared" si="1"/>
        <v>70.546510467245824</v>
      </c>
      <c r="K30" s="12">
        <v>0</v>
      </c>
      <c r="L30" s="8">
        <f t="shared" si="2"/>
        <v>0</v>
      </c>
      <c r="M30" s="102">
        <v>0</v>
      </c>
      <c r="N30" s="88">
        <f t="shared" si="2"/>
        <v>0</v>
      </c>
      <c r="O30" s="104">
        <v>0</v>
      </c>
      <c r="P30" s="88">
        <f t="shared" si="2"/>
        <v>0</v>
      </c>
      <c r="Q30" s="79">
        <f t="shared" si="3"/>
        <v>12532953</v>
      </c>
      <c r="R30" s="9">
        <f t="shared" si="6"/>
        <v>0.23752477861952692</v>
      </c>
      <c r="S30" s="81">
        <f t="shared" si="4"/>
        <v>29</v>
      </c>
      <c r="T30" s="5"/>
    </row>
    <row r="31" spans="1:20" ht="15.75" x14ac:dyDescent="0.25">
      <c r="A31" s="10"/>
      <c r="B31" s="22" t="s">
        <v>34</v>
      </c>
      <c r="C31" s="11">
        <v>0</v>
      </c>
      <c r="D31" s="38">
        <v>0</v>
      </c>
      <c r="E31" s="11">
        <v>2263186</v>
      </c>
      <c r="F31" s="11">
        <v>7345065</v>
      </c>
      <c r="G31" s="12">
        <f t="shared" si="5"/>
        <v>9608251</v>
      </c>
      <c r="H31" s="8">
        <f t="shared" si="0"/>
        <v>10.389854394882271</v>
      </c>
      <c r="I31" s="12">
        <v>82868993</v>
      </c>
      <c r="J31" s="8">
        <f t="shared" si="1"/>
        <v>89.610145605117737</v>
      </c>
      <c r="K31" s="12">
        <v>0</v>
      </c>
      <c r="L31" s="8">
        <f t="shared" si="2"/>
        <v>0</v>
      </c>
      <c r="M31" s="102">
        <v>0</v>
      </c>
      <c r="N31" s="88">
        <f t="shared" si="2"/>
        <v>0</v>
      </c>
      <c r="O31" s="104">
        <v>0</v>
      </c>
      <c r="P31" s="88">
        <f t="shared" si="2"/>
        <v>0</v>
      </c>
      <c r="Q31" s="79">
        <f t="shared" si="3"/>
        <v>92477244</v>
      </c>
      <c r="R31" s="9">
        <f t="shared" si="6"/>
        <v>1.7526305977884045</v>
      </c>
      <c r="S31" s="81">
        <f t="shared" si="4"/>
        <v>15</v>
      </c>
      <c r="T31" s="5"/>
    </row>
    <row r="32" spans="1:20" ht="15.75" x14ac:dyDescent="0.25">
      <c r="A32" s="10"/>
      <c r="B32" s="22" t="s">
        <v>71</v>
      </c>
      <c r="C32" s="11">
        <v>15261241</v>
      </c>
      <c r="D32" s="38">
        <v>72</v>
      </c>
      <c r="E32" s="11">
        <v>3157368</v>
      </c>
      <c r="F32" s="11">
        <v>1684710</v>
      </c>
      <c r="G32" s="12">
        <f t="shared" si="5"/>
        <v>20103319</v>
      </c>
      <c r="H32" s="8">
        <f t="shared" si="0"/>
        <v>23.883571249474215</v>
      </c>
      <c r="I32" s="12">
        <v>64068846</v>
      </c>
      <c r="J32" s="8">
        <f t="shared" si="1"/>
        <v>76.116428750525785</v>
      </c>
      <c r="K32" s="12">
        <v>0</v>
      </c>
      <c r="L32" s="8">
        <f t="shared" si="2"/>
        <v>0</v>
      </c>
      <c r="M32" s="102">
        <v>0</v>
      </c>
      <c r="N32" s="88">
        <f t="shared" si="2"/>
        <v>0</v>
      </c>
      <c r="O32" s="104">
        <v>0</v>
      </c>
      <c r="P32" s="88">
        <f t="shared" si="2"/>
        <v>0</v>
      </c>
      <c r="Q32" s="79">
        <f t="shared" si="3"/>
        <v>84172165</v>
      </c>
      <c r="R32" s="9">
        <f t="shared" si="6"/>
        <v>1.5952325726866838</v>
      </c>
      <c r="S32" s="81">
        <f t="shared" si="4"/>
        <v>17</v>
      </c>
      <c r="T32" s="5"/>
    </row>
    <row r="33" spans="1:20" ht="15.75" x14ac:dyDescent="0.25">
      <c r="A33" s="10"/>
      <c r="B33" s="23" t="s">
        <v>35</v>
      </c>
      <c r="C33" s="13">
        <v>9906626</v>
      </c>
      <c r="D33" s="39">
        <v>75</v>
      </c>
      <c r="E33" s="13">
        <v>24423959</v>
      </c>
      <c r="F33" s="13">
        <v>7925647</v>
      </c>
      <c r="G33" s="14">
        <f t="shared" si="5"/>
        <v>42256232</v>
      </c>
      <c r="H33" s="15">
        <f t="shared" si="0"/>
        <v>88.436131051011685</v>
      </c>
      <c r="I33" s="14">
        <v>1056425</v>
      </c>
      <c r="J33" s="15">
        <f t="shared" si="1"/>
        <v>2.2109434590752204</v>
      </c>
      <c r="K33" s="14">
        <v>4468981</v>
      </c>
      <c r="L33" s="15">
        <f t="shared" si="2"/>
        <v>9.3529254899130922</v>
      </c>
      <c r="M33" s="103">
        <v>0</v>
      </c>
      <c r="N33" s="89">
        <f t="shared" si="2"/>
        <v>0</v>
      </c>
      <c r="O33" s="107">
        <v>0</v>
      </c>
      <c r="P33" s="89">
        <f t="shared" si="2"/>
        <v>0</v>
      </c>
      <c r="Q33" s="99">
        <f t="shared" si="3"/>
        <v>47781638</v>
      </c>
      <c r="R33" s="16">
        <f t="shared" si="6"/>
        <v>0.90555856931948731</v>
      </c>
      <c r="S33" s="82">
        <f t="shared" si="4"/>
        <v>20</v>
      </c>
      <c r="T33" s="5"/>
    </row>
    <row r="34" spans="1:20" ht="15.75" x14ac:dyDescent="0.25">
      <c r="A34" s="10"/>
      <c r="B34" s="22" t="s">
        <v>36</v>
      </c>
      <c r="C34" s="11">
        <v>9608278</v>
      </c>
      <c r="D34" s="38">
        <v>26</v>
      </c>
      <c r="E34" s="11">
        <v>1910364</v>
      </c>
      <c r="F34" s="11">
        <v>360000</v>
      </c>
      <c r="G34" s="12">
        <f t="shared" si="5"/>
        <v>11878642</v>
      </c>
      <c r="H34" s="8">
        <f t="shared" si="0"/>
        <v>10.176488363345868</v>
      </c>
      <c r="I34" s="12">
        <v>6404000</v>
      </c>
      <c r="J34" s="8">
        <f t="shared" si="1"/>
        <v>5.4863368623170015</v>
      </c>
      <c r="K34" s="12">
        <v>98443694</v>
      </c>
      <c r="L34" s="8">
        <f t="shared" si="2"/>
        <v>84.337174774337129</v>
      </c>
      <c r="M34" s="102">
        <v>0</v>
      </c>
      <c r="N34" s="88">
        <f t="shared" si="2"/>
        <v>0</v>
      </c>
      <c r="O34" s="104">
        <v>0</v>
      </c>
      <c r="P34" s="88">
        <f t="shared" si="2"/>
        <v>0</v>
      </c>
      <c r="Q34" s="79">
        <f t="shared" si="3"/>
        <v>116726336</v>
      </c>
      <c r="R34" s="9">
        <f t="shared" si="6"/>
        <v>2.2121998795869189</v>
      </c>
      <c r="S34" s="81">
        <f t="shared" si="4"/>
        <v>13</v>
      </c>
      <c r="T34" s="5"/>
    </row>
    <row r="35" spans="1:20" ht="15.75" x14ac:dyDescent="0.25">
      <c r="A35" s="10"/>
      <c r="B35" s="22" t="s">
        <v>37</v>
      </c>
      <c r="C35" s="11">
        <v>783500</v>
      </c>
      <c r="D35" s="38">
        <v>28</v>
      </c>
      <c r="E35" s="11">
        <v>0</v>
      </c>
      <c r="F35" s="11">
        <v>464000</v>
      </c>
      <c r="G35" s="12">
        <f t="shared" si="5"/>
        <v>1247500</v>
      </c>
      <c r="H35" s="8">
        <v>0</v>
      </c>
      <c r="I35" s="12">
        <v>0</v>
      </c>
      <c r="J35" s="8">
        <v>0</v>
      </c>
      <c r="K35" s="12">
        <v>0</v>
      </c>
      <c r="L35" s="8">
        <v>0</v>
      </c>
      <c r="M35" s="104">
        <v>0</v>
      </c>
      <c r="N35" s="88">
        <v>0</v>
      </c>
      <c r="O35" s="104">
        <v>0</v>
      </c>
      <c r="P35" s="88">
        <v>0</v>
      </c>
      <c r="Q35" s="79">
        <f t="shared" si="3"/>
        <v>1247500</v>
      </c>
      <c r="R35" s="9">
        <f t="shared" si="6"/>
        <v>2.3642645219196134E-2</v>
      </c>
      <c r="S35" s="81">
        <f t="shared" si="4"/>
        <v>47</v>
      </c>
      <c r="T35" s="5"/>
    </row>
    <row r="36" spans="1:20" ht="15.75" x14ac:dyDescent="0.25">
      <c r="A36" s="10"/>
      <c r="B36" s="22" t="s">
        <v>38</v>
      </c>
      <c r="C36" s="11">
        <v>7779820</v>
      </c>
      <c r="D36" s="38">
        <v>21</v>
      </c>
      <c r="E36" s="11">
        <v>282372</v>
      </c>
      <c r="F36" s="11">
        <v>0</v>
      </c>
      <c r="G36" s="12">
        <f t="shared" si="5"/>
        <v>8062192</v>
      </c>
      <c r="H36" s="8">
        <f t="shared" si="0"/>
        <v>33.262882778608279</v>
      </c>
      <c r="I36" s="12">
        <v>16175611</v>
      </c>
      <c r="J36" s="8">
        <f t="shared" si="1"/>
        <v>66.737117221391728</v>
      </c>
      <c r="K36" s="12">
        <v>0</v>
      </c>
      <c r="L36" s="8">
        <f t="shared" si="2"/>
        <v>0</v>
      </c>
      <c r="M36" s="102">
        <v>0</v>
      </c>
      <c r="N36" s="88">
        <f t="shared" si="2"/>
        <v>0</v>
      </c>
      <c r="O36" s="104">
        <v>0</v>
      </c>
      <c r="P36" s="88">
        <f t="shared" si="2"/>
        <v>0</v>
      </c>
      <c r="Q36" s="79">
        <f t="shared" si="3"/>
        <v>24237803</v>
      </c>
      <c r="R36" s="9">
        <f t="shared" si="6"/>
        <v>0.45935533244229876</v>
      </c>
      <c r="S36" s="81">
        <f t="shared" si="4"/>
        <v>23</v>
      </c>
      <c r="T36" s="5"/>
    </row>
    <row r="37" spans="1:20" ht="15.75" x14ac:dyDescent="0.25">
      <c r="A37" s="10"/>
      <c r="B37" s="22" t="s">
        <v>39</v>
      </c>
      <c r="C37" s="11">
        <v>957888</v>
      </c>
      <c r="D37" s="38">
        <v>6</v>
      </c>
      <c r="E37" s="11">
        <v>0</v>
      </c>
      <c r="F37" s="11">
        <v>4800</v>
      </c>
      <c r="G37" s="12">
        <f t="shared" si="5"/>
        <v>962688</v>
      </c>
      <c r="H37" s="8">
        <f t="shared" si="0"/>
        <v>100</v>
      </c>
      <c r="I37" s="12">
        <v>0</v>
      </c>
      <c r="J37" s="8">
        <f t="shared" si="1"/>
        <v>0</v>
      </c>
      <c r="K37" s="12">
        <v>0</v>
      </c>
      <c r="L37" s="8">
        <f t="shared" si="2"/>
        <v>0</v>
      </c>
      <c r="M37" s="102">
        <v>0</v>
      </c>
      <c r="N37" s="88">
        <f t="shared" si="2"/>
        <v>0</v>
      </c>
      <c r="O37" s="104">
        <v>0</v>
      </c>
      <c r="P37" s="88">
        <f t="shared" si="2"/>
        <v>0</v>
      </c>
      <c r="Q37" s="79">
        <f t="shared" si="3"/>
        <v>962688</v>
      </c>
      <c r="R37" s="9">
        <f t="shared" si="6"/>
        <v>1.8244882437496984E-2</v>
      </c>
      <c r="S37" s="81">
        <f t="shared" si="4"/>
        <v>51</v>
      </c>
      <c r="T37" s="5"/>
    </row>
    <row r="38" spans="1:20" ht="15.75" x14ac:dyDescent="0.25">
      <c r="A38" s="10"/>
      <c r="B38" s="23" t="s">
        <v>40</v>
      </c>
      <c r="C38" s="13">
        <v>868778</v>
      </c>
      <c r="D38" s="39">
        <v>2</v>
      </c>
      <c r="E38" s="13">
        <v>2063824</v>
      </c>
      <c r="F38" s="13">
        <v>91200</v>
      </c>
      <c r="G38" s="14">
        <f t="shared" si="5"/>
        <v>3023802</v>
      </c>
      <c r="H38" s="51">
        <f t="shared" si="0"/>
        <v>100</v>
      </c>
      <c r="I38" s="14">
        <v>0</v>
      </c>
      <c r="J38" s="51">
        <f t="shared" si="1"/>
        <v>0</v>
      </c>
      <c r="K38" s="14">
        <v>0</v>
      </c>
      <c r="L38" s="76">
        <f t="shared" si="2"/>
        <v>0</v>
      </c>
      <c r="M38" s="105">
        <v>0</v>
      </c>
      <c r="N38" s="90">
        <f t="shared" si="2"/>
        <v>0</v>
      </c>
      <c r="O38" s="108">
        <v>0</v>
      </c>
      <c r="P38" s="90">
        <f t="shared" si="2"/>
        <v>0</v>
      </c>
      <c r="Q38" s="99">
        <f t="shared" si="3"/>
        <v>3023802</v>
      </c>
      <c r="R38" s="16">
        <f t="shared" si="6"/>
        <v>5.7307156632541656E-2</v>
      </c>
      <c r="S38" s="82">
        <f t="shared" si="4"/>
        <v>38</v>
      </c>
      <c r="T38" s="5"/>
    </row>
    <row r="39" spans="1:20" ht="15.75" x14ac:dyDescent="0.25">
      <c r="A39" s="10"/>
      <c r="B39" s="22" t="s">
        <v>41</v>
      </c>
      <c r="C39" s="11">
        <v>1158967</v>
      </c>
      <c r="D39" s="38">
        <v>13</v>
      </c>
      <c r="E39" s="11">
        <v>210892</v>
      </c>
      <c r="F39" s="11">
        <v>74200</v>
      </c>
      <c r="G39" s="12">
        <f t="shared" si="5"/>
        <v>1444059</v>
      </c>
      <c r="H39" s="8">
        <f t="shared" si="0"/>
        <v>100</v>
      </c>
      <c r="I39" s="12">
        <v>0</v>
      </c>
      <c r="J39" s="8">
        <f t="shared" si="1"/>
        <v>0</v>
      </c>
      <c r="K39" s="12">
        <v>0</v>
      </c>
      <c r="L39" s="8">
        <f t="shared" si="2"/>
        <v>0</v>
      </c>
      <c r="M39" s="102">
        <v>0</v>
      </c>
      <c r="N39" s="88">
        <f t="shared" si="2"/>
        <v>0</v>
      </c>
      <c r="O39" s="104">
        <v>0</v>
      </c>
      <c r="P39" s="88">
        <f t="shared" si="2"/>
        <v>0</v>
      </c>
      <c r="Q39" s="79">
        <f t="shared" si="3"/>
        <v>1444059</v>
      </c>
      <c r="R39" s="9">
        <f t="shared" si="6"/>
        <v>2.7367835360791303E-2</v>
      </c>
      <c r="S39" s="81">
        <f t="shared" si="4"/>
        <v>46</v>
      </c>
      <c r="T39" s="5"/>
    </row>
    <row r="40" spans="1:20" ht="15.75" x14ac:dyDescent="0.25">
      <c r="A40" s="10"/>
      <c r="B40" s="22" t="s">
        <v>42</v>
      </c>
      <c r="C40" s="11">
        <v>0</v>
      </c>
      <c r="D40" s="38">
        <v>0</v>
      </c>
      <c r="E40" s="11">
        <v>197700</v>
      </c>
      <c r="F40" s="11">
        <v>0</v>
      </c>
      <c r="G40" s="12">
        <f t="shared" si="5"/>
        <v>197700</v>
      </c>
      <c r="H40" s="8">
        <f t="shared" si="0"/>
        <v>100</v>
      </c>
      <c r="I40" s="12">
        <v>0</v>
      </c>
      <c r="J40" s="8">
        <f t="shared" si="1"/>
        <v>0</v>
      </c>
      <c r="K40" s="12">
        <v>0</v>
      </c>
      <c r="L40" s="8">
        <f t="shared" si="2"/>
        <v>0</v>
      </c>
      <c r="M40" s="102">
        <v>0</v>
      </c>
      <c r="N40" s="88">
        <f t="shared" si="2"/>
        <v>0</v>
      </c>
      <c r="O40" s="104">
        <v>0</v>
      </c>
      <c r="P40" s="88">
        <f t="shared" si="2"/>
        <v>0</v>
      </c>
      <c r="Q40" s="79">
        <f t="shared" si="3"/>
        <v>197700</v>
      </c>
      <c r="R40" s="9">
        <f t="shared" si="6"/>
        <v>3.7468143966613832E-3</v>
      </c>
      <c r="S40" s="81">
        <f t="shared" si="4"/>
        <v>52</v>
      </c>
      <c r="T40" s="5"/>
    </row>
    <row r="41" spans="1:20" ht="15.75" x14ac:dyDescent="0.25">
      <c r="A41" s="10"/>
      <c r="B41" s="22" t="s">
        <v>43</v>
      </c>
      <c r="C41" s="11">
        <v>0</v>
      </c>
      <c r="D41" s="38">
        <v>0</v>
      </c>
      <c r="E41" s="11">
        <v>2615000</v>
      </c>
      <c r="F41" s="11">
        <v>543000</v>
      </c>
      <c r="G41" s="12">
        <f t="shared" si="5"/>
        <v>3158000</v>
      </c>
      <c r="H41" s="8">
        <f t="shared" si="0"/>
        <v>1.7842935341179977</v>
      </c>
      <c r="I41" s="12">
        <v>173830816</v>
      </c>
      <c r="J41" s="8">
        <f t="shared" si="1"/>
        <v>98.215706465882008</v>
      </c>
      <c r="K41" s="12">
        <v>0</v>
      </c>
      <c r="L41" s="8">
        <f t="shared" si="2"/>
        <v>0</v>
      </c>
      <c r="M41" s="102">
        <v>0</v>
      </c>
      <c r="N41" s="88">
        <f t="shared" si="2"/>
        <v>0</v>
      </c>
      <c r="O41" s="104">
        <v>0</v>
      </c>
      <c r="P41" s="88">
        <f t="shared" si="2"/>
        <v>0</v>
      </c>
      <c r="Q41" s="79">
        <f t="shared" si="3"/>
        <v>176988816</v>
      </c>
      <c r="R41" s="9">
        <f t="shared" si="6"/>
        <v>3.3542956188004682</v>
      </c>
      <c r="S41" s="81">
        <f t="shared" si="4"/>
        <v>9</v>
      </c>
      <c r="T41" s="5"/>
    </row>
    <row r="42" spans="1:20" ht="15.75" x14ac:dyDescent="0.25">
      <c r="A42" s="10"/>
      <c r="B42" s="22" t="s">
        <v>44</v>
      </c>
      <c r="C42" s="11">
        <v>1707903</v>
      </c>
      <c r="D42" s="38">
        <v>23</v>
      </c>
      <c r="E42" s="11">
        <v>187975</v>
      </c>
      <c r="F42" s="11">
        <v>99680</v>
      </c>
      <c r="G42" s="12">
        <f t="shared" si="5"/>
        <v>1995558</v>
      </c>
      <c r="H42" s="8">
        <f t="shared" si="0"/>
        <v>34.117135570597853</v>
      </c>
      <c r="I42" s="12">
        <v>3853579</v>
      </c>
      <c r="J42" s="8">
        <f t="shared" si="1"/>
        <v>65.882864429402161</v>
      </c>
      <c r="K42" s="12">
        <v>0</v>
      </c>
      <c r="L42" s="8">
        <f t="shared" si="2"/>
        <v>0</v>
      </c>
      <c r="M42" s="102">
        <v>0</v>
      </c>
      <c r="N42" s="88">
        <f t="shared" si="2"/>
        <v>0</v>
      </c>
      <c r="O42" s="104">
        <v>0</v>
      </c>
      <c r="P42" s="88">
        <f t="shared" si="2"/>
        <v>0</v>
      </c>
      <c r="Q42" s="79">
        <f t="shared" si="3"/>
        <v>5849137</v>
      </c>
      <c r="R42" s="9">
        <f t="shared" si="6"/>
        <v>0.11085296266891641</v>
      </c>
      <c r="S42" s="81">
        <f t="shared" si="4"/>
        <v>34</v>
      </c>
      <c r="T42" s="5"/>
    </row>
    <row r="43" spans="1:20" ht="15.75" x14ac:dyDescent="0.25">
      <c r="A43" s="10"/>
      <c r="B43" s="23" t="s">
        <v>45</v>
      </c>
      <c r="C43" s="13">
        <v>4013837</v>
      </c>
      <c r="D43" s="39">
        <v>19</v>
      </c>
      <c r="E43" s="13">
        <v>65606891</v>
      </c>
      <c r="F43" s="13">
        <v>538498</v>
      </c>
      <c r="G43" s="14">
        <f t="shared" si="5"/>
        <v>70159226</v>
      </c>
      <c r="H43" s="15">
        <f t="shared" si="0"/>
        <v>7.6054488113365935</v>
      </c>
      <c r="I43" s="14">
        <v>463415364</v>
      </c>
      <c r="J43" s="15">
        <f t="shared" si="1"/>
        <v>50.235471943332364</v>
      </c>
      <c r="K43" s="14">
        <v>389990000</v>
      </c>
      <c r="L43" s="15">
        <f t="shared" si="2"/>
        <v>42.275964987600602</v>
      </c>
      <c r="M43" s="103">
        <v>-1078255</v>
      </c>
      <c r="N43" s="89">
        <f t="shared" si="2"/>
        <v>-0.11688574226955895</v>
      </c>
      <c r="O43" s="107">
        <v>0</v>
      </c>
      <c r="P43" s="89">
        <f t="shared" si="2"/>
        <v>0</v>
      </c>
      <c r="Q43" s="99">
        <f t="shared" si="3"/>
        <v>922486335</v>
      </c>
      <c r="R43" s="16">
        <f t="shared" si="6"/>
        <v>17.48297966970863</v>
      </c>
      <c r="S43" s="82">
        <f t="shared" si="4"/>
        <v>2</v>
      </c>
      <c r="T43" s="5"/>
    </row>
    <row r="44" spans="1:20" ht="15.75" x14ac:dyDescent="0.25">
      <c r="A44" s="10"/>
      <c r="B44" s="22" t="s">
        <v>46</v>
      </c>
      <c r="C44" s="11">
        <v>3389307</v>
      </c>
      <c r="D44" s="38">
        <v>9</v>
      </c>
      <c r="E44" s="11">
        <v>543380</v>
      </c>
      <c r="F44" s="11">
        <v>311227</v>
      </c>
      <c r="G44" s="12">
        <f t="shared" si="5"/>
        <v>4243914</v>
      </c>
      <c r="H44" s="8">
        <f t="shared" si="0"/>
        <v>2.4905368538438499</v>
      </c>
      <c r="I44" s="12">
        <v>0</v>
      </c>
      <c r="J44" s="8">
        <f t="shared" si="1"/>
        <v>0</v>
      </c>
      <c r="K44" s="12">
        <v>166157660</v>
      </c>
      <c r="L44" s="8">
        <f t="shared" si="2"/>
        <v>97.509463146156151</v>
      </c>
      <c r="M44" s="102">
        <v>0</v>
      </c>
      <c r="N44" s="88">
        <f t="shared" si="2"/>
        <v>0</v>
      </c>
      <c r="O44" s="104">
        <v>0</v>
      </c>
      <c r="P44" s="88">
        <f t="shared" si="2"/>
        <v>0</v>
      </c>
      <c r="Q44" s="79">
        <f t="shared" si="3"/>
        <v>170401574</v>
      </c>
      <c r="R44" s="9">
        <f t="shared" si="6"/>
        <v>3.2294540752501772</v>
      </c>
      <c r="S44" s="81">
        <f t="shared" si="4"/>
        <v>10</v>
      </c>
      <c r="T44" s="5"/>
    </row>
    <row r="45" spans="1:20" ht="15.75" x14ac:dyDescent="0.25">
      <c r="A45" s="10"/>
      <c r="B45" s="22" t="s">
        <v>47</v>
      </c>
      <c r="C45" s="11">
        <v>1699576</v>
      </c>
      <c r="D45" s="38">
        <v>13</v>
      </c>
      <c r="E45" s="11">
        <v>0</v>
      </c>
      <c r="F45" s="11">
        <v>947500</v>
      </c>
      <c r="G45" s="12">
        <f t="shared" si="5"/>
        <v>2647076</v>
      </c>
      <c r="H45" s="8">
        <f t="shared" si="0"/>
        <v>100</v>
      </c>
      <c r="I45" s="12">
        <v>0</v>
      </c>
      <c r="J45" s="8">
        <f t="shared" si="1"/>
        <v>0</v>
      </c>
      <c r="K45" s="12">
        <v>0</v>
      </c>
      <c r="L45" s="8">
        <f t="shared" si="2"/>
        <v>0</v>
      </c>
      <c r="M45" s="102">
        <v>0</v>
      </c>
      <c r="N45" s="88">
        <f t="shared" si="2"/>
        <v>0</v>
      </c>
      <c r="O45" s="104">
        <v>0</v>
      </c>
      <c r="P45" s="88">
        <f t="shared" si="2"/>
        <v>0</v>
      </c>
      <c r="Q45" s="79">
        <f t="shared" si="3"/>
        <v>2647076</v>
      </c>
      <c r="R45" s="9">
        <f t="shared" si="6"/>
        <v>5.016743786472852E-2</v>
      </c>
      <c r="S45" s="81">
        <f t="shared" si="4"/>
        <v>41</v>
      </c>
      <c r="T45" s="5"/>
    </row>
    <row r="46" spans="1:20" ht="15.75" x14ac:dyDescent="0.25">
      <c r="A46" s="10"/>
      <c r="B46" s="22" t="s">
        <v>72</v>
      </c>
      <c r="C46" s="11">
        <v>0</v>
      </c>
      <c r="D46" s="38">
        <v>0</v>
      </c>
      <c r="E46" s="11">
        <v>0</v>
      </c>
      <c r="F46" s="11">
        <v>0</v>
      </c>
      <c r="G46" s="12">
        <f t="shared" si="5"/>
        <v>0</v>
      </c>
      <c r="H46" s="8">
        <v>0</v>
      </c>
      <c r="I46" s="12">
        <v>0</v>
      </c>
      <c r="J46" s="8">
        <v>0</v>
      </c>
      <c r="K46" s="12">
        <v>0</v>
      </c>
      <c r="L46" s="8">
        <v>0</v>
      </c>
      <c r="M46" s="102">
        <v>0</v>
      </c>
      <c r="N46" s="88">
        <v>0</v>
      </c>
      <c r="O46" s="104">
        <v>0</v>
      </c>
      <c r="P46" s="88">
        <v>0</v>
      </c>
      <c r="Q46" s="79">
        <f t="shared" si="3"/>
        <v>0</v>
      </c>
      <c r="R46" s="9">
        <f t="shared" si="6"/>
        <v>0</v>
      </c>
      <c r="S46" s="81">
        <f t="shared" si="4"/>
        <v>53</v>
      </c>
      <c r="T46" s="5"/>
    </row>
    <row r="47" spans="1:20" s="3" customFormat="1" ht="15.75" x14ac:dyDescent="0.25">
      <c r="A47" s="112"/>
      <c r="B47" s="113" t="s">
        <v>48</v>
      </c>
      <c r="C47" s="11">
        <v>7265411</v>
      </c>
      <c r="D47" s="38">
        <v>72</v>
      </c>
      <c r="E47" s="11">
        <v>10448550</v>
      </c>
      <c r="F47" s="11">
        <v>5113357</v>
      </c>
      <c r="G47" s="11">
        <f t="shared" si="5"/>
        <v>22827318</v>
      </c>
      <c r="H47" s="114">
        <f t="shared" si="0"/>
        <v>67.176439681815239</v>
      </c>
      <c r="I47" s="11">
        <v>11153819</v>
      </c>
      <c r="J47" s="114">
        <f t="shared" si="1"/>
        <v>32.823560318184761</v>
      </c>
      <c r="K47" s="11">
        <v>0</v>
      </c>
      <c r="L47" s="114">
        <f t="shared" si="2"/>
        <v>0</v>
      </c>
      <c r="M47" s="115">
        <v>0</v>
      </c>
      <c r="N47" s="116">
        <f t="shared" si="2"/>
        <v>0</v>
      </c>
      <c r="O47" s="117">
        <v>0</v>
      </c>
      <c r="P47" s="116">
        <f t="shared" si="2"/>
        <v>0</v>
      </c>
      <c r="Q47" s="118">
        <f t="shared" si="3"/>
        <v>33981137</v>
      </c>
      <c r="R47" s="119">
        <f t="shared" si="6"/>
        <v>0.64401119537947804</v>
      </c>
      <c r="S47" s="120">
        <f t="shared" si="4"/>
        <v>21</v>
      </c>
      <c r="T47" s="121"/>
    </row>
    <row r="48" spans="1:20" s="3" customFormat="1" ht="15.75" x14ac:dyDescent="0.25">
      <c r="B48" s="122" t="s">
        <v>49</v>
      </c>
      <c r="C48" s="13">
        <v>2610726</v>
      </c>
      <c r="D48" s="39">
        <v>13</v>
      </c>
      <c r="E48" s="13">
        <v>23240</v>
      </c>
      <c r="F48" s="13">
        <v>88950</v>
      </c>
      <c r="G48" s="13">
        <f t="shared" si="5"/>
        <v>2722916</v>
      </c>
      <c r="H48" s="123">
        <v>0</v>
      </c>
      <c r="I48" s="13">
        <v>0</v>
      </c>
      <c r="J48" s="123">
        <v>0</v>
      </c>
      <c r="K48" s="13">
        <v>0</v>
      </c>
      <c r="L48" s="123">
        <v>0</v>
      </c>
      <c r="M48" s="124">
        <v>0</v>
      </c>
      <c r="N48" s="125">
        <v>0</v>
      </c>
      <c r="O48" s="126">
        <v>0</v>
      </c>
      <c r="P48" s="125">
        <v>0</v>
      </c>
      <c r="Q48" s="127">
        <f t="shared" si="3"/>
        <v>2722916</v>
      </c>
      <c r="R48" s="128">
        <f t="shared" si="6"/>
        <v>5.1604759077893914E-2</v>
      </c>
      <c r="S48" s="129">
        <f t="shared" si="4"/>
        <v>39</v>
      </c>
      <c r="T48" s="121"/>
    </row>
    <row r="49" spans="1:20" s="3" customFormat="1" ht="15.75" x14ac:dyDescent="0.25">
      <c r="A49" s="112"/>
      <c r="B49" s="113" t="s">
        <v>50</v>
      </c>
      <c r="C49" s="11">
        <v>5500000</v>
      </c>
      <c r="D49" s="38">
        <v>9</v>
      </c>
      <c r="E49" s="11">
        <v>2823691</v>
      </c>
      <c r="F49" s="11">
        <v>1315702</v>
      </c>
      <c r="G49" s="11">
        <f t="shared" si="5"/>
        <v>9639393</v>
      </c>
      <c r="H49" s="114">
        <f t="shared" si="0"/>
        <v>7.5737852961601737</v>
      </c>
      <c r="I49" s="11">
        <v>17633729</v>
      </c>
      <c r="J49" s="114">
        <f t="shared" si="1"/>
        <v>13.85502981532896</v>
      </c>
      <c r="K49" s="11">
        <v>100000000</v>
      </c>
      <c r="L49" s="114">
        <f t="shared" si="2"/>
        <v>78.571184888510871</v>
      </c>
      <c r="M49" s="115">
        <v>0</v>
      </c>
      <c r="N49" s="116">
        <f t="shared" si="2"/>
        <v>0</v>
      </c>
      <c r="O49" s="117">
        <v>0</v>
      </c>
      <c r="P49" s="116">
        <f t="shared" si="2"/>
        <v>0</v>
      </c>
      <c r="Q49" s="118">
        <f t="shared" si="3"/>
        <v>127273122</v>
      </c>
      <c r="R49" s="119">
        <f t="shared" si="6"/>
        <v>2.4120827810705139</v>
      </c>
      <c r="S49" s="120">
        <f t="shared" si="4"/>
        <v>12</v>
      </c>
      <c r="T49" s="121"/>
    </row>
    <row r="50" spans="1:20" ht="15.75" x14ac:dyDescent="0.25">
      <c r="A50" s="10"/>
      <c r="B50" s="22" t="s">
        <v>51</v>
      </c>
      <c r="C50" s="11">
        <v>18025189</v>
      </c>
      <c r="D50" s="38">
        <v>46</v>
      </c>
      <c r="E50" s="11">
        <v>5353163</v>
      </c>
      <c r="F50" s="11">
        <v>37343243</v>
      </c>
      <c r="G50" s="12">
        <f t="shared" si="5"/>
        <v>60721595</v>
      </c>
      <c r="H50" s="8">
        <f t="shared" si="0"/>
        <v>32.358716684996381</v>
      </c>
      <c r="I50" s="12">
        <v>127276591</v>
      </c>
      <c r="J50" s="8">
        <f t="shared" si="1"/>
        <v>67.826069931153171</v>
      </c>
      <c r="K50" s="12">
        <v>-346754.73</v>
      </c>
      <c r="L50" s="8">
        <f t="shared" si="2"/>
        <v>-0.18478661614953321</v>
      </c>
      <c r="M50" s="102">
        <v>0</v>
      </c>
      <c r="N50" s="88">
        <f t="shared" si="2"/>
        <v>0</v>
      </c>
      <c r="O50" s="104">
        <v>0</v>
      </c>
      <c r="P50" s="88">
        <f t="shared" si="2"/>
        <v>0</v>
      </c>
      <c r="Q50" s="79">
        <f t="shared" si="3"/>
        <v>187651431.26999998</v>
      </c>
      <c r="R50" s="9">
        <f t="shared" si="6"/>
        <v>3.5563737189506832</v>
      </c>
      <c r="S50" s="81">
        <f t="shared" si="4"/>
        <v>8</v>
      </c>
      <c r="T50" s="5"/>
    </row>
    <row r="51" spans="1:20" ht="15.75" x14ac:dyDescent="0.25">
      <c r="A51" s="10"/>
      <c r="B51" s="22" t="s">
        <v>66</v>
      </c>
      <c r="C51" s="11">
        <v>4000000</v>
      </c>
      <c r="D51" s="38">
        <v>6</v>
      </c>
      <c r="E51" s="11">
        <v>0</v>
      </c>
      <c r="F51" s="11">
        <v>636680</v>
      </c>
      <c r="G51" s="12">
        <f t="shared" si="5"/>
        <v>4636680</v>
      </c>
      <c r="H51" s="8">
        <f t="shared" si="0"/>
        <v>32.782010321425155</v>
      </c>
      <c r="I51" s="12">
        <v>9507297</v>
      </c>
      <c r="J51" s="8">
        <f t="shared" si="1"/>
        <v>67.217989678574838</v>
      </c>
      <c r="K51" s="12">
        <v>0</v>
      </c>
      <c r="L51" s="8">
        <f t="shared" si="2"/>
        <v>0</v>
      </c>
      <c r="M51" s="102">
        <v>0</v>
      </c>
      <c r="N51" s="88">
        <f t="shared" si="2"/>
        <v>0</v>
      </c>
      <c r="O51" s="104">
        <v>0</v>
      </c>
      <c r="P51" s="88">
        <f t="shared" si="2"/>
        <v>0</v>
      </c>
      <c r="Q51" s="79">
        <f t="shared" si="3"/>
        <v>14143977</v>
      </c>
      <c r="R51" s="9">
        <f t="shared" si="6"/>
        <v>0.26805693803564734</v>
      </c>
      <c r="S51" s="81">
        <f t="shared" si="4"/>
        <v>28</v>
      </c>
      <c r="T51" s="5"/>
    </row>
    <row r="52" spans="1:20" ht="15.75" x14ac:dyDescent="0.25">
      <c r="A52" s="10"/>
      <c r="B52" s="22" t="s">
        <v>52</v>
      </c>
      <c r="C52" s="11">
        <v>0</v>
      </c>
      <c r="D52" s="38">
        <v>0</v>
      </c>
      <c r="E52" s="11">
        <v>820000</v>
      </c>
      <c r="F52" s="11">
        <v>0</v>
      </c>
      <c r="G52" s="12">
        <f t="shared" si="5"/>
        <v>820000</v>
      </c>
      <c r="H52" s="8">
        <f t="shared" si="0"/>
        <v>17.012448132780083</v>
      </c>
      <c r="I52" s="12">
        <v>4000000</v>
      </c>
      <c r="J52" s="8">
        <f t="shared" si="1"/>
        <v>82.987551867219921</v>
      </c>
      <c r="K52" s="12">
        <v>0</v>
      </c>
      <c r="L52" s="8">
        <f t="shared" si="2"/>
        <v>0</v>
      </c>
      <c r="M52" s="102">
        <v>0</v>
      </c>
      <c r="N52" s="88">
        <f t="shared" si="2"/>
        <v>0</v>
      </c>
      <c r="O52" s="104">
        <v>0</v>
      </c>
      <c r="P52" s="88">
        <f t="shared" si="2"/>
        <v>0</v>
      </c>
      <c r="Q52" s="79">
        <f t="shared" si="3"/>
        <v>4820000</v>
      </c>
      <c r="R52" s="9">
        <f t="shared" si="6"/>
        <v>9.1348737440100497E-2</v>
      </c>
      <c r="S52" s="81">
        <f t="shared" si="4"/>
        <v>35</v>
      </c>
      <c r="T52" s="5"/>
    </row>
    <row r="53" spans="1:20" ht="15.75" x14ac:dyDescent="0.25">
      <c r="A53" s="10"/>
      <c r="B53" s="23" t="s">
        <v>53</v>
      </c>
      <c r="C53" s="13">
        <v>0</v>
      </c>
      <c r="D53" s="39">
        <v>0</v>
      </c>
      <c r="E53" s="13">
        <v>0</v>
      </c>
      <c r="F53" s="13">
        <v>0</v>
      </c>
      <c r="G53" s="14">
        <f t="shared" si="5"/>
        <v>0</v>
      </c>
      <c r="H53" s="15">
        <v>0</v>
      </c>
      <c r="I53" s="14">
        <v>0</v>
      </c>
      <c r="J53" s="15">
        <v>0</v>
      </c>
      <c r="K53" s="14">
        <v>0</v>
      </c>
      <c r="L53" s="15">
        <v>0</v>
      </c>
      <c r="M53" s="103">
        <v>0</v>
      </c>
      <c r="N53" s="89">
        <v>0</v>
      </c>
      <c r="O53" s="107">
        <v>0</v>
      </c>
      <c r="P53" s="89">
        <v>0</v>
      </c>
      <c r="Q53" s="99">
        <f t="shared" si="3"/>
        <v>0</v>
      </c>
      <c r="R53" s="16">
        <f t="shared" si="6"/>
        <v>0</v>
      </c>
      <c r="S53" s="82">
        <f t="shared" si="4"/>
        <v>53</v>
      </c>
      <c r="T53" s="5"/>
    </row>
    <row r="54" spans="1:20" ht="15.75" x14ac:dyDescent="0.25">
      <c r="A54" s="10"/>
      <c r="B54" s="22" t="s">
        <v>54</v>
      </c>
      <c r="C54" s="11">
        <v>962859</v>
      </c>
      <c r="D54" s="38">
        <v>29</v>
      </c>
      <c r="E54" s="11">
        <v>35038</v>
      </c>
      <c r="F54" s="11">
        <v>0</v>
      </c>
      <c r="G54" s="12">
        <f t="shared" si="5"/>
        <v>997897</v>
      </c>
      <c r="H54" s="8">
        <f t="shared" si="0"/>
        <v>100</v>
      </c>
      <c r="I54" s="12">
        <v>0</v>
      </c>
      <c r="J54" s="8">
        <f t="shared" si="1"/>
        <v>0</v>
      </c>
      <c r="K54" s="12">
        <v>0</v>
      </c>
      <c r="L54" s="8">
        <f t="shared" si="2"/>
        <v>0</v>
      </c>
      <c r="M54" s="102">
        <v>0</v>
      </c>
      <c r="N54" s="88">
        <f t="shared" si="2"/>
        <v>0</v>
      </c>
      <c r="O54" s="104">
        <v>0</v>
      </c>
      <c r="P54" s="88">
        <f t="shared" si="2"/>
        <v>0</v>
      </c>
      <c r="Q54" s="79">
        <f t="shared" si="3"/>
        <v>997897</v>
      </c>
      <c r="R54" s="9">
        <f t="shared" si="6"/>
        <v>1.8912164117274682E-2</v>
      </c>
      <c r="S54" s="81">
        <f t="shared" si="4"/>
        <v>50</v>
      </c>
      <c r="T54" s="5"/>
    </row>
    <row r="55" spans="1:20" ht="15.75" x14ac:dyDescent="0.25">
      <c r="A55" s="10"/>
      <c r="B55" s="22" t="s">
        <v>55</v>
      </c>
      <c r="C55" s="11">
        <v>2708931</v>
      </c>
      <c r="D55" s="38">
        <v>76</v>
      </c>
      <c r="E55" s="11">
        <v>0</v>
      </c>
      <c r="F55" s="11">
        <v>0</v>
      </c>
      <c r="G55" s="12">
        <f t="shared" si="5"/>
        <v>2708931</v>
      </c>
      <c r="H55" s="8">
        <f t="shared" si="0"/>
        <v>66.244110261960671</v>
      </c>
      <c r="I55" s="12">
        <v>1380385</v>
      </c>
      <c r="J55" s="8">
        <f t="shared" si="1"/>
        <v>33.755889738039322</v>
      </c>
      <c r="K55" s="12">
        <v>0</v>
      </c>
      <c r="L55" s="8">
        <f t="shared" si="2"/>
        <v>0</v>
      </c>
      <c r="M55" s="102">
        <v>0</v>
      </c>
      <c r="N55" s="88">
        <f t="shared" si="2"/>
        <v>0</v>
      </c>
      <c r="O55" s="104">
        <v>0</v>
      </c>
      <c r="P55" s="88">
        <f t="shared" si="2"/>
        <v>0</v>
      </c>
      <c r="Q55" s="79">
        <f t="shared" si="3"/>
        <v>4089316</v>
      </c>
      <c r="R55" s="9">
        <f t="shared" si="6"/>
        <v>7.75007995007473E-2</v>
      </c>
      <c r="S55" s="81">
        <f t="shared" si="4"/>
        <v>37</v>
      </c>
      <c r="T55" s="5"/>
    </row>
    <row r="56" spans="1:20" ht="15.75" x14ac:dyDescent="0.25">
      <c r="A56" s="10"/>
      <c r="B56" s="22" t="s">
        <v>56</v>
      </c>
      <c r="C56" s="11">
        <v>23306422</v>
      </c>
      <c r="D56" s="38">
        <v>149</v>
      </c>
      <c r="E56" s="11">
        <v>17001359</v>
      </c>
      <c r="F56" s="11">
        <v>5331615</v>
      </c>
      <c r="G56" s="12">
        <f t="shared" si="5"/>
        <v>45639396</v>
      </c>
      <c r="H56" s="8">
        <f t="shared" si="0"/>
        <v>17.196303107617315</v>
      </c>
      <c r="I56" s="12">
        <v>23740006</v>
      </c>
      <c r="J56" s="8">
        <f t="shared" si="1"/>
        <v>8.9449110797315026</v>
      </c>
      <c r="K56" s="12">
        <v>196022968</v>
      </c>
      <c r="L56" s="8">
        <f t="shared" si="2"/>
        <v>73.858785812651178</v>
      </c>
      <c r="M56" s="102">
        <v>0</v>
      </c>
      <c r="N56" s="88">
        <f t="shared" si="2"/>
        <v>0</v>
      </c>
      <c r="O56" s="104">
        <v>0</v>
      </c>
      <c r="P56" s="88">
        <f t="shared" si="2"/>
        <v>0</v>
      </c>
      <c r="Q56" s="79">
        <f t="shared" si="3"/>
        <v>265402370</v>
      </c>
      <c r="R56" s="9">
        <f t="shared" si="6"/>
        <v>5.0299110815581747</v>
      </c>
      <c r="S56" s="81">
        <f t="shared" si="4"/>
        <v>5</v>
      </c>
      <c r="T56" s="5"/>
    </row>
    <row r="57" spans="1:20" ht="15.75" x14ac:dyDescent="0.25">
      <c r="A57" s="10"/>
      <c r="B57" s="22" t="s">
        <v>57</v>
      </c>
      <c r="C57" s="11">
        <v>3712814</v>
      </c>
      <c r="D57" s="38">
        <v>11</v>
      </c>
      <c r="E57" s="11">
        <v>14178</v>
      </c>
      <c r="F57" s="11">
        <v>563052</v>
      </c>
      <c r="G57" s="12">
        <f t="shared" si="5"/>
        <v>4290044</v>
      </c>
      <c r="H57" s="8">
        <f t="shared" si="0"/>
        <v>22.15028187364473</v>
      </c>
      <c r="I57" s="12">
        <v>15077854</v>
      </c>
      <c r="J57" s="8">
        <f t="shared" si="1"/>
        <v>77.84971812635527</v>
      </c>
      <c r="K57" s="12">
        <v>0</v>
      </c>
      <c r="L57" s="8">
        <f t="shared" si="2"/>
        <v>0</v>
      </c>
      <c r="M57" s="102">
        <v>0</v>
      </c>
      <c r="N57" s="88">
        <f t="shared" si="2"/>
        <v>0</v>
      </c>
      <c r="O57" s="104">
        <v>0</v>
      </c>
      <c r="P57" s="88">
        <f t="shared" si="2"/>
        <v>0</v>
      </c>
      <c r="Q57" s="79">
        <f t="shared" si="3"/>
        <v>19367898</v>
      </c>
      <c r="R57" s="9">
        <f t="shared" si="6"/>
        <v>0.36706079443332934</v>
      </c>
      <c r="S57" s="81">
        <f t="shared" si="4"/>
        <v>25</v>
      </c>
      <c r="T57" s="5"/>
    </row>
    <row r="58" spans="1:20" ht="15.75" x14ac:dyDescent="0.25">
      <c r="A58" s="10"/>
      <c r="B58" s="22" t="s">
        <v>58</v>
      </c>
      <c r="C58" s="11">
        <v>0</v>
      </c>
      <c r="D58" s="38">
        <v>0</v>
      </c>
      <c r="E58" s="11">
        <v>7339440</v>
      </c>
      <c r="F58" s="11">
        <v>0</v>
      </c>
      <c r="G58" s="12">
        <f t="shared" si="5"/>
        <v>7339440</v>
      </c>
      <c r="H58" s="8">
        <f t="shared" si="0"/>
        <v>100</v>
      </c>
      <c r="I58" s="12">
        <v>0</v>
      </c>
      <c r="J58" s="8">
        <f t="shared" si="1"/>
        <v>0</v>
      </c>
      <c r="K58" s="12">
        <v>0</v>
      </c>
      <c r="L58" s="8">
        <f t="shared" si="2"/>
        <v>0</v>
      </c>
      <c r="M58" s="102">
        <v>0</v>
      </c>
      <c r="N58" s="88">
        <f t="shared" si="2"/>
        <v>0</v>
      </c>
      <c r="O58" s="104">
        <v>0</v>
      </c>
      <c r="P58" s="88">
        <f t="shared" si="2"/>
        <v>0</v>
      </c>
      <c r="Q58" s="79">
        <f t="shared" si="3"/>
        <v>7339440</v>
      </c>
      <c r="R58" s="9">
        <f t="shared" si="6"/>
        <v>0.13909721525256663</v>
      </c>
      <c r="S58" s="81">
        <f t="shared" si="4"/>
        <v>32</v>
      </c>
      <c r="T58" s="5"/>
    </row>
    <row r="59" spans="1:20" ht="15.75" x14ac:dyDescent="0.25">
      <c r="A59" s="10"/>
      <c r="B59" s="45" t="s">
        <v>73</v>
      </c>
      <c r="C59" s="46">
        <v>0</v>
      </c>
      <c r="D59" s="47">
        <v>0</v>
      </c>
      <c r="E59" s="46">
        <v>0</v>
      </c>
      <c r="F59" s="46">
        <v>1080000</v>
      </c>
      <c r="G59" s="48">
        <f t="shared" si="5"/>
        <v>1080000</v>
      </c>
      <c r="H59" s="49">
        <v>0</v>
      </c>
      <c r="I59" s="48">
        <v>0</v>
      </c>
      <c r="J59" s="49">
        <v>0</v>
      </c>
      <c r="K59" s="48">
        <v>0</v>
      </c>
      <c r="L59" s="49">
        <v>0</v>
      </c>
      <c r="M59" s="106">
        <v>0</v>
      </c>
      <c r="N59" s="91">
        <v>0</v>
      </c>
      <c r="O59" s="109">
        <v>0</v>
      </c>
      <c r="P59" s="91">
        <v>0</v>
      </c>
      <c r="Q59" s="100">
        <f t="shared" si="3"/>
        <v>1080000</v>
      </c>
      <c r="R59" s="50">
        <f t="shared" si="6"/>
        <v>2.046818183305156E-2</v>
      </c>
      <c r="S59" s="83">
        <f t="shared" si="4"/>
        <v>48</v>
      </c>
      <c r="T59" s="5"/>
    </row>
    <row r="60" spans="1:20" ht="15.75" x14ac:dyDescent="0.25">
      <c r="A60" s="10"/>
      <c r="B60" s="22" t="s">
        <v>59</v>
      </c>
      <c r="C60" s="21">
        <v>7183806</v>
      </c>
      <c r="D60" s="75">
        <v>83</v>
      </c>
      <c r="E60" s="21">
        <v>3144800</v>
      </c>
      <c r="F60" s="21">
        <v>3102232</v>
      </c>
      <c r="G60" s="20">
        <f t="shared" si="5"/>
        <v>13430838</v>
      </c>
      <c r="H60" s="8">
        <f t="shared" si="0"/>
        <v>49.848313586084018</v>
      </c>
      <c r="I60" s="20">
        <v>13160577</v>
      </c>
      <c r="J60" s="8">
        <f t="shared" si="1"/>
        <v>48.845244747185909</v>
      </c>
      <c r="K60" s="20">
        <v>0</v>
      </c>
      <c r="L60" s="8">
        <f t="shared" si="2"/>
        <v>0</v>
      </c>
      <c r="M60" s="102">
        <v>352000</v>
      </c>
      <c r="N60" s="88">
        <f t="shared" si="2"/>
        <v>1.3064416667300711</v>
      </c>
      <c r="O60" s="104">
        <v>0</v>
      </c>
      <c r="P60" s="88">
        <f t="shared" si="2"/>
        <v>0</v>
      </c>
      <c r="Q60" s="79">
        <f t="shared" si="3"/>
        <v>26943415</v>
      </c>
      <c r="R60" s="37">
        <f t="shared" si="6"/>
        <v>0.5106321457623787</v>
      </c>
      <c r="S60" s="81">
        <f t="shared" si="4"/>
        <v>22</v>
      </c>
      <c r="T60" s="5"/>
    </row>
    <row r="61" spans="1:20" ht="15.75" x14ac:dyDescent="0.25">
      <c r="A61" s="10"/>
      <c r="B61" s="22" t="s">
        <v>60</v>
      </c>
      <c r="C61" s="21">
        <v>68098225</v>
      </c>
      <c r="D61" s="75">
        <v>141</v>
      </c>
      <c r="E61" s="21">
        <v>20950074</v>
      </c>
      <c r="F61" s="21">
        <v>3313870</v>
      </c>
      <c r="G61" s="20">
        <f t="shared" si="5"/>
        <v>92362169</v>
      </c>
      <c r="H61" s="8">
        <f t="shared" si="0"/>
        <v>43.305161243070309</v>
      </c>
      <c r="I61" s="20">
        <v>10919958</v>
      </c>
      <c r="J61" s="8">
        <f t="shared" si="1"/>
        <v>5.1199592547199231</v>
      </c>
      <c r="K61" s="20">
        <v>110000000</v>
      </c>
      <c r="L61" s="8">
        <f t="shared" si="2"/>
        <v>51.574879502209768</v>
      </c>
      <c r="M61" s="102">
        <v>0</v>
      </c>
      <c r="N61" s="88">
        <f t="shared" si="2"/>
        <v>0</v>
      </c>
      <c r="O61" s="104">
        <v>0</v>
      </c>
      <c r="P61" s="88">
        <f t="shared" si="2"/>
        <v>0</v>
      </c>
      <c r="Q61" s="79">
        <f t="shared" si="3"/>
        <v>213282127</v>
      </c>
      <c r="R61" s="37">
        <f t="shared" si="6"/>
        <v>4.0421271825703666</v>
      </c>
      <c r="S61" s="81">
        <f t="shared" si="4"/>
        <v>6</v>
      </c>
      <c r="T61" s="5"/>
    </row>
    <row r="62" spans="1:20" ht="15.75" x14ac:dyDescent="0.25">
      <c r="A62" s="10"/>
      <c r="B62" s="22" t="s">
        <v>61</v>
      </c>
      <c r="C62" s="21">
        <v>1238476</v>
      </c>
      <c r="D62" s="75">
        <v>14</v>
      </c>
      <c r="E62" s="21">
        <v>8778</v>
      </c>
      <c r="F62" s="21">
        <v>0</v>
      </c>
      <c r="G62" s="20">
        <f t="shared" si="5"/>
        <v>1247254</v>
      </c>
      <c r="H62" s="8">
        <f t="shared" si="0"/>
        <v>46.4242205427215</v>
      </c>
      <c r="I62" s="20">
        <v>1439391</v>
      </c>
      <c r="J62" s="8">
        <f t="shared" si="1"/>
        <v>53.575779457278507</v>
      </c>
      <c r="K62" s="20">
        <v>0</v>
      </c>
      <c r="L62" s="8">
        <f t="shared" si="2"/>
        <v>0</v>
      </c>
      <c r="M62" s="102">
        <v>0</v>
      </c>
      <c r="N62" s="88">
        <f t="shared" si="2"/>
        <v>0</v>
      </c>
      <c r="O62" s="104">
        <v>0</v>
      </c>
      <c r="P62" s="88">
        <f t="shared" si="2"/>
        <v>0</v>
      </c>
      <c r="Q62" s="79">
        <f t="shared" si="3"/>
        <v>2686645</v>
      </c>
      <c r="R62" s="37">
        <f t="shared" si="6"/>
        <v>5.0917350352647057E-2</v>
      </c>
      <c r="S62" s="81">
        <f t="shared" si="4"/>
        <v>40</v>
      </c>
      <c r="T62" s="5"/>
    </row>
    <row r="63" spans="1:20" ht="15.75" x14ac:dyDescent="0.25">
      <c r="A63" s="10"/>
      <c r="B63" s="22" t="s">
        <v>62</v>
      </c>
      <c r="C63" s="21">
        <v>8496310</v>
      </c>
      <c r="D63" s="75">
        <v>34</v>
      </c>
      <c r="E63" s="21">
        <v>262985</v>
      </c>
      <c r="F63" s="21">
        <v>78589</v>
      </c>
      <c r="G63" s="20">
        <f t="shared" si="5"/>
        <v>8837884</v>
      </c>
      <c r="H63" s="8">
        <f t="shared" si="0"/>
        <v>100</v>
      </c>
      <c r="I63" s="20">
        <v>0</v>
      </c>
      <c r="J63" s="8">
        <f t="shared" si="1"/>
        <v>0</v>
      </c>
      <c r="K63" s="20">
        <v>0</v>
      </c>
      <c r="L63" s="8">
        <f t="shared" si="2"/>
        <v>0</v>
      </c>
      <c r="M63" s="102">
        <v>0</v>
      </c>
      <c r="N63" s="88">
        <f t="shared" si="2"/>
        <v>0</v>
      </c>
      <c r="O63" s="104">
        <v>0</v>
      </c>
      <c r="P63" s="88">
        <f t="shared" si="2"/>
        <v>0</v>
      </c>
      <c r="Q63" s="79">
        <f t="shared" si="3"/>
        <v>8837884</v>
      </c>
      <c r="R63" s="37">
        <f t="shared" si="6"/>
        <v>0.16749575623279359</v>
      </c>
      <c r="S63" s="81">
        <f t="shared" si="4"/>
        <v>31</v>
      </c>
      <c r="T63" s="5"/>
    </row>
    <row r="64" spans="1:20" ht="15.75" x14ac:dyDescent="0.25">
      <c r="A64" s="10"/>
      <c r="B64" s="22" t="s">
        <v>63</v>
      </c>
      <c r="C64" s="21">
        <v>767865</v>
      </c>
      <c r="D64" s="75">
        <v>7</v>
      </c>
      <c r="E64" s="21">
        <v>352000</v>
      </c>
      <c r="F64" s="21">
        <v>696000</v>
      </c>
      <c r="G64" s="20">
        <f t="shared" si="5"/>
        <v>1815865</v>
      </c>
      <c r="H64" s="8">
        <v>0</v>
      </c>
      <c r="I64" s="20">
        <v>0</v>
      </c>
      <c r="J64" s="8">
        <v>0</v>
      </c>
      <c r="K64" s="20">
        <v>0</v>
      </c>
      <c r="L64" s="8">
        <v>0</v>
      </c>
      <c r="M64" s="102">
        <v>0</v>
      </c>
      <c r="N64" s="88">
        <v>0</v>
      </c>
      <c r="O64" s="104">
        <v>0</v>
      </c>
      <c r="P64" s="88">
        <v>0</v>
      </c>
      <c r="Q64" s="79">
        <f t="shared" si="3"/>
        <v>1815865</v>
      </c>
      <c r="R64" s="37">
        <f t="shared" si="6"/>
        <v>3.4414310189142761E-2</v>
      </c>
      <c r="S64" s="81">
        <f t="shared" si="4"/>
        <v>44</v>
      </c>
      <c r="T64" s="5"/>
    </row>
    <row r="65" spans="1:22" ht="15.75" x14ac:dyDescent="0.25">
      <c r="A65" s="10"/>
      <c r="B65" s="22"/>
      <c r="C65" s="21"/>
      <c r="D65" s="75"/>
      <c r="E65" s="21"/>
      <c r="F65" s="21"/>
      <c r="G65" s="20"/>
      <c r="H65" s="8"/>
      <c r="I65" s="20"/>
      <c r="J65" s="8"/>
      <c r="K65" s="20"/>
      <c r="L65" s="8"/>
      <c r="M65" s="88"/>
      <c r="N65" s="88"/>
      <c r="O65" s="94"/>
      <c r="P65" s="88"/>
      <c r="Q65" s="79"/>
      <c r="R65" s="37"/>
      <c r="S65" s="81"/>
      <c r="T65" s="5"/>
    </row>
    <row r="66" spans="1:22" ht="16.5" thickBot="1" x14ac:dyDescent="0.3">
      <c r="B66" s="2"/>
      <c r="C66" s="17"/>
      <c r="D66" s="40"/>
      <c r="E66" s="17"/>
      <c r="F66" s="17"/>
      <c r="G66" s="12"/>
      <c r="H66" s="18"/>
      <c r="I66" s="12"/>
      <c r="J66" s="18"/>
      <c r="K66" s="12"/>
      <c r="L66" s="18"/>
      <c r="M66" s="20"/>
      <c r="N66" s="20"/>
      <c r="O66" s="95"/>
      <c r="P66" s="20"/>
      <c r="Q66" s="79"/>
      <c r="R66" s="5"/>
      <c r="S66" s="84"/>
      <c r="T66" s="5"/>
    </row>
    <row r="67" spans="1:22" ht="15.75" thickTop="1" x14ac:dyDescent="0.2">
      <c r="B67" s="24"/>
      <c r="C67" s="25"/>
      <c r="D67" s="41"/>
      <c r="E67" s="25"/>
      <c r="F67" s="25"/>
      <c r="G67" s="26"/>
      <c r="H67" s="27"/>
      <c r="I67" s="26"/>
      <c r="J67" s="27"/>
      <c r="K67" s="26"/>
      <c r="L67" s="27"/>
      <c r="M67" s="26"/>
      <c r="N67" s="26"/>
      <c r="O67" s="96"/>
      <c r="P67" s="26"/>
      <c r="Q67" s="96"/>
      <c r="R67" s="26"/>
      <c r="S67" s="27"/>
      <c r="T67" s="5"/>
    </row>
    <row r="68" spans="1:22" ht="15.75" x14ac:dyDescent="0.25">
      <c r="B68" s="28" t="s">
        <v>14</v>
      </c>
      <c r="C68" s="29">
        <f>SUM(C9:C67)</f>
        <v>391868404</v>
      </c>
      <c r="D68" s="42">
        <f>SUM(D9:D67)</f>
        <v>1717</v>
      </c>
      <c r="E68" s="29">
        <f>SUM(E9:E67)</f>
        <v>290043350</v>
      </c>
      <c r="F68" s="29">
        <f>SUM(F9:F67)</f>
        <v>189325321</v>
      </c>
      <c r="G68" s="30">
        <f>SUM(G9:G67)</f>
        <v>871237075</v>
      </c>
      <c r="H68" s="8">
        <f>(G68/$Q68)*100</f>
        <v>16.511702658144429</v>
      </c>
      <c r="I68" s="30">
        <f>SUM(I9:I67)</f>
        <v>1911554459</v>
      </c>
      <c r="J68" s="8">
        <f>(I68/$Q68)*100</f>
        <v>36.227818750548622</v>
      </c>
      <c r="K68" s="30">
        <f>SUM(K9:K67)</f>
        <v>2473424480.27</v>
      </c>
      <c r="L68" s="8">
        <f>(K68/$Q68)*100</f>
        <v>46.876390752303166</v>
      </c>
      <c r="M68" s="30">
        <f>SUM(M9:M67)</f>
        <v>3123745</v>
      </c>
      <c r="N68" s="88">
        <f>(M68/$Q68)*100</f>
        <v>5.9201278388968194E-2</v>
      </c>
      <c r="O68" s="98">
        <f>SUM(O9:O67)</f>
        <v>17142582</v>
      </c>
      <c r="P68" s="88">
        <f>(O68/$Q68)*100</f>
        <v>0.3248865606148118</v>
      </c>
      <c r="Q68" s="98">
        <f>SUM(Q9:Q67)</f>
        <v>5276482341.2700005</v>
      </c>
      <c r="R68" s="37">
        <f>SUM(R9:R67)</f>
        <v>99.999999999999972</v>
      </c>
      <c r="S68" s="31"/>
      <c r="T68" s="5"/>
      <c r="V68" s="36"/>
    </row>
    <row r="69" spans="1:22" ht="15.75" thickBot="1" x14ac:dyDescent="0.25">
      <c r="B69" s="32"/>
      <c r="C69" s="33"/>
      <c r="D69" s="43"/>
      <c r="E69" s="33"/>
      <c r="F69" s="33"/>
      <c r="G69" s="34" t="s">
        <v>0</v>
      </c>
      <c r="H69" s="35"/>
      <c r="I69" s="34" t="s">
        <v>0</v>
      </c>
      <c r="J69" s="35"/>
      <c r="K69" s="34" t="s">
        <v>0</v>
      </c>
      <c r="L69" s="35"/>
      <c r="M69" s="34"/>
      <c r="N69" s="34"/>
      <c r="O69" s="97"/>
      <c r="P69" s="34"/>
      <c r="Q69" s="97" t="s">
        <v>0</v>
      </c>
      <c r="R69" s="34"/>
      <c r="S69" s="35"/>
      <c r="T69" s="5"/>
    </row>
    <row r="70" spans="1:22" ht="15.75" thickTop="1" x14ac:dyDescent="0.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2" ht="15.75" x14ac:dyDescent="0.25">
      <c r="B71" s="19" t="s">
        <v>76</v>
      </c>
      <c r="C71" s="19"/>
      <c r="D71" s="19"/>
      <c r="E71" s="19"/>
      <c r="F71" s="1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2" ht="15.75" x14ac:dyDescent="0.25">
      <c r="B72" s="19"/>
      <c r="C72" s="19"/>
      <c r="D72" s="19"/>
      <c r="E72" s="19"/>
      <c r="F72" s="1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2" x14ac:dyDescent="0.2">
      <c r="B73" t="s">
        <v>0</v>
      </c>
      <c r="E73" s="3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5" spans="1:22" x14ac:dyDescent="0.2">
      <c r="J75" s="78"/>
    </row>
    <row r="77" spans="1:22" x14ac:dyDescent="0.2">
      <c r="I77" s="36"/>
    </row>
  </sheetData>
  <mergeCells count="2">
    <mergeCell ref="B2:S2"/>
    <mergeCell ref="B1:S1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/>
  <ignoredErrors>
    <ignoredError sqref="F68:N68 O68:P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t-25</vt:lpstr>
      <vt:lpstr>'t-25'!Print_Area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2008-08-05T18:52:47Z</cp:lastPrinted>
  <dcterms:created xsi:type="dcterms:W3CDTF">1999-01-11T19:48:40Z</dcterms:created>
  <dcterms:modified xsi:type="dcterms:W3CDTF">2015-11-10T20:37:11Z</dcterms:modified>
</cp:coreProperties>
</file>