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19140" windowHeight="6630"/>
  </bookViews>
  <sheets>
    <sheet name="t-20" sheetId="1" r:id="rId1"/>
  </sheets>
  <definedNames>
    <definedName name="_xlnm.Print_Area" localSheetId="0">'t-20'!$A$1:$M$66</definedName>
    <definedName name="_xlnm.Print_Titles" localSheetId="0">'t-20'!$1:$8</definedName>
  </definedNames>
  <calcPr calcId="145621"/>
</workbook>
</file>

<file path=xl/calcChain.xml><?xml version="1.0" encoding="utf-8"?>
<calcChain xmlns="http://schemas.openxmlformats.org/spreadsheetml/2006/main">
  <c r="J49" i="1" l="1"/>
  <c r="J50" i="1"/>
  <c r="J51" i="1"/>
  <c r="J52" i="1"/>
  <c r="J53" i="1"/>
  <c r="J54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0" i="1"/>
  <c r="C57" i="1"/>
  <c r="H57" i="1"/>
  <c r="B57" i="1"/>
  <c r="D57" i="1"/>
  <c r="E57" i="1"/>
  <c r="F57" i="1"/>
  <c r="G57" i="1"/>
  <c r="I57" i="1"/>
  <c r="J57" i="1" l="1"/>
  <c r="K38" i="1" l="1"/>
  <c r="K50" i="1"/>
  <c r="K52" i="1"/>
  <c r="K54" i="1"/>
  <c r="K51" i="1"/>
  <c r="K53" i="1"/>
  <c r="K49" i="1"/>
  <c r="L51" i="1"/>
  <c r="L53" i="1"/>
  <c r="L50" i="1"/>
  <c r="L54" i="1"/>
  <c r="L49" i="1"/>
  <c r="L52" i="1"/>
  <c r="K24" i="1"/>
  <c r="K41" i="1"/>
  <c r="K14" i="1"/>
  <c r="K31" i="1"/>
  <c r="K33" i="1"/>
  <c r="K35" i="1"/>
  <c r="K15" i="1"/>
  <c r="H59" i="1"/>
  <c r="K47" i="1"/>
  <c r="D59" i="1"/>
  <c r="K32" i="1"/>
  <c r="K25" i="1"/>
  <c r="K39" i="1"/>
  <c r="K18" i="1"/>
  <c r="C59" i="1"/>
  <c r="K16" i="1"/>
  <c r="K19" i="1"/>
  <c r="K17" i="1"/>
  <c r="K48" i="1"/>
  <c r="K23" i="1"/>
  <c r="K36" i="1"/>
  <c r="K21" i="1"/>
  <c r="K40" i="1"/>
  <c r="E59" i="1"/>
  <c r="B59" i="1"/>
  <c r="I59" i="1"/>
  <c r="K30" i="1"/>
  <c r="K26" i="1"/>
  <c r="K22" i="1"/>
  <c r="K10" i="1"/>
  <c r="K37" i="1"/>
  <c r="K34" i="1"/>
  <c r="G59" i="1"/>
  <c r="K12" i="1"/>
  <c r="K44" i="1"/>
  <c r="K29" i="1"/>
  <c r="K42" i="1"/>
  <c r="K27" i="1"/>
  <c r="K20" i="1"/>
  <c r="K45" i="1"/>
  <c r="K11" i="1"/>
  <c r="K28" i="1"/>
  <c r="F59" i="1"/>
  <c r="K13" i="1"/>
  <c r="K43" i="1"/>
  <c r="K46" i="1"/>
  <c r="L11" i="1"/>
  <c r="L14" i="1"/>
  <c r="L17" i="1"/>
  <c r="L21" i="1"/>
  <c r="L25" i="1"/>
  <c r="L28" i="1"/>
  <c r="L32" i="1"/>
  <c r="L36" i="1"/>
  <c r="L40" i="1"/>
  <c r="L44" i="1"/>
  <c r="L48" i="1"/>
  <c r="L13" i="1"/>
  <c r="L20" i="1"/>
  <c r="L24" i="1"/>
  <c r="L31" i="1"/>
  <c r="L35" i="1"/>
  <c r="L39" i="1"/>
  <c r="L43" i="1"/>
  <c r="L47" i="1"/>
  <c r="L16" i="1"/>
  <c r="L19" i="1"/>
  <c r="L23" i="1"/>
  <c r="L27" i="1"/>
  <c r="L30" i="1"/>
  <c r="L34" i="1"/>
  <c r="L38" i="1"/>
  <c r="L42" i="1"/>
  <c r="L46" i="1"/>
  <c r="L10" i="1"/>
  <c r="L12" i="1"/>
  <c r="L15" i="1"/>
  <c r="L18" i="1"/>
  <c r="L22" i="1"/>
  <c r="L26" i="1"/>
  <c r="L29" i="1"/>
  <c r="L33" i="1"/>
  <c r="L37" i="1"/>
  <c r="L41" i="1"/>
  <c r="L45" i="1"/>
  <c r="K57" i="1" l="1"/>
  <c r="J59" i="1"/>
</calcChain>
</file>

<file path=xl/sharedStrings.xml><?xml version="1.0" encoding="utf-8"?>
<sst xmlns="http://schemas.openxmlformats.org/spreadsheetml/2006/main" count="83" uniqueCount="81">
  <si>
    <t>Rolling</t>
  </si>
  <si>
    <t>Support</t>
  </si>
  <si>
    <t>Percent</t>
  </si>
  <si>
    <t>Stock</t>
  </si>
  <si>
    <t>&amp; Equip.</t>
  </si>
  <si>
    <t>Other</t>
  </si>
  <si>
    <t>Total</t>
  </si>
  <si>
    <t>of</t>
  </si>
  <si>
    <t>Area</t>
  </si>
  <si>
    <t>Terminals</t>
  </si>
  <si>
    <t>Facilities</t>
  </si>
  <si>
    <t>Atlanta, GA</t>
  </si>
  <si>
    <t>Baltimore, MD</t>
  </si>
  <si>
    <t>Pittsburgh, PA</t>
  </si>
  <si>
    <t>San Diego, CA</t>
  </si>
  <si>
    <t>TOTAL</t>
  </si>
  <si>
    <t>Percent of Total</t>
  </si>
  <si>
    <t>Transit</t>
  </si>
  <si>
    <t>Enhance-</t>
  </si>
  <si>
    <t>ments</t>
  </si>
  <si>
    <t>Transit-way</t>
  </si>
  <si>
    <t>Lines</t>
  </si>
  <si>
    <t>Salt Lake City, UT</t>
  </si>
  <si>
    <t>Seattle, WA</t>
  </si>
  <si>
    <t>Rank</t>
  </si>
  <si>
    <t>Chattanooga, TN-GA</t>
  </si>
  <si>
    <t>Chicago, IL-IN</t>
  </si>
  <si>
    <t>Stockton, CA</t>
  </si>
  <si>
    <t>St. Louis, MO-IL</t>
  </si>
  <si>
    <t>Miami, FL</t>
  </si>
  <si>
    <t>Concord, CA</t>
  </si>
  <si>
    <t>Anchorage, AK</t>
  </si>
  <si>
    <t>Jacksonville, FL</t>
  </si>
  <si>
    <t>San Juan, PR</t>
  </si>
  <si>
    <t>Table 20</t>
  </si>
  <si>
    <t>Minneapolis--St. Paul, MN</t>
  </si>
  <si>
    <t>Boston, MA--NH--RI</t>
  </si>
  <si>
    <t>Dallas--Fort Worth--Arlington, TX</t>
  </si>
  <si>
    <t>Los Angeles--Long Beach--Santa Ana, CA</t>
  </si>
  <si>
    <t>New York--Newark, NY-NJ-CT</t>
  </si>
  <si>
    <t>Philadelphia, PA-NJ-DE-MD</t>
  </si>
  <si>
    <t>Portland, OR-WA</t>
  </si>
  <si>
    <t>Riverside--San Bernardino, CA</t>
  </si>
  <si>
    <t>San Francisco--Oakland, CA</t>
  </si>
  <si>
    <t>Tampa--St. Petersburg, FL</t>
  </si>
  <si>
    <t>Washington, DC-VA-MD</t>
  </si>
  <si>
    <t>NOTE:  The "Other" category includes contingencies, real estate, administration, contracts, preventive maintenance.  Transit-way lines may include HOV and busways, in addition to rail lines.</t>
  </si>
  <si>
    <t>Station Stops / Terminals include fare collection equip, PNR, furniture, security equip.  Support &amp; Equip Facilities include admistrative/maintenance facilitites, storage facilities, computers</t>
  </si>
  <si>
    <t xml:space="preserve">and other support equip.  Electrif./Power Dist. Includes traction power, AC power lighting, substation distribution, vehicle locator systems.  Signal/Communic. Incldues train control / signal </t>
  </si>
  <si>
    <t>systems, communications systems, radios.  Other includes contingencies, real estate, administration, contracts. Rolling Stock Purchases includes rail cars and spare parts.</t>
  </si>
  <si>
    <t>Rolling Stock Rehab includes rehabilitation and mid-life rebuild.  Rolling Stock Other includes vehicle overhaul, lease, or design.</t>
  </si>
  <si>
    <t>Antioch, CA</t>
  </si>
  <si>
    <t>Charlotte, NC-SC</t>
  </si>
  <si>
    <t>Denver--Aurora, CO</t>
  </si>
  <si>
    <t>South Bend, IN-MI</t>
  </si>
  <si>
    <t xml:space="preserve">Station </t>
  </si>
  <si>
    <t>Stops /</t>
  </si>
  <si>
    <t>Electrific.</t>
  </si>
  <si>
    <t>Power Dist.</t>
  </si>
  <si>
    <t>Signal</t>
  </si>
  <si>
    <t>Communi</t>
  </si>
  <si>
    <t>cation</t>
  </si>
  <si>
    <t>Capital</t>
  </si>
  <si>
    <t>Items</t>
  </si>
  <si>
    <t>Bridgeport--Stamford, CT--NY</t>
  </si>
  <si>
    <t>Cleveland, OH</t>
  </si>
  <si>
    <t>Nashville-Davidson, TN</t>
  </si>
  <si>
    <t>Sacramento, CA</t>
  </si>
  <si>
    <t>Thousand Oaks, CA</t>
  </si>
  <si>
    <t>Denton--Lewisville, TX</t>
  </si>
  <si>
    <t>Harrisburg, PA</t>
  </si>
  <si>
    <t>Santa Clarita, CA</t>
  </si>
  <si>
    <t>Albuquerque, NM</t>
  </si>
  <si>
    <t>Eugene, OR</t>
  </si>
  <si>
    <t>GEORGIA GOV APP</t>
  </si>
  <si>
    <t>Lancaster, PA</t>
  </si>
  <si>
    <t>New Orleans, LA</t>
  </si>
  <si>
    <t>Oxnard, CA</t>
  </si>
  <si>
    <t>Portland, ME</t>
  </si>
  <si>
    <t>FY 2012  URBANIZED AREA FORMULA OBLIGATIONS FOR FIXED GUIDEWAY MODERNIZATION PROJECTS</t>
  </si>
  <si>
    <t>A negative obligation indicates that a budget amendment shifted the commitment of 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</si>
</sst>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2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5" fontId="0" fillId="0" borderId="8" xfId="0" applyNumberFormat="1" applyBorder="1" applyProtection="1"/>
    <xf numFmtId="37" fontId="0" fillId="0" borderId="8" xfId="0" applyNumberFormat="1" applyBorder="1" applyProtection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5" fillId="0" borderId="0" xfId="0" applyFont="1"/>
    <xf numFmtId="0" fontId="2" fillId="0" borderId="4" xfId="0" applyFont="1" applyFill="1" applyBorder="1"/>
    <xf numFmtId="0" fontId="3" fillId="0" borderId="4" xfId="0" applyFont="1" applyFill="1" applyBorder="1"/>
    <xf numFmtId="0" fontId="2" fillId="0" borderId="5" xfId="0" applyFont="1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horizontal="center"/>
    </xf>
    <xf numFmtId="0" fontId="3" fillId="0" borderId="12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0" xfId="0" applyFont="1" applyFill="1"/>
    <xf numFmtId="0" fontId="0" fillId="0" borderId="2" xfId="0" applyFill="1" applyBorder="1"/>
    <xf numFmtId="0" fontId="4" fillId="0" borderId="2" xfId="0" applyFont="1" applyFill="1" applyBorder="1"/>
    <xf numFmtId="0" fontId="2" fillId="0" borderId="1" xfId="0" applyFont="1" applyFill="1" applyBorder="1"/>
    <xf numFmtId="0" fontId="0" fillId="0" borderId="13" xfId="0" applyFill="1" applyBorder="1"/>
    <xf numFmtId="0" fontId="0" fillId="0" borderId="3" xfId="0" applyFill="1" applyBorder="1"/>
    <xf numFmtId="37" fontId="0" fillId="0" borderId="6" xfId="0" applyNumberFormat="1" applyBorder="1" applyProtection="1"/>
    <xf numFmtId="37" fontId="0" fillId="0" borderId="7" xfId="0" applyNumberFormat="1" applyBorder="1" applyProtection="1"/>
    <xf numFmtId="37" fontId="4" fillId="0" borderId="6" xfId="0" applyNumberFormat="1" applyFont="1" applyFill="1" applyBorder="1" applyProtection="1"/>
    <xf numFmtId="37" fontId="0" fillId="0" borderId="14" xfId="0" applyNumberFormat="1" applyBorder="1" applyProtection="1"/>
    <xf numFmtId="37" fontId="0" fillId="0" borderId="15" xfId="0" applyNumberFormat="1" applyBorder="1" applyProtection="1"/>
    <xf numFmtId="0" fontId="0" fillId="0" borderId="0" xfId="0" applyBorder="1"/>
    <xf numFmtId="0" fontId="2" fillId="0" borderId="13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16" xfId="0" applyFill="1" applyBorder="1"/>
    <xf numFmtId="37" fontId="2" fillId="0" borderId="9" xfId="0" applyNumberFormat="1" applyFont="1" applyFill="1" applyBorder="1" applyProtection="1"/>
    <xf numFmtId="0" fontId="6" fillId="0" borderId="4" xfId="0" applyFont="1" applyBorder="1"/>
    <xf numFmtId="0" fontId="6" fillId="0" borderId="17" xfId="0" applyFont="1" applyBorder="1"/>
    <xf numFmtId="5" fontId="7" fillId="0" borderId="16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4" xfId="0" applyNumberFormat="1" applyFont="1" applyFill="1" applyBorder="1" applyProtection="1"/>
    <xf numFmtId="5" fontId="7" fillId="0" borderId="0" xfId="0" applyNumberFormat="1" applyFont="1" applyFill="1" applyProtection="1"/>
    <xf numFmtId="5" fontId="7" fillId="0" borderId="8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8" xfId="0" applyNumberFormat="1" applyFont="1" applyFill="1" applyBorder="1" applyProtection="1"/>
    <xf numFmtId="5" fontId="9" fillId="0" borderId="16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8" xfId="0" applyNumberFormat="1" applyFont="1" applyFill="1" applyBorder="1" applyProtection="1"/>
    <xf numFmtId="164" fontId="8" fillId="0" borderId="16" xfId="0" applyNumberFormat="1" applyFont="1" applyFill="1" applyBorder="1" applyProtection="1"/>
    <xf numFmtId="5" fontId="7" fillId="0" borderId="18" xfId="0" applyNumberFormat="1" applyFont="1" applyFill="1" applyBorder="1" applyProtection="1"/>
    <xf numFmtId="0" fontId="3" fillId="0" borderId="12" xfId="0" applyFont="1" applyFill="1" applyBorder="1" applyAlignment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37" fontId="8" fillId="0" borderId="19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Protection="1"/>
    <xf numFmtId="0" fontId="4" fillId="0" borderId="11" xfId="0" applyFont="1" applyFill="1" applyBorder="1"/>
    <xf numFmtId="164" fontId="8" fillId="0" borderId="12" xfId="0" applyNumberFormat="1" applyFont="1" applyFill="1" applyBorder="1" applyProtection="1"/>
    <xf numFmtId="5" fontId="10" fillId="0" borderId="12" xfId="0" applyNumberFormat="1" applyFont="1" applyFill="1" applyBorder="1" applyProtection="1"/>
    <xf numFmtId="0" fontId="6" fillId="0" borderId="20" xfId="0" applyFon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5" fontId="7" fillId="0" borderId="23" xfId="0" applyNumberFormat="1" applyFont="1" applyFill="1" applyBorder="1" applyProtection="1"/>
    <xf numFmtId="164" fontId="8" fillId="0" borderId="22" xfId="0" applyNumberFormat="1" applyFont="1" applyFill="1" applyBorder="1" applyProtection="1"/>
    <xf numFmtId="37" fontId="8" fillId="0" borderId="24" xfId="0" applyNumberFormat="1" applyFont="1" applyFill="1" applyBorder="1" applyAlignment="1" applyProtection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84"/>
  <sheetViews>
    <sheetView tabSelected="1" defaultGridColor="0" colorId="22" zoomScale="75" zoomScaleNormal="75" workbookViewId="0">
      <selection activeCell="O23" sqref="O23"/>
    </sheetView>
  </sheetViews>
  <sheetFormatPr defaultColWidth="11.44140625" defaultRowHeight="15" x14ac:dyDescent="0.2"/>
  <cols>
    <col min="1" max="1" width="39" customWidth="1"/>
    <col min="2" max="9" width="14.77734375" customWidth="1"/>
    <col min="10" max="10" width="16.88671875" customWidth="1"/>
    <col min="11" max="11" width="10.21875" customWidth="1"/>
    <col min="12" max="12" width="7.6640625" customWidth="1"/>
    <col min="13" max="13" width="4.44140625" customWidth="1"/>
    <col min="14" max="18" width="10.77734375" customWidth="1"/>
  </cols>
  <sheetData>
    <row r="1" spans="1:12" ht="18" x14ac:dyDescent="0.25">
      <c r="A1" s="77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8" x14ac:dyDescent="0.25">
      <c r="A2" s="77" t="s">
        <v>79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6" customHeight="1" thickBot="1" x14ac:dyDescent="0.25"/>
    <row r="4" spans="1:12" ht="4.5" customHeight="1" x14ac:dyDescent="0.25">
      <c r="A4" s="1"/>
      <c r="B4" s="3"/>
      <c r="C4" s="2"/>
      <c r="D4" s="2"/>
      <c r="E4" s="2"/>
      <c r="F4" s="2"/>
      <c r="G4" s="2"/>
      <c r="H4" s="2"/>
      <c r="I4" s="2"/>
      <c r="J4" s="42"/>
      <c r="K4" s="24"/>
      <c r="L4" s="25"/>
    </row>
    <row r="5" spans="1:12" ht="15.75" x14ac:dyDescent="0.25">
      <c r="A5" s="4"/>
      <c r="B5" s="13" t="s">
        <v>0</v>
      </c>
      <c r="C5" s="5"/>
      <c r="D5" s="5" t="s">
        <v>55</v>
      </c>
      <c r="E5" s="12" t="s">
        <v>1</v>
      </c>
      <c r="F5" s="5"/>
      <c r="G5" s="12" t="s">
        <v>59</v>
      </c>
      <c r="H5" s="12" t="s">
        <v>5</v>
      </c>
      <c r="I5" s="12" t="s">
        <v>17</v>
      </c>
      <c r="J5" s="43"/>
      <c r="K5" s="26" t="s">
        <v>2</v>
      </c>
      <c r="L5" s="63"/>
    </row>
    <row r="6" spans="1:12" ht="15.75" x14ac:dyDescent="0.25">
      <c r="A6" s="4"/>
      <c r="B6" s="13" t="s">
        <v>3</v>
      </c>
      <c r="C6" s="12" t="s">
        <v>20</v>
      </c>
      <c r="D6" s="12" t="s">
        <v>56</v>
      </c>
      <c r="E6" s="12" t="s">
        <v>4</v>
      </c>
      <c r="F6" s="12" t="s">
        <v>57</v>
      </c>
      <c r="G6" s="12" t="s">
        <v>60</v>
      </c>
      <c r="H6" s="12" t="s">
        <v>62</v>
      </c>
      <c r="I6" s="12" t="s">
        <v>18</v>
      </c>
      <c r="J6" s="44" t="s">
        <v>6</v>
      </c>
      <c r="K6" s="26" t="s">
        <v>7</v>
      </c>
      <c r="L6" s="63" t="s">
        <v>24</v>
      </c>
    </row>
    <row r="7" spans="1:12" ht="15.75" x14ac:dyDescent="0.25">
      <c r="A7" s="4" t="s">
        <v>8</v>
      </c>
      <c r="B7" s="13" t="s">
        <v>6</v>
      </c>
      <c r="C7" s="12" t="s">
        <v>21</v>
      </c>
      <c r="D7" s="12" t="s">
        <v>9</v>
      </c>
      <c r="E7" s="12" t="s">
        <v>10</v>
      </c>
      <c r="F7" s="12" t="s">
        <v>58</v>
      </c>
      <c r="G7" s="12" t="s">
        <v>61</v>
      </c>
      <c r="H7" s="12" t="s">
        <v>63</v>
      </c>
      <c r="I7" s="12" t="s">
        <v>19</v>
      </c>
      <c r="J7" s="43"/>
      <c r="K7" s="26" t="s">
        <v>6</v>
      </c>
      <c r="L7" s="63"/>
    </row>
    <row r="8" spans="1:12" ht="4.5" customHeight="1" thickBot="1" x14ac:dyDescent="0.3">
      <c r="A8" s="6"/>
      <c r="B8" s="8"/>
      <c r="C8" s="7"/>
      <c r="D8" s="7"/>
      <c r="E8" s="7"/>
      <c r="F8" s="7"/>
      <c r="G8" s="7"/>
      <c r="H8" s="7"/>
      <c r="I8" s="7"/>
      <c r="J8" s="45"/>
      <c r="K8" s="28"/>
      <c r="L8" s="29"/>
    </row>
    <row r="9" spans="1:12" ht="7.5" customHeight="1" x14ac:dyDescent="0.25">
      <c r="A9" s="4"/>
      <c r="B9" s="9"/>
      <c r="I9" s="41"/>
      <c r="J9" s="46"/>
      <c r="K9" s="30"/>
      <c r="L9" s="27"/>
    </row>
    <row r="10" spans="1:12" ht="21" customHeight="1" x14ac:dyDescent="0.25">
      <c r="A10" s="48" t="s">
        <v>72</v>
      </c>
      <c r="B10" s="10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4774785</v>
      </c>
      <c r="I10" s="15">
        <v>48230</v>
      </c>
      <c r="J10" s="50">
        <f>SUM(B10:I10)</f>
        <v>4823015</v>
      </c>
      <c r="K10" s="51">
        <f>(J10/$J$57)*100</f>
        <v>0.2485342695299961</v>
      </c>
      <c r="L10" s="64">
        <f>RANK(J10,J$10:J$57,0)</f>
        <v>24</v>
      </c>
    </row>
    <row r="11" spans="1:12" ht="21" customHeight="1" x14ac:dyDescent="0.25">
      <c r="A11" s="48" t="s">
        <v>31</v>
      </c>
      <c r="B11" s="11">
        <v>-743</v>
      </c>
      <c r="C11" s="14">
        <v>2269958</v>
      </c>
      <c r="D11" s="14">
        <v>0</v>
      </c>
      <c r="E11" s="14">
        <v>0</v>
      </c>
      <c r="F11" s="14">
        <v>0</v>
      </c>
      <c r="G11" s="14">
        <v>0</v>
      </c>
      <c r="H11" s="14">
        <v>15656735</v>
      </c>
      <c r="I11" s="14">
        <v>137486</v>
      </c>
      <c r="J11" s="50">
        <f t="shared" ref="J11:J54" si="0">SUM(B11:I11)</f>
        <v>18063436</v>
      </c>
      <c r="K11" s="51">
        <f>(J11/$J$57)*100</f>
        <v>0.9308249863336181</v>
      </c>
      <c r="L11" s="64">
        <f>RANK(J11,J$10:J$57,0)</f>
        <v>15</v>
      </c>
    </row>
    <row r="12" spans="1:12" ht="21" customHeight="1" x14ac:dyDescent="0.25">
      <c r="A12" s="48" t="s">
        <v>51</v>
      </c>
      <c r="B12" s="11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139337</v>
      </c>
      <c r="J12" s="50">
        <f t="shared" si="0"/>
        <v>139337</v>
      </c>
      <c r="K12" s="51">
        <f>(J12/$J$57)*100</f>
        <v>7.1801600271823888E-3</v>
      </c>
      <c r="L12" s="64">
        <f>RANK(J12,J$10:J$57,0)</f>
        <v>42</v>
      </c>
    </row>
    <row r="13" spans="1:12" ht="21" customHeight="1" x14ac:dyDescent="0.25">
      <c r="A13" s="49" t="s">
        <v>11</v>
      </c>
      <c r="B13" s="40">
        <v>0</v>
      </c>
      <c r="C13" s="39">
        <v>0</v>
      </c>
      <c r="D13" s="39">
        <v>0</v>
      </c>
      <c r="E13" s="39">
        <v>828000</v>
      </c>
      <c r="F13" s="39">
        <v>0</v>
      </c>
      <c r="G13" s="39">
        <v>0</v>
      </c>
      <c r="H13" s="39">
        <v>18409187</v>
      </c>
      <c r="I13" s="39">
        <v>828000</v>
      </c>
      <c r="J13" s="62">
        <f t="shared" si="0"/>
        <v>20065187</v>
      </c>
      <c r="K13" s="52">
        <f>(J13/$J$57)*100</f>
        <v>1.0339770027727002</v>
      </c>
      <c r="L13" s="65">
        <f>RANK(J13,J$10:J$57,0)</f>
        <v>14</v>
      </c>
    </row>
    <row r="14" spans="1:12" ht="21" customHeight="1" x14ac:dyDescent="0.25">
      <c r="A14" s="48" t="s">
        <v>12</v>
      </c>
      <c r="B14" s="11">
        <v>370464</v>
      </c>
      <c r="C14" s="14">
        <v>0</v>
      </c>
      <c r="D14" s="14">
        <v>3737647</v>
      </c>
      <c r="E14" s="14">
        <v>6577990</v>
      </c>
      <c r="F14" s="14">
        <v>0</v>
      </c>
      <c r="G14" s="14">
        <v>0</v>
      </c>
      <c r="H14" s="14">
        <v>3000000</v>
      </c>
      <c r="I14" s="14">
        <v>819613</v>
      </c>
      <c r="J14" s="50">
        <f t="shared" si="0"/>
        <v>14505714</v>
      </c>
      <c r="K14" s="51">
        <f>(J14/$J$57)*100</f>
        <v>0.74749239490257402</v>
      </c>
      <c r="L14" s="64">
        <f>RANK(J14,J$10:J$57,0)</f>
        <v>18</v>
      </c>
    </row>
    <row r="15" spans="1:12" ht="21" customHeight="1" x14ac:dyDescent="0.25">
      <c r="A15" s="48" t="s">
        <v>36</v>
      </c>
      <c r="B15" s="11">
        <v>166794460</v>
      </c>
      <c r="C15" s="14">
        <v>630796</v>
      </c>
      <c r="D15" s="14">
        <v>56557055</v>
      </c>
      <c r="E15" s="14">
        <v>0</v>
      </c>
      <c r="F15" s="14">
        <v>50466140</v>
      </c>
      <c r="G15" s="14">
        <v>0</v>
      </c>
      <c r="H15" s="14">
        <v>53836979</v>
      </c>
      <c r="I15" s="14">
        <v>0</v>
      </c>
      <c r="J15" s="50">
        <f t="shared" si="0"/>
        <v>328285430</v>
      </c>
      <c r="K15" s="51">
        <f>(J15/$J$57)*100</f>
        <v>16.916841341441128</v>
      </c>
      <c r="L15" s="64">
        <f>RANK(J15,J$10:J$57,0)</f>
        <v>3</v>
      </c>
    </row>
    <row r="16" spans="1:12" ht="21" customHeight="1" x14ac:dyDescent="0.25">
      <c r="A16" s="48" t="s">
        <v>64</v>
      </c>
      <c r="B16" s="11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-10116</v>
      </c>
      <c r="J16" s="50">
        <f t="shared" si="0"/>
        <v>-10116</v>
      </c>
      <c r="K16" s="51">
        <f>(J16/$J$57)*100</f>
        <v>-5.2128651280691448E-4</v>
      </c>
      <c r="L16" s="64">
        <f>RANK(J16,J$10:J$57,0)</f>
        <v>45</v>
      </c>
    </row>
    <row r="17" spans="1:12" ht="21" customHeight="1" x14ac:dyDescent="0.25">
      <c r="A17" s="48" t="s">
        <v>52</v>
      </c>
      <c r="B17" s="11">
        <v>0</v>
      </c>
      <c r="C17" s="14">
        <v>132800</v>
      </c>
      <c r="D17" s="14">
        <v>0</v>
      </c>
      <c r="E17" s="14">
        <v>1628000</v>
      </c>
      <c r="F17" s="14">
        <v>0</v>
      </c>
      <c r="G17" s="14">
        <v>0</v>
      </c>
      <c r="H17" s="14">
        <v>1200000</v>
      </c>
      <c r="I17" s="14">
        <v>0</v>
      </c>
      <c r="J17" s="50">
        <f t="shared" si="0"/>
        <v>2960800</v>
      </c>
      <c r="K17" s="51">
        <f>(J17/$J$57)*100</f>
        <v>0.15257266776578809</v>
      </c>
      <c r="L17" s="64">
        <f>RANK(J17,J$10:J$57,0)</f>
        <v>28</v>
      </c>
    </row>
    <row r="18" spans="1:12" ht="21" customHeight="1" x14ac:dyDescent="0.25">
      <c r="A18" s="70" t="s">
        <v>25</v>
      </c>
      <c r="B18" s="71">
        <v>0</v>
      </c>
      <c r="C18" s="72">
        <v>84000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3">
        <f t="shared" si="0"/>
        <v>84000</v>
      </c>
      <c r="K18" s="74">
        <f>(J18/$J$57)*100</f>
        <v>4.328595005514118E-3</v>
      </c>
      <c r="L18" s="75">
        <f>RANK(J18,J$10:J$57,0)</f>
        <v>44</v>
      </c>
    </row>
    <row r="19" spans="1:12" ht="21" customHeight="1" x14ac:dyDescent="0.25">
      <c r="A19" s="48" t="s">
        <v>26</v>
      </c>
      <c r="B19" s="11">
        <v>10548752</v>
      </c>
      <c r="C19" s="14">
        <v>4392319</v>
      </c>
      <c r="D19" s="14">
        <v>78580000</v>
      </c>
      <c r="E19" s="14">
        <v>21221489</v>
      </c>
      <c r="F19" s="14">
        <v>0</v>
      </c>
      <c r="G19" s="14">
        <v>860001</v>
      </c>
      <c r="H19" s="14">
        <v>101369509</v>
      </c>
      <c r="I19" s="14">
        <v>2760000</v>
      </c>
      <c r="J19" s="50">
        <f t="shared" si="0"/>
        <v>219732070</v>
      </c>
      <c r="K19" s="51">
        <f>(J19/$J$57)*100</f>
        <v>11.322989770872365</v>
      </c>
      <c r="L19" s="64">
        <f>RANK(J19,J$10:J$57,0)</f>
        <v>4</v>
      </c>
    </row>
    <row r="20" spans="1:12" ht="21" customHeight="1" x14ac:dyDescent="0.25">
      <c r="A20" s="48" t="s">
        <v>65</v>
      </c>
      <c r="B20" s="11">
        <v>0</v>
      </c>
      <c r="C20" s="14">
        <v>3212200</v>
      </c>
      <c r="D20" s="14">
        <v>0</v>
      </c>
      <c r="E20" s="14">
        <v>0</v>
      </c>
      <c r="F20" s="14">
        <v>0</v>
      </c>
      <c r="G20" s="14">
        <v>0</v>
      </c>
      <c r="H20" s="14">
        <v>1102372</v>
      </c>
      <c r="I20" s="14">
        <v>0</v>
      </c>
      <c r="J20" s="50">
        <f t="shared" si="0"/>
        <v>4314572</v>
      </c>
      <c r="K20" s="51">
        <f>(J20/$J$57)*100</f>
        <v>0.22233374773965547</v>
      </c>
      <c r="L20" s="64">
        <f>RANK(J20,J$10:J$57,0)</f>
        <v>25</v>
      </c>
    </row>
    <row r="21" spans="1:12" ht="21" customHeight="1" x14ac:dyDescent="0.25">
      <c r="A21" s="48" t="s">
        <v>30</v>
      </c>
      <c r="B21" s="11">
        <v>11377840</v>
      </c>
      <c r="C21" s="14">
        <v>126255</v>
      </c>
      <c r="D21" s="14">
        <v>0</v>
      </c>
      <c r="E21" s="14">
        <v>0</v>
      </c>
      <c r="F21" s="14">
        <v>617544</v>
      </c>
      <c r="G21" s="14">
        <v>0</v>
      </c>
      <c r="H21" s="14">
        <v>2513528</v>
      </c>
      <c r="I21" s="14">
        <v>957679</v>
      </c>
      <c r="J21" s="50">
        <f t="shared" si="0"/>
        <v>15592846</v>
      </c>
      <c r="K21" s="51">
        <f>(J21/$J$57)*100</f>
        <v>0.80351327758750957</v>
      </c>
      <c r="L21" s="64">
        <f>RANK(J21,J$10:J$57,0)</f>
        <v>17</v>
      </c>
    </row>
    <row r="22" spans="1:12" ht="21" customHeight="1" x14ac:dyDescent="0.25">
      <c r="A22" s="49" t="s">
        <v>37</v>
      </c>
      <c r="B22" s="40">
        <v>0</v>
      </c>
      <c r="C22" s="39">
        <v>20721863</v>
      </c>
      <c r="D22" s="39">
        <v>31020</v>
      </c>
      <c r="E22" s="39">
        <v>0</v>
      </c>
      <c r="F22" s="39">
        <v>0</v>
      </c>
      <c r="G22" s="39">
        <v>0</v>
      </c>
      <c r="H22" s="39">
        <v>0</v>
      </c>
      <c r="I22" s="39">
        <v>531766</v>
      </c>
      <c r="J22" s="62">
        <f t="shared" si="0"/>
        <v>21284649</v>
      </c>
      <c r="K22" s="52">
        <f>(J22/$J$57)*100</f>
        <v>1.0968169685181079</v>
      </c>
      <c r="L22" s="65">
        <f>RANK(J22,J$10:J$57,0)</f>
        <v>12</v>
      </c>
    </row>
    <row r="23" spans="1:12" ht="21" customHeight="1" x14ac:dyDescent="0.25">
      <c r="A23" s="48" t="s">
        <v>69</v>
      </c>
      <c r="B23" s="11">
        <v>0</v>
      </c>
      <c r="C23" s="14">
        <v>931968</v>
      </c>
      <c r="D23" s="14">
        <v>0</v>
      </c>
      <c r="E23" s="14">
        <v>36160</v>
      </c>
      <c r="F23" s="14">
        <v>0</v>
      </c>
      <c r="G23" s="14">
        <v>0</v>
      </c>
      <c r="H23" s="14">
        <v>2075010</v>
      </c>
      <c r="I23" s="14">
        <v>0</v>
      </c>
      <c r="J23" s="50">
        <f t="shared" si="0"/>
        <v>3043138</v>
      </c>
      <c r="K23" s="51">
        <f>(J23/$J$57)*100</f>
        <v>0.15681561842726455</v>
      </c>
      <c r="L23" s="64">
        <f>RANK(J23,J$10:J$57,0)</f>
        <v>27</v>
      </c>
    </row>
    <row r="24" spans="1:12" ht="21" customHeight="1" x14ac:dyDescent="0.25">
      <c r="A24" s="48" t="s">
        <v>53</v>
      </c>
      <c r="B24" s="11">
        <v>0</v>
      </c>
      <c r="C24" s="14">
        <v>800000</v>
      </c>
      <c r="D24" s="14">
        <v>6964648</v>
      </c>
      <c r="E24" s="14">
        <v>0</v>
      </c>
      <c r="F24" s="14">
        <v>0</v>
      </c>
      <c r="G24" s="14">
        <v>0</v>
      </c>
      <c r="H24" s="14">
        <v>30035352</v>
      </c>
      <c r="I24" s="14">
        <v>0</v>
      </c>
      <c r="J24" s="50">
        <f t="shared" si="0"/>
        <v>37800000</v>
      </c>
      <c r="K24" s="51">
        <f>(J24/$J$57)*100</f>
        <v>1.9478677524813532</v>
      </c>
      <c r="L24" s="64">
        <f>RANK(J24,J$10:J$57,0)</f>
        <v>8</v>
      </c>
    </row>
    <row r="25" spans="1:12" ht="21" customHeight="1" x14ac:dyDescent="0.25">
      <c r="A25" s="48" t="s">
        <v>73</v>
      </c>
      <c r="B25" s="11">
        <v>0</v>
      </c>
      <c r="C25" s="14">
        <v>927089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50">
        <f t="shared" si="0"/>
        <v>927089</v>
      </c>
      <c r="K25" s="51">
        <f>(J25/$J$57)*100</f>
        <v>4.7773723988893783E-2</v>
      </c>
      <c r="L25" s="64">
        <f>RANK(J25,J$10:J$57,0)</f>
        <v>38</v>
      </c>
    </row>
    <row r="26" spans="1:12" ht="21" customHeight="1" x14ac:dyDescent="0.25">
      <c r="A26" s="48" t="s">
        <v>74</v>
      </c>
      <c r="B26" s="11">
        <v>0</v>
      </c>
      <c r="C26" s="14">
        <v>-6742738</v>
      </c>
      <c r="D26" s="14">
        <v>-8903419</v>
      </c>
      <c r="E26" s="14">
        <v>-634481</v>
      </c>
      <c r="F26" s="14">
        <v>0</v>
      </c>
      <c r="G26" s="14">
        <v>0</v>
      </c>
      <c r="H26" s="14">
        <v>0</v>
      </c>
      <c r="I26" s="14">
        <v>0</v>
      </c>
      <c r="J26" s="50">
        <f t="shared" si="0"/>
        <v>-16280638</v>
      </c>
      <c r="K26" s="51">
        <f>(J26/$J$57)*100</f>
        <v>-0.83895581349265913</v>
      </c>
      <c r="L26" s="64">
        <f>RANK(J26,J$10:J$57,0)</f>
        <v>46</v>
      </c>
    </row>
    <row r="27" spans="1:12" ht="21" customHeight="1" x14ac:dyDescent="0.25">
      <c r="A27" s="48" t="s">
        <v>70</v>
      </c>
      <c r="B27" s="11">
        <v>0</v>
      </c>
      <c r="C27" s="14">
        <v>0</v>
      </c>
      <c r="D27" s="14">
        <v>1085301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50">
        <f t="shared" si="0"/>
        <v>1085301</v>
      </c>
      <c r="K27" s="51">
        <f>(J27/$J$57)*100</f>
        <v>5.5926529619993781E-2</v>
      </c>
      <c r="L27" s="64">
        <f>RANK(J27,J$10:J$57,0)</f>
        <v>35</v>
      </c>
    </row>
    <row r="28" spans="1:12" ht="21" customHeight="1" x14ac:dyDescent="0.25">
      <c r="A28" s="48" t="s">
        <v>32</v>
      </c>
      <c r="B28" s="11">
        <v>0</v>
      </c>
      <c r="C28" s="14">
        <v>0</v>
      </c>
      <c r="D28" s="14">
        <v>643334</v>
      </c>
      <c r="E28" s="14">
        <v>0</v>
      </c>
      <c r="F28" s="14">
        <v>0</v>
      </c>
      <c r="G28" s="14">
        <v>0</v>
      </c>
      <c r="H28" s="14">
        <v>1230000</v>
      </c>
      <c r="I28" s="14">
        <v>0</v>
      </c>
      <c r="J28" s="50">
        <f t="shared" si="0"/>
        <v>1873334</v>
      </c>
      <c r="K28" s="51">
        <f>(J28/$J$57)*100</f>
        <v>9.6534573762616482E-2</v>
      </c>
      <c r="L28" s="64">
        <f>RANK(J28,J$10:J$57,0)</f>
        <v>31</v>
      </c>
    </row>
    <row r="29" spans="1:12" ht="21" customHeight="1" x14ac:dyDescent="0.25">
      <c r="A29" s="48" t="s">
        <v>75</v>
      </c>
      <c r="B29" s="11">
        <v>0</v>
      </c>
      <c r="C29" s="14">
        <v>0</v>
      </c>
      <c r="D29" s="14">
        <v>3510002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50">
        <f t="shared" si="0"/>
        <v>3510002</v>
      </c>
      <c r="K29" s="51">
        <f>(J29/$J$57)*100</f>
        <v>0.18087353722076865</v>
      </c>
      <c r="L29" s="64">
        <f>RANK(J29,J$10:J$57,0)</f>
        <v>26</v>
      </c>
    </row>
    <row r="30" spans="1:12" ht="21" customHeight="1" x14ac:dyDescent="0.25">
      <c r="A30" s="48" t="s">
        <v>38</v>
      </c>
      <c r="B30" s="11">
        <v>2995440</v>
      </c>
      <c r="C30" s="14">
        <v>19261360</v>
      </c>
      <c r="D30" s="14">
        <v>1586000</v>
      </c>
      <c r="E30" s="14">
        <v>0</v>
      </c>
      <c r="F30" s="14">
        <v>0</v>
      </c>
      <c r="G30" s="14">
        <v>2444472</v>
      </c>
      <c r="H30" s="14">
        <v>5594233</v>
      </c>
      <c r="I30" s="14">
        <v>11228000</v>
      </c>
      <c r="J30" s="50">
        <f t="shared" si="0"/>
        <v>43109505</v>
      </c>
      <c r="K30" s="51">
        <f>(J30/$J$57)*100</f>
        <v>2.221471286109356</v>
      </c>
      <c r="L30" s="64">
        <f>RANK(J30,J$10:J$57,0)</f>
        <v>7</v>
      </c>
    </row>
    <row r="31" spans="1:12" ht="21" customHeight="1" x14ac:dyDescent="0.25">
      <c r="A31" s="49" t="s">
        <v>29</v>
      </c>
      <c r="B31" s="40">
        <v>5913000</v>
      </c>
      <c r="C31" s="39">
        <v>0</v>
      </c>
      <c r="D31" s="39">
        <v>0</v>
      </c>
      <c r="E31" s="39">
        <v>3994000</v>
      </c>
      <c r="F31" s="39">
        <v>0</v>
      </c>
      <c r="G31" s="39">
        <v>2034000</v>
      </c>
      <c r="H31" s="39">
        <v>10841814</v>
      </c>
      <c r="I31" s="39">
        <v>1074046</v>
      </c>
      <c r="J31" s="62">
        <f t="shared" si="0"/>
        <v>23856860</v>
      </c>
      <c r="K31" s="52">
        <f>(J31/$J$57)*100</f>
        <v>1.2293652981339231</v>
      </c>
      <c r="L31" s="65">
        <f>RANK(J31,J$10:J$57,0)</f>
        <v>11</v>
      </c>
    </row>
    <row r="32" spans="1:12" ht="21" customHeight="1" x14ac:dyDescent="0.25">
      <c r="A32" s="48" t="s">
        <v>35</v>
      </c>
      <c r="B32" s="11">
        <v>7504336</v>
      </c>
      <c r="C32" s="14">
        <v>0</v>
      </c>
      <c r="D32" s="14">
        <v>173812</v>
      </c>
      <c r="E32" s="14">
        <v>0</v>
      </c>
      <c r="F32" s="14">
        <v>0</v>
      </c>
      <c r="G32" s="14">
        <v>0</v>
      </c>
      <c r="H32" s="14">
        <v>0</v>
      </c>
      <c r="I32" s="14">
        <v>472000</v>
      </c>
      <c r="J32" s="50">
        <f t="shared" si="0"/>
        <v>8150148</v>
      </c>
      <c r="K32" s="51">
        <f>(J32/$J$57)*100</f>
        <v>0.41998440389286756</v>
      </c>
      <c r="L32" s="64">
        <f>RANK(J32,J$10:J$57,0)</f>
        <v>23</v>
      </c>
    </row>
    <row r="33" spans="1:12" ht="21" customHeight="1" x14ac:dyDescent="0.25">
      <c r="A33" s="48" t="s">
        <v>66</v>
      </c>
      <c r="B33" s="11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1500000</v>
      </c>
      <c r="I33" s="14">
        <v>0</v>
      </c>
      <c r="J33" s="50">
        <f t="shared" si="0"/>
        <v>1500000</v>
      </c>
      <c r="K33" s="51">
        <f>(J33/$J$57)*100</f>
        <v>7.7296339384180679E-2</v>
      </c>
      <c r="L33" s="64">
        <f>RANK(J33,J$10:J$57,0)</f>
        <v>32</v>
      </c>
    </row>
    <row r="34" spans="1:12" ht="21" customHeight="1" x14ac:dyDescent="0.25">
      <c r="A34" s="48" t="s">
        <v>76</v>
      </c>
      <c r="B34" s="11">
        <v>0</v>
      </c>
      <c r="C34" s="14">
        <v>600000</v>
      </c>
      <c r="D34" s="14">
        <v>0</v>
      </c>
      <c r="E34" s="14">
        <v>220000</v>
      </c>
      <c r="F34" s="14">
        <v>0</v>
      </c>
      <c r="G34" s="14">
        <v>80000</v>
      </c>
      <c r="H34" s="14">
        <v>1390984</v>
      </c>
      <c r="I34" s="14">
        <v>0</v>
      </c>
      <c r="J34" s="50">
        <f t="shared" si="0"/>
        <v>2290984</v>
      </c>
      <c r="K34" s="51">
        <f>(J34/$J$57)*100</f>
        <v>0.11805645119181851</v>
      </c>
      <c r="L34" s="64">
        <f>RANK(J34,J$10:J$57,0)</f>
        <v>29</v>
      </c>
    </row>
    <row r="35" spans="1:12" ht="21" customHeight="1" x14ac:dyDescent="0.25">
      <c r="A35" s="48" t="s">
        <v>39</v>
      </c>
      <c r="B35" s="11">
        <v>334653441</v>
      </c>
      <c r="C35" s="14">
        <v>54020971.5</v>
      </c>
      <c r="D35" s="14">
        <v>190182298</v>
      </c>
      <c r="E35" s="14">
        <v>34023500</v>
      </c>
      <c r="F35" s="14">
        <v>1700000</v>
      </c>
      <c r="G35" s="14">
        <v>169604437.5</v>
      </c>
      <c r="H35" s="14">
        <v>108093649</v>
      </c>
      <c r="I35" s="14">
        <v>8081388</v>
      </c>
      <c r="J35" s="50">
        <f t="shared" si="0"/>
        <v>900359685</v>
      </c>
      <c r="K35" s="51">
        <f>(J35/$J$57)*100</f>
        <v>46.396338519729341</v>
      </c>
      <c r="L35" s="64">
        <f>RANK(J35,J$10:J$57,0)</f>
        <v>2</v>
      </c>
    </row>
    <row r="36" spans="1:12" ht="21" customHeight="1" x14ac:dyDescent="0.25">
      <c r="A36" s="48" t="s">
        <v>77</v>
      </c>
      <c r="B36" s="11">
        <v>440573</v>
      </c>
      <c r="C36" s="14">
        <v>0</v>
      </c>
      <c r="D36" s="14">
        <v>80000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50">
        <f t="shared" si="0"/>
        <v>520573</v>
      </c>
      <c r="K36" s="51">
        <f>(J36/$J$57)*100</f>
        <v>2.6825591521494059E-2</v>
      </c>
      <c r="L36" s="64">
        <f>RANK(J36,J$10:J$57,0)</f>
        <v>40</v>
      </c>
    </row>
    <row r="37" spans="1:12" ht="21" customHeight="1" x14ac:dyDescent="0.25">
      <c r="A37" s="70" t="s">
        <v>40</v>
      </c>
      <c r="B37" s="71">
        <v>3549287</v>
      </c>
      <c r="C37" s="72">
        <v>326325</v>
      </c>
      <c r="D37" s="72">
        <v>1635775</v>
      </c>
      <c r="E37" s="72">
        <v>1738966</v>
      </c>
      <c r="F37" s="72">
        <v>0</v>
      </c>
      <c r="G37" s="72">
        <v>0</v>
      </c>
      <c r="H37" s="72">
        <v>4497596</v>
      </c>
      <c r="I37" s="72">
        <v>60500</v>
      </c>
      <c r="J37" s="73">
        <f t="shared" si="0"/>
        <v>11808449</v>
      </c>
      <c r="K37" s="74">
        <f>(J37/$J$57)*100</f>
        <v>0.60849992100319261</v>
      </c>
      <c r="L37" s="75">
        <f>RANK(J37,J$10:J$57,0)</f>
        <v>20</v>
      </c>
    </row>
    <row r="38" spans="1:12" ht="21" customHeight="1" x14ac:dyDescent="0.25">
      <c r="A38" s="48" t="s">
        <v>13</v>
      </c>
      <c r="B38" s="11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720000</v>
      </c>
      <c r="J38" s="50">
        <f t="shared" si="0"/>
        <v>720000</v>
      </c>
      <c r="K38" s="51">
        <f>(J38/$J$57)*100</f>
        <v>3.7102242904406724E-2</v>
      </c>
      <c r="L38" s="64">
        <f>RANK(J38,J$10:J$57,0)</f>
        <v>39</v>
      </c>
    </row>
    <row r="39" spans="1:12" ht="21" customHeight="1" x14ac:dyDescent="0.25">
      <c r="A39" s="48" t="s">
        <v>78</v>
      </c>
      <c r="B39" s="11">
        <v>0</v>
      </c>
      <c r="C39" s="14">
        <v>0</v>
      </c>
      <c r="D39" s="14">
        <v>0</v>
      </c>
      <c r="E39" s="14">
        <v>89472</v>
      </c>
      <c r="F39" s="14">
        <v>0</v>
      </c>
      <c r="G39" s="14">
        <v>0</v>
      </c>
      <c r="H39" s="14">
        <v>0</v>
      </c>
      <c r="I39" s="14">
        <v>0</v>
      </c>
      <c r="J39" s="50">
        <f t="shared" si="0"/>
        <v>89472</v>
      </c>
      <c r="K39" s="51">
        <f>(J39/$J$57)*100</f>
        <v>4.6105720515876095E-3</v>
      </c>
      <c r="L39" s="64">
        <f>RANK(J39,J$10:J$57,0)</f>
        <v>43</v>
      </c>
    </row>
    <row r="40" spans="1:12" ht="21" customHeight="1" x14ac:dyDescent="0.25">
      <c r="A40" s="48" t="s">
        <v>41</v>
      </c>
      <c r="B40" s="11">
        <v>0</v>
      </c>
      <c r="C40" s="14">
        <v>0</v>
      </c>
      <c r="D40" s="14">
        <v>-80757</v>
      </c>
      <c r="E40" s="14">
        <v>0</v>
      </c>
      <c r="F40" s="14">
        <v>0</v>
      </c>
      <c r="G40" s="14">
        <v>0</v>
      </c>
      <c r="H40" s="14">
        <v>21252712</v>
      </c>
      <c r="I40" s="14">
        <v>0</v>
      </c>
      <c r="J40" s="50">
        <f t="shared" si="0"/>
        <v>21171955</v>
      </c>
      <c r="K40" s="51">
        <f>(J40/$J$57)*100</f>
        <v>1.0910097460710673</v>
      </c>
      <c r="L40" s="64">
        <f>RANK(J40,J$10:J$57,0)</f>
        <v>13</v>
      </c>
    </row>
    <row r="41" spans="1:12" ht="21" customHeight="1" x14ac:dyDescent="0.25">
      <c r="A41" s="49" t="s">
        <v>42</v>
      </c>
      <c r="B41" s="40">
        <v>716768</v>
      </c>
      <c r="C41" s="39">
        <v>90463</v>
      </c>
      <c r="D41" s="39">
        <v>5555</v>
      </c>
      <c r="E41" s="39">
        <v>201072</v>
      </c>
      <c r="F41" s="39">
        <v>0</v>
      </c>
      <c r="G41" s="39">
        <v>241678</v>
      </c>
      <c r="H41" s="39">
        <v>0</v>
      </c>
      <c r="I41" s="39">
        <v>0</v>
      </c>
      <c r="J41" s="62">
        <f t="shared" si="0"/>
        <v>1255536</v>
      </c>
      <c r="K41" s="52">
        <f>(J41/$J$57)*100</f>
        <v>6.4698891176704451E-2</v>
      </c>
      <c r="L41" s="65">
        <f>RANK(J41,J$10:J$57,0)</f>
        <v>33</v>
      </c>
    </row>
    <row r="42" spans="1:12" ht="21" customHeight="1" x14ac:dyDescent="0.25">
      <c r="A42" s="70" t="s">
        <v>67</v>
      </c>
      <c r="B42" s="71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9037001</v>
      </c>
      <c r="I42" s="72">
        <v>13082</v>
      </c>
      <c r="J42" s="73">
        <f t="shared" si="0"/>
        <v>9050083</v>
      </c>
      <c r="K42" s="74">
        <f>(J42/$J$57)*100</f>
        <v>0.466358858015336</v>
      </c>
      <c r="L42" s="75">
        <f>RANK(J42,J$10:J$57,0)</f>
        <v>22</v>
      </c>
    </row>
    <row r="43" spans="1:12" ht="21" customHeight="1" x14ac:dyDescent="0.25">
      <c r="A43" s="48" t="s">
        <v>22</v>
      </c>
      <c r="B43" s="11">
        <v>0</v>
      </c>
      <c r="C43" s="14">
        <v>0</v>
      </c>
      <c r="D43" s="14">
        <v>0</v>
      </c>
      <c r="E43" s="14">
        <v>289941</v>
      </c>
      <c r="F43" s="14">
        <v>0</v>
      </c>
      <c r="G43" s="14">
        <v>150000</v>
      </c>
      <c r="H43" s="14">
        <v>9068064</v>
      </c>
      <c r="I43" s="14">
        <v>289942</v>
      </c>
      <c r="J43" s="50">
        <f t="shared" si="0"/>
        <v>9797947</v>
      </c>
      <c r="K43" s="51">
        <f>(J43/$J$57)*100</f>
        <v>0.50489695772014331</v>
      </c>
      <c r="L43" s="64">
        <f>RANK(J43,J$10:J$57,0)</f>
        <v>21</v>
      </c>
    </row>
    <row r="44" spans="1:12" ht="21" customHeight="1" x14ac:dyDescent="0.25">
      <c r="A44" s="48" t="s">
        <v>14</v>
      </c>
      <c r="B44" s="11">
        <v>0</v>
      </c>
      <c r="C44" s="14">
        <v>68630459</v>
      </c>
      <c r="D44" s="14">
        <v>0</v>
      </c>
      <c r="E44" s="14">
        <v>2023930</v>
      </c>
      <c r="F44" s="14">
        <v>1962444</v>
      </c>
      <c r="G44" s="14">
        <v>439320</v>
      </c>
      <c r="H44" s="14">
        <v>1347600</v>
      </c>
      <c r="I44" s="14">
        <v>136920</v>
      </c>
      <c r="J44" s="50">
        <f t="shared" si="0"/>
        <v>74540673</v>
      </c>
      <c r="K44" s="51">
        <f>(J44/$J$57)*100</f>
        <v>3.8411474387554891</v>
      </c>
      <c r="L44" s="64">
        <f>RANK(J44,J$10:J$57,0)</f>
        <v>5</v>
      </c>
    </row>
    <row r="45" spans="1:12" ht="21" customHeight="1" x14ac:dyDescent="0.25">
      <c r="A45" s="48" t="s">
        <v>43</v>
      </c>
      <c r="B45" s="11">
        <v>26443083</v>
      </c>
      <c r="C45" s="14">
        <v>566055</v>
      </c>
      <c r="D45" s="14">
        <v>3856645</v>
      </c>
      <c r="E45" s="14">
        <v>0</v>
      </c>
      <c r="F45" s="14">
        <v>4590774</v>
      </c>
      <c r="G45" s="14">
        <v>0</v>
      </c>
      <c r="H45" s="14">
        <v>26526757</v>
      </c>
      <c r="I45" s="14">
        <v>5626446</v>
      </c>
      <c r="J45" s="50">
        <f t="shared" si="0"/>
        <v>67609760</v>
      </c>
      <c r="K45" s="51">
        <f>(J45/$J$57)*100</f>
        <v>3.483991303095336</v>
      </c>
      <c r="L45" s="64">
        <f>RANK(J45,J$10:J$57,0)</f>
        <v>6</v>
      </c>
    </row>
    <row r="46" spans="1:12" ht="21" customHeight="1" x14ac:dyDescent="0.25">
      <c r="A46" s="48" t="s">
        <v>33</v>
      </c>
      <c r="B46" s="11">
        <v>0</v>
      </c>
      <c r="C46" s="14">
        <v>0</v>
      </c>
      <c r="D46" s="14">
        <v>0</v>
      </c>
      <c r="E46" s="14">
        <v>-0.6</v>
      </c>
      <c r="F46" s="14">
        <v>0</v>
      </c>
      <c r="G46" s="14">
        <v>0</v>
      </c>
      <c r="H46" s="14">
        <v>10800000</v>
      </c>
      <c r="I46" s="14">
        <v>1200000</v>
      </c>
      <c r="J46" s="50">
        <f t="shared" si="0"/>
        <v>11999999.4</v>
      </c>
      <c r="K46" s="51">
        <f>(J46/$J$57)*100</f>
        <v>0.6183706841549097</v>
      </c>
      <c r="L46" s="64">
        <f>RANK(J46,J$10:J$57,0)</f>
        <v>19</v>
      </c>
    </row>
    <row r="47" spans="1:12" ht="21" customHeight="1" x14ac:dyDescent="0.25">
      <c r="A47" s="70" t="s">
        <v>71</v>
      </c>
      <c r="B47" s="71">
        <v>0</v>
      </c>
      <c r="C47" s="72">
        <v>0</v>
      </c>
      <c r="D47" s="72">
        <v>990400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3">
        <f t="shared" si="0"/>
        <v>990400</v>
      </c>
      <c r="K47" s="74">
        <f>(J47/$J$57)*100</f>
        <v>5.1036196350728362E-2</v>
      </c>
      <c r="L47" s="75">
        <f>RANK(J47,J$10:J$57,0)</f>
        <v>36</v>
      </c>
    </row>
    <row r="48" spans="1:12" ht="21" customHeight="1" x14ac:dyDescent="0.25">
      <c r="A48" s="48" t="s">
        <v>23</v>
      </c>
      <c r="B48" s="11">
        <v>515218</v>
      </c>
      <c r="C48" s="14">
        <v>17113312</v>
      </c>
      <c r="D48" s="14">
        <v>6373765</v>
      </c>
      <c r="E48" s="14">
        <v>0</v>
      </c>
      <c r="F48" s="14">
        <v>0</v>
      </c>
      <c r="G48" s="14">
        <v>0</v>
      </c>
      <c r="H48" s="14">
        <v>929029</v>
      </c>
      <c r="I48" s="14">
        <v>0</v>
      </c>
      <c r="J48" s="50">
        <f t="shared" si="0"/>
        <v>24931324</v>
      </c>
      <c r="K48" s="51">
        <f>(J48/$J$57)*100</f>
        <v>1.2847333874673126</v>
      </c>
      <c r="L48" s="64">
        <f>RANK(J48,J$10:J$57,0)</f>
        <v>9</v>
      </c>
    </row>
    <row r="49" spans="1:12" ht="21" customHeight="1" x14ac:dyDescent="0.25">
      <c r="A49" s="48" t="s">
        <v>54</v>
      </c>
      <c r="B49" s="11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1085954</v>
      </c>
      <c r="I49" s="14">
        <v>0</v>
      </c>
      <c r="J49" s="50">
        <f t="shared" si="0"/>
        <v>1085954</v>
      </c>
      <c r="K49" s="51">
        <f>(J49/$J$57)*100</f>
        <v>5.5960179293072364E-2</v>
      </c>
      <c r="L49" s="64">
        <f>RANK(J49,J$10:J$57,0)</f>
        <v>34</v>
      </c>
    </row>
    <row r="50" spans="1:12" ht="21" customHeight="1" x14ac:dyDescent="0.25">
      <c r="A50" s="48" t="s">
        <v>28</v>
      </c>
      <c r="B50" s="11">
        <v>0</v>
      </c>
      <c r="C50" s="14">
        <v>15800000</v>
      </c>
      <c r="D50" s="14">
        <v>0</v>
      </c>
      <c r="E50" s="14">
        <v>0</v>
      </c>
      <c r="F50" s="14">
        <v>0</v>
      </c>
      <c r="G50" s="14">
        <v>0</v>
      </c>
      <c r="H50" s="14">
        <v>400000</v>
      </c>
      <c r="I50" s="14">
        <v>0</v>
      </c>
      <c r="J50" s="50">
        <f t="shared" si="0"/>
        <v>16200000</v>
      </c>
      <c r="K50" s="51">
        <f>(J50/$J$57)*100</f>
        <v>0.83480046534915131</v>
      </c>
      <c r="L50" s="64">
        <f>RANK(J50,J$10:J$57,0)</f>
        <v>16</v>
      </c>
    </row>
    <row r="51" spans="1:12" ht="21" customHeight="1" x14ac:dyDescent="0.25">
      <c r="A51" s="49" t="s">
        <v>27</v>
      </c>
      <c r="B51" s="40">
        <v>0</v>
      </c>
      <c r="C51" s="39">
        <v>1073407</v>
      </c>
      <c r="D51" s="39">
        <v>0</v>
      </c>
      <c r="E51" s="39">
        <v>1073407</v>
      </c>
      <c r="F51" s="39">
        <v>0</v>
      </c>
      <c r="G51" s="39">
        <v>0</v>
      </c>
      <c r="H51" s="39">
        <v>0</v>
      </c>
      <c r="I51" s="39">
        <v>0</v>
      </c>
      <c r="J51" s="62">
        <f t="shared" si="0"/>
        <v>2146814</v>
      </c>
      <c r="K51" s="52">
        <f>(J51/$J$57)*100</f>
        <v>0.1106272423591403</v>
      </c>
      <c r="L51" s="65">
        <f>RANK(J51,J$10:J$57,0)</f>
        <v>30</v>
      </c>
    </row>
    <row r="52" spans="1:12" ht="21" customHeight="1" x14ac:dyDescent="0.25">
      <c r="A52" s="48" t="s">
        <v>44</v>
      </c>
      <c r="B52" s="11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400000</v>
      </c>
      <c r="I52" s="14">
        <v>0</v>
      </c>
      <c r="J52" s="50">
        <f t="shared" si="0"/>
        <v>400000</v>
      </c>
      <c r="K52" s="51">
        <f>(J52/$J$57)*100</f>
        <v>2.0612357169114848E-2</v>
      </c>
      <c r="L52" s="64">
        <f>RANK(J52,J$10:J$57,0)</f>
        <v>41</v>
      </c>
    </row>
    <row r="53" spans="1:12" ht="21" customHeight="1" x14ac:dyDescent="0.25">
      <c r="A53" s="48" t="s">
        <v>68</v>
      </c>
      <c r="B53" s="11">
        <v>300373</v>
      </c>
      <c r="C53" s="14">
        <v>0</v>
      </c>
      <c r="D53" s="14">
        <v>47197</v>
      </c>
      <c r="E53" s="14">
        <v>0</v>
      </c>
      <c r="F53" s="14">
        <v>0</v>
      </c>
      <c r="G53" s="14">
        <v>621319</v>
      </c>
      <c r="H53" s="14">
        <v>0</v>
      </c>
      <c r="I53" s="14">
        <v>0</v>
      </c>
      <c r="J53" s="50">
        <f t="shared" si="0"/>
        <v>968889</v>
      </c>
      <c r="K53" s="51">
        <f>(J53/$J$57)*100</f>
        <v>4.9927715313066293E-2</v>
      </c>
      <c r="L53" s="64">
        <f>RANK(J53,J$10:J$57,0)</f>
        <v>37</v>
      </c>
    </row>
    <row r="54" spans="1:12" ht="21" customHeight="1" x14ac:dyDescent="0.25">
      <c r="A54" s="48" t="s">
        <v>45</v>
      </c>
      <c r="B54" s="11">
        <v>8841341</v>
      </c>
      <c r="C54" s="14">
        <v>7518600</v>
      </c>
      <c r="D54" s="14">
        <v>2829441</v>
      </c>
      <c r="E54" s="14">
        <v>348000</v>
      </c>
      <c r="F54" s="14">
        <v>0</v>
      </c>
      <c r="G54" s="14">
        <v>0</v>
      </c>
      <c r="H54" s="14">
        <v>4444941</v>
      </c>
      <c r="I54" s="14">
        <v>246990</v>
      </c>
      <c r="J54" s="50">
        <f t="shared" si="0"/>
        <v>24229313</v>
      </c>
      <c r="K54" s="51">
        <f>(J54/$J$57)*100</f>
        <v>1.2485581337956939</v>
      </c>
      <c r="L54" s="64">
        <f>RANK(J54,J$10:J$57,0)</f>
        <v>10</v>
      </c>
    </row>
    <row r="55" spans="1:12" ht="18.75" customHeight="1" thickBot="1" x14ac:dyDescent="0.3">
      <c r="A55" s="6"/>
      <c r="B55" s="37"/>
      <c r="C55" s="36"/>
      <c r="D55" s="36"/>
      <c r="E55" s="36"/>
      <c r="F55" s="36"/>
      <c r="G55" s="36"/>
      <c r="H55" s="36"/>
      <c r="I55" s="36"/>
      <c r="J55" s="47"/>
      <c r="K55" s="38"/>
      <c r="L55" s="66"/>
    </row>
    <row r="56" spans="1:12" ht="6" customHeight="1" x14ac:dyDescent="0.25">
      <c r="A56" s="33"/>
      <c r="B56" s="35"/>
      <c r="C56" s="31"/>
      <c r="D56" s="31"/>
      <c r="E56" s="31"/>
      <c r="F56" s="31"/>
      <c r="G56" s="31"/>
      <c r="H56" s="31"/>
      <c r="I56" s="31"/>
      <c r="J56" s="34"/>
      <c r="K56" s="32"/>
      <c r="L56" s="67"/>
    </row>
    <row r="57" spans="1:12" ht="15.75" x14ac:dyDescent="0.25">
      <c r="A57" s="17" t="s">
        <v>15</v>
      </c>
      <c r="B57" s="54">
        <f>SUM(B10:B56)</f>
        <v>580963633</v>
      </c>
      <c r="C57" s="53">
        <f>SUM(C10:C56)</f>
        <v>212487462.5</v>
      </c>
      <c r="D57" s="53">
        <f>SUM(D10:D56)</f>
        <v>349885719</v>
      </c>
      <c r="E57" s="53">
        <f>SUM(E10:E56)</f>
        <v>73659445.400000006</v>
      </c>
      <c r="F57" s="53">
        <f>SUM(F10:F56)</f>
        <v>59336902</v>
      </c>
      <c r="G57" s="53">
        <f>SUM(G10:G56)</f>
        <v>176475227.5</v>
      </c>
      <c r="H57" s="53">
        <f>SUM(H10:H56)</f>
        <v>452413791</v>
      </c>
      <c r="I57" s="53">
        <f>SUM(I10:I56)</f>
        <v>35361309</v>
      </c>
      <c r="J57" s="50">
        <f>SUM(J10:J56)</f>
        <v>1940583489.4000001</v>
      </c>
      <c r="K57" s="55">
        <f>SUM(K10:K56)</f>
        <v>100</v>
      </c>
      <c r="L57" s="68"/>
    </row>
    <row r="58" spans="1:12" ht="6" customHeight="1" x14ac:dyDescent="0.25">
      <c r="A58" s="17"/>
      <c r="B58" s="57"/>
      <c r="C58" s="56"/>
      <c r="D58" s="56"/>
      <c r="E58" s="56"/>
      <c r="F58" s="56"/>
      <c r="G58" s="56"/>
      <c r="H58" s="56"/>
      <c r="I58" s="56"/>
      <c r="J58" s="58"/>
      <c r="K58" s="59"/>
      <c r="L58" s="69"/>
    </row>
    <row r="59" spans="1:12" ht="15.75" x14ac:dyDescent="0.25">
      <c r="A59" s="18" t="s">
        <v>16</v>
      </c>
      <c r="B59" s="60">
        <f t="shared" ref="B59:I59" si="1">(B57/$J$57)*100</f>
        <v>29.937574764156395</v>
      </c>
      <c r="C59" s="55">
        <f t="shared" si="1"/>
        <v>10.949668677522244</v>
      </c>
      <c r="D59" s="55">
        <f t="shared" si="1"/>
        <v>18.029923521001383</v>
      </c>
      <c r="E59" s="55">
        <f t="shared" si="1"/>
        <v>3.7957369936592849</v>
      </c>
      <c r="F59" s="55">
        <f t="shared" si="1"/>
        <v>3.0576835433319132</v>
      </c>
      <c r="G59" s="55">
        <f t="shared" si="1"/>
        <v>9.0939260518269975</v>
      </c>
      <c r="H59" s="55">
        <f t="shared" si="1"/>
        <v>23.313286620813191</v>
      </c>
      <c r="I59" s="55">
        <f t="shared" si="1"/>
        <v>1.8221998276885885</v>
      </c>
      <c r="J59" s="61">
        <f>SUM(B59:I59)</f>
        <v>99.999999999999986</v>
      </c>
      <c r="K59" s="55"/>
      <c r="L59" s="68"/>
    </row>
    <row r="60" spans="1:12" ht="6" customHeight="1" thickBot="1" x14ac:dyDescent="0.3">
      <c r="A60" s="19"/>
      <c r="B60" s="22"/>
      <c r="C60" s="21"/>
      <c r="D60" s="21"/>
      <c r="E60" s="21"/>
      <c r="F60" s="21"/>
      <c r="G60" s="21"/>
      <c r="H60" s="21"/>
      <c r="I60" s="21"/>
      <c r="J60" s="20"/>
      <c r="K60" s="21"/>
      <c r="L60" s="23"/>
    </row>
    <row r="61" spans="1:12" ht="6.75" customHeight="1" x14ac:dyDescent="0.2"/>
    <row r="62" spans="1:12" ht="15.75" x14ac:dyDescent="0.25">
      <c r="A62" s="5" t="s">
        <v>46</v>
      </c>
    </row>
    <row r="63" spans="1:12" ht="15.75" x14ac:dyDescent="0.25">
      <c r="A63" s="5" t="s">
        <v>47</v>
      </c>
    </row>
    <row r="64" spans="1:12" ht="15.75" x14ac:dyDescent="0.25">
      <c r="A64" s="16" t="s">
        <v>48</v>
      </c>
    </row>
    <row r="65" spans="1:1" ht="15.75" x14ac:dyDescent="0.25">
      <c r="A65" s="16" t="s">
        <v>49</v>
      </c>
    </row>
    <row r="66" spans="1:1" ht="15.75" x14ac:dyDescent="0.25">
      <c r="A66" s="16" t="s">
        <v>50</v>
      </c>
    </row>
    <row r="67" spans="1:1" ht="15.75" x14ac:dyDescent="0.25">
      <c r="A67" s="16"/>
    </row>
    <row r="68" spans="1:1" ht="15.75" x14ac:dyDescent="0.25">
      <c r="A68" s="76" t="s">
        <v>80</v>
      </c>
    </row>
    <row r="69" spans="1:1" ht="15.75" x14ac:dyDescent="0.25">
      <c r="A69" s="16"/>
    </row>
    <row r="70" spans="1:1" ht="15.75" x14ac:dyDescent="0.25">
      <c r="A70" s="16"/>
    </row>
    <row r="84" spans="1:1" ht="15.75" x14ac:dyDescent="0.25">
      <c r="A84" s="5"/>
    </row>
  </sheetData>
  <mergeCells count="2">
    <mergeCell ref="A1:L1"/>
    <mergeCell ref="A2:L2"/>
  </mergeCells>
  <phoneticPr fontId="0" type="noConversion"/>
  <printOptions horizontalCentered="1" verticalCentered="1"/>
  <pageMargins left="0.5" right="0.5" top="0.75" bottom="0.75" header="0.5" footer="0.5"/>
  <pageSetup scale="50" orientation="landscape" horizontalDpi="300" verticalDpi="300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t-20</vt:lpstr>
      <vt:lpstr>'t-20'!Print_Area</vt:lpstr>
      <vt:lpstr>'t-20'!Print_Titles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2011-05-25T20:34:25Z</cp:lastPrinted>
  <dcterms:created xsi:type="dcterms:W3CDTF">1999-02-24T12:12:07Z</dcterms:created>
  <dcterms:modified xsi:type="dcterms:W3CDTF">2013-06-18T13:27:02Z</dcterms:modified>
</cp:coreProperties>
</file>