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ftanas.ad.dot.gov\share\Openarea\TPE\TPE-22\New Starts Reports\FY2027 Annual Report\CIG Website Documents\Remediated Documents\"/>
    </mc:Choice>
  </mc:AlternateContent>
  <xr:revisionPtr revIDLastSave="0" documentId="8_{60BDCD04-CB6D-427C-A196-59296D15EF90}" xr6:coauthVersionLast="47" xr6:coauthVersionMax="47" xr10:uidLastSave="{00000000-0000-0000-0000-000000000000}"/>
  <workbookProtection workbookAlgorithmName="SHA-512" workbookHashValue="yQdECEnzx71Q+cKXcxsvs5FW2Ru0x5U+j77XCgPP4Kv7H1OsuBAKwBJ8f1BazIzLZz0y2fuBhvo63TpmpiTB2g==" workbookSaltValue="1xfYKE7iJcWse/Car9HNmA==" workbookSpinCount="100000" lockStructure="1"/>
  <bookViews>
    <workbookView xWindow="-28920" yWindow="-120" windowWidth="29040" windowHeight="15840" tabRatio="882" firstSheet="2" activeTab="3" xr2:uid="{00000000-000D-0000-FFFF-FFFF00000000}"/>
  </bookViews>
  <sheets>
    <sheet name="SCC List" sheetId="1" r:id="rId1"/>
    <sheet name="SCC Definitions" sheetId="7" r:id="rId2"/>
    <sheet name="TrAMS Scopes ALIs" sheetId="16" r:id="rId3"/>
    <sheet name="Build Main" sheetId="3" r:id="rId4"/>
    <sheet name="Inflation" sheetId="9" r:id="rId5"/>
    <sheet name="Project Description" sheetId="44" r:id="rId6"/>
    <sheet name="Schedule FFGA A4" sheetId="14" r:id="rId7"/>
    <sheet name="Build Annualized - Current" sheetId="28" r:id="rId8"/>
    <sheet name="Build Annualized - Horizon" sheetId="43" r:id="rId9"/>
    <sheet name=" Fund Source by Cat" sheetId="20" r:id="rId10"/>
    <sheet name=" Fund Source by Year" sheetId="35" r:id="rId11"/>
    <sheet name="FFGA A3T1" sheetId="30" r:id="rId12"/>
    <sheet name="FFGA A3T2" sheetId="37" r:id="rId13"/>
    <sheet name="FFGA A3T3" sheetId="32" r:id="rId14"/>
    <sheet name="FFGA A3A" sheetId="39" r:id="rId15"/>
  </sheets>
  <externalReferences>
    <externalReference r:id="rId16"/>
  </externalReferences>
  <definedNames>
    <definedName name="BaseYear">'Build Main'!$O$3</definedName>
    <definedName name="_xlnm.Print_Area" localSheetId="9">' Fund Source by Cat'!$A$1:$O$22</definedName>
    <definedName name="_xlnm.Print_Area" localSheetId="10">' Fund Source by Year'!$A$1:$AD$11</definedName>
    <definedName name="_xlnm.Print_Area" localSheetId="7">'Build Annualized - Current'!$A$1:$P$82</definedName>
    <definedName name="_xlnm.Print_Area" localSheetId="8">'Build Annualized - Horizon'!$A$1:$P$82</definedName>
    <definedName name="_xlnm.Print_Area" localSheetId="3">'Build Main'!$A$1:$J$84</definedName>
    <definedName name="_xlnm.Print_Area" localSheetId="14">'FFGA A3A'!$A$1:$O$16</definedName>
    <definedName name="_xlnm.Print_Area" localSheetId="11">'FFGA A3T1'!$A$1:$C$73</definedName>
    <definedName name="_xlnm.Print_Area" localSheetId="12">'FFGA A3T2'!$A$1:$G$13</definedName>
    <definedName name="_xlnm.Print_Area" localSheetId="13">'FFGA A3T3'!$A$1:$G$25</definedName>
    <definedName name="_xlnm.Print_Area" localSheetId="4">Inflation!$A$1:$AE$37</definedName>
    <definedName name="_xlnm.Print_Area" localSheetId="5">'Project Description'!$A$1:$J$77</definedName>
    <definedName name="_xlnm.Print_Area" localSheetId="1">'SCC Definitions'!$A$1:$C$76</definedName>
    <definedName name="_xlnm.Print_Area" localSheetId="0">'SCC List'!$A$1:$B$69</definedName>
    <definedName name="_xlnm.Print_Area" localSheetId="6">'Schedule FFGA A4'!$A$1:$EN$17</definedName>
    <definedName name="_xlnm.Print_Area" localSheetId="2">'TrAMS Scopes ALIs'!$A$1:$H$36</definedName>
    <definedName name="_xlnm.Print_Titles" localSheetId="6">'Schedule FFGA A4'!$A:$D</definedName>
    <definedName name="RevYear">'Build Main'!$O$4</definedName>
    <definedName name="TodayDate">'Build Main'!$O$2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 i="28" l="1"/>
  <c r="P4" i="28"/>
  <c r="J78" i="43"/>
  <c r="O30" i="43"/>
  <c r="Q30" i="43"/>
  <c r="O31" i="43"/>
  <c r="J79" i="43" s="1"/>
  <c r="Q31" i="43"/>
  <c r="O32" i="43"/>
  <c r="Q32" i="43"/>
  <c r="O33" i="43"/>
  <c r="Q33" i="43"/>
  <c r="F58" i="43"/>
  <c r="F59" i="43"/>
  <c r="F60" i="43"/>
  <c r="F61" i="43"/>
  <c r="F62" i="43"/>
  <c r="F63" i="43"/>
  <c r="F57" i="43"/>
  <c r="F55" i="43"/>
  <c r="F54" i="43"/>
  <c r="F46" i="43"/>
  <c r="F47" i="43"/>
  <c r="F48" i="43"/>
  <c r="F49" i="43"/>
  <c r="F50" i="43"/>
  <c r="F51" i="43"/>
  <c r="F45" i="43"/>
  <c r="F37" i="43"/>
  <c r="F38" i="43"/>
  <c r="F39" i="43"/>
  <c r="F40" i="43"/>
  <c r="F41" i="43"/>
  <c r="F42" i="43"/>
  <c r="F43" i="43"/>
  <c r="F36" i="43"/>
  <c r="F31" i="43"/>
  <c r="F32" i="43"/>
  <c r="F33" i="43"/>
  <c r="F34" i="43"/>
  <c r="F30" i="43"/>
  <c r="F23" i="43"/>
  <c r="F24" i="43"/>
  <c r="F25" i="43"/>
  <c r="F26" i="43"/>
  <c r="F27" i="43"/>
  <c r="F28" i="43"/>
  <c r="F22" i="43"/>
  <c r="F10" i="43"/>
  <c r="F11" i="43"/>
  <c r="F12" i="43"/>
  <c r="F13" i="43"/>
  <c r="F14" i="43"/>
  <c r="F15" i="43"/>
  <c r="F16" i="43"/>
  <c r="F17" i="43"/>
  <c r="F18" i="43"/>
  <c r="F19" i="43"/>
  <c r="F20" i="43"/>
  <c r="F8" i="43"/>
  <c r="F9" i="43"/>
  <c r="J78" i="28"/>
  <c r="Q30" i="28"/>
  <c r="Q31" i="28"/>
  <c r="C56" i="3"/>
  <c r="C21" i="3"/>
  <c r="D21" i="32" l="1"/>
  <c r="D20" i="32"/>
  <c r="P76" i="3"/>
  <c r="P74" i="3"/>
  <c r="P56" i="3"/>
  <c r="P53" i="3"/>
  <c r="P44" i="3"/>
  <c r="P35" i="3"/>
  <c r="P29" i="3"/>
  <c r="P21" i="3"/>
  <c r="F22" i="32"/>
  <c r="E22" i="32"/>
  <c r="B20" i="32"/>
  <c r="B21" i="32"/>
  <c r="E12" i="37" l="1"/>
  <c r="E11" i="37"/>
  <c r="E9" i="37"/>
  <c r="E8" i="37"/>
  <c r="E7" i="37"/>
  <c r="E6" i="37"/>
  <c r="E5" i="37"/>
  <c r="E4" i="37"/>
  <c r="D9" i="37"/>
  <c r="D8" i="37"/>
  <c r="D7" i="37"/>
  <c r="D6" i="37"/>
  <c r="D5" i="37"/>
  <c r="D4" i="37"/>
  <c r="C9" i="37"/>
  <c r="C8" i="37"/>
  <c r="C7" i="37"/>
  <c r="C6" i="37"/>
  <c r="C5" i="37"/>
  <c r="C4" i="37"/>
  <c r="C64" i="3"/>
  <c r="C53" i="3"/>
  <c r="C21" i="43"/>
  <c r="C29" i="3"/>
  <c r="C35" i="3"/>
  <c r="C44" i="3"/>
  <c r="O15" i="39"/>
  <c r="B12" i="32"/>
  <c r="G12" i="37"/>
  <c r="C72" i="30"/>
  <c r="P4" i="43"/>
  <c r="P3" i="43"/>
  <c r="I6" i="14"/>
  <c r="M6" i="14" s="1"/>
  <c r="Q6" i="14" s="1"/>
  <c r="U6" i="14" s="1"/>
  <c r="Y6" i="14" s="1"/>
  <c r="AC6" i="14" s="1"/>
  <c r="AG6" i="14" s="1"/>
  <c r="AK6" i="14" s="1"/>
  <c r="AO6" i="14" s="1"/>
  <c r="AS6" i="14" s="1"/>
  <c r="AW6" i="14" s="1"/>
  <c r="BA6" i="14" s="1"/>
  <c r="BE6" i="14" s="1"/>
  <c r="BI6" i="14" s="1"/>
  <c r="BM6" i="14" s="1"/>
  <c r="BQ6" i="14" s="1"/>
  <c r="BU6" i="14" s="1"/>
  <c r="BY6" i="14" s="1"/>
  <c r="CC6" i="14" s="1"/>
  <c r="CG6" i="14" s="1"/>
  <c r="CK6" i="14" s="1"/>
  <c r="CO6" i="14" s="1"/>
  <c r="CS6" i="14" s="1"/>
  <c r="CW6" i="14" s="1"/>
  <c r="DA6" i="14" s="1"/>
  <c r="DE6" i="14" s="1"/>
  <c r="DI6" i="14" s="1"/>
  <c r="DM6" i="14" s="1"/>
  <c r="DQ6" i="14" s="1"/>
  <c r="DU6" i="14" s="1"/>
  <c r="DY6" i="14" s="1"/>
  <c r="EC6" i="14" s="1"/>
  <c r="EG6" i="14" s="1"/>
  <c r="EK6" i="14" s="1"/>
  <c r="EO6" i="14" s="1"/>
  <c r="S21" i="9"/>
  <c r="T21" i="9"/>
  <c r="R25" i="9"/>
  <c r="R26" i="9"/>
  <c r="R27" i="9"/>
  <c r="R28" i="9"/>
  <c r="R29" i="9"/>
  <c r="R30" i="9"/>
  <c r="R31" i="9"/>
  <c r="R32" i="9"/>
  <c r="D10" i="35"/>
  <c r="D9" i="35"/>
  <c r="D8" i="35"/>
  <c r="AI11" i="35"/>
  <c r="AJ11" i="35"/>
  <c r="AK11" i="35"/>
  <c r="AL11" i="35"/>
  <c r="AM11" i="35"/>
  <c r="AN11" i="35"/>
  <c r="C33" i="9"/>
  <c r="N76" i="3" s="1"/>
  <c r="B11" i="30"/>
  <c r="B6" i="30"/>
  <c r="B19" i="32"/>
  <c r="D19" i="32" s="1"/>
  <c r="B18" i="32"/>
  <c r="D18" i="32" s="1"/>
  <c r="F9" i="32"/>
  <c r="F10" i="32"/>
  <c r="J1" i="44"/>
  <c r="D74" i="43"/>
  <c r="D74" i="28"/>
  <c r="O1" i="3"/>
  <c r="D4" i="14"/>
  <c r="D3" i="14"/>
  <c r="A77" i="44"/>
  <c r="A76" i="44"/>
  <c r="A75" i="44"/>
  <c r="A74" i="44"/>
  <c r="A73" i="44"/>
  <c r="B72" i="44"/>
  <c r="A72" i="44"/>
  <c r="B71" i="44"/>
  <c r="A71" i="44"/>
  <c r="B70" i="44"/>
  <c r="A70" i="44"/>
  <c r="B69" i="44"/>
  <c r="A69" i="44"/>
  <c r="B68" i="44"/>
  <c r="A68" i="44"/>
  <c r="B67" i="44"/>
  <c r="A67" i="44"/>
  <c r="B66" i="44"/>
  <c r="A66" i="44"/>
  <c r="B65" i="44"/>
  <c r="A65" i="44"/>
  <c r="A64" i="44"/>
  <c r="B63" i="44"/>
  <c r="A63" i="44"/>
  <c r="B62" i="44"/>
  <c r="A62" i="44"/>
  <c r="B61" i="44"/>
  <c r="A61" i="44"/>
  <c r="B60" i="44"/>
  <c r="A60" i="44"/>
  <c r="B59" i="44"/>
  <c r="A59" i="44"/>
  <c r="B58" i="44"/>
  <c r="A58" i="44"/>
  <c r="B57" i="44"/>
  <c r="A57" i="44"/>
  <c r="A56" i="44"/>
  <c r="B55" i="44"/>
  <c r="A55" i="44"/>
  <c r="B54" i="44"/>
  <c r="A54" i="44"/>
  <c r="A53" i="44"/>
  <c r="A52" i="44"/>
  <c r="B51" i="44"/>
  <c r="A51" i="44"/>
  <c r="B50" i="44"/>
  <c r="A50" i="44"/>
  <c r="B49" i="44"/>
  <c r="A49" i="44"/>
  <c r="B48" i="44"/>
  <c r="A48" i="44"/>
  <c r="B47" i="44"/>
  <c r="A47" i="44"/>
  <c r="B46" i="44"/>
  <c r="A46" i="44"/>
  <c r="B45" i="44"/>
  <c r="A45" i="44"/>
  <c r="A44" i="44"/>
  <c r="B43" i="44"/>
  <c r="A43" i="44"/>
  <c r="B42" i="44"/>
  <c r="A42" i="44"/>
  <c r="B41" i="44"/>
  <c r="A41" i="44"/>
  <c r="B40" i="44"/>
  <c r="A40" i="44"/>
  <c r="B39" i="44"/>
  <c r="A39" i="44"/>
  <c r="B38" i="44"/>
  <c r="A38" i="44"/>
  <c r="B37" i="44"/>
  <c r="A37" i="44"/>
  <c r="B36" i="44"/>
  <c r="A36" i="44"/>
  <c r="A35" i="44"/>
  <c r="B34" i="44"/>
  <c r="A34" i="44"/>
  <c r="B33" i="44"/>
  <c r="A33" i="44"/>
  <c r="B32" i="44"/>
  <c r="A32" i="44"/>
  <c r="B31" i="44"/>
  <c r="A31" i="44"/>
  <c r="B30" i="44"/>
  <c r="A30" i="44"/>
  <c r="A29" i="44"/>
  <c r="B28" i="44"/>
  <c r="A28" i="44"/>
  <c r="B27" i="44"/>
  <c r="A27" i="44"/>
  <c r="B26" i="44"/>
  <c r="A26" i="44"/>
  <c r="B25" i="44"/>
  <c r="A25" i="44"/>
  <c r="B24" i="44"/>
  <c r="A24" i="44"/>
  <c r="B23" i="44"/>
  <c r="A23" i="44"/>
  <c r="B22" i="44"/>
  <c r="A22" i="44"/>
  <c r="A21" i="44"/>
  <c r="B20" i="44"/>
  <c r="A20" i="44"/>
  <c r="B19" i="44"/>
  <c r="A19" i="44"/>
  <c r="B18" i="44"/>
  <c r="A18" i="44"/>
  <c r="B17" i="44"/>
  <c r="A17" i="44"/>
  <c r="B16" i="44"/>
  <c r="A16" i="44"/>
  <c r="B15" i="44"/>
  <c r="A15" i="44"/>
  <c r="B14" i="44"/>
  <c r="A14" i="44"/>
  <c r="B13" i="44"/>
  <c r="A13" i="44"/>
  <c r="B12" i="44"/>
  <c r="A12" i="44"/>
  <c r="B11" i="44"/>
  <c r="A11" i="44"/>
  <c r="B10" i="44"/>
  <c r="A10" i="44"/>
  <c r="B9" i="44"/>
  <c r="A9" i="44"/>
  <c r="B8" i="44"/>
  <c r="A8" i="44"/>
  <c r="A7" i="44"/>
  <c r="A4" i="44"/>
  <c r="A3" i="44"/>
  <c r="A2" i="44"/>
  <c r="F4" i="9"/>
  <c r="F3" i="9"/>
  <c r="O2" i="3"/>
  <c r="P2" i="28" s="1"/>
  <c r="J72" i="3"/>
  <c r="D72" i="43" s="1"/>
  <c r="J71" i="3"/>
  <c r="D71" i="28" s="1"/>
  <c r="J70" i="3"/>
  <c r="D70" i="28" s="1"/>
  <c r="J69" i="3"/>
  <c r="J68" i="3"/>
  <c r="D68" i="28" s="1"/>
  <c r="J67" i="3"/>
  <c r="D67" i="28" s="1"/>
  <c r="J66" i="3"/>
  <c r="D66" i="43" s="1"/>
  <c r="J65" i="3"/>
  <c r="D65" i="43" s="1"/>
  <c r="J63" i="3"/>
  <c r="J62" i="3"/>
  <c r="D62" i="43" s="1"/>
  <c r="G62" i="43" s="1"/>
  <c r="J61" i="3"/>
  <c r="D61" i="43" s="1"/>
  <c r="G61" i="43" s="1"/>
  <c r="J60" i="3"/>
  <c r="D60" i="43" s="1"/>
  <c r="G60" i="43" s="1"/>
  <c r="D60" i="28"/>
  <c r="G60" i="28" s="1"/>
  <c r="J59" i="3"/>
  <c r="D59" i="43" s="1"/>
  <c r="G59" i="43" s="1"/>
  <c r="J58" i="3"/>
  <c r="D58" i="28" s="1"/>
  <c r="G58" i="28" s="1"/>
  <c r="J57" i="3"/>
  <c r="D57" i="28" s="1"/>
  <c r="G57" i="28" s="1"/>
  <c r="J55" i="3"/>
  <c r="J54" i="3"/>
  <c r="D54" i="28" s="1"/>
  <c r="G54" i="28" s="1"/>
  <c r="J51" i="3"/>
  <c r="D51" i="28" s="1"/>
  <c r="J50" i="3"/>
  <c r="D50" i="28" s="1"/>
  <c r="J49" i="3"/>
  <c r="D49" i="43" s="1"/>
  <c r="J48" i="3"/>
  <c r="D48" i="43" s="1"/>
  <c r="J47" i="3"/>
  <c r="J46" i="3"/>
  <c r="D46" i="43" s="1"/>
  <c r="J45" i="3"/>
  <c r="D45" i="28" s="1"/>
  <c r="J43" i="3"/>
  <c r="J42" i="3"/>
  <c r="D42" i="43" s="1"/>
  <c r="J41" i="3"/>
  <c r="D41" i="43" s="1"/>
  <c r="J40" i="3"/>
  <c r="H40" i="3" s="1"/>
  <c r="J39" i="3"/>
  <c r="D39" i="43" s="1"/>
  <c r="J38" i="3"/>
  <c r="D38" i="28" s="1"/>
  <c r="J37" i="3"/>
  <c r="D37" i="28" s="1"/>
  <c r="J36" i="3"/>
  <c r="D36" i="28" s="1"/>
  <c r="J34" i="3"/>
  <c r="D34" i="43" s="1"/>
  <c r="J33" i="3"/>
  <c r="D33" i="28" s="1"/>
  <c r="H33" i="3"/>
  <c r="J32" i="3"/>
  <c r="D32" i="28" s="1"/>
  <c r="J31" i="3"/>
  <c r="J30" i="3"/>
  <c r="D30" i="28" s="1"/>
  <c r="J28" i="3"/>
  <c r="D28" i="43" s="1"/>
  <c r="J27" i="3"/>
  <c r="D27" i="28" s="1"/>
  <c r="J26" i="3"/>
  <c r="D26" i="43" s="1"/>
  <c r="J25" i="3"/>
  <c r="D25" i="43" s="1"/>
  <c r="J24" i="3"/>
  <c r="D24" i="43" s="1"/>
  <c r="J23" i="3"/>
  <c r="H23" i="3" s="1"/>
  <c r="J22" i="3"/>
  <c r="D22" i="28" s="1"/>
  <c r="D22" i="43"/>
  <c r="J20" i="3"/>
  <c r="J19" i="3"/>
  <c r="D19" i="43" s="1"/>
  <c r="J18" i="3"/>
  <c r="J17" i="3"/>
  <c r="D17" i="28" s="1"/>
  <c r="J16" i="3"/>
  <c r="D16" i="43" s="1"/>
  <c r="J15" i="3"/>
  <c r="D15" i="28" s="1"/>
  <c r="J14" i="3"/>
  <c r="D14" i="43" s="1"/>
  <c r="J13" i="3"/>
  <c r="D13" i="43" s="1"/>
  <c r="J12" i="3"/>
  <c r="D12" i="43" s="1"/>
  <c r="J11" i="3"/>
  <c r="D11" i="43" s="1"/>
  <c r="J10" i="3"/>
  <c r="J9" i="3"/>
  <c r="D9" i="28" s="1"/>
  <c r="J8" i="3"/>
  <c r="D8" i="28" s="1"/>
  <c r="I72" i="3"/>
  <c r="I71" i="3"/>
  <c r="I70" i="3"/>
  <c r="I69" i="3"/>
  <c r="I68" i="3"/>
  <c r="I67" i="3"/>
  <c r="I66" i="3"/>
  <c r="I65" i="3"/>
  <c r="I63" i="3"/>
  <c r="I62" i="3"/>
  <c r="I61" i="3"/>
  <c r="I60" i="3"/>
  <c r="I59" i="3"/>
  <c r="I58" i="3"/>
  <c r="I57" i="3"/>
  <c r="I55" i="3"/>
  <c r="I54" i="3"/>
  <c r="I51" i="3"/>
  <c r="I50" i="3"/>
  <c r="I49" i="3"/>
  <c r="I48" i="3"/>
  <c r="I47" i="3"/>
  <c r="I46" i="3"/>
  <c r="I45" i="3"/>
  <c r="I43" i="3"/>
  <c r="I42" i="3"/>
  <c r="I41" i="3"/>
  <c r="I40" i="3"/>
  <c r="I39" i="3"/>
  <c r="I38" i="3"/>
  <c r="I37" i="3"/>
  <c r="I36" i="3"/>
  <c r="I34" i="3"/>
  <c r="I33" i="3"/>
  <c r="I32" i="3"/>
  <c r="I31" i="3"/>
  <c r="I30" i="3"/>
  <c r="I28" i="3"/>
  <c r="I27" i="3"/>
  <c r="I26" i="3"/>
  <c r="I25" i="3"/>
  <c r="I24" i="3"/>
  <c r="I23" i="3"/>
  <c r="I22" i="3"/>
  <c r="I20" i="3"/>
  <c r="I19" i="3"/>
  <c r="I18" i="3"/>
  <c r="I17" i="3"/>
  <c r="I16" i="3"/>
  <c r="I15" i="3"/>
  <c r="I14" i="3"/>
  <c r="I13" i="3"/>
  <c r="I12" i="3"/>
  <c r="I11" i="3"/>
  <c r="I10" i="3"/>
  <c r="I9" i="3"/>
  <c r="I8" i="3"/>
  <c r="G11" i="35"/>
  <c r="F11" i="35"/>
  <c r="E11" i="35"/>
  <c r="I7" i="35"/>
  <c r="F6" i="35"/>
  <c r="G6" i="35" s="1"/>
  <c r="H6" i="35" s="1"/>
  <c r="I6" i="35" s="1"/>
  <c r="J6" i="35" s="1"/>
  <c r="K6" i="35" s="1"/>
  <c r="L6" i="35" s="1"/>
  <c r="M6" i="35" s="1"/>
  <c r="N6" i="35" s="1"/>
  <c r="O6" i="35" s="1"/>
  <c r="P6" i="35" s="1"/>
  <c r="Q6" i="35" s="1"/>
  <c r="R6" i="35" s="1"/>
  <c r="S6" i="35" s="1"/>
  <c r="T6" i="35" s="1"/>
  <c r="U6" i="35" s="1"/>
  <c r="V6" i="35" s="1"/>
  <c r="W6" i="35" s="1"/>
  <c r="X6" i="35" s="1"/>
  <c r="Y6" i="35" s="1"/>
  <c r="Z6" i="35" s="1"/>
  <c r="AA6" i="35" s="1"/>
  <c r="AB6" i="35" s="1"/>
  <c r="AC6" i="35" s="1"/>
  <c r="AD6" i="35" s="1"/>
  <c r="AE6" i="35" s="1"/>
  <c r="AF6" i="35" s="1"/>
  <c r="AG6" i="35" s="1"/>
  <c r="AH6" i="35" s="1"/>
  <c r="AI6" i="35" s="1"/>
  <c r="AJ6" i="35" s="1"/>
  <c r="AK6" i="35" s="1"/>
  <c r="AL6" i="35" s="1"/>
  <c r="AM6" i="35" s="1"/>
  <c r="AN6" i="35" s="1"/>
  <c r="F7" i="9"/>
  <c r="F23" i="9" s="1"/>
  <c r="D7" i="3"/>
  <c r="D53" i="3"/>
  <c r="L15" i="39"/>
  <c r="AE11" i="35"/>
  <c r="AF11" i="35"/>
  <c r="AG11" i="35"/>
  <c r="AH11" i="35"/>
  <c r="I19" i="20"/>
  <c r="H11" i="35"/>
  <c r="I11" i="35"/>
  <c r="F18" i="20"/>
  <c r="G12" i="32" s="1"/>
  <c r="F17" i="20"/>
  <c r="G11" i="32"/>
  <c r="F16" i="20"/>
  <c r="C16" i="20" s="1"/>
  <c r="F15" i="20"/>
  <c r="G9" i="32" s="1"/>
  <c r="F14" i="20"/>
  <c r="G8" i="32" s="1"/>
  <c r="F13" i="20"/>
  <c r="G7" i="32"/>
  <c r="F12" i="20"/>
  <c r="G6" i="32"/>
  <c r="F11" i="20"/>
  <c r="G5" i="32" s="1"/>
  <c r="F10" i="20"/>
  <c r="G4" i="32" s="1"/>
  <c r="F9" i="20"/>
  <c r="G3" i="32"/>
  <c r="E18" i="20"/>
  <c r="C18" i="20" s="1"/>
  <c r="F12" i="32"/>
  <c r="E17" i="20"/>
  <c r="F11" i="32" s="1"/>
  <c r="E16" i="20"/>
  <c r="E15" i="20"/>
  <c r="E14" i="20"/>
  <c r="F8" i="32" s="1"/>
  <c r="E13" i="20"/>
  <c r="C13" i="20" s="1"/>
  <c r="E12" i="20"/>
  <c r="F6" i="32" s="1"/>
  <c r="E11" i="20"/>
  <c r="E10" i="20"/>
  <c r="F4" i="32"/>
  <c r="E9" i="20"/>
  <c r="F3" i="32" s="1"/>
  <c r="J81" i="43"/>
  <c r="J80" i="43"/>
  <c r="J77" i="43"/>
  <c r="A74" i="43"/>
  <c r="A73" i="43"/>
  <c r="B72" i="43"/>
  <c r="A72" i="43"/>
  <c r="B71" i="43"/>
  <c r="A71" i="43"/>
  <c r="B70" i="43"/>
  <c r="A70" i="43"/>
  <c r="B69" i="43"/>
  <c r="A69" i="43"/>
  <c r="B68" i="43"/>
  <c r="A68" i="43"/>
  <c r="B67" i="43"/>
  <c r="A67" i="43"/>
  <c r="B66" i="43"/>
  <c r="A66" i="43"/>
  <c r="B65" i="43"/>
  <c r="A65" i="43"/>
  <c r="A64" i="43"/>
  <c r="I63" i="43"/>
  <c r="C63" i="43"/>
  <c r="B63" i="43"/>
  <c r="A63" i="43"/>
  <c r="I62" i="43"/>
  <c r="C62" i="43"/>
  <c r="B62" i="43"/>
  <c r="A62" i="43"/>
  <c r="I61" i="43"/>
  <c r="C61" i="43"/>
  <c r="B61" i="43"/>
  <c r="A61" i="43"/>
  <c r="Q60" i="43"/>
  <c r="I60" i="43"/>
  <c r="M60" i="43" s="1"/>
  <c r="C60" i="43"/>
  <c r="B60" i="43"/>
  <c r="A60" i="43"/>
  <c r="I59" i="43"/>
  <c r="C59" i="43"/>
  <c r="B59" i="43"/>
  <c r="A59" i="43"/>
  <c r="I58" i="43"/>
  <c r="C58" i="43"/>
  <c r="B58" i="43"/>
  <c r="A58" i="43"/>
  <c r="I57" i="43"/>
  <c r="C57" i="43"/>
  <c r="B57" i="43"/>
  <c r="A57" i="43"/>
  <c r="F56" i="43"/>
  <c r="A56" i="43"/>
  <c r="I55" i="43"/>
  <c r="B55" i="43"/>
  <c r="A55" i="43"/>
  <c r="I54" i="43"/>
  <c r="B54" i="43"/>
  <c r="A54" i="43"/>
  <c r="F53" i="43"/>
  <c r="A53" i="43"/>
  <c r="A52" i="43"/>
  <c r="I51" i="43"/>
  <c r="B51" i="43"/>
  <c r="A51" i="43"/>
  <c r="I50" i="43"/>
  <c r="B50" i="43"/>
  <c r="A50" i="43"/>
  <c r="I49" i="43"/>
  <c r="B49" i="43"/>
  <c r="A49" i="43"/>
  <c r="I48" i="43"/>
  <c r="B48" i="43"/>
  <c r="A48" i="43"/>
  <c r="I47" i="43"/>
  <c r="B47" i="43"/>
  <c r="A47" i="43"/>
  <c r="I46" i="43"/>
  <c r="B46" i="43"/>
  <c r="A46" i="43"/>
  <c r="I45" i="43"/>
  <c r="B45" i="43"/>
  <c r="A45" i="43"/>
  <c r="F44" i="43"/>
  <c r="A44" i="43"/>
  <c r="I43" i="43"/>
  <c r="B43" i="43"/>
  <c r="A43" i="43"/>
  <c r="I42" i="43"/>
  <c r="B42" i="43"/>
  <c r="A42" i="43"/>
  <c r="Q41" i="43"/>
  <c r="I41" i="43"/>
  <c r="M41" i="43" s="1"/>
  <c r="B41" i="43"/>
  <c r="A41" i="43"/>
  <c r="I40" i="43"/>
  <c r="B40" i="43"/>
  <c r="A40" i="43"/>
  <c r="I39" i="43"/>
  <c r="B39" i="43"/>
  <c r="A39" i="43"/>
  <c r="I38" i="43"/>
  <c r="B38" i="43"/>
  <c r="A38" i="43"/>
  <c r="I37" i="43"/>
  <c r="B37" i="43"/>
  <c r="A37" i="43"/>
  <c r="I36" i="43"/>
  <c r="B36" i="43"/>
  <c r="A36" i="43"/>
  <c r="F35" i="43"/>
  <c r="A35" i="43"/>
  <c r="I34" i="43"/>
  <c r="B34" i="43"/>
  <c r="A34" i="43"/>
  <c r="I33" i="43"/>
  <c r="M33" i="43" s="1"/>
  <c r="B33" i="43"/>
  <c r="A33" i="43"/>
  <c r="I32" i="43"/>
  <c r="M32" i="43" s="1"/>
  <c r="B32" i="43"/>
  <c r="A32" i="43"/>
  <c r="I31" i="43"/>
  <c r="M31" i="43" s="1"/>
  <c r="B31" i="43"/>
  <c r="A31" i="43"/>
  <c r="I30" i="43"/>
  <c r="M30" i="43" s="1"/>
  <c r="B30" i="43"/>
  <c r="A30" i="43"/>
  <c r="F29" i="43"/>
  <c r="A29" i="43"/>
  <c r="I28" i="43"/>
  <c r="B28" i="43"/>
  <c r="A28" i="43"/>
  <c r="I27" i="43"/>
  <c r="B27" i="43"/>
  <c r="A27" i="43"/>
  <c r="Q26" i="43"/>
  <c r="I26" i="43"/>
  <c r="M26" i="43" s="1"/>
  <c r="B26" i="43"/>
  <c r="A26" i="43"/>
  <c r="Q25" i="43"/>
  <c r="I25" i="43"/>
  <c r="M25" i="43"/>
  <c r="C25" i="43"/>
  <c r="B25" i="43"/>
  <c r="A25" i="43"/>
  <c r="Q24" i="43"/>
  <c r="I24" i="43"/>
  <c r="M24" i="43" s="1"/>
  <c r="C24" i="43"/>
  <c r="B24" i="43"/>
  <c r="A24" i="43"/>
  <c r="Q23" i="43"/>
  <c r="I23" i="43"/>
  <c r="M23" i="43" s="1"/>
  <c r="C23" i="43"/>
  <c r="B23" i="43"/>
  <c r="A23" i="43"/>
  <c r="Q22" i="43"/>
  <c r="I22" i="43"/>
  <c r="M22" i="43"/>
  <c r="C22" i="43"/>
  <c r="B22" i="43"/>
  <c r="A22" i="43"/>
  <c r="F21" i="43"/>
  <c r="A21" i="43"/>
  <c r="I20" i="43"/>
  <c r="B20" i="43"/>
  <c r="A20" i="43"/>
  <c r="I19" i="43"/>
  <c r="B19" i="43"/>
  <c r="A19" i="43"/>
  <c r="I18" i="43"/>
  <c r="B18" i="43"/>
  <c r="A18" i="43"/>
  <c r="I17" i="43"/>
  <c r="B17" i="43"/>
  <c r="A17" i="43"/>
  <c r="I16" i="43"/>
  <c r="B16" i="43"/>
  <c r="A16" i="43"/>
  <c r="I15" i="43"/>
  <c r="C15" i="43"/>
  <c r="B15" i="43"/>
  <c r="A15" i="43"/>
  <c r="I14" i="43"/>
  <c r="C14" i="43"/>
  <c r="B14" i="43"/>
  <c r="A14" i="43"/>
  <c r="I13" i="43"/>
  <c r="C13" i="43"/>
  <c r="B13" i="43"/>
  <c r="A13" i="43"/>
  <c r="I12" i="43"/>
  <c r="C12" i="43"/>
  <c r="B12" i="43"/>
  <c r="A12" i="43"/>
  <c r="I11" i="43"/>
  <c r="C11" i="43"/>
  <c r="B11" i="43"/>
  <c r="A11" i="43"/>
  <c r="I10" i="43"/>
  <c r="C10" i="43"/>
  <c r="B10" i="43"/>
  <c r="A10" i="43"/>
  <c r="I9" i="43"/>
  <c r="C9" i="43"/>
  <c r="B9" i="43"/>
  <c r="A9" i="43"/>
  <c r="I8" i="43"/>
  <c r="C8" i="43"/>
  <c r="B8" i="43"/>
  <c r="A8" i="43"/>
  <c r="F7" i="43"/>
  <c r="A7" i="43"/>
  <c r="A4" i="43"/>
  <c r="A3" i="43"/>
  <c r="A2" i="43"/>
  <c r="P1" i="43"/>
  <c r="Q26" i="28"/>
  <c r="Q41" i="28"/>
  <c r="J81" i="28"/>
  <c r="J80" i="28"/>
  <c r="J77" i="28"/>
  <c r="Q23" i="28"/>
  <c r="A52" i="30"/>
  <c r="A9" i="30"/>
  <c r="B9" i="30"/>
  <c r="A10" i="30"/>
  <c r="B10" i="30"/>
  <c r="A11" i="30"/>
  <c r="A12" i="30"/>
  <c r="B12" i="30"/>
  <c r="AC11" i="35"/>
  <c r="AD11" i="35"/>
  <c r="H4" i="39"/>
  <c r="Q60" i="28"/>
  <c r="Q33" i="28"/>
  <c r="Q32" i="28"/>
  <c r="Q25" i="28"/>
  <c r="Q24" i="28"/>
  <c r="Q22" i="28"/>
  <c r="E23" i="9"/>
  <c r="I63" i="28"/>
  <c r="I62" i="28"/>
  <c r="I61" i="28"/>
  <c r="I60" i="28"/>
  <c r="M60" i="28" s="1"/>
  <c r="I59" i="28"/>
  <c r="I58" i="28"/>
  <c r="I57" i="28"/>
  <c r="I55" i="28"/>
  <c r="I54" i="28"/>
  <c r="I51" i="28"/>
  <c r="I50" i="28"/>
  <c r="I49" i="28"/>
  <c r="I48" i="28"/>
  <c r="I47" i="28"/>
  <c r="I46" i="28"/>
  <c r="I45" i="28"/>
  <c r="I43" i="28"/>
  <c r="I42" i="28"/>
  <c r="I41" i="28"/>
  <c r="M41" i="28" s="1"/>
  <c r="I40" i="28"/>
  <c r="I39" i="28"/>
  <c r="I38" i="28"/>
  <c r="I37" i="28"/>
  <c r="I36" i="28"/>
  <c r="I34" i="28"/>
  <c r="I33" i="28"/>
  <c r="I32" i="28"/>
  <c r="I31" i="28"/>
  <c r="I30" i="28"/>
  <c r="I28" i="28"/>
  <c r="I27" i="28"/>
  <c r="I26" i="28"/>
  <c r="M26" i="28" s="1"/>
  <c r="I25" i="28"/>
  <c r="M25" i="28" s="1"/>
  <c r="I24" i="28"/>
  <c r="M24" i="28" s="1"/>
  <c r="I23" i="28"/>
  <c r="M23" i="28" s="1"/>
  <c r="I22" i="28"/>
  <c r="M22" i="28" s="1"/>
  <c r="I20" i="28"/>
  <c r="I19" i="28"/>
  <c r="I18" i="28"/>
  <c r="I17" i="28"/>
  <c r="I16" i="28"/>
  <c r="I15" i="28"/>
  <c r="I14" i="28"/>
  <c r="I13" i="28"/>
  <c r="I12" i="28"/>
  <c r="I11" i="28"/>
  <c r="I10" i="28"/>
  <c r="I9" i="28"/>
  <c r="I8" i="28"/>
  <c r="A4" i="7"/>
  <c r="A14" i="28"/>
  <c r="B14" i="28"/>
  <c r="C14" i="28"/>
  <c r="A15" i="28"/>
  <c r="B15" i="28"/>
  <c r="C15" i="28"/>
  <c r="A16" i="28"/>
  <c r="B16" i="28"/>
  <c r="F60" i="3"/>
  <c r="C60" i="28"/>
  <c r="K11" i="35"/>
  <c r="L11" i="35"/>
  <c r="M11" i="35"/>
  <c r="N11" i="35"/>
  <c r="O11" i="35"/>
  <c r="P11" i="35"/>
  <c r="AB11" i="35"/>
  <c r="AA11" i="35"/>
  <c r="Z11" i="35"/>
  <c r="Y11" i="35"/>
  <c r="K19" i="20"/>
  <c r="H19" i="20"/>
  <c r="D19" i="20"/>
  <c r="J19" i="20"/>
  <c r="D18" i="20"/>
  <c r="D17" i="20"/>
  <c r="E11" i="32" s="1"/>
  <c r="D16" i="20"/>
  <c r="E10" i="32"/>
  <c r="D15" i="20"/>
  <c r="C15" i="20" s="1"/>
  <c r="E9" i="32"/>
  <c r="D13" i="20"/>
  <c r="E7" i="32" s="1"/>
  <c r="D11" i="20"/>
  <c r="E5" i="32"/>
  <c r="D10" i="20"/>
  <c r="E4" i="32"/>
  <c r="F56" i="28"/>
  <c r="F53" i="28"/>
  <c r="F35" i="28"/>
  <c r="F54" i="3"/>
  <c r="F45" i="3"/>
  <c r="D64" i="3"/>
  <c r="E64" i="3"/>
  <c r="F8" i="3"/>
  <c r="D21" i="3"/>
  <c r="J21" i="3" s="1"/>
  <c r="D21" i="43" s="1"/>
  <c r="E21" i="3"/>
  <c r="I21" i="3" s="1"/>
  <c r="D35" i="3"/>
  <c r="F35" i="3" s="1"/>
  <c r="E35" i="3"/>
  <c r="D44" i="3"/>
  <c r="J44" i="3" s="1"/>
  <c r="E44" i="3"/>
  <c r="F46" i="3"/>
  <c r="F47" i="3"/>
  <c r="F48" i="3"/>
  <c r="F49" i="3"/>
  <c r="F50" i="3"/>
  <c r="F36" i="3"/>
  <c r="F37" i="3"/>
  <c r="F39" i="3"/>
  <c r="F41" i="3"/>
  <c r="F22" i="3"/>
  <c r="F57" i="3"/>
  <c r="F10" i="3"/>
  <c r="F11" i="3"/>
  <c r="F12" i="3"/>
  <c r="F9" i="3"/>
  <c r="C61" i="28"/>
  <c r="A18" i="9"/>
  <c r="A13" i="32"/>
  <c r="K15" i="39"/>
  <c r="K14" i="39"/>
  <c r="K13" i="39"/>
  <c r="K10" i="39"/>
  <c r="K9" i="39"/>
  <c r="K8" i="39"/>
  <c r="K7" i="39"/>
  <c r="K6" i="39"/>
  <c r="K5" i="39"/>
  <c r="K4" i="39"/>
  <c r="F16" i="39"/>
  <c r="H16" i="39" s="1"/>
  <c r="H15" i="39"/>
  <c r="H14" i="39"/>
  <c r="H13" i="39"/>
  <c r="H10" i="39"/>
  <c r="H9" i="39"/>
  <c r="H8" i="39"/>
  <c r="H7" i="39"/>
  <c r="H6" i="39"/>
  <c r="E34" i="9"/>
  <c r="E7" i="35"/>
  <c r="F34" i="9"/>
  <c r="F7" i="35" s="1"/>
  <c r="G34" i="9"/>
  <c r="G7" i="35" s="1"/>
  <c r="H34" i="9"/>
  <c r="H7" i="35" s="1"/>
  <c r="J34" i="9"/>
  <c r="J7" i="35"/>
  <c r="K34" i="9"/>
  <c r="K7" i="35"/>
  <c r="L34" i="9"/>
  <c r="L7" i="35" s="1"/>
  <c r="L4" i="39"/>
  <c r="L6" i="39"/>
  <c r="L7" i="39"/>
  <c r="N7" i="39"/>
  <c r="L8" i="39"/>
  <c r="L9" i="39"/>
  <c r="N9" i="39"/>
  <c r="L10" i="39"/>
  <c r="N10" i="39" s="1"/>
  <c r="E10" i="39" s="1"/>
  <c r="L13" i="39"/>
  <c r="L14" i="39"/>
  <c r="M4" i="39"/>
  <c r="M5" i="39"/>
  <c r="M6" i="39"/>
  <c r="N6" i="39" s="1"/>
  <c r="E6" i="39" s="1"/>
  <c r="M7" i="39"/>
  <c r="M8" i="39"/>
  <c r="M9" i="39"/>
  <c r="M10" i="39"/>
  <c r="M13" i="39"/>
  <c r="M14" i="39"/>
  <c r="N14" i="39" s="1"/>
  <c r="E14" i="39" s="1"/>
  <c r="M15" i="39"/>
  <c r="N15" i="39" s="1"/>
  <c r="E15" i="39" s="1"/>
  <c r="J16" i="39"/>
  <c r="I16" i="39"/>
  <c r="G16" i="39"/>
  <c r="D56" i="3"/>
  <c r="J56" i="3" s="1"/>
  <c r="E56" i="3"/>
  <c r="E7" i="3"/>
  <c r="I7" i="3" s="1"/>
  <c r="D3" i="37" s="1"/>
  <c r="E53" i="3"/>
  <c r="F66" i="3"/>
  <c r="C57" i="28"/>
  <c r="C58" i="28"/>
  <c r="C59" i="28"/>
  <c r="C62" i="28"/>
  <c r="C63" i="28"/>
  <c r="O19" i="20"/>
  <c r="N19" i="20"/>
  <c r="L19" i="20"/>
  <c r="X11" i="35"/>
  <c r="W11" i="35"/>
  <c r="J11" i="35"/>
  <c r="Q11" i="35"/>
  <c r="R11" i="35"/>
  <c r="S11" i="35"/>
  <c r="T11" i="35"/>
  <c r="U11" i="35"/>
  <c r="V11" i="35"/>
  <c r="F2" i="39"/>
  <c r="E2" i="32"/>
  <c r="A75" i="3"/>
  <c r="A71" i="30" s="1"/>
  <c r="A73" i="3"/>
  <c r="A69" i="30" s="1"/>
  <c r="A52" i="3"/>
  <c r="A48" i="30" s="1"/>
  <c r="D14" i="20"/>
  <c r="E8" i="32" s="1"/>
  <c r="C14" i="20"/>
  <c r="D12" i="20"/>
  <c r="D9" i="20"/>
  <c r="E3" i="32"/>
  <c r="C9" i="20"/>
  <c r="D10" i="39"/>
  <c r="A17" i="9"/>
  <c r="A16" i="9"/>
  <c r="A17" i="20" s="1"/>
  <c r="A15" i="9"/>
  <c r="A16" i="20"/>
  <c r="A14" i="9"/>
  <c r="A9" i="32" s="1"/>
  <c r="A13" i="9"/>
  <c r="A12" i="9"/>
  <c r="A11" i="9"/>
  <c r="A6" i="32"/>
  <c r="A10" i="9"/>
  <c r="A11" i="20"/>
  <c r="A9" i="9"/>
  <c r="A10" i="20" s="1"/>
  <c r="A8" i="9"/>
  <c r="A3" i="32" s="1"/>
  <c r="A77" i="3"/>
  <c r="N1" i="20"/>
  <c r="A4" i="20"/>
  <c r="F1" i="35"/>
  <c r="D1" i="14"/>
  <c r="F1" i="9"/>
  <c r="A2" i="9"/>
  <c r="A4" i="9"/>
  <c r="A3" i="9"/>
  <c r="A4" i="14"/>
  <c r="F62" i="3"/>
  <c r="A3" i="37"/>
  <c r="A4" i="37"/>
  <c r="A5" i="37"/>
  <c r="A6" i="37"/>
  <c r="A7" i="37"/>
  <c r="A8" i="37"/>
  <c r="A9" i="37"/>
  <c r="A10" i="37"/>
  <c r="A11" i="37"/>
  <c r="A12" i="37"/>
  <c r="A13" i="37"/>
  <c r="P1" i="28"/>
  <c r="A4" i="28"/>
  <c r="A3" i="28"/>
  <c r="A2" i="28"/>
  <c r="A4" i="35"/>
  <c r="A2" i="35"/>
  <c r="A3" i="35"/>
  <c r="A3" i="14"/>
  <c r="A2" i="14"/>
  <c r="F51" i="3"/>
  <c r="F38" i="3"/>
  <c r="F40" i="3"/>
  <c r="F42" i="3"/>
  <c r="F43" i="3"/>
  <c r="F30" i="3"/>
  <c r="F31" i="3"/>
  <c r="F32" i="3"/>
  <c r="F33" i="3"/>
  <c r="F34" i="3"/>
  <c r="F23" i="3"/>
  <c r="F24" i="3"/>
  <c r="F25" i="3"/>
  <c r="F26" i="3"/>
  <c r="F27" i="3"/>
  <c r="F28" i="3"/>
  <c r="F13" i="3"/>
  <c r="F14" i="3"/>
  <c r="F15" i="3"/>
  <c r="F16" i="3"/>
  <c r="F17" i="3"/>
  <c r="F18" i="3"/>
  <c r="F19" i="3"/>
  <c r="F20" i="3"/>
  <c r="F55" i="3"/>
  <c r="F58" i="3"/>
  <c r="F59" i="3"/>
  <c r="F61" i="3"/>
  <c r="F63" i="3"/>
  <c r="F65" i="3"/>
  <c r="F67" i="3"/>
  <c r="F68" i="3"/>
  <c r="F69" i="3"/>
  <c r="F70" i="3"/>
  <c r="F71" i="3"/>
  <c r="F72" i="3"/>
  <c r="A3" i="30"/>
  <c r="C7" i="3"/>
  <c r="D4" i="39" s="1"/>
  <c r="A4" i="30"/>
  <c r="B4" i="30"/>
  <c r="A5" i="30"/>
  <c r="B5" i="30"/>
  <c r="A6" i="30"/>
  <c r="A7" i="30"/>
  <c r="B7" i="30"/>
  <c r="A8" i="30"/>
  <c r="B8" i="30"/>
  <c r="A13" i="30"/>
  <c r="B13" i="30"/>
  <c r="A14" i="30"/>
  <c r="B14" i="30"/>
  <c r="A15" i="30"/>
  <c r="B15" i="30"/>
  <c r="A16" i="30"/>
  <c r="B16" i="30"/>
  <c r="A17" i="30"/>
  <c r="D5" i="39"/>
  <c r="A18" i="30"/>
  <c r="B18" i="30"/>
  <c r="A19" i="30"/>
  <c r="B19" i="30"/>
  <c r="A20" i="30"/>
  <c r="B20" i="30"/>
  <c r="A21" i="30"/>
  <c r="B21" i="30"/>
  <c r="A22" i="30"/>
  <c r="B22" i="30"/>
  <c r="A23" i="30"/>
  <c r="B23" i="30"/>
  <c r="A24" i="30"/>
  <c r="B24" i="30"/>
  <c r="A25" i="30"/>
  <c r="D29" i="3"/>
  <c r="E29" i="3"/>
  <c r="I29" i="3"/>
  <c r="A26" i="30"/>
  <c r="B26" i="30"/>
  <c r="A27" i="30"/>
  <c r="B27" i="30"/>
  <c r="A28" i="30"/>
  <c r="B28" i="30"/>
  <c r="A29" i="30"/>
  <c r="B29" i="30"/>
  <c r="A30" i="30"/>
  <c r="B30" i="30"/>
  <c r="A31" i="30"/>
  <c r="A32" i="30"/>
  <c r="B32" i="30"/>
  <c r="A33" i="30"/>
  <c r="B33" i="30"/>
  <c r="A34" i="30"/>
  <c r="B34" i="30"/>
  <c r="A35" i="30"/>
  <c r="B35" i="30"/>
  <c r="A36" i="30"/>
  <c r="B36" i="30"/>
  <c r="A37" i="30"/>
  <c r="B37" i="30"/>
  <c r="A38" i="30"/>
  <c r="B38" i="30"/>
  <c r="A39" i="30"/>
  <c r="B39" i="30"/>
  <c r="A40" i="30"/>
  <c r="A41" i="30"/>
  <c r="B41" i="30"/>
  <c r="A42" i="30"/>
  <c r="B42" i="30"/>
  <c r="A43" i="30"/>
  <c r="B43" i="30"/>
  <c r="A44" i="30"/>
  <c r="B44" i="30"/>
  <c r="A45" i="30"/>
  <c r="B45" i="30"/>
  <c r="A46" i="30"/>
  <c r="B46" i="30"/>
  <c r="A47" i="30"/>
  <c r="B47" i="30"/>
  <c r="A49" i="30"/>
  <c r="A50" i="30"/>
  <c r="B50" i="30"/>
  <c r="A51" i="30"/>
  <c r="B51" i="30"/>
  <c r="A53" i="30"/>
  <c r="B53" i="30"/>
  <c r="A54" i="30"/>
  <c r="B54" i="30"/>
  <c r="A55" i="30"/>
  <c r="B55" i="30"/>
  <c r="A56" i="30"/>
  <c r="B56" i="30"/>
  <c r="A57" i="30"/>
  <c r="B57" i="30"/>
  <c r="A58" i="30"/>
  <c r="B58" i="30"/>
  <c r="A59" i="30"/>
  <c r="B59" i="30"/>
  <c r="A60" i="30"/>
  <c r="A61" i="30"/>
  <c r="B61" i="30"/>
  <c r="A62" i="30"/>
  <c r="B62" i="30"/>
  <c r="A63" i="30"/>
  <c r="B63" i="30"/>
  <c r="A64" i="30"/>
  <c r="B64" i="30"/>
  <c r="A65" i="30"/>
  <c r="B65" i="30"/>
  <c r="A66" i="30"/>
  <c r="B66" i="30"/>
  <c r="A67" i="30"/>
  <c r="B67" i="30"/>
  <c r="A68" i="30"/>
  <c r="B68" i="30"/>
  <c r="A70" i="30"/>
  <c r="A72" i="30"/>
  <c r="A73" i="30"/>
  <c r="C25" i="28"/>
  <c r="C24" i="28"/>
  <c r="C23" i="28"/>
  <c r="C22" i="28"/>
  <c r="C13" i="28"/>
  <c r="C12" i="28"/>
  <c r="C11" i="28"/>
  <c r="C10" i="28"/>
  <c r="C9" i="28"/>
  <c r="C8" i="28"/>
  <c r="A7" i="28"/>
  <c r="F7" i="28"/>
  <c r="A8" i="28"/>
  <c r="B8" i="28"/>
  <c r="A9" i="28"/>
  <c r="B9" i="28"/>
  <c r="A10" i="28"/>
  <c r="B10" i="28"/>
  <c r="A11" i="28"/>
  <c r="B11" i="28"/>
  <c r="A12" i="28"/>
  <c r="B12" i="28"/>
  <c r="A13" i="28"/>
  <c r="B13" i="28"/>
  <c r="A17" i="28"/>
  <c r="B17" i="28"/>
  <c r="A18" i="28"/>
  <c r="B18" i="28"/>
  <c r="A19" i="28"/>
  <c r="B19" i="28"/>
  <c r="A20" i="28"/>
  <c r="B20" i="28"/>
  <c r="A21" i="28"/>
  <c r="F21" i="28"/>
  <c r="A22" i="28"/>
  <c r="B22" i="28"/>
  <c r="A23" i="28"/>
  <c r="B23" i="28"/>
  <c r="A24" i="28"/>
  <c r="B24" i="28"/>
  <c r="A25" i="28"/>
  <c r="B25" i="28"/>
  <c r="A26" i="28"/>
  <c r="B26" i="28"/>
  <c r="A27" i="28"/>
  <c r="B27" i="28"/>
  <c r="A28" i="28"/>
  <c r="B28" i="28"/>
  <c r="A29" i="28"/>
  <c r="F29" i="28"/>
  <c r="A30" i="28"/>
  <c r="B30" i="28"/>
  <c r="A31" i="28"/>
  <c r="B31" i="28"/>
  <c r="A32" i="28"/>
  <c r="B32" i="28"/>
  <c r="A33" i="28"/>
  <c r="B33" i="28"/>
  <c r="A34" i="28"/>
  <c r="B34" i="28"/>
  <c r="A35" i="28"/>
  <c r="A36" i="28"/>
  <c r="B36" i="28"/>
  <c r="A37" i="28"/>
  <c r="B37" i="28"/>
  <c r="A38" i="28"/>
  <c r="B38" i="28"/>
  <c r="A39" i="28"/>
  <c r="B39" i="28"/>
  <c r="A40" i="28"/>
  <c r="B40" i="28"/>
  <c r="A41" i="28"/>
  <c r="B41" i="28"/>
  <c r="A42" i="28"/>
  <c r="B42" i="28"/>
  <c r="A43" i="28"/>
  <c r="B43" i="28"/>
  <c r="A44" i="28"/>
  <c r="F44" i="28"/>
  <c r="A45" i="28"/>
  <c r="B45" i="28"/>
  <c r="A46" i="28"/>
  <c r="B46" i="28"/>
  <c r="A47" i="28"/>
  <c r="B47" i="28"/>
  <c r="A48" i="28"/>
  <c r="B48" i="28"/>
  <c r="A49" i="28"/>
  <c r="B49" i="28"/>
  <c r="A50" i="28"/>
  <c r="B50" i="28"/>
  <c r="A51" i="28"/>
  <c r="B51" i="28"/>
  <c r="A52" i="28"/>
  <c r="A53" i="28"/>
  <c r="A54" i="28"/>
  <c r="B54" i="28"/>
  <c r="A55" i="28"/>
  <c r="B55" i="28"/>
  <c r="A56" i="28"/>
  <c r="A57" i="28"/>
  <c r="B57" i="28"/>
  <c r="A58" i="28"/>
  <c r="B58" i="28"/>
  <c r="A59" i="28"/>
  <c r="B59" i="28"/>
  <c r="A60" i="28"/>
  <c r="B60" i="28"/>
  <c r="A61" i="28"/>
  <c r="B61" i="28"/>
  <c r="A62" i="28"/>
  <c r="B62" i="28"/>
  <c r="A63" i="28"/>
  <c r="B63" i="28"/>
  <c r="A64" i="28"/>
  <c r="A65" i="28"/>
  <c r="B65" i="28"/>
  <c r="A66" i="28"/>
  <c r="B66" i="28"/>
  <c r="A67" i="28"/>
  <c r="B67" i="28"/>
  <c r="A68" i="28"/>
  <c r="B68" i="28"/>
  <c r="A69" i="28"/>
  <c r="B69" i="28"/>
  <c r="A70" i="28"/>
  <c r="B70" i="28"/>
  <c r="A71" i="28"/>
  <c r="B71" i="28"/>
  <c r="A72" i="28"/>
  <c r="B72" i="28"/>
  <c r="A73" i="28"/>
  <c r="A74" i="28"/>
  <c r="C16" i="9"/>
  <c r="A34" i="9"/>
  <c r="A76" i="3"/>
  <c r="A33" i="9" s="1"/>
  <c r="A74" i="3"/>
  <c r="A32" i="9"/>
  <c r="A64" i="3"/>
  <c r="A31" i="9"/>
  <c r="A56" i="3"/>
  <c r="A30" i="9"/>
  <c r="A53" i="3"/>
  <c r="A29" i="9" s="1"/>
  <c r="A44" i="3"/>
  <c r="A28" i="9"/>
  <c r="A35" i="3"/>
  <c r="A27" i="9" s="1"/>
  <c r="A29" i="3"/>
  <c r="A26" i="9"/>
  <c r="A21" i="3"/>
  <c r="A25" i="9" s="1"/>
  <c r="A7" i="3"/>
  <c r="A24" i="9"/>
  <c r="A17" i="3"/>
  <c r="A2" i="20"/>
  <c r="A3" i="20"/>
  <c r="A2" i="16"/>
  <c r="A2" i="7"/>
  <c r="B14" i="3"/>
  <c r="B70" i="3"/>
  <c r="A70" i="3"/>
  <c r="A69" i="3"/>
  <c r="B28" i="3"/>
  <c r="A28" i="3"/>
  <c r="A72" i="3"/>
  <c r="A71" i="3"/>
  <c r="A68" i="3"/>
  <c r="A67" i="3"/>
  <c r="A66" i="3"/>
  <c r="B72" i="3"/>
  <c r="B71" i="3"/>
  <c r="B69" i="3"/>
  <c r="B68" i="3"/>
  <c r="B67" i="3"/>
  <c r="B66" i="3"/>
  <c r="B10" i="3"/>
  <c r="A10" i="3"/>
  <c r="B27" i="3"/>
  <c r="B26" i="3"/>
  <c r="B25" i="3"/>
  <c r="B24" i="3"/>
  <c r="B23" i="3"/>
  <c r="B22" i="3"/>
  <c r="A27" i="3"/>
  <c r="B51" i="3"/>
  <c r="B50" i="3"/>
  <c r="B49" i="3"/>
  <c r="B48" i="3"/>
  <c r="B47" i="3"/>
  <c r="B46" i="3"/>
  <c r="B45" i="3"/>
  <c r="B42" i="3"/>
  <c r="B30" i="3"/>
  <c r="B65" i="3"/>
  <c r="A65" i="3"/>
  <c r="B63" i="3"/>
  <c r="B62" i="3"/>
  <c r="B61" i="3"/>
  <c r="B60" i="3"/>
  <c r="B59" i="3"/>
  <c r="B58" i="3"/>
  <c r="B57" i="3"/>
  <c r="A63" i="3"/>
  <c r="A62" i="3"/>
  <c r="A61" i="3"/>
  <c r="A60" i="3"/>
  <c r="A59" i="3"/>
  <c r="A58" i="3"/>
  <c r="A57" i="3"/>
  <c r="A51" i="3"/>
  <c r="A50" i="3"/>
  <c r="A49" i="3"/>
  <c r="A48" i="3"/>
  <c r="A47" i="3"/>
  <c r="A46" i="3"/>
  <c r="A45" i="3"/>
  <c r="B55" i="3"/>
  <c r="B54" i="3"/>
  <c r="A55" i="3"/>
  <c r="A54" i="3"/>
  <c r="B43" i="3"/>
  <c r="B41" i="3"/>
  <c r="B40" i="3"/>
  <c r="B39" i="3"/>
  <c r="B38" i="3"/>
  <c r="B37" i="3"/>
  <c r="B36" i="3"/>
  <c r="A43" i="3"/>
  <c r="A42" i="3"/>
  <c r="A41" i="3"/>
  <c r="A40" i="3"/>
  <c r="A39" i="3"/>
  <c r="A38" i="3"/>
  <c r="A37" i="3"/>
  <c r="A36" i="3"/>
  <c r="B34" i="3"/>
  <c r="B33" i="3"/>
  <c r="B32" i="3"/>
  <c r="B31" i="3"/>
  <c r="A34" i="3"/>
  <c r="A33" i="3"/>
  <c r="A32" i="3"/>
  <c r="A31" i="3"/>
  <c r="A30" i="3"/>
  <c r="A26" i="3"/>
  <c r="A25" i="3"/>
  <c r="A24" i="3"/>
  <c r="A23" i="3"/>
  <c r="A22" i="3"/>
  <c r="B20" i="3"/>
  <c r="B19" i="3"/>
  <c r="B18" i="3"/>
  <c r="B17" i="3"/>
  <c r="B16" i="3"/>
  <c r="B15" i="3"/>
  <c r="B13" i="3"/>
  <c r="B12" i="3"/>
  <c r="B11" i="3"/>
  <c r="B9" i="3"/>
  <c r="B8" i="3"/>
  <c r="A20" i="3"/>
  <c r="A19" i="3"/>
  <c r="A18" i="3"/>
  <c r="A16" i="3"/>
  <c r="A15" i="3"/>
  <c r="A14" i="3"/>
  <c r="A13" i="3"/>
  <c r="A12" i="3"/>
  <c r="A11" i="3"/>
  <c r="A9" i="3"/>
  <c r="A8" i="3"/>
  <c r="B20" i="7"/>
  <c r="B69" i="7"/>
  <c r="B70" i="7"/>
  <c r="A70" i="7"/>
  <c r="A69" i="7"/>
  <c r="A73" i="7"/>
  <c r="B25" i="7"/>
  <c r="A25" i="7"/>
  <c r="B71" i="7"/>
  <c r="B68" i="7"/>
  <c r="B67" i="7"/>
  <c r="B66" i="7"/>
  <c r="B65" i="7"/>
  <c r="B54" i="7"/>
  <c r="B53" i="7"/>
  <c r="B50" i="7"/>
  <c r="B49" i="7"/>
  <c r="B48" i="7"/>
  <c r="B47" i="7"/>
  <c r="B46" i="7"/>
  <c r="B45" i="7"/>
  <c r="B44" i="7"/>
  <c r="A44" i="7"/>
  <c r="A54" i="7"/>
  <c r="A53" i="7"/>
  <c r="A52" i="7"/>
  <c r="A50" i="7"/>
  <c r="A49" i="7"/>
  <c r="A48" i="7"/>
  <c r="A47" i="7"/>
  <c r="A46" i="7"/>
  <c r="A45" i="7"/>
  <c r="A43" i="7"/>
  <c r="A16" i="7"/>
  <c r="A15" i="7"/>
  <c r="A14" i="7"/>
  <c r="A13" i="7"/>
  <c r="A12" i="7"/>
  <c r="A11" i="7"/>
  <c r="A10" i="7"/>
  <c r="A9" i="7"/>
  <c r="A8" i="7"/>
  <c r="A7" i="7"/>
  <c r="B6" i="7"/>
  <c r="A6" i="7"/>
  <c r="B24" i="7"/>
  <c r="B23" i="7"/>
  <c r="B22" i="7"/>
  <c r="B21" i="7"/>
  <c r="B19" i="7"/>
  <c r="A24" i="7"/>
  <c r="B41" i="7"/>
  <c r="B64" i="7"/>
  <c r="B62" i="7"/>
  <c r="B61" i="7"/>
  <c r="B60" i="7"/>
  <c r="B59" i="7"/>
  <c r="B58" i="7"/>
  <c r="B57" i="7"/>
  <c r="B56" i="7"/>
  <c r="B42" i="7"/>
  <c r="B40" i="7"/>
  <c r="B39" i="7"/>
  <c r="B38" i="7"/>
  <c r="B37" i="7"/>
  <c r="B36" i="7"/>
  <c r="B35" i="7"/>
  <c r="B33" i="7"/>
  <c r="B32" i="7"/>
  <c r="B31" i="7"/>
  <c r="B30" i="7"/>
  <c r="B29" i="7"/>
  <c r="B16" i="7"/>
  <c r="B15" i="7"/>
  <c r="B14" i="7"/>
  <c r="B13" i="7"/>
  <c r="B12" i="7"/>
  <c r="B11" i="7"/>
  <c r="B10" i="7"/>
  <c r="B9" i="7"/>
  <c r="B8" i="7"/>
  <c r="B7" i="7"/>
  <c r="B5" i="7"/>
  <c r="B4" i="7"/>
  <c r="A75" i="7"/>
  <c r="A71" i="7"/>
  <c r="A68" i="7"/>
  <c r="A67" i="7"/>
  <c r="A66" i="7"/>
  <c r="A65" i="7"/>
  <c r="A64" i="7"/>
  <c r="A63" i="7"/>
  <c r="A62" i="7"/>
  <c r="A61" i="7"/>
  <c r="A60" i="7"/>
  <c r="A59" i="7"/>
  <c r="A58" i="7"/>
  <c r="A57" i="7"/>
  <c r="A56" i="7"/>
  <c r="A55" i="7"/>
  <c r="A42" i="7"/>
  <c r="A41" i="7"/>
  <c r="A40" i="7"/>
  <c r="A39" i="7"/>
  <c r="A38" i="7"/>
  <c r="A37" i="7"/>
  <c r="A36" i="7"/>
  <c r="A35" i="7"/>
  <c r="A34" i="7"/>
  <c r="A33" i="7"/>
  <c r="A32" i="7"/>
  <c r="A31" i="7"/>
  <c r="A30" i="7"/>
  <c r="A29" i="7"/>
  <c r="A26" i="7"/>
  <c r="A23" i="7"/>
  <c r="A22" i="7"/>
  <c r="A21" i="7"/>
  <c r="A20" i="7"/>
  <c r="A19" i="7"/>
  <c r="A17" i="7"/>
  <c r="A5" i="7"/>
  <c r="A3" i="7"/>
  <c r="M34" i="9"/>
  <c r="M7" i="35" s="1"/>
  <c r="N34" i="9"/>
  <c r="N7" i="35" s="1"/>
  <c r="L5" i="39"/>
  <c r="N5" i="39" s="1"/>
  <c r="E5" i="39" s="1"/>
  <c r="H5" i="39"/>
  <c r="M19" i="20"/>
  <c r="F19" i="20" s="1"/>
  <c r="A7" i="32"/>
  <c r="A13" i="20"/>
  <c r="C10" i="20"/>
  <c r="C21" i="28"/>
  <c r="A16" i="39"/>
  <c r="A19" i="20"/>
  <c r="D19" i="28"/>
  <c r="D48" i="28"/>
  <c r="D55" i="43"/>
  <c r="G55" i="43" s="1"/>
  <c r="J55" i="43" s="1"/>
  <c r="D55" i="28"/>
  <c r="G55" i="28" s="1"/>
  <c r="D31" i="28"/>
  <c r="D31" i="43"/>
  <c r="D57" i="43"/>
  <c r="G57" i="43" s="1"/>
  <c r="J57" i="43" s="1"/>
  <c r="N13" i="39"/>
  <c r="E13" i="39" s="1"/>
  <c r="N4" i="39"/>
  <c r="O34" i="9"/>
  <c r="O7" i="35"/>
  <c r="P34" i="9"/>
  <c r="P7" i="35" s="1"/>
  <c r="Q34" i="9"/>
  <c r="Q7" i="35" s="1"/>
  <c r="E4" i="39"/>
  <c r="L16" i="39"/>
  <c r="E12" i="32"/>
  <c r="D12" i="32"/>
  <c r="D24" i="28"/>
  <c r="I56" i="3"/>
  <c r="D39" i="28"/>
  <c r="D34" i="28"/>
  <c r="D25" i="28"/>
  <c r="E6" i="32"/>
  <c r="J53" i="3"/>
  <c r="C17" i="20"/>
  <c r="F5" i="32"/>
  <c r="D5" i="32" s="1"/>
  <c r="E7" i="39"/>
  <c r="H31" i="3"/>
  <c r="D15" i="43"/>
  <c r="D18" i="28"/>
  <c r="H54" i="3"/>
  <c r="D54" i="43"/>
  <c r="G54" i="43" s="1"/>
  <c r="J54" i="43" s="1"/>
  <c r="D50" i="43"/>
  <c r="D45" i="43"/>
  <c r="I44" i="3"/>
  <c r="I35" i="3"/>
  <c r="A9" i="20"/>
  <c r="A10" i="32"/>
  <c r="D38" i="43"/>
  <c r="D43" i="43"/>
  <c r="E52" i="3"/>
  <c r="D41" i="28"/>
  <c r="A12" i="20"/>
  <c r="A11" i="32"/>
  <c r="A5" i="32"/>
  <c r="A15" i="20"/>
  <c r="A11" i="35"/>
  <c r="R17" i="9"/>
  <c r="Q21" i="9"/>
  <c r="Q10" i="9"/>
  <c r="Q13" i="9"/>
  <c r="P21" i="9"/>
  <c r="Q17" i="9"/>
  <c r="Q16" i="9"/>
  <c r="Q8" i="9"/>
  <c r="Q15" i="9"/>
  <c r="Q9" i="9"/>
  <c r="Q14" i="9"/>
  <c r="Q11" i="9"/>
  <c r="Q12" i="9"/>
  <c r="P17" i="9"/>
  <c r="P10" i="9"/>
  <c r="P9" i="9"/>
  <c r="P13" i="9"/>
  <c r="Q18" i="9"/>
  <c r="S25" i="9"/>
  <c r="S30" i="9"/>
  <c r="S32" i="9"/>
  <c r="S17" i="9"/>
  <c r="S18" i="9"/>
  <c r="S24" i="9"/>
  <c r="S28" i="9"/>
  <c r="S27" i="9"/>
  <c r="S31" i="9"/>
  <c r="S26" i="9"/>
  <c r="S29" i="9"/>
  <c r="T17" i="9"/>
  <c r="T18" i="9"/>
  <c r="T24" i="9"/>
  <c r="T32" i="9"/>
  <c r="T26" i="9"/>
  <c r="T30" i="9"/>
  <c r="T25" i="9"/>
  <c r="T29" i="9"/>
  <c r="T31" i="9"/>
  <c r="T27" i="9"/>
  <c r="T28" i="9"/>
  <c r="U21" i="9"/>
  <c r="U32" i="9"/>
  <c r="U28" i="9"/>
  <c r="J7" i="3" l="1"/>
  <c r="D7" i="43" s="1"/>
  <c r="D12" i="28"/>
  <c r="E3" i="37"/>
  <c r="F52" i="28"/>
  <c r="F75" i="28" s="1"/>
  <c r="J55" i="28"/>
  <c r="F2" i="9"/>
  <c r="C56" i="43"/>
  <c r="J59" i="43"/>
  <c r="J61" i="43"/>
  <c r="J60" i="43"/>
  <c r="J62" i="43"/>
  <c r="F52" i="43"/>
  <c r="F75" i="43" s="1"/>
  <c r="M30" i="28"/>
  <c r="O30" i="28"/>
  <c r="M31" i="28"/>
  <c r="O31" i="28"/>
  <c r="M32" i="28"/>
  <c r="O32" i="28"/>
  <c r="M33" i="28"/>
  <c r="O33" i="28"/>
  <c r="J58" i="28"/>
  <c r="J54" i="28"/>
  <c r="J53" i="28" s="1"/>
  <c r="J57" i="28"/>
  <c r="D71" i="43"/>
  <c r="D67" i="43"/>
  <c r="H72" i="3"/>
  <c r="H66" i="3"/>
  <c r="B22" i="32"/>
  <c r="E23" i="32" s="1"/>
  <c r="D8" i="32"/>
  <c r="D6" i="32"/>
  <c r="D4" i="32"/>
  <c r="D11" i="32"/>
  <c r="D9" i="32"/>
  <c r="D23" i="43"/>
  <c r="D9" i="43"/>
  <c r="H12" i="3"/>
  <c r="H18" i="3"/>
  <c r="H60" i="3"/>
  <c r="D40" i="28"/>
  <c r="D23" i="28"/>
  <c r="H15" i="3"/>
  <c r="H24" i="3"/>
  <c r="D66" i="28"/>
  <c r="D72" i="28"/>
  <c r="D32" i="43"/>
  <c r="D26" i="28"/>
  <c r="H26" i="3"/>
  <c r="H71" i="3"/>
  <c r="H68" i="3"/>
  <c r="D68" i="43"/>
  <c r="H61" i="3"/>
  <c r="H58" i="3"/>
  <c r="D58" i="43"/>
  <c r="G58" i="43" s="1"/>
  <c r="J58" i="43" s="1"/>
  <c r="F53" i="3"/>
  <c r="H55" i="3"/>
  <c r="C13" i="9"/>
  <c r="H47" i="3"/>
  <c r="F44" i="3"/>
  <c r="H45" i="3"/>
  <c r="H32" i="3"/>
  <c r="D30" i="43"/>
  <c r="D52" i="3"/>
  <c r="D73" i="3" s="1"/>
  <c r="F79" i="3" s="1"/>
  <c r="H37" i="3"/>
  <c r="H22" i="3"/>
  <c r="D13" i="28"/>
  <c r="H17" i="3"/>
  <c r="H19" i="3"/>
  <c r="H13" i="3"/>
  <c r="F7" i="3"/>
  <c r="C8" i="9" s="1"/>
  <c r="D36" i="43"/>
  <c r="D42" i="28"/>
  <c r="D27" i="43"/>
  <c r="H49" i="3"/>
  <c r="D62" i="28"/>
  <c r="G62" i="28" s="1"/>
  <c r="J62" i="28" s="1"/>
  <c r="J53" i="43"/>
  <c r="D14" i="28"/>
  <c r="D40" i="43"/>
  <c r="D37" i="43"/>
  <c r="H43" i="3"/>
  <c r="H50" i="3"/>
  <c r="H30" i="3"/>
  <c r="H39" i="3"/>
  <c r="H59" i="3"/>
  <c r="H10" i="3"/>
  <c r="D59" i="28"/>
  <c r="G59" i="28" s="1"/>
  <c r="J59" i="28" s="1"/>
  <c r="H36" i="3"/>
  <c r="D18" i="43"/>
  <c r="H9" i="3"/>
  <c r="H70" i="3"/>
  <c r="H25" i="3"/>
  <c r="H62" i="3"/>
  <c r="G7" i="9"/>
  <c r="H7" i="9" s="1"/>
  <c r="P2" i="43"/>
  <c r="H67" i="3"/>
  <c r="D46" i="28"/>
  <c r="H14" i="3"/>
  <c r="H46" i="3"/>
  <c r="H57" i="3"/>
  <c r="H27" i="3"/>
  <c r="D16" i="28"/>
  <c r="D28" i="28"/>
  <c r="H41" i="3"/>
  <c r="D70" i="43"/>
  <c r="H28" i="3"/>
  <c r="H42" i="3"/>
  <c r="D49" i="28"/>
  <c r="D61" i="28"/>
  <c r="G61" i="28" s="1"/>
  <c r="J61" i="28" s="1"/>
  <c r="H34" i="3"/>
  <c r="D33" i="43"/>
  <c r="D7" i="28"/>
  <c r="H7" i="3"/>
  <c r="C3" i="37" s="1"/>
  <c r="G2" i="35"/>
  <c r="H44" i="3"/>
  <c r="D44" i="43"/>
  <c r="D44" i="28"/>
  <c r="D3" i="32"/>
  <c r="C56" i="28"/>
  <c r="N8" i="39"/>
  <c r="N16" i="39" s="1"/>
  <c r="E16" i="39" s="1"/>
  <c r="M16" i="39"/>
  <c r="U26" i="9"/>
  <c r="U27" i="9"/>
  <c r="U24" i="9"/>
  <c r="U29" i="9"/>
  <c r="V21" i="9"/>
  <c r="U30" i="9"/>
  <c r="U31" i="9"/>
  <c r="U17" i="9"/>
  <c r="U18" i="9" s="1"/>
  <c r="U25" i="9"/>
  <c r="T34" i="9"/>
  <c r="T7" i="35" s="1"/>
  <c r="S34" i="9"/>
  <c r="S7" i="35" s="1"/>
  <c r="C11" i="9"/>
  <c r="P11" i="9"/>
  <c r="P15" i="9"/>
  <c r="P16" i="9"/>
  <c r="P12" i="9"/>
  <c r="P8" i="9"/>
  <c r="P14" i="9"/>
  <c r="O21" i="9"/>
  <c r="D56" i="43"/>
  <c r="G56" i="43" s="1"/>
  <c r="D56" i="28"/>
  <c r="G56" i="28" s="1"/>
  <c r="H56" i="3"/>
  <c r="D11" i="35"/>
  <c r="A12" i="32"/>
  <c r="A18" i="20"/>
  <c r="D47" i="43"/>
  <c r="D47" i="28"/>
  <c r="I52" i="3"/>
  <c r="E13" i="32"/>
  <c r="H11" i="3"/>
  <c r="D11" i="28"/>
  <c r="D17" i="43"/>
  <c r="I64" i="3"/>
  <c r="D10" i="37" s="1"/>
  <c r="J64" i="3"/>
  <c r="E73" i="3"/>
  <c r="H63" i="3"/>
  <c r="D63" i="28"/>
  <c r="G63" i="28" s="1"/>
  <c r="J63" i="28" s="1"/>
  <c r="D63" i="43"/>
  <c r="G63" i="43" s="1"/>
  <c r="J63" i="43" s="1"/>
  <c r="H69" i="3"/>
  <c r="D69" i="43"/>
  <c r="D69" i="28"/>
  <c r="J29" i="3"/>
  <c r="F29" i="3"/>
  <c r="K16" i="39"/>
  <c r="E9" i="39"/>
  <c r="F64" i="3"/>
  <c r="H48" i="3"/>
  <c r="J60" i="28"/>
  <c r="H65" i="3"/>
  <c r="D65" i="28"/>
  <c r="A8" i="32"/>
  <c r="A14" i="20"/>
  <c r="E8" i="39"/>
  <c r="J35" i="3"/>
  <c r="C11" i="20"/>
  <c r="E19" i="20"/>
  <c r="H8" i="3"/>
  <c r="D8" i="43"/>
  <c r="D43" i="28"/>
  <c r="A4" i="32"/>
  <c r="I53" i="3"/>
  <c r="H53" i="3" s="1"/>
  <c r="G10" i="32"/>
  <c r="G13" i="32" s="1"/>
  <c r="H21" i="3"/>
  <c r="F21" i="3"/>
  <c r="C19" i="20"/>
  <c r="D20" i="28"/>
  <c r="D20" i="43"/>
  <c r="H20" i="3"/>
  <c r="H38" i="3"/>
  <c r="F7" i="32"/>
  <c r="F13" i="32" s="1"/>
  <c r="D53" i="43"/>
  <c r="G53" i="43" s="1"/>
  <c r="D53" i="28"/>
  <c r="G53" i="28" s="1"/>
  <c r="C7" i="43"/>
  <c r="C7" i="28"/>
  <c r="D10" i="28"/>
  <c r="D10" i="43"/>
  <c r="D51" i="43"/>
  <c r="H51" i="3"/>
  <c r="O76" i="3"/>
  <c r="B18" i="20" s="1"/>
  <c r="D21" i="28"/>
  <c r="C12" i="20"/>
  <c r="F56" i="3"/>
  <c r="H16" i="3"/>
  <c r="N2" i="20"/>
  <c r="J2" i="44"/>
  <c r="D2" i="14"/>
  <c r="J79" i="28" l="1"/>
  <c r="P64" i="3"/>
  <c r="E10" i="37"/>
  <c r="J56" i="43"/>
  <c r="J52" i="3"/>
  <c r="C12" i="9"/>
  <c r="K64" i="3"/>
  <c r="K44" i="3"/>
  <c r="K21" i="3"/>
  <c r="K29" i="3"/>
  <c r="K35" i="3"/>
  <c r="F78" i="3"/>
  <c r="F80" i="3" s="1"/>
  <c r="K7" i="3"/>
  <c r="J56" i="28"/>
  <c r="I7" i="9"/>
  <c r="H23" i="9"/>
  <c r="G23" i="9"/>
  <c r="C10" i="9"/>
  <c r="H64" i="3"/>
  <c r="C10" i="37" s="1"/>
  <c r="D64" i="28"/>
  <c r="D64" i="43"/>
  <c r="D7" i="32"/>
  <c r="F52" i="3"/>
  <c r="F73" i="3" s="1"/>
  <c r="D10" i="32"/>
  <c r="V32" i="9"/>
  <c r="V24" i="9"/>
  <c r="V25" i="9"/>
  <c r="V26" i="9"/>
  <c r="V29" i="9"/>
  <c r="V28" i="9"/>
  <c r="V17" i="9"/>
  <c r="V18" i="9" s="1"/>
  <c r="V27" i="9"/>
  <c r="V30" i="9"/>
  <c r="V31" i="9"/>
  <c r="W21" i="9"/>
  <c r="C15" i="9"/>
  <c r="D13" i="32"/>
  <c r="U34" i="9"/>
  <c r="U7" i="35" s="1"/>
  <c r="O8" i="9"/>
  <c r="O15" i="9"/>
  <c r="O14" i="9"/>
  <c r="N21" i="9"/>
  <c r="O10" i="9"/>
  <c r="O12" i="9"/>
  <c r="O16" i="9"/>
  <c r="O9" i="9"/>
  <c r="O17" i="9"/>
  <c r="O13" i="9"/>
  <c r="O11" i="9"/>
  <c r="D35" i="28"/>
  <c r="D35" i="43"/>
  <c r="H35" i="3"/>
  <c r="D29" i="28"/>
  <c r="D29" i="43"/>
  <c r="H29" i="3"/>
  <c r="C14" i="9"/>
  <c r="C9" i="9"/>
  <c r="I73" i="3"/>
  <c r="P18" i="9"/>
  <c r="D52" i="43" l="1"/>
  <c r="E17" i="43" s="1"/>
  <c r="G17" i="43" s="1"/>
  <c r="J17" i="43" s="1"/>
  <c r="J73" i="3"/>
  <c r="D73" i="28" s="1"/>
  <c r="D75" i="28" s="1"/>
  <c r="D52" i="28"/>
  <c r="E33" i="28" s="1"/>
  <c r="G33" i="28" s="1"/>
  <c r="J33" i="28" s="1"/>
  <c r="K52" i="3"/>
  <c r="H52" i="3"/>
  <c r="H73" i="3" s="1"/>
  <c r="I23" i="9"/>
  <c r="J7" i="9"/>
  <c r="O18" i="9"/>
  <c r="W30" i="9"/>
  <c r="W17" i="9"/>
  <c r="W18" i="9" s="1"/>
  <c r="W27" i="9"/>
  <c r="W24" i="9"/>
  <c r="W28" i="9"/>
  <c r="W26" i="9"/>
  <c r="W25" i="9"/>
  <c r="W29" i="9"/>
  <c r="W32" i="9"/>
  <c r="X21" i="9"/>
  <c r="W31" i="9"/>
  <c r="E36" i="28"/>
  <c r="G36" i="28" s="1"/>
  <c r="J36" i="28" s="1"/>
  <c r="E26" i="28"/>
  <c r="G26" i="28" s="1"/>
  <c r="J26" i="28" s="1"/>
  <c r="E25" i="28"/>
  <c r="G25" i="28" s="1"/>
  <c r="J25" i="28" s="1"/>
  <c r="V34" i="9"/>
  <c r="V7" i="35" s="1"/>
  <c r="E35" i="28"/>
  <c r="G35" i="28" s="1"/>
  <c r="F81" i="3"/>
  <c r="F75" i="3"/>
  <c r="N10" i="9"/>
  <c r="N12" i="9"/>
  <c r="N9" i="9"/>
  <c r="N17" i="9"/>
  <c r="N15" i="9"/>
  <c r="N13" i="9"/>
  <c r="N8" i="9"/>
  <c r="N18" i="9" s="1"/>
  <c r="N14" i="9"/>
  <c r="N11" i="9"/>
  <c r="M21" i="9"/>
  <c r="N16" i="9"/>
  <c r="J75" i="3"/>
  <c r="E43" i="28"/>
  <c r="G43" i="28" s="1"/>
  <c r="J43" i="28" s="1"/>
  <c r="E49" i="43" l="1"/>
  <c r="G49" i="43" s="1"/>
  <c r="J49" i="43" s="1"/>
  <c r="E46" i="28"/>
  <c r="G46" i="28" s="1"/>
  <c r="J46" i="28" s="1"/>
  <c r="E37" i="43"/>
  <c r="G37" i="43" s="1"/>
  <c r="J37" i="43" s="1"/>
  <c r="E32" i="43"/>
  <c r="G32" i="43" s="1"/>
  <c r="J32" i="43" s="1"/>
  <c r="E11" i="43"/>
  <c r="G11" i="43" s="1"/>
  <c r="J11" i="43" s="1"/>
  <c r="E44" i="43"/>
  <c r="G44" i="43" s="1"/>
  <c r="E10" i="43"/>
  <c r="G10" i="43" s="1"/>
  <c r="J10" i="43" s="1"/>
  <c r="E50" i="43"/>
  <c r="G50" i="43" s="1"/>
  <c r="J50" i="43" s="1"/>
  <c r="E41" i="43"/>
  <c r="G41" i="43" s="1"/>
  <c r="J41" i="43" s="1"/>
  <c r="E35" i="43"/>
  <c r="G35" i="43" s="1"/>
  <c r="E12" i="43"/>
  <c r="G12" i="43" s="1"/>
  <c r="J12" i="43" s="1"/>
  <c r="E48" i="43"/>
  <c r="G48" i="43" s="1"/>
  <c r="J48" i="43" s="1"/>
  <c r="E20" i="43"/>
  <c r="G20" i="43" s="1"/>
  <c r="J20" i="43" s="1"/>
  <c r="E7" i="43"/>
  <c r="G7" i="43" s="1"/>
  <c r="E25" i="43"/>
  <c r="G25" i="43" s="1"/>
  <c r="J25" i="43" s="1"/>
  <c r="E27" i="43"/>
  <c r="G27" i="43" s="1"/>
  <c r="J27" i="43" s="1"/>
  <c r="E51" i="43"/>
  <c r="G51" i="43" s="1"/>
  <c r="J51" i="43" s="1"/>
  <c r="E13" i="43"/>
  <c r="G13" i="43" s="1"/>
  <c r="J13" i="43" s="1"/>
  <c r="E23" i="43"/>
  <c r="G23" i="43" s="1"/>
  <c r="J23" i="43" s="1"/>
  <c r="E24" i="43"/>
  <c r="G24" i="43" s="1"/>
  <c r="J24" i="43" s="1"/>
  <c r="E19" i="43"/>
  <c r="G19" i="43" s="1"/>
  <c r="J19" i="43" s="1"/>
  <c r="E43" i="43"/>
  <c r="G43" i="43" s="1"/>
  <c r="J43" i="43" s="1"/>
  <c r="E42" i="43"/>
  <c r="G42" i="43" s="1"/>
  <c r="J42" i="43" s="1"/>
  <c r="E22" i="43"/>
  <c r="G22" i="43" s="1"/>
  <c r="J22" i="43" s="1"/>
  <c r="E39" i="43"/>
  <c r="G39" i="43" s="1"/>
  <c r="J39" i="43" s="1"/>
  <c r="E52" i="43"/>
  <c r="E75" i="43" s="1"/>
  <c r="E46" i="43"/>
  <c r="G46" i="43" s="1"/>
  <c r="J46" i="43" s="1"/>
  <c r="E36" i="43"/>
  <c r="G36" i="43" s="1"/>
  <c r="J36" i="43" s="1"/>
  <c r="J35" i="43" s="1"/>
  <c r="E30" i="43"/>
  <c r="G30" i="43" s="1"/>
  <c r="J30" i="43" s="1"/>
  <c r="E34" i="43"/>
  <c r="G34" i="43" s="1"/>
  <c r="J34" i="43" s="1"/>
  <c r="E24" i="28"/>
  <c r="G24" i="28" s="1"/>
  <c r="J24" i="28" s="1"/>
  <c r="E38" i="43"/>
  <c r="G38" i="43" s="1"/>
  <c r="J38" i="43" s="1"/>
  <c r="E21" i="43"/>
  <c r="G21" i="43" s="1"/>
  <c r="E40" i="43"/>
  <c r="G40" i="43" s="1"/>
  <c r="J40" i="43" s="1"/>
  <c r="E18" i="43"/>
  <c r="G18" i="43" s="1"/>
  <c r="J18" i="43" s="1"/>
  <c r="E32" i="28"/>
  <c r="G32" i="28" s="1"/>
  <c r="J32" i="28" s="1"/>
  <c r="E39" i="28"/>
  <c r="G39" i="28" s="1"/>
  <c r="J39" i="28" s="1"/>
  <c r="E14" i="28"/>
  <c r="G14" i="28" s="1"/>
  <c r="J14" i="28" s="1"/>
  <c r="E37" i="28"/>
  <c r="G37" i="28" s="1"/>
  <c r="J37" i="28" s="1"/>
  <c r="D73" i="43"/>
  <c r="D75" i="43" s="1"/>
  <c r="E45" i="43"/>
  <c r="G45" i="43" s="1"/>
  <c r="J45" i="43" s="1"/>
  <c r="E14" i="43"/>
  <c r="G14" i="43" s="1"/>
  <c r="J14" i="43" s="1"/>
  <c r="E28" i="43"/>
  <c r="G28" i="43" s="1"/>
  <c r="J28" i="43" s="1"/>
  <c r="E9" i="43"/>
  <c r="G9" i="43" s="1"/>
  <c r="J9" i="43" s="1"/>
  <c r="E31" i="43"/>
  <c r="G31" i="43" s="1"/>
  <c r="J31" i="43" s="1"/>
  <c r="E29" i="43"/>
  <c r="G29" i="43" s="1"/>
  <c r="E8" i="43"/>
  <c r="G8" i="43" s="1"/>
  <c r="J8" i="43" s="1"/>
  <c r="E34" i="28"/>
  <c r="G34" i="28" s="1"/>
  <c r="J34" i="28" s="1"/>
  <c r="E47" i="43"/>
  <c r="G47" i="43" s="1"/>
  <c r="J47" i="43" s="1"/>
  <c r="E15" i="43"/>
  <c r="G15" i="43" s="1"/>
  <c r="J15" i="43" s="1"/>
  <c r="E26" i="43"/>
  <c r="G26" i="43" s="1"/>
  <c r="J26" i="43" s="1"/>
  <c r="E16" i="43"/>
  <c r="G16" i="43" s="1"/>
  <c r="J16" i="43" s="1"/>
  <c r="E33" i="43"/>
  <c r="G33" i="43" s="1"/>
  <c r="J33" i="43" s="1"/>
  <c r="J29" i="43" s="1"/>
  <c r="E11" i="28"/>
  <c r="G11" i="28" s="1"/>
  <c r="J11" i="28" s="1"/>
  <c r="E8" i="28"/>
  <c r="G8" i="28" s="1"/>
  <c r="J8" i="28" s="1"/>
  <c r="E28" i="28"/>
  <c r="G28" i="28" s="1"/>
  <c r="J28" i="28" s="1"/>
  <c r="E49" i="28"/>
  <c r="G49" i="28" s="1"/>
  <c r="J49" i="28" s="1"/>
  <c r="E48" i="28"/>
  <c r="G48" i="28" s="1"/>
  <c r="J48" i="28" s="1"/>
  <c r="E13" i="28"/>
  <c r="G13" i="28" s="1"/>
  <c r="J13" i="28" s="1"/>
  <c r="E19" i="28"/>
  <c r="G19" i="28" s="1"/>
  <c r="J19" i="28" s="1"/>
  <c r="E51" i="28"/>
  <c r="G51" i="28" s="1"/>
  <c r="J51" i="28" s="1"/>
  <c r="E21" i="28"/>
  <c r="G21" i="28" s="1"/>
  <c r="E52" i="28"/>
  <c r="E75" i="28" s="1"/>
  <c r="E50" i="28"/>
  <c r="G50" i="28" s="1"/>
  <c r="J50" i="28" s="1"/>
  <c r="E40" i="28"/>
  <c r="G40" i="28" s="1"/>
  <c r="J40" i="28" s="1"/>
  <c r="J35" i="28" s="1"/>
  <c r="E31" i="28"/>
  <c r="G31" i="28" s="1"/>
  <c r="J31" i="28" s="1"/>
  <c r="E12" i="28"/>
  <c r="G12" i="28" s="1"/>
  <c r="J12" i="28" s="1"/>
  <c r="E47" i="28"/>
  <c r="G47" i="28" s="1"/>
  <c r="J47" i="28" s="1"/>
  <c r="E29" i="28"/>
  <c r="G29" i="28" s="1"/>
  <c r="E38" i="28"/>
  <c r="G38" i="28" s="1"/>
  <c r="J38" i="28" s="1"/>
  <c r="E16" i="28"/>
  <c r="G16" i="28" s="1"/>
  <c r="J16" i="28" s="1"/>
  <c r="E27" i="28"/>
  <c r="G27" i="28" s="1"/>
  <c r="J27" i="28" s="1"/>
  <c r="E18" i="28"/>
  <c r="G18" i="28" s="1"/>
  <c r="J18" i="28" s="1"/>
  <c r="E10" i="28"/>
  <c r="G10" i="28" s="1"/>
  <c r="J10" i="28" s="1"/>
  <c r="E41" i="28"/>
  <c r="G41" i="28" s="1"/>
  <c r="J41" i="28" s="1"/>
  <c r="E22" i="28"/>
  <c r="G22" i="28" s="1"/>
  <c r="J22" i="28" s="1"/>
  <c r="J21" i="28" s="1"/>
  <c r="E17" i="28"/>
  <c r="G17" i="28" s="1"/>
  <c r="J17" i="28" s="1"/>
  <c r="E42" i="28"/>
  <c r="G42" i="28" s="1"/>
  <c r="J42" i="28" s="1"/>
  <c r="E23" i="28"/>
  <c r="G23" i="28" s="1"/>
  <c r="J23" i="28" s="1"/>
  <c r="E45" i="28"/>
  <c r="G45" i="28" s="1"/>
  <c r="J45" i="28" s="1"/>
  <c r="E9" i="28"/>
  <c r="G9" i="28" s="1"/>
  <c r="J9" i="28" s="1"/>
  <c r="E20" i="28"/>
  <c r="G20" i="28" s="1"/>
  <c r="J20" i="28" s="1"/>
  <c r="E44" i="28"/>
  <c r="G44" i="28" s="1"/>
  <c r="E15" i="28"/>
  <c r="G15" i="28" s="1"/>
  <c r="J15" i="28" s="1"/>
  <c r="E30" i="28"/>
  <c r="G30" i="28" s="1"/>
  <c r="J30" i="28" s="1"/>
  <c r="E7" i="28"/>
  <c r="G7" i="28" s="1"/>
  <c r="G52" i="43"/>
  <c r="G75" i="43" s="1"/>
  <c r="G52" i="28"/>
  <c r="G75" i="28" s="1"/>
  <c r="J23" i="9"/>
  <c r="K7" i="9"/>
  <c r="M16" i="9"/>
  <c r="M13" i="9"/>
  <c r="M11" i="9"/>
  <c r="M9" i="9"/>
  <c r="M17" i="9"/>
  <c r="M14" i="9"/>
  <c r="M12" i="9"/>
  <c r="M10" i="9"/>
  <c r="L21" i="9"/>
  <c r="M15" i="9"/>
  <c r="M8" i="9"/>
  <c r="X30" i="9"/>
  <c r="X28" i="9"/>
  <c r="X24" i="9"/>
  <c r="X27" i="9"/>
  <c r="X32" i="9"/>
  <c r="X31" i="9"/>
  <c r="X17" i="9"/>
  <c r="X18" i="9" s="1"/>
  <c r="X29" i="9"/>
  <c r="X25" i="9"/>
  <c r="Y21" i="9"/>
  <c r="X26" i="9"/>
  <c r="W34" i="9"/>
  <c r="W7" i="35" s="1"/>
  <c r="J44" i="43" l="1"/>
  <c r="J21" i="43"/>
  <c r="J7" i="43"/>
  <c r="J52" i="43" s="1"/>
  <c r="J75" i="43" s="1"/>
  <c r="J82" i="43" s="1"/>
  <c r="J7" i="28"/>
  <c r="J44" i="28"/>
  <c r="J29" i="28"/>
  <c r="K23" i="9"/>
  <c r="L7" i="9"/>
  <c r="L9" i="9"/>
  <c r="L12" i="9"/>
  <c r="L11" i="9"/>
  <c r="L17" i="9"/>
  <c r="L14" i="9"/>
  <c r="L16" i="9"/>
  <c r="L8" i="9"/>
  <c r="L18" i="9" s="1"/>
  <c r="L15" i="9"/>
  <c r="L13" i="9"/>
  <c r="L10" i="9"/>
  <c r="K21" i="9"/>
  <c r="X34" i="9"/>
  <c r="X7" i="35" s="1"/>
  <c r="Y27" i="9"/>
  <c r="Y25" i="9"/>
  <c r="Y32" i="9"/>
  <c r="Y17" i="9"/>
  <c r="Y18" i="9" s="1"/>
  <c r="Y28" i="9"/>
  <c r="Y31" i="9"/>
  <c r="Z21" i="9"/>
  <c r="Y26" i="9"/>
  <c r="Y30" i="9"/>
  <c r="Y29" i="9"/>
  <c r="Y24" i="9"/>
  <c r="M18" i="9"/>
  <c r="J52" i="28" l="1"/>
  <c r="J75" i="28" s="1"/>
  <c r="J82" i="28" s="1"/>
  <c r="M7" i="9"/>
  <c r="L23" i="9"/>
  <c r="Z24" i="9"/>
  <c r="Z28" i="9"/>
  <c r="Z17" i="9"/>
  <c r="Z18" i="9" s="1"/>
  <c r="Z25" i="9"/>
  <c r="Z29" i="9"/>
  <c r="Z26" i="9"/>
  <c r="Z27" i="9"/>
  <c r="Z32" i="9"/>
  <c r="Z31" i="9"/>
  <c r="Z30" i="9"/>
  <c r="AA21" i="9"/>
  <c r="K17" i="9"/>
  <c r="K13" i="9"/>
  <c r="K8" i="9"/>
  <c r="K10" i="9"/>
  <c r="K9" i="9"/>
  <c r="J21" i="9"/>
  <c r="K12" i="9"/>
  <c r="K11" i="9"/>
  <c r="K16" i="9"/>
  <c r="K15" i="9"/>
  <c r="K14" i="9"/>
  <c r="Y34" i="9"/>
  <c r="Y7" i="35" s="1"/>
  <c r="M23" i="9" l="1"/>
  <c r="N7" i="9"/>
  <c r="K18" i="9"/>
  <c r="AA28" i="9"/>
  <c r="AA27" i="9"/>
  <c r="AA29" i="9"/>
  <c r="AA26" i="9"/>
  <c r="AA17" i="9"/>
  <c r="AA18" i="9" s="1"/>
  <c r="AA31" i="9"/>
  <c r="AA24" i="9"/>
  <c r="AA34" i="9" s="1"/>
  <c r="AA7" i="35" s="1"/>
  <c r="AA25" i="9"/>
  <c r="AB21" i="9"/>
  <c r="AA30" i="9"/>
  <c r="AA32" i="9"/>
  <c r="J13" i="9"/>
  <c r="J12" i="9"/>
  <c r="J15" i="9"/>
  <c r="J10" i="9"/>
  <c r="J17" i="9"/>
  <c r="J16" i="9"/>
  <c r="J11" i="9"/>
  <c r="J8" i="9"/>
  <c r="I21" i="9"/>
  <c r="J14" i="9"/>
  <c r="J9" i="9"/>
  <c r="Z34" i="9"/>
  <c r="Z7" i="35" s="1"/>
  <c r="N23" i="9" l="1"/>
  <c r="O7" i="9"/>
  <c r="I12" i="9"/>
  <c r="I17" i="9"/>
  <c r="I10" i="9"/>
  <c r="I14" i="9"/>
  <c r="I11" i="9"/>
  <c r="H21" i="9"/>
  <c r="I9" i="9"/>
  <c r="I8" i="9"/>
  <c r="I16" i="9"/>
  <c r="I15" i="9"/>
  <c r="I13" i="9"/>
  <c r="J18" i="9"/>
  <c r="AB30" i="9"/>
  <c r="AB29" i="9"/>
  <c r="AB24" i="9"/>
  <c r="AB28" i="9"/>
  <c r="AB27" i="9"/>
  <c r="AB32" i="9"/>
  <c r="AB17" i="9"/>
  <c r="AB18" i="9" s="1"/>
  <c r="AB31" i="9"/>
  <c r="AC21" i="9"/>
  <c r="AB25" i="9"/>
  <c r="AB26" i="9"/>
  <c r="O23" i="9" l="1"/>
  <c r="P7" i="9"/>
  <c r="AC32" i="9"/>
  <c r="AC25" i="9"/>
  <c r="AC17" i="9"/>
  <c r="AC18" i="9" s="1"/>
  <c r="AC24" i="9"/>
  <c r="AC29" i="9"/>
  <c r="AC27" i="9"/>
  <c r="AC28" i="9"/>
  <c r="AC30" i="9"/>
  <c r="AC26" i="9"/>
  <c r="AC31" i="9"/>
  <c r="AD21" i="9"/>
  <c r="G21" i="9"/>
  <c r="H15" i="9"/>
  <c r="H17" i="9"/>
  <c r="H13" i="9"/>
  <c r="H11" i="9"/>
  <c r="H8" i="9"/>
  <c r="H12" i="9"/>
  <c r="H10" i="9"/>
  <c r="H9" i="9"/>
  <c r="H14" i="9"/>
  <c r="H16" i="9"/>
  <c r="AB34" i="9"/>
  <c r="AB7" i="35" s="1"/>
  <c r="I18" i="9"/>
  <c r="P23" i="9" l="1"/>
  <c r="Q7" i="9"/>
  <c r="G11" i="9"/>
  <c r="G15" i="9"/>
  <c r="G10" i="9"/>
  <c r="F21" i="9"/>
  <c r="G17" i="9"/>
  <c r="G9" i="9"/>
  <c r="G12" i="9"/>
  <c r="G14" i="9"/>
  <c r="G13" i="9"/>
  <c r="G8" i="9"/>
  <c r="G16" i="9"/>
  <c r="AC34" i="9"/>
  <c r="AC7" i="35" s="1"/>
  <c r="AD31" i="9"/>
  <c r="AD32" i="9"/>
  <c r="AD24" i="9"/>
  <c r="AD26" i="9"/>
  <c r="AD25" i="9"/>
  <c r="AD29" i="9"/>
  <c r="AD28" i="9"/>
  <c r="AD27" i="9"/>
  <c r="AD30" i="9"/>
  <c r="AD17" i="9"/>
  <c r="AD18" i="9" s="1"/>
  <c r="AE21" i="9"/>
  <c r="H18" i="9"/>
  <c r="R7" i="9" l="1"/>
  <c r="Q23" i="9"/>
  <c r="AD34" i="9"/>
  <c r="AD7" i="35" s="1"/>
  <c r="AE32" i="9"/>
  <c r="AE29" i="9"/>
  <c r="AE24" i="9"/>
  <c r="AE25" i="9"/>
  <c r="AE31" i="9"/>
  <c r="AF21" i="9"/>
  <c r="AE17" i="9"/>
  <c r="AE18" i="9" s="1"/>
  <c r="AE26" i="9"/>
  <c r="AE30" i="9"/>
  <c r="AE28" i="9"/>
  <c r="AE27" i="9"/>
  <c r="F15" i="9"/>
  <c r="F17" i="9"/>
  <c r="F12" i="9"/>
  <c r="F9" i="9"/>
  <c r="F13" i="9"/>
  <c r="F16" i="9"/>
  <c r="E21" i="9"/>
  <c r="F10" i="9"/>
  <c r="F11" i="9"/>
  <c r="F14" i="9"/>
  <c r="F8" i="9"/>
  <c r="G18" i="9"/>
  <c r="S7" i="9" l="1"/>
  <c r="R23" i="9"/>
  <c r="AE34" i="9"/>
  <c r="AE7" i="35" s="1"/>
  <c r="E14" i="9"/>
  <c r="D14" i="9" s="1"/>
  <c r="E8" i="9"/>
  <c r="E10" i="9"/>
  <c r="D10" i="9" s="1"/>
  <c r="E13" i="9"/>
  <c r="D13" i="9" s="1"/>
  <c r="E11" i="9"/>
  <c r="D11" i="9" s="1"/>
  <c r="E17" i="9"/>
  <c r="E9" i="9"/>
  <c r="D9" i="9" s="1"/>
  <c r="E16" i="9"/>
  <c r="D16" i="9" s="1"/>
  <c r="E15" i="9"/>
  <c r="D15" i="9" s="1"/>
  <c r="E12" i="9"/>
  <c r="D12" i="9" s="1"/>
  <c r="F18" i="9"/>
  <c r="AF17" i="9"/>
  <c r="AF18" i="9" s="1"/>
  <c r="AG21" i="9"/>
  <c r="AF24" i="9"/>
  <c r="AF25" i="9"/>
  <c r="AF32" i="9"/>
  <c r="AF31" i="9"/>
  <c r="AF30" i="9"/>
  <c r="AF29" i="9"/>
  <c r="AF28" i="9"/>
  <c r="AF26" i="9"/>
  <c r="AF27" i="9"/>
  <c r="T7" i="9" l="1"/>
  <c r="S23" i="9"/>
  <c r="AG25" i="9"/>
  <c r="AG28" i="9"/>
  <c r="AG31" i="9"/>
  <c r="AG27" i="9"/>
  <c r="AG30" i="9"/>
  <c r="AG32" i="9"/>
  <c r="AH21" i="9"/>
  <c r="AG24" i="9"/>
  <c r="AG17" i="9"/>
  <c r="AG18" i="9" s="1"/>
  <c r="AG26" i="9"/>
  <c r="AG29" i="9"/>
  <c r="E18" i="9"/>
  <c r="AF34" i="9"/>
  <c r="AF7" i="35" s="1"/>
  <c r="U7" i="9" l="1"/>
  <c r="T23" i="9"/>
  <c r="AG34" i="9"/>
  <c r="AG7" i="35" s="1"/>
  <c r="AH24" i="9"/>
  <c r="AH27" i="9"/>
  <c r="AH31" i="9"/>
  <c r="AH32" i="9"/>
  <c r="AI21" i="9"/>
  <c r="AH26" i="9"/>
  <c r="AH30" i="9"/>
  <c r="AH28" i="9"/>
  <c r="AH25" i="9"/>
  <c r="AH29" i="9"/>
  <c r="AH17" i="9"/>
  <c r="AH18" i="9" s="1"/>
  <c r="U23" i="9" l="1"/>
  <c r="V7" i="9"/>
  <c r="AJ21" i="9"/>
  <c r="AI17" i="9"/>
  <c r="AI28" i="9"/>
  <c r="AI32" i="9"/>
  <c r="AI30" i="9"/>
  <c r="AI25" i="9"/>
  <c r="AI31" i="9"/>
  <c r="AI24" i="9"/>
  <c r="AI34" i="9" s="1"/>
  <c r="AI7" i="35" s="1"/>
  <c r="AI26" i="9"/>
  <c r="AI27" i="9"/>
  <c r="AI29" i="9"/>
  <c r="AH34" i="9"/>
  <c r="AH7" i="35" s="1"/>
  <c r="W7" i="9" l="1"/>
  <c r="V23" i="9"/>
  <c r="AI18" i="9"/>
  <c r="AJ28" i="9"/>
  <c r="AJ27" i="9"/>
  <c r="AJ32" i="9"/>
  <c r="AK21" i="9"/>
  <c r="AJ26" i="9"/>
  <c r="AJ31" i="9"/>
  <c r="AJ29" i="9"/>
  <c r="AJ24" i="9"/>
  <c r="AJ30" i="9"/>
  <c r="AJ25" i="9"/>
  <c r="AJ17" i="9"/>
  <c r="AJ18" i="9" s="1"/>
  <c r="X7" i="9" l="1"/>
  <c r="W23" i="9"/>
  <c r="AJ34" i="9"/>
  <c r="AJ7" i="35" s="1"/>
  <c r="AK29" i="9"/>
  <c r="AL21" i="9"/>
  <c r="AK25" i="9"/>
  <c r="AK26" i="9"/>
  <c r="AK30" i="9"/>
  <c r="AK32" i="9"/>
  <c r="AK28" i="9"/>
  <c r="AK17" i="9"/>
  <c r="AK18" i="9" s="1"/>
  <c r="AK27" i="9"/>
  <c r="AK24" i="9"/>
  <c r="AK31" i="9"/>
  <c r="Y7" i="9" l="1"/>
  <c r="X23" i="9"/>
  <c r="AL26" i="9"/>
  <c r="AL27" i="9"/>
  <c r="AM21" i="9"/>
  <c r="AL30" i="9"/>
  <c r="AL31" i="9"/>
  <c r="AL25" i="9"/>
  <c r="AL17" i="9"/>
  <c r="AL18" i="9" s="1"/>
  <c r="AL28" i="9"/>
  <c r="AL24" i="9"/>
  <c r="AL29" i="9"/>
  <c r="AL32" i="9"/>
  <c r="AK34" i="9"/>
  <c r="AK7" i="35" s="1"/>
  <c r="Z7" i="9" l="1"/>
  <c r="Y23" i="9"/>
  <c r="AL34" i="9"/>
  <c r="AL7" i="35" s="1"/>
  <c r="AM17" i="9"/>
  <c r="AM18" i="9" s="1"/>
  <c r="AM29" i="9"/>
  <c r="AM24" i="9"/>
  <c r="AM25" i="9"/>
  <c r="AM28" i="9"/>
  <c r="AM27" i="9"/>
  <c r="AM32" i="9"/>
  <c r="AM30" i="9"/>
  <c r="AN21" i="9"/>
  <c r="AM31" i="9"/>
  <c r="AM26" i="9"/>
  <c r="AA7" i="9" l="1"/>
  <c r="Z23" i="9"/>
  <c r="AM34" i="9"/>
  <c r="AM7" i="35" s="1"/>
  <c r="AN24" i="9"/>
  <c r="AN27" i="9"/>
  <c r="C27" i="9" s="1"/>
  <c r="N35" i="3" s="1"/>
  <c r="AN26" i="9"/>
  <c r="C26" i="9" s="1"/>
  <c r="N29" i="3" s="1"/>
  <c r="AN29" i="9"/>
  <c r="C29" i="9" s="1"/>
  <c r="N53" i="3" s="1"/>
  <c r="AN25" i="9"/>
  <c r="C25" i="9" s="1"/>
  <c r="N21" i="3" s="1"/>
  <c r="AN30" i="9"/>
  <c r="C30" i="9" s="1"/>
  <c r="N56" i="3" s="1"/>
  <c r="AN31" i="9"/>
  <c r="C31" i="9" s="1"/>
  <c r="N64" i="3" s="1"/>
  <c r="AN32" i="9"/>
  <c r="C32" i="9" s="1"/>
  <c r="N74" i="3" s="1"/>
  <c r="AN17" i="9"/>
  <c r="AN28" i="9"/>
  <c r="C28" i="9" s="1"/>
  <c r="N44" i="3" s="1"/>
  <c r="AA23" i="9" l="1"/>
  <c r="AB7" i="9"/>
  <c r="O64" i="3"/>
  <c r="F10" i="37"/>
  <c r="N71" i="3"/>
  <c r="N67" i="3"/>
  <c r="N65" i="3"/>
  <c r="N72" i="3"/>
  <c r="N68" i="3"/>
  <c r="N70" i="3"/>
  <c r="N66" i="3"/>
  <c r="N69" i="3"/>
  <c r="O21" i="3"/>
  <c r="F4" i="37"/>
  <c r="N23" i="3"/>
  <c r="N22" i="3"/>
  <c r="N27" i="3"/>
  <c r="N24" i="3"/>
  <c r="N28" i="3"/>
  <c r="N26" i="3"/>
  <c r="N25" i="3"/>
  <c r="F7" i="37"/>
  <c r="O44" i="3"/>
  <c r="N49" i="3"/>
  <c r="N45" i="3"/>
  <c r="N50" i="3"/>
  <c r="N48" i="3"/>
  <c r="N51" i="3"/>
  <c r="N46" i="3"/>
  <c r="N47" i="3"/>
  <c r="AN34" i="9"/>
  <c r="AN7" i="35" s="1"/>
  <c r="F9" i="37"/>
  <c r="O56" i="3"/>
  <c r="N60" i="3"/>
  <c r="N61" i="3"/>
  <c r="N59" i="3"/>
  <c r="N58" i="3"/>
  <c r="N62" i="3"/>
  <c r="N63" i="3"/>
  <c r="N57" i="3"/>
  <c r="N55" i="3"/>
  <c r="F8" i="37"/>
  <c r="O53" i="3"/>
  <c r="N54" i="3"/>
  <c r="F5" i="37"/>
  <c r="O29" i="3"/>
  <c r="N31" i="3"/>
  <c r="N34" i="3"/>
  <c r="N33" i="3"/>
  <c r="N30" i="3"/>
  <c r="N32" i="3"/>
  <c r="F6" i="37"/>
  <c r="N36" i="3"/>
  <c r="O35" i="3"/>
  <c r="N39" i="3"/>
  <c r="N40" i="3"/>
  <c r="N42" i="3"/>
  <c r="N43" i="3"/>
  <c r="N38" i="3"/>
  <c r="N41" i="3"/>
  <c r="N37" i="3"/>
  <c r="AN18" i="9"/>
  <c r="C17" i="9"/>
  <c r="D17" i="9"/>
  <c r="O74" i="3"/>
  <c r="F11" i="37"/>
  <c r="B17" i="20" l="1"/>
  <c r="B11" i="32"/>
  <c r="G11" i="37"/>
  <c r="C70" i="30"/>
  <c r="O14" i="39"/>
  <c r="B14" i="20"/>
  <c r="O9" i="39"/>
  <c r="B8" i="32"/>
  <c r="G8" i="37"/>
  <c r="C49" i="30"/>
  <c r="B16" i="20"/>
  <c r="O13" i="39"/>
  <c r="B10" i="32"/>
  <c r="G10" i="37"/>
  <c r="C60" i="30"/>
  <c r="B15" i="20"/>
  <c r="O10" i="39"/>
  <c r="B9" i="32"/>
  <c r="C52" i="30"/>
  <c r="G9" i="37"/>
  <c r="B12" i="20"/>
  <c r="G6" i="37"/>
  <c r="C31" i="30"/>
  <c r="O7" i="39"/>
  <c r="B6" i="32"/>
  <c r="B11" i="20"/>
  <c r="B5" i="32"/>
  <c r="G5" i="37"/>
  <c r="O6" i="39"/>
  <c r="C25" i="30"/>
  <c r="O8" i="39"/>
  <c r="B7" i="32"/>
  <c r="G7" i="37"/>
  <c r="C40" i="30"/>
  <c r="B10" i="20"/>
  <c r="O5" i="39"/>
  <c r="B4" i="32"/>
  <c r="G4" i="37"/>
  <c r="C17" i="30"/>
  <c r="AC7" i="9"/>
  <c r="AB23" i="9"/>
  <c r="O42" i="3"/>
  <c r="C38" i="30" s="1"/>
  <c r="O60" i="3"/>
  <c r="C56" i="30" s="1"/>
  <c r="O65" i="3"/>
  <c r="C61" i="30" s="1"/>
  <c r="O28" i="3"/>
  <c r="C24" i="30" s="1"/>
  <c r="O57" i="3"/>
  <c r="C53" i="30" s="1"/>
  <c r="O55" i="3"/>
  <c r="C51" i="30" s="1"/>
  <c r="O26" i="3"/>
  <c r="C22" i="30" s="1"/>
  <c r="O40" i="3"/>
  <c r="C36" i="30" s="1"/>
  <c r="F76" i="3"/>
  <c r="J76" i="3"/>
  <c r="C18" i="9"/>
  <c r="O30" i="3"/>
  <c r="C26" i="30" s="1"/>
  <c r="O51" i="3"/>
  <c r="C47" i="30" s="1"/>
  <c r="O69" i="3"/>
  <c r="C65" i="30" s="1"/>
  <c r="O37" i="3"/>
  <c r="C33" i="30" s="1"/>
  <c r="O34" i="3"/>
  <c r="C30" i="30" s="1"/>
  <c r="O54" i="3"/>
  <c r="C50" i="30" s="1"/>
  <c r="O62" i="3"/>
  <c r="C58" i="30" s="1"/>
  <c r="O48" i="3"/>
  <c r="C44" i="30" s="1"/>
  <c r="O22" i="3"/>
  <c r="C18" i="30" s="1"/>
  <c r="O66" i="3"/>
  <c r="C62" i="30" s="1"/>
  <c r="O67" i="3"/>
  <c r="C63" i="30" s="1"/>
  <c r="O47" i="3"/>
  <c r="C43" i="30" s="1"/>
  <c r="O32" i="3"/>
  <c r="C28" i="30" s="1"/>
  <c r="O46" i="3"/>
  <c r="C42" i="30" s="1"/>
  <c r="O39" i="3"/>
  <c r="C35" i="30" s="1"/>
  <c r="O24" i="3"/>
  <c r="C20" i="30" s="1"/>
  <c r="O71" i="3"/>
  <c r="C67" i="30" s="1"/>
  <c r="O63" i="3"/>
  <c r="C59" i="30" s="1"/>
  <c r="B13" i="20"/>
  <c r="O41" i="3"/>
  <c r="C37" i="30" s="1"/>
  <c r="O31" i="3"/>
  <c r="C27" i="30" s="1"/>
  <c r="O58" i="3"/>
  <c r="C54" i="30" s="1"/>
  <c r="O70" i="3"/>
  <c r="C66" i="30" s="1"/>
  <c r="O38" i="3"/>
  <c r="C34" i="30" s="1"/>
  <c r="O59" i="3"/>
  <c r="C55" i="30" s="1"/>
  <c r="O50" i="3"/>
  <c r="C46" i="30" s="1"/>
  <c r="O68" i="3"/>
  <c r="C64" i="30" s="1"/>
  <c r="O49" i="3"/>
  <c r="C45" i="30" s="1"/>
  <c r="O33" i="3"/>
  <c r="C29" i="30" s="1"/>
  <c r="O27" i="3"/>
  <c r="C23" i="30" s="1"/>
  <c r="O36" i="3"/>
  <c r="C32" i="30" s="1"/>
  <c r="O23" i="3"/>
  <c r="C19" i="30" s="1"/>
  <c r="O43" i="3"/>
  <c r="C39" i="30" s="1"/>
  <c r="O61" i="3"/>
  <c r="C57" i="30" s="1"/>
  <c r="O45" i="3"/>
  <c r="C41" i="30" s="1"/>
  <c r="O25" i="3"/>
  <c r="C21" i="30" s="1"/>
  <c r="O72" i="3"/>
  <c r="C68" i="30" s="1"/>
  <c r="AD7" i="9" l="1"/>
  <c r="AC23" i="9"/>
  <c r="F12" i="37"/>
  <c r="J77" i="3"/>
  <c r="F77" i="3"/>
  <c r="E13" i="37" l="1"/>
  <c r="AD23" i="9"/>
  <c r="AE7" i="9"/>
  <c r="M21" i="3"/>
  <c r="L52" i="3"/>
  <c r="L44" i="3"/>
  <c r="L53" i="3"/>
  <c r="M52" i="3"/>
  <c r="M7" i="3"/>
  <c r="M56" i="3"/>
  <c r="M53" i="3"/>
  <c r="L7" i="3"/>
  <c r="L35" i="3"/>
  <c r="M44" i="3"/>
  <c r="M64" i="3"/>
  <c r="M29" i="3"/>
  <c r="M35" i="3"/>
  <c r="L56" i="3"/>
  <c r="L21" i="3"/>
  <c r="L29" i="3"/>
  <c r="L64" i="3"/>
  <c r="AF7" i="9" l="1"/>
  <c r="AE23" i="9"/>
  <c r="M73" i="3"/>
  <c r="L73" i="3"/>
  <c r="AF23" i="9" l="1"/>
  <c r="AG7" i="9"/>
  <c r="AG23" i="9" l="1"/>
  <c r="AH7" i="9"/>
  <c r="AI7" i="9" l="1"/>
  <c r="AH23" i="9"/>
  <c r="AI23" i="9" l="1"/>
  <c r="AJ7" i="9"/>
  <c r="AJ23" i="9" l="1"/>
  <c r="AK7" i="9"/>
  <c r="AL7" i="9" l="1"/>
  <c r="AK23" i="9"/>
  <c r="AM7" i="9" l="1"/>
  <c r="AL23" i="9"/>
  <c r="AM23" i="9" l="1"/>
  <c r="AN7" i="9"/>
  <c r="AN23" i="9" s="1"/>
  <c r="C24" i="9"/>
  <c r="C34" i="9" s="1"/>
  <c r="N77" i="3" s="1"/>
  <c r="D18" i="9"/>
  <c r="R18" i="9"/>
  <c r="R24" i="9"/>
  <c r="R34" i="9"/>
  <c r="R7" i="35" s="1"/>
  <c r="C7" i="35" s="1"/>
  <c r="D8" i="9"/>
  <c r="F83" i="3" l="1"/>
  <c r="F84" i="3"/>
  <c r="N7" i="3"/>
  <c r="N17" i="3" l="1"/>
  <c r="O17" i="3" s="1"/>
  <c r="C13" i="30" s="1"/>
  <c r="N19" i="3"/>
  <c r="O19" i="3" s="1"/>
  <c r="C15" i="30" s="1"/>
  <c r="N14" i="3"/>
  <c r="O14" i="3" s="1"/>
  <c r="C10" i="30" s="1"/>
  <c r="N11" i="3"/>
  <c r="O11" i="3" s="1"/>
  <c r="C7" i="30" s="1"/>
  <c r="N16" i="3"/>
  <c r="O16" i="3" s="1"/>
  <c r="C12" i="30" s="1"/>
  <c r="N18" i="3"/>
  <c r="O18" i="3" s="1"/>
  <c r="C14" i="30" s="1"/>
  <c r="N9" i="3"/>
  <c r="O9" i="3" s="1"/>
  <c r="C5" i="30" s="1"/>
  <c r="N8" i="3"/>
  <c r="O8" i="3" s="1"/>
  <c r="C4" i="30" s="1"/>
  <c r="N15" i="3"/>
  <c r="O15" i="3" s="1"/>
  <c r="C11" i="30" s="1"/>
  <c r="N52" i="3"/>
  <c r="N13" i="3"/>
  <c r="O13" i="3" s="1"/>
  <c r="C9" i="30" s="1"/>
  <c r="N20" i="3"/>
  <c r="O20" i="3" s="1"/>
  <c r="C16" i="30" s="1"/>
  <c r="N12" i="3"/>
  <c r="O12" i="3" s="1"/>
  <c r="C8" i="30" s="1"/>
  <c r="O7" i="3"/>
  <c r="P7" i="3" s="1"/>
  <c r="F3" i="37" s="1"/>
  <c r="N10" i="3"/>
  <c r="O10" i="3" s="1"/>
  <c r="C6" i="30" s="1"/>
  <c r="N73" i="3" l="1"/>
  <c r="N75" i="3" s="1"/>
  <c r="F82" i="3"/>
  <c r="O4" i="39"/>
  <c r="O52" i="3"/>
  <c r="P52" i="3" s="1"/>
  <c r="B9" i="20"/>
  <c r="G3" i="37"/>
  <c r="B3" i="32"/>
  <c r="C3" i="30"/>
  <c r="C48" i="30" l="1"/>
  <c r="O73" i="3"/>
  <c r="C69" i="30" l="1"/>
  <c r="O75" i="3"/>
  <c r="O77" i="3" l="1"/>
  <c r="P77" i="3" s="1"/>
  <c r="F13" i="37" s="1"/>
  <c r="C71" i="30"/>
  <c r="C73" i="30" l="1"/>
  <c r="B13" i="32"/>
  <c r="E24" i="32" s="1"/>
  <c r="O16" i="39"/>
  <c r="B19" i="20"/>
  <c r="G13" i="37"/>
  <c r="I20" i="20" l="1"/>
  <c r="L20" i="20"/>
  <c r="D20" i="20"/>
  <c r="D21" i="20" s="1"/>
  <c r="D22" i="20" s="1"/>
  <c r="H20" i="20"/>
  <c r="K20" i="20"/>
  <c r="E20" i="20"/>
  <c r="E21" i="20" s="1"/>
  <c r="O20" i="20"/>
  <c r="J20" i="20"/>
  <c r="M20" i="20"/>
  <c r="N20" i="20"/>
  <c r="F20"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HerreS</author>
    <author>USDOT_User</author>
    <author>herres</author>
  </authors>
  <commentList>
    <comment ref="O3" authorId="0" shapeId="0" xr:uid="{00000000-0006-0000-0300-000001000000}">
      <text>
        <r>
          <rPr>
            <sz val="11"/>
            <color indexed="81"/>
            <rFont val="Tahoma"/>
            <family val="2"/>
          </rPr>
          <t>Year of Base Year Dollars should match the year in "Today's Date."</t>
        </r>
      </text>
    </comment>
    <comment ref="G6" authorId="1" shapeId="0" xr:uid="{00000000-0006-0000-0300-000002000000}">
      <text>
        <r>
          <rPr>
            <sz val="11"/>
            <color indexed="81"/>
            <rFont val="Tahoma"/>
            <family val="2"/>
          </rPr>
          <t xml:space="preserve">Users manually enter these percentages. </t>
        </r>
      </text>
    </comment>
    <comment ref="I6" authorId="1" shapeId="0" xr:uid="{00000000-0006-0000-0300-000003000000}">
      <text>
        <r>
          <rPr>
            <sz val="11"/>
            <color indexed="81"/>
            <rFont val="Tahoma"/>
            <family val="2"/>
          </rPr>
          <t xml:space="preserve">Shaded areas are computed automatically and locked.  White cells are used for manual entry.
</t>
        </r>
      </text>
    </comment>
    <comment ref="D8" authorId="2" shapeId="0" xr:uid="{00000000-0006-0000-0300-000004000000}">
      <text>
        <r>
          <rPr>
            <sz val="11"/>
            <color indexed="81"/>
            <rFont val="Tahoma"/>
            <family val="2"/>
          </rPr>
          <t xml:space="preserve">For all cells, enter costs to the $1.  Note, all costs will be displayed to the nearest $1,000! </t>
        </r>
      </text>
    </comment>
    <comment ref="L19" authorId="2" shapeId="0" xr:uid="{00000000-0006-0000-0300-000005000000}">
      <text>
        <r>
          <rPr>
            <sz val="11"/>
            <color indexed="81"/>
            <rFont val="Tahoma"/>
            <family val="2"/>
          </rPr>
          <t xml:space="preserve">Preparing for bid:
For each separate contract package generate a Main Worksheet and an Inflation Worksheet separately, and aggregate into this BUILD Main worksheet.  Additional worksheets should be maintained for contract billing and reporting only. </t>
        </r>
        <r>
          <rPr>
            <b/>
            <sz val="11"/>
            <color indexed="10"/>
            <rFont val="Tahoma"/>
            <family val="2"/>
          </rPr>
          <t xml:space="preserve"> DO NOT alter the SCC workbook to create/insert additional worksheets.</t>
        </r>
        <r>
          <rPr>
            <sz val="11"/>
            <color indexed="81"/>
            <rFont val="Tahoma"/>
            <family val="2"/>
          </rPr>
          <t xml:space="preserve"> 
In the Special Conditions of the Contract, require the construction contractor to update these worksheets and submit them with the monthly pay application.  
This should make it easy to track costs in the SCC format throughout construction, and make it easy to submit the final costs to FTA at contract closeout.</t>
        </r>
      </text>
    </comment>
    <comment ref="F76" authorId="0" shapeId="0" xr:uid="{00000000-0006-0000-0300-000006000000}">
      <text>
        <r>
          <rPr>
            <sz val="11"/>
            <color indexed="81"/>
            <rFont val="Tahoma"/>
            <family val="2"/>
          </rPr>
          <t xml:space="preserve">Enter finance charges on Inflation Worksheet.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Sheikh Yusif, Ahmad (FTA)</author>
    <author>herres</author>
  </authors>
  <commentList>
    <comment ref="R23" authorId="0" shapeId="0" xr:uid="{00000000-0006-0000-0400-000001000000}">
      <text>
        <r>
          <rPr>
            <b/>
            <sz val="11"/>
            <color indexed="81"/>
            <rFont val="Tahoma"/>
            <family val="2"/>
          </rPr>
          <t>In the Base Year no inflation multiplier is used</t>
        </r>
      </text>
    </comment>
    <comment ref="E24" authorId="1" shapeId="0" xr:uid="{00000000-0006-0000-0400-000002000000}">
      <text>
        <r>
          <rPr>
            <sz val="12"/>
            <color indexed="81"/>
            <rFont val="Tahoma"/>
            <family val="2"/>
          </rPr>
          <t xml:space="preserve">For past years, </t>
        </r>
        <r>
          <rPr>
            <u/>
            <sz val="12"/>
            <color indexed="81"/>
            <rFont val="Tahoma"/>
            <family val="2"/>
          </rPr>
          <t>enter the actual dollars spent in each year</t>
        </r>
      </text>
    </comment>
    <comment ref="E33" authorId="1" shapeId="0" xr:uid="{00000000-0006-0000-0400-000003000000}">
      <text>
        <r>
          <rPr>
            <sz val="12"/>
            <color indexed="81"/>
            <rFont val="Tahoma"/>
            <family val="2"/>
          </rPr>
          <t>Enter Finance Charges on this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herres</author>
  </authors>
  <commentList>
    <comment ref="C8" authorId="0" shapeId="0" xr:uid="{00000000-0006-0000-0500-000001000000}">
      <text>
        <r>
          <rPr>
            <sz val="11"/>
            <color indexed="81"/>
            <rFont val="Tahoma"/>
            <family val="2"/>
          </rPr>
          <t xml:space="preserve">These rows can be expanded to fit your narrative. Delete lines that are not needed.
</t>
        </r>
      </text>
    </comment>
    <comment ref="C27" authorId="0" shapeId="0" xr:uid="{00000000-0006-0000-0500-000002000000}">
      <text>
        <r>
          <rPr>
            <sz val="11"/>
            <color indexed="81"/>
            <rFont val="Tahoma"/>
            <family val="2"/>
          </rPr>
          <t>For each garage, list station name, number of floors above and below grade, and number of spaces in each garage</t>
        </r>
      </text>
    </comment>
    <comment ref="C42" authorId="0" shapeId="0" xr:uid="{00000000-0006-0000-0500-000003000000}">
      <text>
        <r>
          <rPr>
            <sz val="11"/>
            <color indexed="81"/>
            <rFont val="Tahoma"/>
            <family val="2"/>
          </rPr>
          <t>For each parking lot, list station name and number of spaces</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herres</author>
  </authors>
  <commentList>
    <comment ref="E6" authorId="0" shapeId="0" xr:uid="{00000000-0006-0000-0600-000001000000}">
      <text>
        <r>
          <rPr>
            <sz val="11"/>
            <color indexed="81"/>
            <rFont val="Tahoma"/>
            <family val="2"/>
          </rPr>
          <t>Delete years that are not applicable.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benjamin.owen</author>
    <author>Sheikh Yusif, Ahmad (FTA)</author>
    <author>HerreS</author>
    <author>herres</author>
  </authors>
  <commentList>
    <comment ref="L6" authorId="0" shapeId="0" xr:uid="{00000000-0006-0000-0700-000001000000}">
      <text>
        <r>
          <rPr>
            <sz val="13"/>
            <color indexed="81"/>
            <rFont val="Tahoma"/>
            <family val="2"/>
          </rPr>
          <t>Amounts should reflect only the portion of each line item's cost in column D (Total Base Year Dollars) that is eligible for the enrichments credit.  See the  New Starts and Small Starts Final Policy Guidance for more information.  Do not include any costs associated with professional services or contingency.</t>
        </r>
      </text>
    </comment>
    <comment ref="N30" authorId="1" shapeId="0" xr:uid="{B1C7A9EE-9870-4B95-B0D7-ECE1818E6F5E}">
      <text>
        <r>
          <rPr>
            <sz val="10"/>
            <color indexed="81"/>
            <rFont val="Tahoma"/>
            <family val="2"/>
          </rPr>
          <t>If applicacble, only inlcude costs for zero emission fueling stations in these cells</t>
        </r>
      </text>
    </comment>
    <comment ref="H60" authorId="2" shapeId="0" xr:uid="{00000000-0006-0000-0700-000002000000}">
      <text>
        <r>
          <rPr>
            <sz val="12"/>
            <color indexed="81"/>
            <rFont val="Tahoma"/>
            <family val="2"/>
          </rPr>
          <t>The range for buses is 12 to 18 years.  Provide supporting documentation for an estimated useful life of more than 12 years.</t>
        </r>
        <r>
          <rPr>
            <sz val="8"/>
            <color indexed="81"/>
            <rFont val="Tahoma"/>
            <family val="2"/>
          </rPr>
          <t xml:space="preserve">
</t>
        </r>
      </text>
    </comment>
    <comment ref="E75" authorId="3" shapeId="0" xr:uid="{00000000-0006-0000-0700-000003000000}">
      <text>
        <r>
          <rPr>
            <sz val="12"/>
            <color indexed="81"/>
            <rFont val="Tahoma"/>
            <family val="2"/>
          </rPr>
          <t>E75 and F75 are double-checks</t>
        </r>
        <r>
          <rPr>
            <sz val="10"/>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Sheikh Yusif, Ahmad (FTA)</author>
    <author>benjamin.owen</author>
    <author>HerreS</author>
    <author>herres</author>
  </authors>
  <commentList>
    <comment ref="A6" authorId="0" shapeId="0" xr:uid="{CCF4C4F8-138F-4AF8-A0D6-4C22EE6EB1A8}">
      <text>
        <r>
          <rPr>
            <sz val="12"/>
            <color indexed="81"/>
            <rFont val="Tahoma"/>
            <family val="2"/>
          </rPr>
          <t>Additional project components may need to be included in the Annualized Cost if the project sponsor chooses to do a horizon year analysis, such as additional vehicles or parking facilities needed for a horizon year service plan.  Insert vehicle additions in Cat. 70.  Insert costs associated with additional parking in the following lines as appropriate: 20.06, 20.07, 40.02, 40.03, 40.04, 40.06, 40.07, 40.08, 60.01 and/or 80.”</t>
        </r>
      </text>
    </comment>
    <comment ref="L6" authorId="1" shapeId="0" xr:uid="{00000000-0006-0000-0800-000002000000}">
      <text>
        <r>
          <rPr>
            <sz val="13"/>
            <color indexed="81"/>
            <rFont val="Tahoma"/>
            <family val="2"/>
          </rPr>
          <t>Amounts should reflect only the portion of each line item's cost in column D (Total Base Year Dollars) that is eligible for the enrichments credit.  See the  New Starts and Small Starts Final Policy Guidance for more information.  Do not include any costs associated with professional services or contingency.</t>
        </r>
      </text>
    </comment>
    <comment ref="N30" authorId="0" shapeId="0" xr:uid="{8D7EDCBA-1AF6-466B-83DC-1C14CBE3FA27}">
      <text>
        <r>
          <rPr>
            <sz val="11"/>
            <color indexed="81"/>
            <rFont val="Tahoma"/>
            <family val="2"/>
          </rPr>
          <t>If applicacble, only inlcude costs for zero emission fueling stations in these cells</t>
        </r>
        <r>
          <rPr>
            <b/>
            <sz val="9"/>
            <color indexed="81"/>
            <rFont val="Tahoma"/>
            <family val="2"/>
          </rPr>
          <t xml:space="preserve">
</t>
        </r>
      </text>
    </comment>
    <comment ref="H60" authorId="2" shapeId="0" xr:uid="{00000000-0006-0000-0800-000003000000}">
      <text>
        <r>
          <rPr>
            <sz val="12"/>
            <color indexed="81"/>
            <rFont val="Tahoma"/>
            <family val="2"/>
          </rPr>
          <t xml:space="preserve">The range for buses is 12 to 18 years.  Provide supporting documentation for an estimated useful life of more than 12 years.
</t>
        </r>
      </text>
    </comment>
    <comment ref="E75" authorId="3" shapeId="0" xr:uid="{00000000-0006-0000-0800-000004000000}">
      <text>
        <r>
          <rPr>
            <sz val="12"/>
            <color indexed="81"/>
            <rFont val="Tahoma"/>
            <family val="2"/>
          </rPr>
          <t xml:space="preserve">E75 and F75 are double-checks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herres</author>
  </authors>
  <commentList>
    <comment ref="O7" authorId="0" shapeId="0" xr:uid="{00000000-0006-0000-0900-000001000000}">
      <text>
        <r>
          <rPr>
            <sz val="10"/>
            <color indexed="81"/>
            <rFont val="Tahoma"/>
            <family val="2"/>
          </rPr>
          <t>Insert additional columns as required.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benjamin.owen</author>
  </authors>
  <commentList>
    <comment ref="N6" authorId="0" shapeId="0" xr:uid="{00000000-0006-0000-0A00-000001000000}">
      <text>
        <r>
          <rPr>
            <sz val="12"/>
            <color indexed="81"/>
            <rFont val="Arial"/>
            <family val="2"/>
          </rPr>
          <t>The information reported below should match what is reported in the financial plan.  FTA uses this data to get an understanding of future demand for Section 5309 funds.  The inputs should not assume Section 5309 funding in fiscal years for which appropriations have already occurred and the project did not receive anything.</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herres</author>
    <author>benjamin.owen</author>
  </authors>
  <commentList>
    <comment ref="B1" authorId="0" shapeId="0" xr:uid="{00000000-0006-0000-0B00-000001000000}">
      <text>
        <r>
          <rPr>
            <sz val="12"/>
            <color indexed="81"/>
            <rFont val="Tahoma"/>
            <family val="2"/>
          </rPr>
          <t>This sheet, FFGA A3T1, and the sheets that follow become Attachments to the FFGA</t>
        </r>
        <r>
          <rPr>
            <sz val="8"/>
            <color indexed="81"/>
            <rFont val="Tahoma"/>
            <family val="2"/>
          </rPr>
          <t xml:space="preserve">
</t>
        </r>
      </text>
    </comment>
    <comment ref="B3" authorId="1" shapeId="0" xr:uid="{00000000-0006-0000-0B00-000002000000}">
      <text>
        <r>
          <rPr>
            <sz val="12"/>
            <color indexed="81"/>
            <rFont val="Tahoma"/>
            <family val="2"/>
          </rPr>
          <t xml:space="preserve">Delete rows that are not needed.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benjamin.owen</author>
  </authors>
  <commentList>
    <comment ref="G3" authorId="0" shapeId="0" xr:uid="{00000000-0006-0000-0C00-000001000000}">
      <text>
        <r>
          <rPr>
            <sz val="10"/>
            <color indexed="81"/>
            <rFont val="Tahoma"/>
            <family val="2"/>
          </rPr>
          <t xml:space="preserve">Delete rows that are not needed.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benjamin.owen</author>
    <author>herres</author>
  </authors>
  <commentList>
    <comment ref="A3" authorId="0" shapeId="0" xr:uid="{00000000-0006-0000-0D00-000002000000}">
      <text>
        <r>
          <rPr>
            <sz val="13"/>
            <color indexed="81"/>
            <rFont val="Tahoma"/>
            <family val="2"/>
          </rPr>
          <t>Delete rows that are not needed</t>
        </r>
      </text>
    </comment>
    <comment ref="A19" authorId="1" shapeId="0" xr:uid="{00000000-0006-0000-0D00-000004000000}">
      <text>
        <r>
          <rPr>
            <sz val="11"/>
            <color indexed="81"/>
            <rFont val="Tahoma"/>
            <family val="2"/>
          </rPr>
          <t xml:space="preserve">Add rows as needed to show all federal funding. </t>
        </r>
        <r>
          <rPr>
            <sz val="8"/>
            <color indexed="81"/>
            <rFont val="Tahoma"/>
            <family val="2"/>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herres</author>
    <author>benjamin.owen</author>
  </authors>
  <commentList>
    <comment ref="I2" authorId="0" shapeId="0" xr:uid="{00000000-0006-0000-0E00-000001000000}">
      <text>
        <r>
          <rPr>
            <sz val="12"/>
            <color indexed="81"/>
            <rFont val="Tahoma"/>
            <family val="2"/>
          </rPr>
          <t>Add more tri-columns as required to show all funding.</t>
        </r>
      </text>
    </comment>
    <comment ref="C4" authorId="1" shapeId="0" xr:uid="{00000000-0006-0000-0E00-000002000000}">
      <text>
        <r>
          <rPr>
            <sz val="12"/>
            <color indexed="81"/>
            <rFont val="Tahoma"/>
            <family val="2"/>
          </rPr>
          <t>Delete rows that are not needed.</t>
        </r>
      </text>
    </comment>
    <comment ref="O4" authorId="1" shapeId="0" xr:uid="{00000000-0006-0000-0E00-000003000000}">
      <text>
        <r>
          <rPr>
            <sz val="10"/>
            <color indexed="81"/>
            <rFont val="Tahoma"/>
            <family val="2"/>
          </rPr>
          <t xml:space="preserve">Delete rows that are not needed.
</t>
        </r>
      </text>
    </comment>
  </commentList>
</comments>
</file>

<file path=xl/sharedStrings.xml><?xml version="1.0" encoding="utf-8"?>
<sst xmlns="http://schemas.openxmlformats.org/spreadsheetml/2006/main" count="460" uniqueCount="333">
  <si>
    <t>PROJECT NAME - (this is the one Scope)</t>
  </si>
  <si>
    <r>
      <t>Describe</t>
    </r>
    <r>
      <rPr>
        <sz val="11"/>
        <color indexed="18"/>
        <rFont val="Arial"/>
        <family val="2"/>
      </rPr>
      <t xml:space="preserve"> the project elements to explain the unit costs shown on the Main Worksheet.  Example:  A 20-mile new light rail project has its guideway entirely on grade except for a one-eighth mile bridge over a river. The bridge or aerial structure may have a relatively high unit cost because there is little economy of scale. 
Mention precedents and reference points used in the development of costs for this project. Mention other aspects of this project that were important considerations in estimating costs.  These could include the physical context, site constraints; design parameters; institutional, contracting and procurement conditions; project schedule, etc.  </t>
    </r>
  </si>
  <si>
    <t>Insert comments, notes, etc.</t>
  </si>
  <si>
    <t>YOE Total Project Cost per Mile Not Including Vehicles (X000)</t>
  </si>
  <si>
    <t xml:space="preserve">Include professional services associated with the vehicle component of the project.  These costs may include agency staff oversight and administration, vehicle consultants, design and manufacturing contractors, legal counsel, warranty and insurance costs, etc. </t>
  </si>
  <si>
    <t xml:space="preserve">Include professional services associated with the real estate component of the project.  These costs may include agency staff oversight and administration, real estate and relocation consultants, legal counsel, court expenses, insurance, etc. </t>
  </si>
  <si>
    <t>.13 Bus School Used</t>
  </si>
  <si>
    <t>.14 Bus Dual Mode</t>
  </si>
  <si>
    <t>.20 Light Rail Cars</t>
  </si>
  <si>
    <t>.21 Heavy Rail Cars</t>
  </si>
  <si>
    <t>.23 Commuter Rail Car Trailer</t>
  </si>
  <si>
    <t>.22 Commuter Rail Self Propelled Electric</t>
  </si>
  <si>
    <t xml:space="preserve">.24 Commuter Rail Locomotive Diesel </t>
  </si>
  <si>
    <t>.25 Commuter Rail Locomotive Electric</t>
  </si>
  <si>
    <t>.26 Commuter Rail Cars Used</t>
  </si>
  <si>
    <t>.27 Commuter Rail Locomotive Used</t>
  </si>
  <si>
    <t>.28 Commuter Rail Self Propelled - Diesel</t>
  </si>
  <si>
    <t>Light Rail Cars</t>
  </si>
  <si>
    <t>Include station structures including caissons, columns, platforms, superstructures, etc.</t>
  </si>
  <si>
    <t>Include retaining walls, backfill, structure.</t>
  </si>
  <si>
    <t>Include tunneling by means of a tunnel boring machine, drill blasting, mining, and immersed tube tunneling; tunnel structure and finishes.</t>
  </si>
  <si>
    <t>Include excavation, retaining walls, backfill, underground guideway structure and finishes.</t>
  </si>
  <si>
    <t>Include project-wide clearing, demolition and fine grading.</t>
  </si>
  <si>
    <r>
      <t xml:space="preserve">Except for guideway and track associated with a yard, include all guideway and track costs associated with support facilities in </t>
    </r>
    <r>
      <rPr>
        <i/>
        <sz val="10"/>
        <color indexed="18"/>
        <rFont val="Arial"/>
        <family val="2"/>
      </rPr>
      <t xml:space="preserve">10 Guideway &amp; Track Elements </t>
    </r>
    <r>
      <rPr>
        <sz val="10"/>
        <color indexed="18"/>
        <rFont val="Arial"/>
        <family val="2"/>
      </rPr>
      <t xml:space="preserve">above. </t>
    </r>
  </si>
  <si>
    <t>Pedestrian / bike access and accommodation, landscaping</t>
  </si>
  <si>
    <t>100  FINANCE CHARGES</t>
  </si>
  <si>
    <t>70 VEHICLES (number)</t>
  </si>
  <si>
    <t>60 ROW, LAND, EXISTING IMPROVEMENTS</t>
  </si>
  <si>
    <t>50  SYSTEMS</t>
  </si>
  <si>
    <t>40 SITEWORK &amp; SPECIAL CONDITIONS</t>
  </si>
  <si>
    <t>30 SUPPORT FACILITIES: YARDS, SHOPS, ADMIN. BLDGS</t>
  </si>
  <si>
    <t>10 GUIDEWAY &amp; TRACK ELEMENTS (route miles)</t>
  </si>
  <si>
    <t>20 STATIONS, STOPS, TERMINALS, INTERMODAL (number)</t>
  </si>
  <si>
    <t>Include construction of earthen berms.</t>
  </si>
  <si>
    <t>Include rails, connectors.</t>
  </si>
  <si>
    <t>Include rails, ties; ballast where applicable</t>
  </si>
  <si>
    <t>Include rails, ties and ballast.</t>
  </si>
  <si>
    <t>Include transitional curves.</t>
  </si>
  <si>
    <t>Include upcharge for vib/noise dampening to any track condition above.</t>
  </si>
  <si>
    <t>Include heavy maintenance and overhaul facilities and equipment.</t>
  </si>
  <si>
    <t>Include all site utilities - storm, sewer, water, gas, electric.</t>
  </si>
  <si>
    <t>Include other environmental mitigation not listed.</t>
  </si>
  <si>
    <t>Temporary Facilities and other indirect costs during construction</t>
  </si>
  <si>
    <t>Include fare sales and swipe machines, fare counting equipment.</t>
  </si>
  <si>
    <t>Include Vans, Sedan/Station Wagon, Cable Car, People Mover, Monorail, Car/Inclined Railway, Ferry Boat, Transferred Vehicle</t>
  </si>
  <si>
    <t xml:space="preserve">Light Maintenance Facility </t>
  </si>
  <si>
    <t>Heavy Maintenance Facility</t>
  </si>
  <si>
    <t>Communications</t>
  </si>
  <si>
    <t>Central Control</t>
  </si>
  <si>
    <t>Demolition, Clearing, Earthwork</t>
  </si>
  <si>
    <t>Site Utilities, Utility Relocation</t>
  </si>
  <si>
    <t>Surveys, Testing, Investigation, Inspection</t>
  </si>
  <si>
    <t>Track:  Ballasted</t>
  </si>
  <si>
    <t>Track:  Embedded</t>
  </si>
  <si>
    <t>Track:  Vibration and noise dampening</t>
  </si>
  <si>
    <t>Relocation of existing households and businesses</t>
  </si>
  <si>
    <t>Today's Date</t>
  </si>
  <si>
    <t>Yr of Revenue Ops</t>
  </si>
  <si>
    <t>Quantity</t>
  </si>
  <si>
    <t>YOE Total Project Cost per Mile (X000)</t>
  </si>
  <si>
    <t>Administration Building:  Office, sales, storage, revenue counting</t>
  </si>
  <si>
    <t>Haz. mat'l, contam'd soil removal/mitigation, ground water treatments</t>
  </si>
  <si>
    <t xml:space="preserve">Other stations, landings, terminals:  Intermodal, ferry, trolley, etc. </t>
  </si>
  <si>
    <t>Environmental mitigation, e.g. wetlands, historic/archeologic, parks</t>
  </si>
  <si>
    <t xml:space="preserve">Joint development </t>
  </si>
  <si>
    <t>YEAR OF EXPENDITURE DOLLARS (X$000)</t>
  </si>
  <si>
    <t>Percentage of Total Project Cost</t>
  </si>
  <si>
    <t>Track:  Special (switches, turnouts)</t>
  </si>
  <si>
    <t>Light Rail</t>
  </si>
  <si>
    <t>Heavy Rail</t>
  </si>
  <si>
    <t>Commuter Rail</t>
  </si>
  <si>
    <t>Bus</t>
  </si>
  <si>
    <t>Other</t>
  </si>
  <si>
    <t>Non-revenue vehicles</t>
  </si>
  <si>
    <t>Spare parts</t>
  </si>
  <si>
    <t>Inflation Rate</t>
  </si>
  <si>
    <t>Compounded Inflation Factor</t>
  </si>
  <si>
    <t>Storage or Maintenance of Way Building</t>
  </si>
  <si>
    <t>Guideway: At-grade exclusive right-of-way</t>
  </si>
  <si>
    <t>Guideway: At-grade semi-exclusive (allows cross-traffic)</t>
  </si>
  <si>
    <t>Guideway: At-grade in mixed traffic</t>
  </si>
  <si>
    <t>Guideway: Aerial structure</t>
  </si>
  <si>
    <t>Guideway: Built-up fill</t>
  </si>
  <si>
    <t>Guideway: Underground cut &amp; cover</t>
  </si>
  <si>
    <t>Guideway: Underground tunnel</t>
  </si>
  <si>
    <t>Track:  Direct fixation</t>
  </si>
  <si>
    <t>Train control and signals</t>
  </si>
  <si>
    <t>Traffic signals and crossing protection</t>
  </si>
  <si>
    <t>Traction power distribution:  catenary and third rail</t>
  </si>
  <si>
    <t xml:space="preserve">Traction power supply:  substations </t>
  </si>
  <si>
    <t>Fare collection system and equipment</t>
  </si>
  <si>
    <t>Automobile, bus, van accessways including roads, parking lots</t>
  </si>
  <si>
    <t xml:space="preserve">Purchase or lease of real estate  </t>
  </si>
  <si>
    <t>Site structures including retaining walls, sound walls</t>
  </si>
  <si>
    <t>At-grade station, stop, shelter, mall, terminal, platform</t>
  </si>
  <si>
    <t>Aerial station, stop, shelter, mall, terminal, platform</t>
  </si>
  <si>
    <t xml:space="preserve">Underground station, stop, shelter, mall, terminal, platform </t>
  </si>
  <si>
    <t>Guideway: Retained cut or fill</t>
  </si>
  <si>
    <t>Yard and Yard Track</t>
  </si>
  <si>
    <t>Elevators, escalators</t>
  </si>
  <si>
    <t>Project Management for Design and Construction</t>
  </si>
  <si>
    <t xml:space="preserve">Construction Administration &amp; Management </t>
  </si>
  <si>
    <t>Automobile parking multi-story structure</t>
  </si>
  <si>
    <t>YOE Construction Cost per Mile (X000)</t>
  </si>
  <si>
    <t>BASE YEAR DOLLARS (X$000)</t>
  </si>
  <si>
    <t>YOE Dollars Total
(X000)</t>
  </si>
  <si>
    <t>GUIDEWAY &amp; TRACK ELEMENTS</t>
  </si>
  <si>
    <t>STATIONS, STOPS, TERMINALS, INTERMODAL</t>
  </si>
  <si>
    <t>SUPPORT FACILITIES:  YARDS, SHOPS, ADMIN BLDGS</t>
  </si>
  <si>
    <t>SITEWORK &amp; SPECIAL CONDITIONS</t>
  </si>
  <si>
    <t>SYSTEMS</t>
  </si>
  <si>
    <t>ROW, LAND, EXISTING IMPROVEMENTS</t>
  </si>
  <si>
    <t>VEHICLES</t>
  </si>
  <si>
    <t>FINANCE CHARGES</t>
  </si>
  <si>
    <t>Years of Useful Life</t>
  </si>
  <si>
    <t xml:space="preserve">Include yard construction, guideway and track associated with yard.  </t>
  </si>
  <si>
    <t>13____</t>
  </si>
  <si>
    <t>PROFESSIONAL SERVICES</t>
  </si>
  <si>
    <t>UNALLOCATED CONTINGENCY</t>
  </si>
  <si>
    <t>90 UNALLOCATED CONTINGENCY</t>
  </si>
  <si>
    <t>Legal; Permits; Review Fees by other agencies, cities, etc.</t>
  </si>
  <si>
    <t>12</t>
  </si>
  <si>
    <t>Subtotal (10 - 80)</t>
  </si>
  <si>
    <t>Subtotal (10 - 90)</t>
  </si>
  <si>
    <t>Total Project Cost (10 - 100)</t>
  </si>
  <si>
    <t>Construction Subtotal (10 - 50)</t>
  </si>
  <si>
    <t>Base Year
Dollars w/o Contingency
(X000)</t>
  </si>
  <si>
    <t>Base Year Dollars Allocated Contingency
(X000)</t>
  </si>
  <si>
    <t>Base Year
Dollars
TOTAL
(X000)</t>
  </si>
  <si>
    <t>.01 Bus STD 40 FT</t>
  </si>
  <si>
    <t>.02 Bus STD 35 FT</t>
  </si>
  <si>
    <t>.03 Bus 30 FT</t>
  </si>
  <si>
    <t>.04 Bus &lt; 30 FT</t>
  </si>
  <si>
    <t>.05 Bus School</t>
  </si>
  <si>
    <t>.06 Bus Articulated</t>
  </si>
  <si>
    <t>.08 Bus Intercity</t>
  </si>
  <si>
    <t>.09 Bus Trolley STD</t>
  </si>
  <si>
    <t>.10 Bus Trolley Artic.</t>
  </si>
  <si>
    <t>.11 Bus Double Deck</t>
  </si>
  <si>
    <t>.12 Bus Used</t>
  </si>
  <si>
    <t>.15 Vans</t>
  </si>
  <si>
    <t>.16 Sedan / Station Wagon</t>
  </si>
  <si>
    <t>.30 Cable Car</t>
  </si>
  <si>
    <t>.31 People Mover</t>
  </si>
  <si>
    <t>.32 Car, Incline Railway</t>
  </si>
  <si>
    <t>.33 Ferry Boats</t>
  </si>
  <si>
    <t>.39 Transferred Vehicles</t>
  </si>
  <si>
    <t>.07 Bus Commuter / Suburban</t>
  </si>
  <si>
    <t>.40 Spare Parts/Assoc.Capital</t>
  </si>
  <si>
    <t>13.13.XX</t>
  </si>
  <si>
    <t xml:space="preserve">     /  Maintenance Items</t>
  </si>
  <si>
    <t>Scope Code</t>
  </si>
  <si>
    <t>ALI
Code</t>
  </si>
  <si>
    <t>13.13.20</t>
  </si>
  <si>
    <t>Qty</t>
  </si>
  <si>
    <t>Scope and Activity Line Item Descriptions</t>
  </si>
  <si>
    <t>SUPPORT FACILITIES, YARDS, SHOPS, ADMIN. BLDGS.</t>
  </si>
  <si>
    <t xml:space="preserve">Start Date </t>
  </si>
  <si>
    <t>In compliance with Uniform Relocation Act.</t>
  </si>
  <si>
    <t>Include signal prioritization at intersections.</t>
  </si>
  <si>
    <t xml:space="preserve">Include passenger information systems at stations and on vehicles (real time travel information; static maps and schedules).  
Include equipment to allow communications among vehicles and with central control.  </t>
  </si>
  <si>
    <t>Yr of Base Year $</t>
  </si>
  <si>
    <t>Standard Cost Categories for Capital Projects 
D E F I N I T I O N S</t>
  </si>
  <si>
    <t>Annualized Cost 
(X000)</t>
  </si>
  <si>
    <t>Cat. 80
Prof. Svc. spread proportionally
over
Cats. 10 - 50
(X000)</t>
  </si>
  <si>
    <t>Spread
Cat. 90 Unalloc. Cont. according to perceived risks
(X000)</t>
  </si>
  <si>
    <t>Revised Total Base Year Dollars
(X000)</t>
  </si>
  <si>
    <t>I N F L A T I O N   W O R K S H E E T</t>
  </si>
  <si>
    <t>S C H E D U L E</t>
  </si>
  <si>
    <t>13.14.XX</t>
  </si>
  <si>
    <t>Engineering &amp; Design</t>
  </si>
  <si>
    <t>13.11.XX</t>
  </si>
  <si>
    <t>Purchase - Replacement</t>
  </si>
  <si>
    <t>13.12.XX</t>
  </si>
  <si>
    <t>Purchase - Expansion</t>
  </si>
  <si>
    <t>Rehabilitation / Rebuild</t>
  </si>
  <si>
    <t>Mid Life Rebuild (Rail)</t>
  </si>
  <si>
    <t>13.15.XX</t>
  </si>
  <si>
    <t xml:space="preserve">Lease - Replacement </t>
  </si>
  <si>
    <t>13.16.XX</t>
  </si>
  <si>
    <t xml:space="preserve">Lease - Expansion  </t>
  </si>
  <si>
    <t>13.18.XX</t>
  </si>
  <si>
    <t xml:space="preserve">Vehicle Overhaul </t>
  </si>
  <si>
    <t>13.17.00</t>
  </si>
  <si>
    <t>Unallocated Contingency as % of Subtotal (10 - 80)</t>
  </si>
  <si>
    <t>Start up</t>
  </si>
  <si>
    <t xml:space="preserve">M A I N  W O R K S H E E T - B U I L D  A L T E R N A T I V E </t>
  </si>
  <si>
    <t xml:space="preserve">F U N D I N G  S O U R C E S  B Y  C A T E G O R Y  </t>
  </si>
  <si>
    <t>13.__.__</t>
  </si>
  <si>
    <t>Include start up and training.  Include in Cats. 10 - 50 above access and protection work by agency staff or outside contractors.</t>
  </si>
  <si>
    <t>Federal 5309 New Starts Funds</t>
  </si>
  <si>
    <t>Total Project Cost in YOE Dollars
(X000)</t>
  </si>
  <si>
    <t>Federal Other Funds</t>
  </si>
  <si>
    <t xml:space="preserve">End Date </t>
  </si>
  <si>
    <t xml:space="preserve">F U N D I N G  S O U R C E S  B Y  Y E A R  </t>
  </si>
  <si>
    <t>Inflation Factor</t>
  </si>
  <si>
    <t>Applicable Line Items Only</t>
  </si>
  <si>
    <t>Total</t>
  </si>
  <si>
    <t>Overall Federal Share of Project</t>
  </si>
  <si>
    <t>Federal 5309 New Starts</t>
  </si>
  <si>
    <t>Local Funds</t>
  </si>
  <si>
    <t>Costs Attributed to Source of Funds
(X000)</t>
  </si>
  <si>
    <t>Local Funds (X000)</t>
  </si>
  <si>
    <t>New Starts Share of Project</t>
  </si>
  <si>
    <t>Local</t>
  </si>
  <si>
    <t xml:space="preserve">P R O J E C T  D E S C R I P T I O N  - B U I L D  A L T E R N A T I V E </t>
  </si>
  <si>
    <t>All
Federal Funds
(X000)</t>
  </si>
  <si>
    <r>
      <t xml:space="preserve">NOTE:  </t>
    </r>
    <r>
      <rPr>
        <sz val="10"/>
        <color indexed="18"/>
        <rFont val="Arial"/>
        <family val="2"/>
      </rPr>
      <t xml:space="preserve">The SCC cost breakdown is based on a traditional Design Bid Build model.  If your project is Design Build, to the best of your ability, separate construction costs from design, administration, testing, etc. Put all construction costs in 10 through 50.  Put design, administration, testing, etc. in </t>
    </r>
    <r>
      <rPr>
        <i/>
        <sz val="10"/>
        <color indexed="18"/>
        <rFont val="Arial"/>
        <family val="2"/>
      </rPr>
      <t>80</t>
    </r>
    <r>
      <rPr>
        <sz val="10"/>
        <color indexed="18"/>
        <rFont val="Arial"/>
        <family val="2"/>
      </rPr>
      <t xml:space="preserve"> </t>
    </r>
    <r>
      <rPr>
        <i/>
        <sz val="10"/>
        <color indexed="18"/>
        <rFont val="Arial"/>
        <family val="2"/>
      </rPr>
      <t>Professional Services</t>
    </r>
    <r>
      <rPr>
        <sz val="10"/>
        <color indexed="18"/>
        <rFont val="Arial"/>
        <family val="2"/>
      </rPr>
      <t>.</t>
    </r>
  </si>
  <si>
    <r>
      <t xml:space="preserve">Put guideway and track associated with stations in </t>
    </r>
    <r>
      <rPr>
        <i/>
        <sz val="10"/>
        <color indexed="18"/>
        <rFont val="Arial"/>
        <family val="2"/>
      </rPr>
      <t>10 Guideway &amp; Track Elements</t>
    </r>
    <r>
      <rPr>
        <sz val="10"/>
        <color indexed="18"/>
        <rFont val="Arial"/>
        <family val="2"/>
      </rPr>
      <t xml:space="preserve"> above. </t>
    </r>
  </si>
  <si>
    <t xml:space="preserve">Where a support facility shares the structure with a station, its cost may be included with station cost.  Identify this with a note.  </t>
  </si>
  <si>
    <t>Include all construction materials and labor regardless of whom is performing the work.</t>
  </si>
  <si>
    <t>Include underground storage tanks, fuel tanks, other hazardous materials and treatments, etc.</t>
  </si>
  <si>
    <t>Include light rail and streetcar rail using electric, diesel or other power supply.</t>
  </si>
  <si>
    <r>
      <t>If the value of right-of-way, land, and existing improvements is to be used as local match to the Federal funding of the project, include the total cost on this line item.  In backup documentation, separate cost for land from cost for improvements. Identify whether items are leased, purchased or acquired through payment or for free. Include the costs for permanent surface and subsurface easements, trackage rights, etc.</t>
    </r>
    <r>
      <rPr>
        <b/>
        <sz val="10"/>
        <color indexed="18"/>
        <rFont val="Arial"/>
        <family val="2"/>
      </rPr>
      <t/>
    </r>
  </si>
  <si>
    <t>Include all on-grade paving.</t>
  </si>
  <si>
    <t>Include locomotives (diesel, electric, or other), trailer cars, self-propelled multiple units (EMU electric or DMU diesel, or other power supply)</t>
  </si>
  <si>
    <t xml:space="preserve">Includes "rubber-tired" buses and trolleys including new, used, historic replica, articulated, using electric, diesel, dual-power, or other power supply. </t>
  </si>
  <si>
    <t>Allocated Contingency as % of Base Yr Dollars w/o Contingency</t>
  </si>
  <si>
    <t>Unallocated Contingency as % of Base Yr Dollars w/o Contingency</t>
  </si>
  <si>
    <t>Total Contingency as % of Base Yr Dollars w/o Contingency</t>
  </si>
  <si>
    <t>Federal/
Local Matching Ratio within Source</t>
  </si>
  <si>
    <t>Scope and Activity Description</t>
  </si>
  <si>
    <t>Sources of Federal Funding and Matching Share Ratios</t>
  </si>
  <si>
    <t>Funding Summary</t>
  </si>
  <si>
    <t xml:space="preserve">Cost </t>
  </si>
  <si>
    <t>Federal Other</t>
  </si>
  <si>
    <t>Federal</t>
  </si>
  <si>
    <t>Project Totals</t>
  </si>
  <si>
    <t>Total Federal
%</t>
  </si>
  <si>
    <t>Double Check Total (X000)</t>
  </si>
  <si>
    <t>80 PROFESSIONAL SERVICES (applies to Cats. 10-50)</t>
  </si>
  <si>
    <t xml:space="preserve">Professional Liability and other Non-Construction Insurance </t>
  </si>
  <si>
    <t xml:space="preserve">TOTAL </t>
  </si>
  <si>
    <t xml:space="preserve">Double-
check
Total
</t>
  </si>
  <si>
    <r>
      <t xml:space="preserve">As a general rule and to the extent possible, appropriately allocate indirect costs among the construction costs in Categories 10 through 50.  Where that is not possible, include in </t>
    </r>
    <r>
      <rPr>
        <i/>
        <sz val="10"/>
        <color indexed="18"/>
        <rFont val="Arial"/>
        <family val="2"/>
      </rPr>
      <t>40.08 Temporary Facilities</t>
    </r>
    <r>
      <rPr>
        <sz val="10"/>
        <color indexed="18"/>
        <rFont val="Arial"/>
        <family val="2"/>
      </rPr>
      <t xml:space="preserve"> costs for mobilization, demobilization, phasing; time and temporary construction associated with weather (heat, rain, freezing, etc.); temporary power and facilities; temporary construction, easements, and barriers for storm water pollution prevention, temporary access and to mitigate construction impacts; project and construction supervision; general conditions, overhead, profit.
</t>
    </r>
    <r>
      <rPr>
        <b/>
        <sz val="10"/>
        <color indexed="18"/>
        <rFont val="Arial"/>
        <family val="2"/>
      </rPr>
      <t xml:space="preserve">NOTE:  Include contractor's general liability and other insurance related to construction such as builder's risk in Cats. 10 - 50, not in 80 Professional Services below. </t>
    </r>
  </si>
  <si>
    <t>140-00</t>
  </si>
  <si>
    <t>14.01.10</t>
  </si>
  <si>
    <t>14.02.20</t>
  </si>
  <si>
    <t>14.03.30</t>
  </si>
  <si>
    <t>14.04.40</t>
  </si>
  <si>
    <t>14.05.50</t>
  </si>
  <si>
    <t>14.06.60</t>
  </si>
  <si>
    <t>VEHICLES  - use the 13-Series ALIs for vehicles.</t>
  </si>
  <si>
    <t>14.08.80</t>
  </si>
  <si>
    <t>14.09.90</t>
  </si>
  <si>
    <t>14.10.10</t>
  </si>
  <si>
    <t>Check Total Project Cost in YOE Dollars
(X000)</t>
  </si>
  <si>
    <t>YOE Dollars TOTAL
(X000)</t>
  </si>
  <si>
    <t>10.02</t>
  </si>
  <si>
    <t>Annualization Factor
(based on 2% rate)
[.02/1 - (1.02)^-no. yrs]</t>
  </si>
  <si>
    <t xml:space="preserve">     Joint Development</t>
  </si>
  <si>
    <t xml:space="preserve">     Sustainable Building Design Features</t>
  </si>
  <si>
    <t>Calculation</t>
  </si>
  <si>
    <t>Name of Applicable Enrichment
(further description provided in New Starts and Small Starts Policy Guidance)</t>
  </si>
  <si>
    <t>Sustainable Building Design Features</t>
  </si>
  <si>
    <t>Joint Development</t>
  </si>
  <si>
    <t>Enter this figure in the New Starts Mobility and Cost Effectiveness template (this figure is not rounded to the nearest thousand) --&gt;</t>
  </si>
  <si>
    <t>No</t>
  </si>
  <si>
    <t>Project Development</t>
  </si>
  <si>
    <t>Engineering</t>
  </si>
  <si>
    <t>Federal Other (please specify sources...)</t>
  </si>
  <si>
    <t>As associated with stations, include costs for rough grading, excavation, station structures, enclosures, finishes, equipment; mechanical and electrical components including HVAC, ventilation shafts and equipment, station power, lighting, public address/customer information system, safety systems such as fire detection and prevention, security surveillance, access control, life safety systems, etc. Include all construction materials and labor regardless of whom is performing the work.
NOTE: Count paired inbound/outbound boarding platforms as one station - do not report the total number of boarding platforms.</t>
  </si>
  <si>
    <t xml:space="preserve">Per FTA's Joint Development Guidance, "Joint development is any income-producing activity with a transit nexus related to a real estate asset in which FTA has an interest. ...Joint development projects are commercial, residential, industrial, or mixed-use developments that are induced by or enhance the effectiveness of transit projects. . ."  
 </t>
  </si>
  <si>
    <t>Includes unallocated contingency, project reserves.  Document allocated contingencies for individual line items on the BUILD Main worksheet.</t>
  </si>
  <si>
    <t xml:space="preserve">Include finance charges expected to be paid by the project sponsor/grantee prior to either the completion of the project or the fulfillment of the New Starts funding commitment, whichever occurs later in time.  Finance charges incurred after this date should not be included in Total Project Cost. (See FFGA Circular FTA C5200.1A Chapter III for additional information.)
Derive finance charges from the New Starts project's financial plan, based on an analysis of the sources and uses of funds. The amount and type of debt financing required and revenues available determine the finance charges.  By year, compute finance charges in year-of-expenditure (YOE) dollars.  On the Inflation worksheet enter the finance charges for the appropriate years. </t>
  </si>
  <si>
    <t>Total Project Cost In YOE Dollars (X000)
Below insert funding sources and amounts for each year.</t>
  </si>
  <si>
    <t>Double-check total</t>
  </si>
  <si>
    <t>Total, All Years</t>
  </si>
  <si>
    <t>ANNUALIZED CAPITAL COST EXCLUDING ENRICHMENTS</t>
  </si>
  <si>
    <t xml:space="preserve">     Alternative Energy Bus Vehicles</t>
  </si>
  <si>
    <t>Alternative Energy Bus Vehicles</t>
  </si>
  <si>
    <t>A N N U A L I Z E D   C O S T - B U I L D  A L T E R N A T I V E  (Current Year)</t>
  </si>
  <si>
    <t>A N N U A L I Z E D   C O S T - B U I L D  A L T E R N A T I V E  (Optional Horizon Year)</t>
  </si>
  <si>
    <t>Federal Sources</t>
  </si>
  <si>
    <t>Local Sources</t>
  </si>
  <si>
    <t>Other (e.g., CMAQ)</t>
  </si>
  <si>
    <t>Sales Tax</t>
  </si>
  <si>
    <t>Claiming Enrichment?</t>
  </si>
  <si>
    <t>Portion of Base Year Cost that Qualifies for Enrichment
(X000)</t>
  </si>
  <si>
    <t>Portion of Annualized Cost that Qualifies for Enrichment
(X000)</t>
  </si>
  <si>
    <t>NEW STARTS ENRICHMENTS</t>
  </si>
  <si>
    <t>Amount</t>
  </si>
  <si>
    <t>100 percent of the annualized cost of SCC ALI 40.06, if enrichment is claimed</t>
  </si>
  <si>
    <t>50 percent of the qualifying annualized cost of SCC ALI 70.04, if enrichment is claimed</t>
  </si>
  <si>
    <t>100 percent of the annualized cost of SCC ALI 20.05, if enrichment is claimed</t>
  </si>
  <si>
    <t>Include sidewalks, paths, plazas, functional landscaping, site and station furniture, site lighting, signage, bike facilities, permanent fencing.</t>
  </si>
  <si>
    <r>
      <t>14-Series TrAMS Scope / Activity Line Items</t>
    </r>
    <r>
      <rPr>
        <sz val="12"/>
        <color indexed="62"/>
        <rFont val="Arial Black"/>
        <family val="2"/>
      </rPr>
      <t xml:space="preserve">
</t>
    </r>
    <r>
      <rPr>
        <b/>
        <i/>
        <sz val="12"/>
        <color indexed="62"/>
        <rFont val="Arial"/>
        <family val="2"/>
      </rPr>
      <t xml:space="preserve">Required for </t>
    </r>
    <r>
      <rPr>
        <b/>
        <i/>
        <u/>
        <sz val="12"/>
        <color indexed="62"/>
        <rFont val="Arial"/>
        <family val="2"/>
      </rPr>
      <t>all grants</t>
    </r>
    <r>
      <rPr>
        <b/>
        <i/>
        <sz val="12"/>
        <color indexed="62"/>
        <rFont val="Arial"/>
        <family val="2"/>
      </rPr>
      <t xml:space="preserve"> that serve a Capital Project</t>
    </r>
  </si>
  <si>
    <t>Functional Landscaping, and Bicycle and Pedestrian Improvements</t>
  </si>
  <si>
    <t>Total Base Year Dollars
Percentage
of
Construction
Cost</t>
  </si>
  <si>
    <t>Total Base Year
Dollars
Percentage
of
Total
Project Cost</t>
  </si>
  <si>
    <t>Base Year Dollars (New Starts Only) Percentage of Total Project Cost</t>
  </si>
  <si>
    <t>Base Year Dollars w/o Allocated Contingency (Public Transportation Only)</t>
  </si>
  <si>
    <t>Base Year Dollars Allocated Contingency (Public Transportation Only)</t>
  </si>
  <si>
    <t>Total Base Year Dollars (Public Transportation Only)</t>
  </si>
  <si>
    <t>YOE Dollars (Public Transportation Only)</t>
  </si>
  <si>
    <t>YOE Dollars (Public Transportation+ICR)
(X000)</t>
  </si>
  <si>
    <t>Public Transportation % (excluding Inter-City Passenger Rail)</t>
  </si>
  <si>
    <t>Total Base Year Dollars
(Public Transportation Only)
(X000)</t>
  </si>
  <si>
    <t>Annualized Cost 
(Public Transportation)
(X000)</t>
  </si>
  <si>
    <t>YOE
Cost
(Public Transportation Only)
(X000)</t>
  </si>
  <si>
    <t>Base Year
Dollars w/o Contingency
(Public Transportation + Intercity Passenger Rail)
(X000)</t>
  </si>
  <si>
    <t>Base Year Dollars Allocated Contingency
(Public Transportation + Intercity Passenger Rail)
(X000)</t>
  </si>
  <si>
    <t>Base Year
Dollars
TOTAL
(Public Transportation + Intercity Passenger Rail)
(X000)</t>
  </si>
  <si>
    <t>Base Yr Dollars 
(PT+ICR)</t>
  </si>
  <si>
    <t>Double-Check Total
(PT+ICR)</t>
  </si>
  <si>
    <t>YOE Dollars
(PT+ICR)</t>
  </si>
  <si>
    <t>Please note that 'green' shaded areas are locked by FTA and cannot be updated.  Only 'white' cells within the body of the workbook (i.e., not outside the end of the workbook) should be used to enter project data.  DO NOT alter the SCC workbook to create additional worksheets, without first speaking with FTA staff.</t>
  </si>
  <si>
    <r>
      <t xml:space="preserve">Include guideway and track costs for all transit modes (heavy rail, light rail, commuter rail, BRT, rapid bus, bus, monorail, cable car, etc.) The unit of measure is route miles of guideway, regardless of width.  As associated with the guideway, include costs for rough grading, excavation, and concrete base for guideway where applicable.  Include all construction materials and labor regardless of whom is performing the work.  For example, if the project is constructing guideway 2 miles in one direction and 2 miles in the opposite direction, it should be noted as "2" miles in SCC 10, and the cost of constructing the guideway should be noted in its entirety.
</t>
    </r>
    <r>
      <rPr>
        <i/>
        <sz val="10"/>
        <color indexed="18"/>
        <rFont val="Arial"/>
        <family val="2"/>
      </rPr>
      <t xml:space="preserve">
</t>
    </r>
    <r>
      <rPr>
        <sz val="10"/>
        <color indexed="18"/>
        <rFont val="Arial"/>
        <family val="2"/>
      </rPr>
      <t xml:space="preserve">In your written description of the scope, and in supporting graphic diagrams, indicate whether busway or rail track is single, double, triple, relocated, etc.  Put guideway and track elements associated with yards in </t>
    </r>
    <r>
      <rPr>
        <i/>
        <sz val="10"/>
        <color indexed="18"/>
        <rFont val="Arial"/>
        <family val="2"/>
      </rPr>
      <t xml:space="preserve">30 Support Facilities </t>
    </r>
    <r>
      <rPr>
        <sz val="10"/>
        <color indexed="18"/>
        <rFont val="Arial"/>
        <family val="2"/>
      </rPr>
      <t>below.</t>
    </r>
  </si>
  <si>
    <r>
      <t xml:space="preserve">1.   HOW DO THE SCC AND TrAMS RELATE?  </t>
    </r>
    <r>
      <rPr>
        <sz val="11"/>
        <color indexed="62"/>
        <rFont val="Arial"/>
        <family val="2"/>
      </rPr>
      <t xml:space="preserve">
TrAMS is for grants management.  Many grants can serve a capital project -- e.g. CMAQ, 5307, 5309, etc.  The Standard Cost Categories (SCC) are for cost management practice at important milestones.  
To manage capital project costs use the SCC worksheets, back up sheets, detailed cost estimates, etc.  At important milestones, "paperclip" the SCC worksheets to the applicable grants in TrAMS.  
TrAMS and the SCC support each. 
</t>
    </r>
    <r>
      <rPr>
        <b/>
        <i/>
        <sz val="11"/>
        <color indexed="62"/>
        <rFont val="Arial"/>
        <family val="2"/>
      </rPr>
      <t xml:space="preserve">2.   WHEN SHOULD I USE THE 14-SERIES? 
</t>
    </r>
    <r>
      <rPr>
        <sz val="11"/>
        <color indexed="62"/>
        <rFont val="Arial"/>
        <family val="2"/>
      </rPr>
      <t>Use it for capital projects.  For a New Starts project, use it from the very first grant that funds Project Development, and include all grants issued through the FFGA; these grants may be small or large and may derive funding from diverse sources such as CMAQ, 5307, 5309 Capital Investment Grants, Federal Non-Transportation funding from HUD, Defense, etc.</t>
    </r>
    <r>
      <rPr>
        <b/>
        <i/>
        <sz val="11"/>
        <color indexed="62"/>
        <rFont val="Arial"/>
        <family val="2"/>
      </rPr>
      <t xml:space="preserve">
3.   HOW IS THE 14-SERIES ORGANIZED AND WHY?</t>
    </r>
    <r>
      <rPr>
        <sz val="11"/>
        <color indexed="62"/>
        <rFont val="Arial"/>
        <family val="2"/>
      </rPr>
      <t xml:space="preserve">
The 14-Series has one Scope and 10 ALIs. 
The organization is intentionally simple.  
Put guideway costs under the Guideway ALI, 
station costs under the Station ALI.
If the costs are organized simply,  
the information will be consistent 
program-wide and will produce 
a reliable database. 
For Vehicles, use the 13-Series ALIs. </t>
    </r>
    <r>
      <rPr>
        <b/>
        <sz val="9"/>
        <color indexed="62"/>
        <rFont val="Arial"/>
        <family val="2"/>
      </rPr>
      <t/>
    </r>
  </si>
  <si>
    <t>REVENUE OPERATIONS</t>
  </si>
  <si>
    <t>Claiming Enrichment?
('Yes'/'No') Dropdown</t>
  </si>
  <si>
    <t>BCE by Standard Cost Category</t>
  </si>
  <si>
    <t>Inflated Cost to Year of Expenditure</t>
  </si>
  <si>
    <t>BCE by Source of Funding</t>
  </si>
  <si>
    <t>Standard Cost Categories for ICR New Starts Projects</t>
  </si>
  <si>
    <t xml:space="preserve">Insert Project Sponsor's Name here </t>
  </si>
  <si>
    <t>Insert Project Name and Location</t>
  </si>
  <si>
    <r>
      <t xml:space="preserve">Insert Current Phase </t>
    </r>
    <r>
      <rPr>
        <sz val="9"/>
        <color indexed="18"/>
        <rFont val="Arial"/>
        <family val="2"/>
      </rPr>
      <t xml:space="preserve">(e.g. Applic. for Engineering, Engineering, Applic. for FFGA, Construction, Rev Ops) </t>
    </r>
  </si>
  <si>
    <t xml:space="preserve">As associated with support facilities, include costs for rough grading, excavation, support structures, enclosures, finishes, equipment; mechanical and electrical components including HVAC, ventilation shafts and equipment, facility power, lighting, public address system, safety systems such as fire detection and prevention, security surveillance, access control, life safety systems, etc. Include fueling stations. Include bus charging equipment.  Include all construction materials and labor regardless of whom is performing the work. </t>
  </si>
  <si>
    <t>(Rev. 26, January, 2025)</t>
  </si>
  <si>
    <t>BRT's: At-grade exclusive right-of-way that physically separates BRT vehicles from general traffic.</t>
  </si>
  <si>
    <t>BRT's: At-grade designated traffic lane within a roadway mainly exclusive for the operation of BRT vehicles, other traffic can make turning movements through the dedicated lane.</t>
  </si>
  <si>
    <t>BRTs: At-grade guideway not exclusive for BRT vehicles. Operates in mixed traffic within a roadway.</t>
  </si>
  <si>
    <t>Include foundation excavation; guideway structures including caissons, columns, bridges, viaducts, cross-overs, fly-overs.
BRTs: Grade separated (Aerial structure) exclusive lane that physically separates BRT vehicles from other traffic</t>
  </si>
  <si>
    <t>Include service, inspection, and storage facilities and equipment.
Include costs for en-route charging equipment.</t>
  </si>
  <si>
    <t>Include costs for charging equipment located at end of route/terminal.</t>
  </si>
  <si>
    <r>
      <t xml:space="preserve">Cat. 80 applies to Cats. 10-50.  Cat. 80 includes all professional, technical and management services related to the design and construction of fixed infrastructure (Cats. 10 - 50) during the project development, engineering, and construction phases of the project.  This includes environmental work, design, engineering and architectural services; specialty services such as safety or security analyses; value engineering, risk assessment, cost estimating, scheduling, Before and After studies, ridership modeling and analyses, auditing, legal services, administration and management, etc. by agency staff or outside consultants. 
Include professional liability insurance and other non-construction insurance on 80.05 unless insurance for the agency and its consultants is already included in other lines. 
Include costs associated with professional services related to real estate and vehicles in Cats. 60 and 70.
</t>
    </r>
    <r>
      <rPr>
        <i/>
        <sz val="10"/>
        <color indexed="18"/>
        <rFont val="Arial"/>
        <family val="2"/>
      </rPr>
      <t xml:space="preserve">(Note that costs for planning activities and NEPA work done before FTA approval to enter project development (PD), </t>
    </r>
    <r>
      <rPr>
        <i/>
        <u/>
        <sz val="10"/>
        <color indexed="18"/>
        <rFont val="Arial"/>
        <family val="2"/>
      </rPr>
      <t>regardless of funding source,</t>
    </r>
    <r>
      <rPr>
        <i/>
        <sz val="10"/>
        <color indexed="18"/>
        <rFont val="Arial"/>
        <family val="2"/>
      </rPr>
      <t xml:space="preserve"> are not included in an FFGA and therefore, should not be included in the Standard Cost Category worksheets. For example, on one and the same grant, costs incurred prior to FTA approval to enter PD should be omitted from these worksheets whereas costs incurred after FTA approval to enter PD should be included.) </t>
    </r>
    <r>
      <rPr>
        <sz val="10"/>
        <color indexed="18"/>
        <rFont val="Arial"/>
        <family val="2"/>
      </rPr>
      <t xml:space="preserve">
</t>
    </r>
    <r>
      <rPr>
        <i/>
        <sz val="10"/>
        <color rgb="FF000080"/>
        <rFont val="Arial"/>
        <family val="2"/>
      </rPr>
      <t>Include costs associated with before and after studies in 80.07</t>
    </r>
  </si>
  <si>
    <t>BEFORE AND AFTER STUDIES</t>
  </si>
  <si>
    <t>Portion of Base Year Cost that Qualifies for Enrichment
(X000)
(Zero Emissions Fueling Stations Only)</t>
  </si>
  <si>
    <t>Portion of Annualized Cost that Qualifies for Enrichment
(X000)
(Zero Emissions Fueling Stations Only)</t>
  </si>
  <si>
    <t>100 percent of the annualized cost of SCC ALI 30.01 through 30.04, if enrichment is claimed</t>
  </si>
  <si>
    <t xml:space="preserve">     Zero Emissions Fueling Stations</t>
  </si>
  <si>
    <t>7 percent of the total qualifying annualized cost of the following SCC ALIs for which enrichment is claimed: 20.01, 20.02, 20.03, 20.04, 30.01, 30.02, 30.03, 30.04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</si>
</sst>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_(&quot;$&quot;* \(#,##0.00\);_(&quot;$&quot;* &quot;-&quot;??_);_(@_)"/>
    <numFmt numFmtId="164" formatCode="0.00_)"/>
    <numFmt numFmtId="165" formatCode="_(&quot;$&quot;* #,##0_);_(&quot;$&quot;* \(#,##0\);_(&quot;$&quot;* &quot;-&quot;??_);_(@_)"/>
    <numFmt numFmtId="166" formatCode="m/d/yy"/>
    <numFmt numFmtId="167" formatCode="0.0%"/>
    <numFmt numFmtId="168" formatCode="0.000"/>
    <numFmt numFmtId="169" formatCode="0.00000"/>
    <numFmt numFmtId="170" formatCode="0.0000"/>
    <numFmt numFmtId="171" formatCode="mm/dd/yy;@"/>
    <numFmt numFmtId="172" formatCode="0_);\(0\)"/>
    <numFmt numFmtId="173" formatCode="#,##0,"/>
    <numFmt numFmtId="174" formatCode="&quot;$&quot;#,##0,"/>
    <numFmt numFmtId="175" formatCode="#,##0.00000"/>
  </numFmts>
  <fonts count="81" x14ac:knownFonts="1">
    <font>
      <sz val="10"/>
      <name val="Arial"/>
    </font>
    <font>
      <sz val="10"/>
      <name val="Arial"/>
      <family val="2"/>
    </font>
    <font>
      <sz val="9"/>
      <color indexed="18"/>
      <name val="Arial"/>
      <family val="2"/>
    </font>
    <font>
      <b/>
      <sz val="9"/>
      <color indexed="18"/>
      <name val="Arial"/>
      <family val="2"/>
    </font>
    <font>
      <sz val="12"/>
      <color indexed="18"/>
      <name val="Arial"/>
      <family val="2"/>
    </font>
    <font>
      <b/>
      <sz val="12"/>
      <color indexed="18"/>
      <name val="Arial"/>
      <family val="2"/>
    </font>
    <font>
      <sz val="9"/>
      <name val="Arial"/>
      <family val="2"/>
    </font>
    <font>
      <b/>
      <sz val="14"/>
      <color indexed="18"/>
      <name val="Arial"/>
      <family val="2"/>
    </font>
    <font>
      <sz val="10"/>
      <color indexed="18"/>
      <name val="Arial"/>
      <family val="2"/>
    </font>
    <font>
      <sz val="11"/>
      <color indexed="18"/>
      <name val="Arial"/>
      <family val="2"/>
    </font>
    <font>
      <b/>
      <sz val="10"/>
      <color indexed="18"/>
      <name val="Arial"/>
      <family val="2"/>
    </font>
    <font>
      <b/>
      <sz val="11"/>
      <color indexed="18"/>
      <name val="Arial"/>
      <family val="2"/>
    </font>
    <font>
      <sz val="11"/>
      <name val="Arial"/>
      <family val="2"/>
    </font>
    <font>
      <i/>
      <sz val="11"/>
      <color indexed="18"/>
      <name val="Arial"/>
      <family val="2"/>
    </font>
    <font>
      <sz val="11"/>
      <color indexed="10"/>
      <name val="Arial"/>
      <family val="2"/>
    </font>
    <font>
      <i/>
      <sz val="12"/>
      <color indexed="18"/>
      <name val="Arial"/>
      <family val="2"/>
    </font>
    <font>
      <b/>
      <sz val="10"/>
      <name val="Arial"/>
      <family val="2"/>
    </font>
    <font>
      <b/>
      <sz val="11"/>
      <name val="Arial"/>
      <family val="2"/>
    </font>
    <font>
      <sz val="8"/>
      <color indexed="18"/>
      <name val="Arial"/>
      <family val="2"/>
    </font>
    <font>
      <b/>
      <sz val="11"/>
      <color indexed="62"/>
      <name val="Arial"/>
      <family val="2"/>
    </font>
    <font>
      <sz val="10"/>
      <name val="Arial"/>
      <family val="2"/>
    </font>
    <font>
      <sz val="11"/>
      <color indexed="62"/>
      <name val="Arial"/>
      <family val="2"/>
    </font>
    <font>
      <sz val="14"/>
      <color indexed="18"/>
      <name val="Arial"/>
      <family val="2"/>
    </font>
    <font>
      <sz val="14"/>
      <name val="Arial"/>
      <family val="2"/>
    </font>
    <font>
      <i/>
      <sz val="11"/>
      <name val="Arial"/>
      <family val="2"/>
    </font>
    <font>
      <b/>
      <i/>
      <sz val="11"/>
      <color indexed="10"/>
      <name val="Arial"/>
      <family val="2"/>
    </font>
    <font>
      <i/>
      <sz val="11"/>
      <color indexed="10"/>
      <name val="Arial"/>
      <family val="2"/>
    </font>
    <font>
      <sz val="10"/>
      <color indexed="62"/>
      <name val="Arial"/>
      <family val="2"/>
    </font>
    <font>
      <sz val="11"/>
      <color indexed="22"/>
      <name val="Arial"/>
      <family val="2"/>
    </font>
    <font>
      <sz val="8"/>
      <color indexed="81"/>
      <name val="Tahoma"/>
      <family val="2"/>
    </font>
    <font>
      <sz val="9"/>
      <color indexed="62"/>
      <name val="Arial"/>
      <family val="2"/>
    </font>
    <font>
      <i/>
      <sz val="10"/>
      <color indexed="18"/>
      <name val="Arial"/>
      <family val="2"/>
    </font>
    <font>
      <sz val="8"/>
      <color indexed="62"/>
      <name val="Arial"/>
      <family val="2"/>
    </font>
    <font>
      <b/>
      <sz val="9"/>
      <color indexed="62"/>
      <name val="Arial"/>
      <family val="2"/>
    </font>
    <font>
      <b/>
      <i/>
      <sz val="11"/>
      <color indexed="18"/>
      <name val="Arial"/>
      <family val="2"/>
    </font>
    <font>
      <sz val="10"/>
      <color indexed="81"/>
      <name val="Tahoma"/>
      <family val="2"/>
    </font>
    <font>
      <sz val="10"/>
      <color indexed="10"/>
      <name val="Arial"/>
      <family val="2"/>
    </font>
    <font>
      <sz val="9"/>
      <color indexed="10"/>
      <name val="Arial"/>
      <family val="2"/>
    </font>
    <font>
      <sz val="11"/>
      <color indexed="81"/>
      <name val="Tahoma"/>
      <family val="2"/>
    </font>
    <font>
      <sz val="8"/>
      <color indexed="62"/>
      <name val="Arial"/>
      <family val="2"/>
    </font>
    <font>
      <sz val="10"/>
      <color indexed="22"/>
      <name val="Arial"/>
      <family val="2"/>
    </font>
    <font>
      <sz val="8"/>
      <color indexed="10"/>
      <name val="Arial"/>
      <family val="2"/>
    </font>
    <font>
      <b/>
      <sz val="11"/>
      <color indexed="10"/>
      <name val="Arial"/>
      <family val="2"/>
    </font>
    <font>
      <b/>
      <sz val="10"/>
      <color indexed="10"/>
      <name val="Arial"/>
      <family val="2"/>
    </font>
    <font>
      <i/>
      <u/>
      <sz val="10"/>
      <color indexed="18"/>
      <name val="Arial"/>
      <family val="2"/>
    </font>
    <font>
      <sz val="10"/>
      <color indexed="55"/>
      <name val="Arial"/>
      <family val="2"/>
    </font>
    <font>
      <sz val="11"/>
      <name val="Arial"/>
      <family val="2"/>
    </font>
    <font>
      <sz val="11"/>
      <color indexed="18"/>
      <name val="Arial"/>
      <family val="2"/>
    </font>
    <font>
      <b/>
      <sz val="16"/>
      <color indexed="18"/>
      <name val="Arial Black"/>
      <family val="2"/>
    </font>
    <font>
      <sz val="10"/>
      <color indexed="18"/>
      <name val="Arial Black"/>
      <family val="2"/>
    </font>
    <font>
      <b/>
      <sz val="12"/>
      <color indexed="18"/>
      <name val="Arial Black"/>
      <family val="2"/>
    </font>
    <font>
      <sz val="12"/>
      <color indexed="62"/>
      <name val="Arial Black"/>
      <family val="2"/>
    </font>
    <font>
      <b/>
      <sz val="16"/>
      <color indexed="62"/>
      <name val="Arial Black"/>
      <family val="2"/>
    </font>
    <font>
      <sz val="12"/>
      <color indexed="62"/>
      <name val="Arial"/>
      <family val="2"/>
    </font>
    <font>
      <b/>
      <i/>
      <sz val="11"/>
      <color indexed="62"/>
      <name val="Arial"/>
      <family val="2"/>
    </font>
    <font>
      <b/>
      <i/>
      <sz val="12"/>
      <color indexed="62"/>
      <name val="Arial"/>
      <family val="2"/>
    </font>
    <font>
      <b/>
      <i/>
      <u/>
      <sz val="12"/>
      <color indexed="62"/>
      <name val="Arial"/>
      <family val="2"/>
    </font>
    <font>
      <sz val="9"/>
      <color indexed="22"/>
      <name val="Arial"/>
      <family val="2"/>
    </font>
    <font>
      <b/>
      <sz val="11"/>
      <color indexed="22"/>
      <name val="Arial"/>
      <family val="2"/>
    </font>
    <font>
      <b/>
      <sz val="10"/>
      <color indexed="22"/>
      <name val="Arial"/>
      <family val="2"/>
    </font>
    <font>
      <sz val="12"/>
      <color indexed="18"/>
      <name val="Arial"/>
      <family val="2"/>
    </font>
    <font>
      <sz val="8"/>
      <color indexed="55"/>
      <name val="Arial"/>
      <family val="2"/>
    </font>
    <font>
      <sz val="11"/>
      <color indexed="55"/>
      <name val="Arial"/>
      <family val="2"/>
    </font>
    <font>
      <sz val="16"/>
      <color indexed="62"/>
      <name val="Arial Black"/>
      <family val="2"/>
    </font>
    <font>
      <b/>
      <sz val="12"/>
      <color indexed="62"/>
      <name val="Arial"/>
      <family val="2"/>
    </font>
    <font>
      <b/>
      <sz val="10"/>
      <color indexed="62"/>
      <name val="Arial"/>
      <family val="2"/>
    </font>
    <font>
      <sz val="12"/>
      <color indexed="81"/>
      <name val="Tahoma"/>
      <family val="2"/>
    </font>
    <font>
      <u/>
      <sz val="12"/>
      <color indexed="81"/>
      <name val="Tahoma"/>
      <family val="2"/>
    </font>
    <font>
      <sz val="12"/>
      <color indexed="81"/>
      <name val="Arial"/>
      <family val="2"/>
    </font>
    <font>
      <b/>
      <sz val="11"/>
      <color indexed="10"/>
      <name val="Tahoma"/>
      <family val="2"/>
    </font>
    <font>
      <b/>
      <sz val="11"/>
      <color indexed="81"/>
      <name val="Tahoma"/>
      <family val="2"/>
    </font>
    <font>
      <b/>
      <sz val="11"/>
      <color rgb="FF000080"/>
      <name val="Arial"/>
      <family val="2"/>
    </font>
    <font>
      <sz val="10"/>
      <color rgb="FF000080"/>
      <name val="Arial"/>
      <family val="2"/>
    </font>
    <font>
      <sz val="11"/>
      <color rgb="FF000080"/>
      <name val="Arial"/>
      <family val="2"/>
    </font>
    <font>
      <b/>
      <sz val="9"/>
      <color rgb="FFFF0000"/>
      <name val="Arial"/>
      <family val="2"/>
    </font>
    <font>
      <b/>
      <sz val="11"/>
      <color indexed="55"/>
      <name val="Arial"/>
      <family val="2"/>
    </font>
    <font>
      <i/>
      <sz val="10"/>
      <color rgb="FF000080"/>
      <name val="Arial"/>
      <family val="2"/>
    </font>
    <font>
      <sz val="11"/>
      <color rgb="FFFF0000"/>
      <name val="Arial"/>
      <family val="2"/>
    </font>
    <font>
      <sz val="10"/>
      <color rgb="FF333399"/>
      <name val="Arial"/>
      <family val="2"/>
    </font>
    <font>
      <b/>
      <sz val="9"/>
      <color indexed="81"/>
      <name val="Tahoma"/>
      <family val="2"/>
    </font>
    <font>
      <sz val="13"/>
      <color indexed="81"/>
      <name val="Tahoma"/>
      <family val="2"/>
    </font>
  </fonts>
  <fills count="6">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theme="6" tint="0.59999389629810485"/>
        <bgColor indexed="64"/>
      </patternFill>
    </fill>
    <fill>
      <patternFill patternType="solid">
        <fgColor theme="6" tint="0.79998168889431442"/>
        <bgColor indexed="64"/>
      </patternFill>
    </fill>
  </fills>
  <borders count="27">
    <border>
      <left/>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0" fontId="20" fillId="0" borderId="0"/>
    <xf numFmtId="9" fontId="1" fillId="0" borderId="0" applyFont="0" applyFill="0" applyBorder="0" applyAlignment="0" applyProtection="0"/>
  </cellStyleXfs>
  <cellXfs count="1047">
    <xf numFmtId="0" fontId="0" fillId="0" borderId="0" xfId="0"/>
    <xf numFmtId="0" fontId="2" fillId="0" borderId="0" xfId="0" applyFont="1" applyFill="1" applyBorder="1" applyAlignment="1">
      <alignment vertical="top"/>
    </xf>
    <xf numFmtId="0" fontId="2" fillId="0" borderId="0" xfId="0" applyFont="1" applyAlignment="1">
      <alignment vertical="top"/>
    </xf>
    <xf numFmtId="0" fontId="2" fillId="0" borderId="1" xfId="0" applyFont="1" applyFill="1" applyBorder="1" applyAlignment="1">
      <alignment vertical="top"/>
    </xf>
    <xf numFmtId="0" fontId="5" fillId="0" borderId="0" xfId="0" applyFont="1" applyAlignment="1">
      <alignment vertical="top"/>
    </xf>
    <xf numFmtId="0" fontId="8" fillId="0" borderId="2" xfId="0" applyFont="1" applyFill="1" applyBorder="1" applyAlignment="1">
      <alignment vertical="center"/>
    </xf>
    <xf numFmtId="0" fontId="8" fillId="0" borderId="0" xfId="0" applyFont="1" applyFill="1" applyBorder="1" applyAlignment="1">
      <alignment vertical="center"/>
    </xf>
    <xf numFmtId="0" fontId="9" fillId="0" borderId="0" xfId="0" applyFont="1" applyFill="1" applyBorder="1" applyAlignment="1">
      <alignment horizontal="right" vertical="center"/>
    </xf>
    <xf numFmtId="0" fontId="9" fillId="0" borderId="0" xfId="0" applyFont="1" applyFill="1" applyBorder="1" applyAlignment="1">
      <alignment vertical="center"/>
    </xf>
    <xf numFmtId="0" fontId="8" fillId="0" borderId="0" xfId="0" applyFont="1" applyFill="1" applyBorder="1" applyAlignment="1">
      <alignment horizontal="center" vertical="center"/>
    </xf>
    <xf numFmtId="0" fontId="9" fillId="0" borderId="2" xfId="0" applyFont="1" applyFill="1" applyBorder="1" applyAlignment="1">
      <alignment vertical="center"/>
    </xf>
    <xf numFmtId="0" fontId="11" fillId="0" borderId="0" xfId="0" applyFont="1" applyFill="1" applyBorder="1" applyAlignment="1">
      <alignment vertical="top"/>
    </xf>
    <xf numFmtId="0" fontId="8" fillId="0" borderId="0" xfId="0" applyFont="1" applyFill="1" applyBorder="1" applyAlignment="1">
      <alignment vertical="top"/>
    </xf>
    <xf numFmtId="0" fontId="9" fillId="0" borderId="0" xfId="0" applyFont="1" applyFill="1" applyBorder="1" applyAlignment="1">
      <alignment vertical="top"/>
    </xf>
    <xf numFmtId="0" fontId="8" fillId="0" borderId="0" xfId="0" applyFont="1" applyFill="1" applyBorder="1" applyAlignment="1">
      <alignment horizontal="center" vertical="top"/>
    </xf>
    <xf numFmtId="0" fontId="11" fillId="0" borderId="0" xfId="0" applyFont="1" applyFill="1" applyBorder="1" applyAlignment="1">
      <alignment horizontal="center" vertical="top"/>
    </xf>
    <xf numFmtId="0" fontId="2" fillId="0" borderId="0" xfId="0" applyFont="1" applyFill="1" applyBorder="1" applyAlignment="1">
      <alignment horizontal="right" vertical="center"/>
    </xf>
    <xf numFmtId="0" fontId="9" fillId="0" borderId="0" xfId="0" applyFont="1" applyAlignment="1">
      <alignment vertical="center"/>
    </xf>
    <xf numFmtId="0" fontId="11" fillId="0" borderId="0" xfId="0" applyFont="1" applyFill="1" applyBorder="1" applyAlignment="1" applyProtection="1">
      <alignment vertical="top"/>
    </xf>
    <xf numFmtId="0" fontId="8" fillId="0" borderId="0" xfId="0" applyFont="1" applyAlignment="1">
      <alignment vertical="center" wrapText="1"/>
    </xf>
    <xf numFmtId="0" fontId="5" fillId="2" borderId="0" xfId="0" applyFont="1" applyFill="1" applyAlignment="1">
      <alignment vertical="center" wrapText="1"/>
    </xf>
    <xf numFmtId="0" fontId="8" fillId="0" borderId="3" xfId="0" applyFont="1" applyBorder="1" applyAlignment="1">
      <alignment vertical="center" wrapText="1"/>
    </xf>
    <xf numFmtId="0" fontId="8" fillId="0" borderId="0" xfId="0" applyFont="1" applyAlignment="1">
      <alignment vertical="center"/>
    </xf>
    <xf numFmtId="0" fontId="10" fillId="0" borderId="0" xfId="0" applyFont="1" applyFill="1" applyBorder="1" applyAlignment="1">
      <alignment vertical="top"/>
    </xf>
    <xf numFmtId="0" fontId="2" fillId="0" borderId="0" xfId="0" applyFont="1" applyAlignment="1">
      <alignment vertical="center"/>
    </xf>
    <xf numFmtId="0" fontId="8" fillId="0" borderId="0" xfId="0" applyFont="1" applyBorder="1" applyAlignment="1">
      <alignment vertical="center"/>
    </xf>
    <xf numFmtId="0" fontId="8" fillId="0" borderId="0" xfId="0" applyFont="1" applyAlignment="1" applyProtection="1">
      <alignment vertical="center"/>
      <protection locked="0"/>
    </xf>
    <xf numFmtId="0" fontId="8" fillId="0" borderId="0" xfId="0" applyFont="1" applyBorder="1" applyAlignment="1" applyProtection="1">
      <alignment vertical="center"/>
      <protection locked="0"/>
    </xf>
    <xf numFmtId="0" fontId="8" fillId="0" borderId="3" xfId="0" applyFont="1" applyFill="1" applyBorder="1" applyAlignment="1">
      <alignment vertical="center" wrapText="1"/>
    </xf>
    <xf numFmtId="0" fontId="11" fillId="3" borderId="0" xfId="0" applyFont="1" applyFill="1" applyBorder="1" applyAlignment="1">
      <alignment vertical="top"/>
    </xf>
    <xf numFmtId="0" fontId="8" fillId="0" borderId="0" xfId="0" applyFont="1" applyFill="1" applyBorder="1" applyAlignment="1" applyProtection="1">
      <alignment vertical="center"/>
      <protection locked="0"/>
    </xf>
    <xf numFmtId="0" fontId="8" fillId="0" borderId="0" xfId="0" applyFont="1" applyFill="1" applyAlignment="1">
      <alignment vertical="center"/>
    </xf>
    <xf numFmtId="0" fontId="8" fillId="0" borderId="3" xfId="0" applyFont="1" applyBorder="1" applyAlignment="1">
      <alignment horizontal="left" vertical="center" wrapText="1"/>
    </xf>
    <xf numFmtId="0" fontId="0" fillId="0" borderId="0" xfId="0" applyFill="1" applyBorder="1"/>
    <xf numFmtId="0" fontId="2" fillId="0" borderId="0" xfId="0" applyFont="1" applyAlignment="1" applyProtection="1">
      <alignment vertical="center"/>
      <protection locked="0"/>
    </xf>
    <xf numFmtId="0" fontId="9" fillId="0" borderId="0" xfId="0" applyFont="1" applyAlignment="1" applyProtection="1">
      <alignment vertical="center"/>
      <protection locked="0"/>
    </xf>
    <xf numFmtId="0" fontId="0" fillId="0" borderId="0" xfId="0" applyProtection="1">
      <protection locked="0"/>
    </xf>
    <xf numFmtId="0" fontId="27" fillId="0" borderId="0" xfId="0" applyFont="1" applyAlignment="1">
      <alignment vertical="center"/>
    </xf>
    <xf numFmtId="0" fontId="10" fillId="0" borderId="0" xfId="0" applyFont="1" applyFill="1" applyAlignment="1">
      <alignment vertical="center" wrapText="1"/>
    </xf>
    <xf numFmtId="0" fontId="8" fillId="0" borderId="3" xfId="0" applyFont="1" applyFill="1" applyBorder="1" applyAlignment="1">
      <alignment horizontal="left" vertical="center" wrapText="1"/>
    </xf>
    <xf numFmtId="0" fontId="8" fillId="0" borderId="0" xfId="0" applyFont="1" applyFill="1" applyAlignment="1">
      <alignment vertical="center" wrapText="1"/>
    </xf>
    <xf numFmtId="0" fontId="8" fillId="0" borderId="4" xfId="0" applyFont="1" applyFill="1" applyBorder="1" applyAlignment="1">
      <alignment vertical="center" wrapText="1"/>
    </xf>
    <xf numFmtId="0" fontId="10" fillId="2" borderId="0" xfId="0" applyFont="1" applyFill="1" applyAlignment="1">
      <alignment vertical="center" wrapText="1"/>
    </xf>
    <xf numFmtId="0" fontId="8" fillId="2" borderId="0" xfId="0" applyFont="1" applyFill="1" applyAlignment="1">
      <alignment vertical="center" wrapText="1"/>
    </xf>
    <xf numFmtId="0" fontId="10" fillId="0" borderId="0" xfId="0" applyFont="1" applyAlignment="1">
      <alignment vertical="center" wrapText="1"/>
    </xf>
    <xf numFmtId="0" fontId="8" fillId="0" borderId="4" xfId="0" applyFont="1" applyBorder="1" applyAlignment="1">
      <alignment vertical="center" wrapText="1"/>
    </xf>
    <xf numFmtId="0" fontId="8" fillId="2" borderId="4" xfId="0" applyFont="1" applyFill="1" applyBorder="1" applyAlignment="1">
      <alignment vertical="center" wrapText="1"/>
    </xf>
    <xf numFmtId="0" fontId="10" fillId="0" borderId="4" xfId="0" applyFont="1" applyBorder="1" applyAlignment="1">
      <alignment vertical="center" wrapText="1"/>
    </xf>
    <xf numFmtId="0" fontId="8" fillId="0" borderId="5" xfId="0" applyFont="1" applyFill="1" applyBorder="1" applyAlignment="1">
      <alignment vertical="center" wrapText="1"/>
    </xf>
    <xf numFmtId="0" fontId="30" fillId="0" borderId="0" xfId="0" applyFont="1" applyAlignment="1">
      <alignment vertical="center"/>
    </xf>
    <xf numFmtId="0" fontId="8" fillId="0" borderId="0" xfId="0" applyFont="1" applyBorder="1" applyAlignment="1" applyProtection="1">
      <alignment vertical="center"/>
    </xf>
    <xf numFmtId="0" fontId="9" fillId="0" borderId="4" xfId="0" applyFont="1" applyFill="1" applyBorder="1" applyAlignment="1" applyProtection="1">
      <alignment horizontal="center" vertical="center" wrapText="1"/>
    </xf>
    <xf numFmtId="0" fontId="9" fillId="0" borderId="6" xfId="0" applyFont="1" applyFill="1" applyBorder="1" applyAlignment="1" applyProtection="1">
      <alignment horizontal="center" vertical="center" wrapText="1"/>
    </xf>
    <xf numFmtId="0" fontId="9" fillId="0" borderId="0" xfId="0" applyFont="1" applyBorder="1" applyAlignment="1">
      <alignment vertical="center"/>
    </xf>
    <xf numFmtId="0" fontId="9" fillId="0" borderId="0" xfId="0" applyFont="1" applyBorder="1" applyAlignment="1" applyProtection="1">
      <alignment vertical="center"/>
    </xf>
    <xf numFmtId="0" fontId="11" fillId="0" borderId="0" xfId="0" applyFont="1" applyBorder="1" applyAlignment="1">
      <alignment vertical="center"/>
    </xf>
    <xf numFmtId="0" fontId="2" fillId="0" borderId="0" xfId="0" applyFont="1" applyBorder="1" applyAlignment="1">
      <alignment vertical="center"/>
    </xf>
    <xf numFmtId="0" fontId="9" fillId="0" borderId="0" xfId="0" applyFont="1" applyBorder="1" applyAlignment="1" applyProtection="1">
      <alignment vertical="center"/>
      <protection locked="0"/>
    </xf>
    <xf numFmtId="0" fontId="10" fillId="3" borderId="0" xfId="0" applyFont="1" applyFill="1" applyBorder="1" applyAlignment="1">
      <alignment vertical="top"/>
    </xf>
    <xf numFmtId="0" fontId="0" fillId="0" borderId="0" xfId="0" applyBorder="1" applyAlignment="1" applyProtection="1">
      <alignment vertical="center"/>
      <protection locked="0"/>
    </xf>
    <xf numFmtId="0" fontId="37" fillId="0" borderId="0" xfId="0" applyFont="1" applyAlignment="1">
      <alignment vertical="center"/>
    </xf>
    <xf numFmtId="0" fontId="36" fillId="0" borderId="0" xfId="0" applyFont="1" applyAlignment="1">
      <alignment vertical="center"/>
    </xf>
    <xf numFmtId="0" fontId="36" fillId="0" borderId="0" xfId="0" applyFont="1" applyFill="1" applyBorder="1" applyAlignment="1">
      <alignment horizontal="center" vertical="center"/>
    </xf>
    <xf numFmtId="0" fontId="37"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36" fillId="0" borderId="0" xfId="0" applyFont="1" applyFill="1" applyBorder="1" applyAlignment="1">
      <alignment horizontal="center" vertical="top"/>
    </xf>
    <xf numFmtId="0" fontId="14" fillId="0" borderId="0" xfId="0" applyFont="1" applyFill="1" applyBorder="1" applyAlignment="1">
      <alignment horizontal="center" vertical="top"/>
    </xf>
    <xf numFmtId="0" fontId="8" fillId="0" borderId="3" xfId="0" applyFont="1" applyFill="1" applyBorder="1" applyAlignment="1" applyProtection="1">
      <alignment vertical="center"/>
      <protection locked="0"/>
    </xf>
    <xf numFmtId="0" fontId="8" fillId="0" borderId="0" xfId="0" applyFont="1" applyFill="1" applyAlignment="1" applyProtection="1">
      <alignment vertical="center"/>
      <protection locked="0"/>
    </xf>
    <xf numFmtId="0" fontId="47" fillId="0" borderId="0" xfId="0" applyFont="1" applyFill="1" applyBorder="1" applyAlignment="1" applyProtection="1">
      <alignment vertical="center"/>
    </xf>
    <xf numFmtId="0" fontId="46" fillId="0" borderId="0" xfId="0" applyFont="1" applyFill="1" applyBorder="1" applyAlignment="1">
      <alignment vertical="center"/>
    </xf>
    <xf numFmtId="0" fontId="8" fillId="0" borderId="0" xfId="0" applyFont="1" applyBorder="1" applyAlignment="1" applyProtection="1">
      <alignment vertical="top"/>
      <protection locked="0"/>
    </xf>
    <xf numFmtId="0" fontId="8" fillId="0" borderId="0" xfId="0" applyFont="1" applyAlignment="1" applyProtection="1">
      <alignment vertical="top"/>
      <protection locked="0"/>
    </xf>
    <xf numFmtId="0" fontId="8" fillId="0" borderId="0" xfId="0" applyFont="1" applyFill="1" applyBorder="1" applyAlignment="1" applyProtection="1">
      <alignment vertical="center"/>
    </xf>
    <xf numFmtId="0" fontId="9" fillId="0" borderId="0" xfId="0" applyFont="1" applyBorder="1" applyAlignment="1" applyProtection="1">
      <alignment vertical="top"/>
      <protection locked="0"/>
    </xf>
    <xf numFmtId="0" fontId="9" fillId="0" borderId="0" xfId="0" applyFont="1" applyAlignment="1" applyProtection="1">
      <alignment vertical="top"/>
      <protection locked="0"/>
    </xf>
    <xf numFmtId="0" fontId="21" fillId="0" borderId="2" xfId="0" applyFont="1" applyFill="1" applyBorder="1" applyAlignment="1" applyProtection="1">
      <alignment horizontal="center" wrapText="1"/>
    </xf>
    <xf numFmtId="0" fontId="21" fillId="0" borderId="0" xfId="0" applyFont="1" applyFill="1" applyBorder="1" applyAlignment="1" applyProtection="1">
      <alignment horizontal="center" wrapText="1"/>
    </xf>
    <xf numFmtId="0" fontId="8" fillId="0" borderId="2" xfId="0" applyFont="1" applyFill="1" applyBorder="1" applyAlignment="1" applyProtection="1">
      <alignment vertical="center"/>
      <protection locked="0"/>
    </xf>
    <xf numFmtId="0" fontId="10" fillId="0" borderId="0" xfId="0" applyFont="1" applyBorder="1" applyAlignment="1" applyProtection="1">
      <alignment vertical="center"/>
      <protection locked="0"/>
    </xf>
    <xf numFmtId="0" fontId="10" fillId="0" borderId="0" xfId="0" applyFont="1" applyAlignment="1" applyProtection="1">
      <alignment vertical="center"/>
      <protection locked="0"/>
    </xf>
    <xf numFmtId="0" fontId="0" fillId="0" borderId="0" xfId="0" applyFill="1" applyBorder="1" applyProtection="1"/>
    <xf numFmtId="0" fontId="0" fillId="0" borderId="0" xfId="0" applyProtection="1"/>
    <xf numFmtId="0" fontId="9" fillId="0" borderId="0" xfId="0" applyFont="1" applyFill="1" applyBorder="1" applyAlignment="1" applyProtection="1">
      <alignment vertical="center"/>
      <protection locked="0"/>
    </xf>
    <xf numFmtId="49" fontId="8" fillId="0" borderId="7" xfId="0" applyNumberFormat="1" applyFont="1" applyFill="1" applyBorder="1" applyAlignment="1" applyProtection="1">
      <alignment horizontal="center" vertical="top"/>
      <protection locked="0"/>
    </xf>
    <xf numFmtId="0" fontId="0" fillId="0" borderId="2" xfId="0" applyBorder="1" applyAlignment="1" applyProtection="1">
      <alignment vertical="center"/>
      <protection locked="0"/>
    </xf>
    <xf numFmtId="0" fontId="8" fillId="0" borderId="2" xfId="0" applyFont="1" applyBorder="1" applyAlignment="1" applyProtection="1">
      <alignment vertical="top"/>
      <protection locked="0"/>
    </xf>
    <xf numFmtId="0" fontId="8" fillId="0" borderId="2" xfId="0" applyFont="1" applyBorder="1" applyAlignment="1" applyProtection="1">
      <alignment vertical="center"/>
      <protection locked="0"/>
    </xf>
    <xf numFmtId="0" fontId="8" fillId="0" borderId="0" xfId="0" applyFont="1" applyFill="1" applyBorder="1" applyAlignment="1" applyProtection="1">
      <alignment horizontal="center" vertical="top"/>
      <protection locked="0"/>
    </xf>
    <xf numFmtId="0" fontId="58" fillId="0" borderId="0" xfId="0" applyFont="1" applyFill="1" applyBorder="1" applyAlignment="1" applyProtection="1">
      <alignment vertical="top"/>
      <protection locked="0"/>
    </xf>
    <xf numFmtId="0" fontId="11" fillId="0" borderId="0" xfId="0" applyFont="1" applyFill="1" applyBorder="1" applyAlignment="1" applyProtection="1">
      <alignment vertical="top"/>
      <protection locked="0"/>
    </xf>
    <xf numFmtId="0" fontId="40" fillId="0" borderId="0" xfId="0" applyFont="1" applyFill="1" applyBorder="1" applyAlignment="1" applyProtection="1">
      <alignment vertical="top"/>
      <protection locked="0"/>
    </xf>
    <xf numFmtId="0" fontId="8" fillId="0" borderId="0" xfId="0" applyFont="1" applyFill="1" applyBorder="1" applyAlignment="1" applyProtection="1">
      <alignment vertical="top"/>
      <protection locked="0"/>
    </xf>
    <xf numFmtId="0" fontId="11" fillId="3" borderId="0" xfId="0" applyFont="1" applyFill="1" applyBorder="1" applyAlignment="1" applyProtection="1">
      <alignment vertical="top"/>
      <protection locked="0"/>
    </xf>
    <xf numFmtId="0" fontId="59" fillId="0" borderId="0" xfId="0" applyFont="1" applyFill="1" applyBorder="1" applyAlignment="1" applyProtection="1">
      <alignment vertical="top"/>
      <protection locked="0"/>
    </xf>
    <xf numFmtId="0" fontId="10" fillId="0" borderId="0" xfId="0" applyFont="1" applyFill="1" applyBorder="1" applyAlignment="1" applyProtection="1">
      <alignment vertical="top"/>
      <protection locked="0"/>
    </xf>
    <xf numFmtId="0" fontId="40" fillId="0" borderId="0" xfId="0" applyFont="1" applyFill="1" applyBorder="1" applyAlignment="1" applyProtection="1">
      <alignment vertical="center"/>
      <protection locked="0"/>
    </xf>
    <xf numFmtId="0" fontId="9" fillId="0" borderId="0" xfId="0" applyFont="1" applyFill="1" applyBorder="1" applyAlignment="1" applyProtection="1">
      <alignment vertical="top"/>
      <protection locked="0"/>
    </xf>
    <xf numFmtId="0" fontId="28" fillId="0" borderId="0" xfId="0" applyFont="1" applyFill="1" applyBorder="1" applyAlignment="1" applyProtection="1">
      <alignment vertical="top"/>
      <protection locked="0"/>
    </xf>
    <xf numFmtId="0" fontId="8" fillId="0" borderId="0" xfId="0" applyFont="1" applyFill="1" applyBorder="1" applyAlignment="1" applyProtection="1">
      <alignment horizontal="center" vertical="center"/>
      <protection locked="0"/>
    </xf>
    <xf numFmtId="0" fontId="9" fillId="0" borderId="2" xfId="0" applyFont="1" applyFill="1" applyBorder="1" applyAlignment="1" applyProtection="1">
      <alignment vertical="center"/>
      <protection locked="0"/>
    </xf>
    <xf numFmtId="0" fontId="23" fillId="0" borderId="0" xfId="0" applyFont="1" applyFill="1" applyBorder="1" applyAlignment="1" applyProtection="1">
      <alignment vertical="center"/>
      <protection locked="0"/>
    </xf>
    <xf numFmtId="0" fontId="22" fillId="0" borderId="0" xfId="0" applyFont="1" applyFill="1" applyBorder="1" applyAlignment="1" applyProtection="1">
      <alignment vertical="center"/>
      <protection locked="0"/>
    </xf>
    <xf numFmtId="0" fontId="22" fillId="0" borderId="0" xfId="0" applyFont="1" applyBorder="1" applyAlignment="1" applyProtection="1">
      <alignment vertical="center"/>
      <protection locked="0"/>
    </xf>
    <xf numFmtId="164" fontId="9" fillId="0" borderId="0" xfId="0" applyNumberFormat="1" applyFont="1" applyFill="1" applyBorder="1" applyAlignment="1" applyProtection="1">
      <alignment horizontal="center" vertical="center" wrapText="1"/>
      <protection locked="0"/>
    </xf>
    <xf numFmtId="166" fontId="11" fillId="0" borderId="0"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vertical="center"/>
      <protection locked="0"/>
    </xf>
    <xf numFmtId="0" fontId="9" fillId="0" borderId="0" xfId="0" applyNumberFormat="1" applyFont="1" applyFill="1" applyBorder="1" applyAlignment="1" applyProtection="1">
      <alignment horizontal="center" vertical="center"/>
      <protection locked="0"/>
    </xf>
    <xf numFmtId="3" fontId="8" fillId="0" borderId="0" xfId="0" applyNumberFormat="1" applyFont="1" applyAlignment="1" applyProtection="1">
      <alignment vertical="center"/>
      <protection locked="0"/>
    </xf>
    <xf numFmtId="0" fontId="9" fillId="0" borderId="3" xfId="0" applyFont="1" applyFill="1" applyBorder="1" applyAlignment="1" applyProtection="1">
      <alignment horizontal="left" vertical="center" wrapText="1" indent="1"/>
      <protection locked="0"/>
    </xf>
    <xf numFmtId="0" fontId="21" fillId="0" borderId="0" xfId="0" applyFont="1" applyFill="1" applyBorder="1" applyAlignment="1" applyProtection="1">
      <alignment horizontal="center" wrapText="1"/>
      <protection locked="0"/>
    </xf>
    <xf numFmtId="0" fontId="0" fillId="0" borderId="0" xfId="0" applyBorder="1" applyProtection="1">
      <protection locked="0"/>
    </xf>
    <xf numFmtId="3" fontId="8" fillId="0" borderId="0" xfId="0" applyNumberFormat="1" applyFont="1" applyFill="1" applyAlignment="1" applyProtection="1">
      <alignment vertical="center"/>
      <protection locked="0"/>
    </xf>
    <xf numFmtId="0" fontId="5" fillId="0" borderId="0" xfId="0" applyFont="1" applyFill="1" applyBorder="1" applyAlignment="1" applyProtection="1">
      <alignment vertical="center"/>
      <protection locked="0"/>
    </xf>
    <xf numFmtId="0" fontId="5" fillId="3" borderId="0" xfId="0" applyFont="1" applyFill="1" applyBorder="1" applyAlignment="1" applyProtection="1">
      <alignment vertical="center"/>
      <protection locked="0"/>
    </xf>
    <xf numFmtId="0" fontId="28" fillId="0" borderId="0" xfId="0" applyFont="1" applyFill="1" applyBorder="1" applyAlignment="1" applyProtection="1">
      <alignment horizontal="right" vertical="center"/>
      <protection locked="0"/>
    </xf>
    <xf numFmtId="0" fontId="9" fillId="0" borderId="0" xfId="0" applyFont="1" applyFill="1" applyBorder="1" applyAlignment="1" applyProtection="1">
      <alignment horizontal="right" vertical="center"/>
      <protection locked="0"/>
    </xf>
    <xf numFmtId="0" fontId="23" fillId="0" borderId="2" xfId="0" applyFont="1" applyFill="1" applyBorder="1" applyAlignment="1" applyProtection="1">
      <alignment vertical="center"/>
      <protection locked="0"/>
    </xf>
    <xf numFmtId="164" fontId="9" fillId="0" borderId="2" xfId="0" applyNumberFormat="1" applyFont="1" applyFill="1" applyBorder="1" applyAlignment="1" applyProtection="1">
      <alignment horizontal="center" vertical="center" wrapText="1"/>
      <protection locked="0"/>
    </xf>
    <xf numFmtId="0" fontId="12" fillId="0" borderId="2" xfId="0" applyFont="1" applyFill="1" applyBorder="1" applyAlignment="1" applyProtection="1">
      <alignment vertical="center"/>
      <protection locked="0"/>
    </xf>
    <xf numFmtId="0" fontId="9" fillId="0" borderId="0"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26" fillId="0" borderId="4" xfId="0" applyFont="1" applyFill="1" applyBorder="1" applyAlignment="1" applyProtection="1">
      <alignment horizontal="center" vertical="center" wrapText="1"/>
      <protection locked="0"/>
    </xf>
    <xf numFmtId="0" fontId="9" fillId="0" borderId="6" xfId="0" applyFont="1" applyFill="1" applyBorder="1" applyAlignment="1" applyProtection="1">
      <alignment horizontal="left" vertical="center"/>
      <protection locked="0"/>
    </xf>
    <xf numFmtId="0" fontId="9" fillId="0" borderId="8" xfId="0" applyFont="1" applyFill="1" applyBorder="1" applyAlignment="1" applyProtection="1">
      <alignment horizontal="center" vertical="center"/>
      <protection locked="0"/>
    </xf>
    <xf numFmtId="0" fontId="9" fillId="0" borderId="9" xfId="0" applyFont="1" applyFill="1" applyBorder="1" applyAlignment="1" applyProtection="1">
      <alignment horizontal="center" vertical="center" wrapText="1"/>
      <protection locked="0"/>
    </xf>
    <xf numFmtId="0" fontId="8" fillId="0" borderId="9" xfId="0" applyFont="1" applyFill="1" applyBorder="1" applyAlignment="1" applyProtection="1">
      <alignment horizontal="center" vertical="top" wrapText="1"/>
      <protection locked="0"/>
    </xf>
    <xf numFmtId="9" fontId="8" fillId="0" borderId="10" xfId="0" applyNumberFormat="1" applyFont="1" applyFill="1" applyBorder="1" applyAlignment="1" applyProtection="1">
      <alignment horizontal="center" vertical="center"/>
      <protection locked="0"/>
    </xf>
    <xf numFmtId="0" fontId="8" fillId="0" borderId="4" xfId="0" applyFont="1" applyFill="1" applyBorder="1" applyAlignment="1" applyProtection="1">
      <alignment vertical="center"/>
      <protection locked="0"/>
    </xf>
    <xf numFmtId="0" fontId="9" fillId="0" borderId="2" xfId="0" applyFont="1" applyBorder="1" applyAlignment="1" applyProtection="1">
      <alignment vertical="center"/>
      <protection locked="0"/>
    </xf>
    <xf numFmtId="0" fontId="9" fillId="0" borderId="0" xfId="0" applyFont="1" applyFill="1" applyBorder="1" applyAlignment="1" applyProtection="1">
      <alignment horizontal="center" vertical="center" wrapText="1"/>
      <protection locked="0"/>
    </xf>
    <xf numFmtId="0" fontId="2" fillId="0" borderId="0" xfId="0" applyFont="1" applyFill="1" applyBorder="1" applyAlignment="1">
      <alignment vertical="center"/>
    </xf>
    <xf numFmtId="0" fontId="2"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Border="1" applyAlignment="1">
      <alignment horizontal="center" vertical="center"/>
    </xf>
    <xf numFmtId="0" fontId="2"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9" fillId="0" borderId="2" xfId="0" applyFont="1" applyFill="1" applyBorder="1" applyAlignment="1" applyProtection="1">
      <alignment horizontal="right" vertical="center" wrapText="1"/>
    </xf>
    <xf numFmtId="0" fontId="9" fillId="0" borderId="0" xfId="0" applyFont="1" applyFill="1" applyBorder="1" applyAlignment="1" applyProtection="1">
      <alignment vertical="center"/>
    </xf>
    <xf numFmtId="0" fontId="57" fillId="0" borderId="0" xfId="0" applyFont="1" applyFill="1" applyBorder="1" applyAlignment="1" applyProtection="1">
      <alignment horizontal="right" vertical="center"/>
      <protection locked="0"/>
    </xf>
    <xf numFmtId="0" fontId="2" fillId="0" borderId="0" xfId="0" applyFont="1" applyFill="1" applyBorder="1" applyAlignment="1" applyProtection="1">
      <alignment horizontal="right" vertical="center"/>
      <protection locked="0"/>
    </xf>
    <xf numFmtId="0" fontId="9" fillId="0" borderId="1" xfId="0" applyFont="1" applyFill="1" applyBorder="1" applyAlignment="1" applyProtection="1">
      <alignment horizontal="center" vertical="center" wrapText="1"/>
      <protection locked="0"/>
    </xf>
    <xf numFmtId="0" fontId="0" fillId="0" borderId="0" xfId="0" applyFill="1" applyProtection="1">
      <protection locked="0"/>
    </xf>
    <xf numFmtId="0" fontId="16" fillId="0" borderId="0" xfId="0" applyFont="1" applyFill="1" applyProtection="1">
      <protection locked="0"/>
    </xf>
    <xf numFmtId="0" fontId="12" fillId="0" borderId="0" xfId="0" applyFont="1" applyFill="1" applyBorder="1" applyAlignment="1">
      <alignment vertical="center"/>
    </xf>
    <xf numFmtId="0" fontId="12" fillId="0" borderId="11" xfId="0" applyFont="1" applyFill="1" applyBorder="1" applyAlignment="1" applyProtection="1">
      <alignment vertical="center"/>
      <protection locked="0"/>
    </xf>
    <xf numFmtId="0" fontId="12" fillId="0" borderId="3" xfId="0" applyFont="1" applyFill="1" applyBorder="1" applyAlignment="1" applyProtection="1">
      <alignment vertical="center"/>
      <protection locked="0"/>
    </xf>
    <xf numFmtId="0" fontId="12" fillId="0" borderId="12" xfId="0" applyFont="1" applyFill="1" applyBorder="1" applyAlignment="1" applyProtection="1">
      <alignment vertical="center"/>
      <protection locked="0"/>
    </xf>
    <xf numFmtId="0" fontId="21" fillId="0" borderId="3" xfId="0" applyFont="1" applyFill="1" applyBorder="1" applyAlignment="1" applyProtection="1">
      <alignment vertical="center"/>
      <protection locked="0"/>
    </xf>
    <xf numFmtId="0" fontId="21" fillId="0" borderId="11" xfId="0" applyFont="1" applyFill="1" applyBorder="1" applyAlignment="1" applyProtection="1">
      <alignment vertical="center"/>
      <protection locked="0"/>
    </xf>
    <xf numFmtId="0" fontId="21" fillId="0" borderId="12" xfId="0" applyFont="1" applyFill="1" applyBorder="1" applyAlignment="1" applyProtection="1">
      <alignment vertical="center"/>
      <protection locked="0"/>
    </xf>
    <xf numFmtId="0" fontId="12" fillId="0" borderId="13" xfId="0" applyFont="1" applyFill="1" applyBorder="1" applyAlignment="1" applyProtection="1">
      <alignment vertical="center"/>
      <protection locked="0"/>
    </xf>
    <xf numFmtId="0" fontId="12" fillId="0" borderId="8" xfId="0" applyFont="1" applyFill="1" applyBorder="1" applyAlignment="1" applyProtection="1">
      <alignment vertical="center"/>
      <protection locked="0"/>
    </xf>
    <xf numFmtId="0" fontId="12" fillId="0" borderId="14" xfId="0" applyFont="1" applyFill="1" applyBorder="1" applyAlignment="1" applyProtection="1">
      <alignment vertical="center"/>
      <protection locked="0"/>
    </xf>
    <xf numFmtId="0" fontId="21" fillId="0" borderId="8" xfId="0" applyFont="1" applyFill="1" applyBorder="1" applyAlignment="1" applyProtection="1">
      <alignment vertical="center"/>
      <protection locked="0"/>
    </xf>
    <xf numFmtId="0" fontId="21" fillId="0" borderId="14" xfId="0" applyFont="1" applyFill="1" applyBorder="1" applyAlignment="1" applyProtection="1">
      <alignment vertical="center"/>
      <protection locked="0"/>
    </xf>
    <xf numFmtId="0" fontId="21" fillId="0" borderId="13" xfId="0" applyFont="1" applyFill="1" applyBorder="1" applyAlignment="1" applyProtection="1">
      <alignment vertical="center"/>
      <protection locked="0"/>
    </xf>
    <xf numFmtId="0" fontId="12" fillId="0" borderId="3" xfId="0" applyFont="1" applyFill="1" applyBorder="1" applyAlignment="1">
      <alignment vertical="center"/>
    </xf>
    <xf numFmtId="171" fontId="21" fillId="0" borderId="3" xfId="0" applyNumberFormat="1" applyFont="1" applyFill="1" applyBorder="1" applyAlignment="1" applyProtection="1">
      <alignment vertical="center" wrapText="1"/>
      <protection locked="0"/>
    </xf>
    <xf numFmtId="0" fontId="21" fillId="0" borderId="15" xfId="0" applyFont="1" applyFill="1" applyBorder="1" applyAlignment="1" applyProtection="1">
      <alignment vertical="center"/>
      <protection locked="0"/>
    </xf>
    <xf numFmtId="0" fontId="21" fillId="0" borderId="10" xfId="0" applyFont="1" applyFill="1" applyBorder="1" applyAlignment="1" applyProtection="1">
      <alignment vertical="center"/>
      <protection locked="0"/>
    </xf>
    <xf numFmtId="0" fontId="21" fillId="0" borderId="16" xfId="0" applyFont="1" applyFill="1" applyBorder="1" applyAlignment="1" applyProtection="1">
      <alignment vertical="center"/>
      <protection locked="0"/>
    </xf>
    <xf numFmtId="3" fontId="8" fillId="0" borderId="0" xfId="0" applyNumberFormat="1" applyFont="1" applyBorder="1" applyAlignment="1" applyProtection="1">
      <alignment vertical="center"/>
      <protection locked="0"/>
    </xf>
    <xf numFmtId="170" fontId="27" fillId="0" borderId="3" xfId="0" applyNumberFormat="1" applyFont="1" applyFill="1" applyBorder="1" applyAlignment="1" applyProtection="1">
      <alignment horizontal="center" vertical="top"/>
      <protection locked="0"/>
    </xf>
    <xf numFmtId="0" fontId="9" fillId="0" borderId="6" xfId="0" applyFont="1" applyFill="1" applyBorder="1" applyAlignment="1" applyProtection="1">
      <alignment horizontal="left" vertical="center" indent="1"/>
    </xf>
    <xf numFmtId="0" fontId="9" fillId="0" borderId="4" xfId="0" applyFont="1" applyFill="1" applyBorder="1" applyAlignment="1" applyProtection="1">
      <alignment vertical="center"/>
    </xf>
    <xf numFmtId="0" fontId="9" fillId="0" borderId="4" xfId="0" applyFont="1" applyFill="1" applyBorder="1" applyAlignment="1" applyProtection="1">
      <alignment horizontal="center" vertical="center"/>
    </xf>
    <xf numFmtId="0" fontId="26" fillId="0" borderId="4" xfId="0" applyFont="1" applyFill="1" applyBorder="1" applyAlignment="1" applyProtection="1">
      <alignment horizontal="center" vertical="center" wrapText="1"/>
    </xf>
    <xf numFmtId="0" fontId="12" fillId="0" borderId="4" xfId="0" applyFont="1" applyFill="1" applyBorder="1" applyAlignment="1" applyProtection="1">
      <alignment vertical="center"/>
    </xf>
    <xf numFmtId="0" fontId="12" fillId="0" borderId="17" xfId="0" applyFont="1" applyFill="1" applyBorder="1" applyAlignment="1" applyProtection="1">
      <alignment vertical="center"/>
    </xf>
    <xf numFmtId="0" fontId="46" fillId="0" borderId="0" xfId="0" applyFont="1" applyFill="1" applyBorder="1" applyAlignment="1" applyProtection="1">
      <alignment vertical="center"/>
      <protection locked="0"/>
    </xf>
    <xf numFmtId="0" fontId="47" fillId="0" borderId="0" xfId="0" applyFont="1" applyFill="1" applyBorder="1" applyAlignment="1" applyProtection="1">
      <alignment vertical="center"/>
      <protection locked="0"/>
    </xf>
    <xf numFmtId="1" fontId="8" fillId="0" borderId="0" xfId="0" applyNumberFormat="1" applyFont="1" applyAlignment="1" applyProtection="1">
      <alignment vertical="center"/>
      <protection locked="0"/>
    </xf>
    <xf numFmtId="3" fontId="27" fillId="0" borderId="0" xfId="0" applyNumberFormat="1" applyFont="1" applyFill="1" applyBorder="1" applyAlignment="1" applyProtection="1">
      <alignment horizontal="center" vertical="center"/>
      <protection locked="0"/>
    </xf>
    <xf numFmtId="3" fontId="8" fillId="0" borderId="0" xfId="1" applyNumberFormat="1" applyFont="1" applyFill="1" applyBorder="1" applyAlignment="1" applyProtection="1">
      <alignment horizontal="center" vertical="center"/>
      <protection locked="0"/>
    </xf>
    <xf numFmtId="3" fontId="8" fillId="0" borderId="0" xfId="0" applyNumberFormat="1" applyFont="1" applyFill="1" applyBorder="1" applyAlignment="1" applyProtection="1">
      <alignment vertical="center"/>
      <protection locked="0"/>
    </xf>
    <xf numFmtId="0" fontId="10" fillId="0" borderId="0" xfId="0" applyFont="1" applyFill="1" applyBorder="1" applyAlignment="1" applyProtection="1">
      <alignment vertical="center"/>
      <protection locked="0"/>
    </xf>
    <xf numFmtId="0" fontId="9" fillId="0" borderId="0" xfId="0" applyFont="1" applyFill="1" applyBorder="1" applyAlignment="1" applyProtection="1">
      <alignment horizontal="center" vertical="top" wrapText="1"/>
      <protection locked="0"/>
    </xf>
    <xf numFmtId="3" fontId="9" fillId="0" borderId="0" xfId="0" applyNumberFormat="1" applyFont="1" applyFill="1" applyBorder="1" applyAlignment="1" applyProtection="1">
      <alignment horizontal="center" vertical="center"/>
      <protection locked="0"/>
    </xf>
    <xf numFmtId="49" fontId="8" fillId="0" borderId="0" xfId="1" applyNumberFormat="1" applyFont="1" applyFill="1" applyBorder="1" applyAlignment="1" applyProtection="1">
      <alignment horizontal="center" vertical="center"/>
      <protection locked="0"/>
    </xf>
    <xf numFmtId="3" fontId="21" fillId="0" borderId="0" xfId="0" applyNumberFormat="1" applyFont="1" applyFill="1" applyBorder="1" applyAlignment="1" applyProtection="1">
      <alignment horizontal="center" vertical="center"/>
      <protection locked="0"/>
    </xf>
    <xf numFmtId="3" fontId="11" fillId="0" borderId="0" xfId="0" applyNumberFormat="1" applyFont="1" applyFill="1" applyBorder="1" applyAlignment="1" applyProtection="1">
      <alignment horizontal="center" vertical="center"/>
      <protection locked="0"/>
    </xf>
    <xf numFmtId="3" fontId="19" fillId="0" borderId="0" xfId="0" applyNumberFormat="1"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11" fillId="0" borderId="0" xfId="0" applyFont="1" applyFill="1" applyBorder="1" applyAlignment="1" applyProtection="1">
      <alignment vertical="center"/>
      <protection locked="0"/>
    </xf>
    <xf numFmtId="10" fontId="21" fillId="0" borderId="0" xfId="0" applyNumberFormat="1" applyFont="1" applyFill="1" applyBorder="1" applyAlignment="1" applyProtection="1">
      <alignment horizontal="center" vertical="center"/>
      <protection locked="0"/>
    </xf>
    <xf numFmtId="10" fontId="19" fillId="0" borderId="0" xfId="0" applyNumberFormat="1" applyFont="1" applyFill="1" applyBorder="1" applyAlignment="1" applyProtection="1">
      <alignment horizontal="center" vertical="center"/>
      <protection locked="0"/>
    </xf>
    <xf numFmtId="10" fontId="9" fillId="0" borderId="0" xfId="0" applyNumberFormat="1" applyFont="1" applyFill="1" applyBorder="1" applyAlignment="1" applyProtection="1">
      <alignment horizontal="center" vertical="center"/>
      <protection locked="0"/>
    </xf>
    <xf numFmtId="168" fontId="9" fillId="0" borderId="10" xfId="3" applyNumberFormat="1" applyFont="1" applyFill="1" applyBorder="1" applyAlignment="1" applyProtection="1">
      <alignment horizontal="center" vertical="center"/>
      <protection locked="0"/>
    </xf>
    <xf numFmtId="1" fontId="8" fillId="0" borderId="3" xfId="0" applyNumberFormat="1" applyFont="1" applyFill="1" applyBorder="1" applyAlignment="1" applyProtection="1">
      <alignment horizontal="center" vertical="center"/>
      <protection locked="0"/>
    </xf>
    <xf numFmtId="173" fontId="8" fillId="0" borderId="7" xfId="0" applyNumberFormat="1" applyFont="1" applyFill="1" applyBorder="1" applyAlignment="1" applyProtection="1">
      <alignment horizontal="center" vertical="top"/>
      <protection locked="0"/>
    </xf>
    <xf numFmtId="173" fontId="8" fillId="0" borderId="3" xfId="0" applyNumberFormat="1" applyFont="1" applyFill="1" applyBorder="1" applyAlignment="1" applyProtection="1">
      <alignment horizontal="center" vertical="top"/>
      <protection locked="0"/>
    </xf>
    <xf numFmtId="173" fontId="11" fillId="0" borderId="18" xfId="0" applyNumberFormat="1" applyFont="1" applyFill="1" applyBorder="1" applyAlignment="1" applyProtection="1">
      <alignment horizontal="center" vertical="top"/>
      <protection locked="0"/>
    </xf>
    <xf numFmtId="173" fontId="9" fillId="0" borderId="3" xfId="1" applyNumberFormat="1" applyFont="1" applyFill="1" applyBorder="1" applyAlignment="1" applyProtection="1">
      <alignment horizontal="right" vertical="center"/>
      <protection locked="0"/>
    </xf>
    <xf numFmtId="173" fontId="9" fillId="0" borderId="3" xfId="1" applyNumberFormat="1" applyFont="1" applyFill="1" applyBorder="1" applyAlignment="1" applyProtection="1">
      <alignment vertical="center"/>
      <protection locked="0"/>
    </xf>
    <xf numFmtId="173" fontId="8" fillId="0" borderId="3" xfId="3" applyNumberFormat="1" applyFont="1" applyFill="1" applyBorder="1" applyAlignment="1" applyProtection="1">
      <alignment horizontal="center" vertical="top"/>
      <protection locked="0"/>
    </xf>
    <xf numFmtId="173" fontId="8" fillId="0" borderId="18" xfId="3" applyNumberFormat="1" applyFont="1" applyFill="1" applyBorder="1" applyAlignment="1" applyProtection="1">
      <alignment horizontal="center" vertical="top"/>
      <protection locked="0"/>
    </xf>
    <xf numFmtId="173" fontId="8" fillId="0" borderId="20" xfId="3" applyNumberFormat="1" applyFont="1" applyFill="1" applyBorder="1" applyAlignment="1" applyProtection="1">
      <alignment horizontal="center" vertical="top"/>
      <protection locked="0"/>
    </xf>
    <xf numFmtId="173" fontId="8" fillId="0" borderId="9" xfId="0" applyNumberFormat="1" applyFont="1" applyFill="1" applyBorder="1" applyAlignment="1" applyProtection="1">
      <alignment horizontal="center" vertical="center"/>
      <protection locked="0"/>
    </xf>
    <xf numFmtId="173" fontId="27" fillId="0" borderId="5" xfId="0" applyNumberFormat="1" applyFont="1" applyFill="1" applyBorder="1" applyAlignment="1" applyProtection="1">
      <alignment horizontal="center" vertical="center"/>
      <protection locked="0"/>
    </xf>
    <xf numFmtId="173" fontId="27" fillId="0" borderId="3" xfId="0" applyNumberFormat="1" applyFont="1" applyFill="1" applyBorder="1" applyAlignment="1" applyProtection="1">
      <alignment horizontal="center" vertical="center"/>
      <protection locked="0"/>
    </xf>
    <xf numFmtId="173" fontId="8" fillId="0" borderId="18" xfId="1" applyNumberFormat="1" applyFont="1" applyFill="1" applyBorder="1" applyAlignment="1" applyProtection="1">
      <alignment horizontal="center" vertical="center"/>
      <protection locked="0"/>
    </xf>
    <xf numFmtId="173" fontId="45" fillId="0" borderId="9" xfId="0" applyNumberFormat="1" applyFont="1" applyFill="1" applyBorder="1" applyAlignment="1" applyProtection="1">
      <alignment horizontal="center" vertical="center"/>
      <protection locked="0"/>
    </xf>
    <xf numFmtId="173" fontId="8" fillId="0" borderId="9" xfId="1" applyNumberFormat="1" applyFont="1" applyFill="1" applyBorder="1" applyAlignment="1" applyProtection="1">
      <alignment horizontal="center" vertical="center"/>
      <protection locked="0"/>
    </xf>
    <xf numFmtId="173" fontId="8" fillId="0" borderId="0" xfId="0" applyNumberFormat="1" applyFont="1" applyAlignment="1" applyProtection="1">
      <alignment vertical="center"/>
      <protection locked="0"/>
    </xf>
    <xf numFmtId="173" fontId="8" fillId="0" borderId="3" xfId="1" applyNumberFormat="1" applyFont="1" applyFill="1" applyBorder="1" applyAlignment="1" applyProtection="1">
      <alignment horizontal="center" vertical="center"/>
      <protection locked="0"/>
    </xf>
    <xf numFmtId="173" fontId="8" fillId="0" borderId="3" xfId="3" applyNumberFormat="1" applyFont="1" applyFill="1" applyBorder="1" applyAlignment="1" applyProtection="1">
      <alignment horizontal="center" vertical="center"/>
      <protection locked="0"/>
    </xf>
    <xf numFmtId="173" fontId="11" fillId="0" borderId="0" xfId="0" applyNumberFormat="1" applyFont="1" applyFill="1" applyBorder="1" applyAlignment="1" applyProtection="1">
      <alignment horizontal="center" vertical="top" wrapText="1"/>
    </xf>
    <xf numFmtId="173" fontId="27" fillId="0" borderId="0" xfId="0" applyNumberFormat="1" applyFont="1" applyFill="1" applyBorder="1" applyAlignment="1" applyProtection="1">
      <alignment horizontal="center" vertical="top"/>
    </xf>
    <xf numFmtId="170" fontId="27" fillId="0" borderId="3" xfId="0" applyNumberFormat="1" applyFont="1" applyFill="1" applyBorder="1" applyAlignment="1" applyProtection="1">
      <alignment horizontal="center" vertical="center"/>
      <protection locked="0"/>
    </xf>
    <xf numFmtId="173" fontId="8" fillId="0" borderId="0" xfId="0" applyNumberFormat="1" applyFont="1" applyBorder="1" applyAlignment="1" applyProtection="1">
      <alignment vertical="center"/>
      <protection locked="0"/>
    </xf>
    <xf numFmtId="0" fontId="8" fillId="0" borderId="0"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42" fillId="0" borderId="0" xfId="0" applyFont="1" applyFill="1" applyBorder="1" applyAlignment="1" applyProtection="1">
      <alignment horizontal="center" vertical="top"/>
    </xf>
    <xf numFmtId="0" fontId="8" fillId="0" borderId="0" xfId="0" applyFont="1" applyFill="1" applyBorder="1" applyAlignment="1" applyProtection="1">
      <alignment vertical="top"/>
    </xf>
    <xf numFmtId="0" fontId="36" fillId="0" borderId="0" xfId="0" applyFont="1" applyFill="1" applyBorder="1" applyAlignment="1" applyProtection="1">
      <alignment horizontal="center" vertical="top"/>
    </xf>
    <xf numFmtId="0" fontId="10" fillId="0" borderId="0" xfId="0" applyFont="1" applyFill="1" applyBorder="1" applyAlignment="1" applyProtection="1">
      <alignment vertical="top"/>
    </xf>
    <xf numFmtId="0" fontId="43" fillId="0" borderId="0" xfId="0" applyFont="1" applyFill="1" applyBorder="1" applyAlignment="1" applyProtection="1">
      <alignment horizontal="center" vertical="top"/>
    </xf>
    <xf numFmtId="0" fontId="9" fillId="0" borderId="5" xfId="0" applyFont="1" applyFill="1" applyBorder="1" applyAlignment="1" applyProtection="1">
      <alignment horizontal="center" vertical="center" wrapText="1"/>
    </xf>
    <xf numFmtId="173" fontId="8" fillId="0" borderId="21" xfId="0" applyNumberFormat="1" applyFont="1" applyFill="1" applyBorder="1" applyAlignment="1" applyProtection="1">
      <alignment horizontal="center" vertical="top"/>
    </xf>
    <xf numFmtId="173" fontId="8" fillId="0" borderId="20" xfId="0" applyNumberFormat="1" applyFont="1" applyFill="1" applyBorder="1" applyAlignment="1" applyProtection="1">
      <alignment horizontal="center" vertical="top"/>
    </xf>
    <xf numFmtId="173" fontId="8" fillId="0" borderId="0" xfId="0" applyNumberFormat="1" applyFont="1" applyFill="1" applyBorder="1" applyAlignment="1" applyProtection="1">
      <alignment horizontal="center" vertical="top"/>
    </xf>
    <xf numFmtId="173" fontId="8" fillId="0" borderId="1" xfId="0" applyNumberFormat="1" applyFont="1" applyFill="1" applyBorder="1" applyAlignment="1" applyProtection="1">
      <alignment horizontal="center" vertical="top"/>
    </xf>
    <xf numFmtId="0" fontId="9" fillId="0" borderId="21" xfId="0" applyFont="1" applyFill="1" applyBorder="1" applyAlignment="1" applyProtection="1">
      <alignment vertical="center"/>
    </xf>
    <xf numFmtId="0" fontId="12" fillId="0" borderId="21" xfId="0" applyFont="1" applyFill="1" applyBorder="1" applyAlignment="1" applyProtection="1">
      <alignment vertical="center"/>
    </xf>
    <xf numFmtId="0" fontId="9" fillId="0" borderId="21" xfId="0" applyFont="1" applyFill="1" applyBorder="1" applyAlignment="1" applyProtection="1">
      <alignment horizontal="center" vertical="center"/>
    </xf>
    <xf numFmtId="0" fontId="12" fillId="0" borderId="21" xfId="0" applyFont="1" applyFill="1" applyBorder="1" applyAlignment="1" applyProtection="1">
      <alignment horizontal="center" vertical="center"/>
    </xf>
    <xf numFmtId="0" fontId="53" fillId="0" borderId="2" xfId="0" applyFont="1" applyFill="1" applyBorder="1" applyAlignment="1" applyProtection="1">
      <alignment horizontal="left" vertical="center" indent="1"/>
    </xf>
    <xf numFmtId="164" fontId="9" fillId="0" borderId="0" xfId="0" applyNumberFormat="1" applyFont="1" applyFill="1" applyBorder="1" applyAlignment="1" applyProtection="1">
      <alignment horizontal="center" vertical="center"/>
    </xf>
    <xf numFmtId="49" fontId="9" fillId="0" borderId="0" xfId="0" applyNumberFormat="1" applyFont="1" applyFill="1" applyBorder="1" applyAlignment="1" applyProtection="1">
      <alignment horizontal="left" vertical="center"/>
    </xf>
    <xf numFmtId="0" fontId="12" fillId="0" borderId="0" xfId="0" applyFont="1" applyFill="1" applyBorder="1" applyAlignment="1" applyProtection="1">
      <alignment vertical="center"/>
    </xf>
    <xf numFmtId="164" fontId="9" fillId="0" borderId="0" xfId="0" applyNumberFormat="1"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9" fillId="0" borderId="0" xfId="0" applyNumberFormat="1"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166" fontId="9" fillId="0" borderId="4" xfId="0" applyNumberFormat="1" applyFont="1" applyFill="1" applyBorder="1" applyAlignment="1" applyProtection="1">
      <alignment horizontal="center" vertical="center"/>
    </xf>
    <xf numFmtId="0" fontId="12" fillId="0" borderId="4" xfId="0" applyFont="1" applyFill="1" applyBorder="1" applyAlignment="1" applyProtection="1">
      <alignment horizontal="center" vertical="center"/>
    </xf>
    <xf numFmtId="0" fontId="0" fillId="0" borderId="0" xfId="0" applyFill="1" applyBorder="1" applyAlignment="1" applyProtection="1">
      <alignment vertical="center"/>
    </xf>
    <xf numFmtId="0" fontId="8" fillId="0" borderId="21" xfId="0" applyFont="1" applyFill="1" applyBorder="1" applyAlignment="1" applyProtection="1">
      <alignment horizontal="center" vertical="center"/>
    </xf>
    <xf numFmtId="0" fontId="0" fillId="0" borderId="21" xfId="0" applyFill="1" applyBorder="1" applyAlignment="1" applyProtection="1">
      <alignment horizontal="center" vertical="center"/>
    </xf>
    <xf numFmtId="0" fontId="0" fillId="0" borderId="0" xfId="0" applyFill="1" applyBorder="1" applyAlignment="1" applyProtection="1">
      <alignment horizontal="center" vertical="center"/>
    </xf>
    <xf numFmtId="173" fontId="9" fillId="0" borderId="3" xfId="0" applyNumberFormat="1" applyFont="1" applyFill="1" applyBorder="1" applyAlignment="1" applyProtection="1">
      <alignment vertical="center"/>
      <protection locked="0"/>
    </xf>
    <xf numFmtId="0" fontId="9" fillId="0" borderId="7" xfId="0" applyFont="1" applyFill="1" applyBorder="1" applyAlignment="1" applyProtection="1">
      <alignment horizontal="left" vertical="center" indent="1"/>
    </xf>
    <xf numFmtId="0" fontId="9" fillId="0" borderId="5" xfId="0" applyFont="1" applyFill="1" applyBorder="1" applyAlignment="1" applyProtection="1">
      <alignment horizontal="center" vertical="center"/>
    </xf>
    <xf numFmtId="0" fontId="9" fillId="0" borderId="5" xfId="0" applyFont="1" applyFill="1" applyBorder="1" applyAlignment="1" applyProtection="1">
      <alignment horizontal="left" vertical="center" wrapText="1" indent="1"/>
    </xf>
    <xf numFmtId="0" fontId="9" fillId="0" borderId="5" xfId="0" applyFont="1" applyFill="1" applyBorder="1" applyAlignment="1" applyProtection="1">
      <alignment vertical="center"/>
    </xf>
    <xf numFmtId="0" fontId="12" fillId="0" borderId="1" xfId="0" applyFont="1" applyFill="1" applyBorder="1" applyAlignment="1" applyProtection="1">
      <alignment vertical="center"/>
    </xf>
    <xf numFmtId="0" fontId="12" fillId="0" borderId="5" xfId="0" applyFont="1" applyFill="1" applyBorder="1" applyAlignment="1" applyProtection="1">
      <alignment horizontal="center" vertical="center"/>
    </xf>
    <xf numFmtId="0" fontId="12" fillId="0" borderId="18" xfId="0" applyFont="1" applyFill="1" applyBorder="1" applyAlignment="1" applyProtection="1">
      <alignment horizontal="center" vertical="center"/>
    </xf>
    <xf numFmtId="0" fontId="46" fillId="0" borderId="4" xfId="0" applyFont="1" applyFill="1" applyBorder="1" applyAlignment="1" applyProtection="1">
      <alignment vertical="center"/>
      <protection locked="0"/>
    </xf>
    <xf numFmtId="0" fontId="46" fillId="0" borderId="21" xfId="0" applyFont="1" applyFill="1" applyBorder="1" applyAlignment="1" applyProtection="1">
      <alignment vertical="center"/>
      <protection locked="0"/>
    </xf>
    <xf numFmtId="0" fontId="47" fillId="0" borderId="21" xfId="0" applyFont="1" applyFill="1" applyBorder="1" applyAlignment="1" applyProtection="1">
      <alignment horizontal="left" vertical="center"/>
      <protection locked="0"/>
    </xf>
    <xf numFmtId="164" fontId="47" fillId="0" borderId="0" xfId="0" applyNumberFormat="1" applyFont="1" applyFill="1" applyBorder="1" applyAlignment="1" applyProtection="1">
      <alignment horizontal="center" vertical="center" wrapText="1"/>
      <protection locked="0"/>
    </xf>
    <xf numFmtId="0" fontId="47" fillId="0" borderId="4" xfId="0" applyFont="1" applyFill="1" applyBorder="1" applyAlignment="1" applyProtection="1">
      <alignment vertical="center"/>
      <protection locked="0"/>
    </xf>
    <xf numFmtId="171" fontId="21" fillId="0" borderId="3" xfId="0" applyNumberFormat="1" applyFont="1" applyFill="1" applyBorder="1" applyAlignment="1" applyProtection="1">
      <alignment horizontal="center" vertical="center" wrapText="1"/>
      <protection locked="0"/>
    </xf>
    <xf numFmtId="0" fontId="22" fillId="0" borderId="21" xfId="0" applyFont="1" applyFill="1" applyBorder="1" applyAlignment="1" applyProtection="1">
      <alignment horizontal="center" vertical="center"/>
    </xf>
    <xf numFmtId="0" fontId="25" fillId="0" borderId="21" xfId="0" applyFont="1" applyFill="1" applyBorder="1" applyAlignment="1" applyProtection="1">
      <alignment horizontal="center" vertical="center" wrapText="1"/>
    </xf>
    <xf numFmtId="0" fontId="30" fillId="0" borderId="21" xfId="0" applyFont="1" applyFill="1" applyBorder="1" applyAlignment="1" applyProtection="1">
      <alignment horizontal="right" vertical="center"/>
    </xf>
    <xf numFmtId="0" fontId="23" fillId="0" borderId="21" xfId="0" applyFont="1" applyFill="1" applyBorder="1" applyAlignment="1" applyProtection="1">
      <alignment vertical="center"/>
    </xf>
    <xf numFmtId="0" fontId="26"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173" fontId="8" fillId="0" borderId="3" xfId="0" applyNumberFormat="1" applyFont="1" applyFill="1" applyBorder="1" applyAlignment="1" applyProtection="1">
      <alignment vertical="center"/>
      <protection locked="0"/>
    </xf>
    <xf numFmtId="39" fontId="8" fillId="0" borderId="18" xfId="0" applyNumberFormat="1" applyFont="1" applyFill="1" applyBorder="1" applyAlignment="1" applyProtection="1">
      <alignment horizontal="left" vertical="center"/>
      <protection locked="0"/>
    </xf>
    <xf numFmtId="39" fontId="8" fillId="0" borderId="5" xfId="0" applyNumberFormat="1" applyFont="1" applyFill="1" applyBorder="1" applyAlignment="1" applyProtection="1">
      <alignment horizontal="left" vertical="center"/>
      <protection locked="0"/>
    </xf>
    <xf numFmtId="1" fontId="8" fillId="0" borderId="8" xfId="0" applyNumberFormat="1" applyFont="1" applyFill="1" applyBorder="1" applyAlignment="1" applyProtection="1">
      <alignment horizontal="center" vertical="center"/>
      <protection locked="0"/>
    </xf>
    <xf numFmtId="1" fontId="8" fillId="0" borderId="10" xfId="0" applyNumberFormat="1" applyFont="1" applyFill="1" applyBorder="1" applyAlignment="1" applyProtection="1">
      <alignment horizontal="center" vertical="center"/>
      <protection locked="0"/>
    </xf>
    <xf numFmtId="0" fontId="8" fillId="0" borderId="10" xfId="0" applyFont="1" applyFill="1" applyBorder="1" applyAlignment="1" applyProtection="1">
      <alignment horizontal="left" vertical="center"/>
      <protection locked="0"/>
    </xf>
    <xf numFmtId="0" fontId="8" fillId="0" borderId="3" xfId="0" applyFont="1" applyFill="1" applyBorder="1" applyAlignment="1" applyProtection="1">
      <alignment horizontal="left" vertical="center"/>
      <protection locked="0"/>
    </xf>
    <xf numFmtId="0" fontId="8" fillId="0" borderId="5" xfId="0" applyFont="1" applyFill="1" applyBorder="1" applyAlignment="1" applyProtection="1">
      <alignment horizontal="left" vertical="center"/>
      <protection locked="0"/>
    </xf>
    <xf numFmtId="0" fontId="9" fillId="0" borderId="0" xfId="0" applyFont="1" applyFill="1" applyAlignment="1" applyProtection="1">
      <alignment vertical="top"/>
      <protection locked="0"/>
    </xf>
    <xf numFmtId="173" fontId="8" fillId="0" borderId="9" xfId="0" applyNumberFormat="1" applyFont="1" applyFill="1" applyBorder="1" applyAlignment="1" applyProtection="1">
      <alignment vertical="center"/>
      <protection locked="0"/>
    </xf>
    <xf numFmtId="0" fontId="10" fillId="0" borderId="0" xfId="0" applyFont="1" applyFill="1" applyAlignment="1" applyProtection="1">
      <alignment vertical="center"/>
      <protection locked="0"/>
    </xf>
    <xf numFmtId="0" fontId="9" fillId="0" borderId="1" xfId="0" applyFont="1" applyFill="1" applyBorder="1" applyAlignment="1" applyProtection="1">
      <alignment horizontal="center" vertical="center"/>
    </xf>
    <xf numFmtId="168" fontId="9" fillId="0" borderId="17" xfId="0" applyNumberFormat="1" applyFont="1" applyFill="1" applyBorder="1" applyAlignment="1" applyProtection="1">
      <alignment horizontal="center" vertical="center"/>
      <protection locked="0"/>
    </xf>
    <xf numFmtId="0" fontId="50" fillId="4" borderId="19" xfId="0" applyFont="1" applyFill="1" applyBorder="1" applyAlignment="1">
      <alignment horizontal="left" vertical="center"/>
    </xf>
    <xf numFmtId="0" fontId="0" fillId="4" borderId="20" xfId="0" applyFill="1" applyBorder="1" applyAlignment="1"/>
    <xf numFmtId="0" fontId="32" fillId="4" borderId="6" xfId="0" applyFont="1" applyFill="1" applyBorder="1" applyAlignment="1">
      <alignment vertical="center"/>
    </xf>
    <xf numFmtId="0" fontId="0" fillId="4" borderId="17" xfId="0" applyFill="1" applyBorder="1" applyAlignment="1"/>
    <xf numFmtId="39" fontId="3" fillId="4" borderId="19" xfId="0" applyNumberFormat="1" applyFont="1" applyFill="1" applyBorder="1" applyAlignment="1" applyProtection="1">
      <alignment vertical="top"/>
    </xf>
    <xf numFmtId="39" fontId="3" fillId="4" borderId="20" xfId="0" applyNumberFormat="1" applyFont="1" applyFill="1" applyBorder="1" applyAlignment="1" applyProtection="1">
      <alignment vertical="top"/>
    </xf>
    <xf numFmtId="0" fontId="2" fillId="4" borderId="2" xfId="0" applyNumberFormat="1" applyFont="1" applyFill="1" applyBorder="1" applyAlignment="1" applyProtection="1">
      <alignment horizontal="center" vertical="top"/>
    </xf>
    <xf numFmtId="0" fontId="2" fillId="4" borderId="1" xfId="0" applyFont="1" applyFill="1" applyBorder="1" applyAlignment="1">
      <alignment vertical="top"/>
    </xf>
    <xf numFmtId="49" fontId="2" fillId="4" borderId="2" xfId="0" applyNumberFormat="1" applyFont="1" applyFill="1" applyBorder="1" applyAlignment="1" applyProtection="1">
      <alignment horizontal="center" vertical="top"/>
    </xf>
    <xf numFmtId="2" fontId="2" fillId="4" borderId="2" xfId="0" applyNumberFormat="1" applyFont="1" applyFill="1" applyBorder="1" applyAlignment="1" applyProtection="1">
      <alignment horizontal="center" vertical="top"/>
    </xf>
    <xf numFmtId="164" fontId="2" fillId="4" borderId="2" xfId="0" applyNumberFormat="1" applyFont="1" applyFill="1" applyBorder="1" applyAlignment="1" applyProtection="1">
      <alignment vertical="top"/>
    </xf>
    <xf numFmtId="0" fontId="2" fillId="4" borderId="1" xfId="0" applyFont="1" applyFill="1" applyBorder="1" applyAlignment="1">
      <alignment horizontal="left" vertical="top"/>
    </xf>
    <xf numFmtId="164" fontId="2" fillId="4" borderId="6" xfId="0" applyNumberFormat="1" applyFont="1" applyFill="1" applyBorder="1" applyAlignment="1" applyProtection="1">
      <alignment vertical="top"/>
    </xf>
    <xf numFmtId="0" fontId="2" fillId="4" borderId="1" xfId="0" applyFont="1" applyFill="1" applyBorder="1" applyAlignment="1">
      <alignment vertical="top" wrapText="1"/>
    </xf>
    <xf numFmtId="0" fontId="2" fillId="4" borderId="1" xfId="0" applyFont="1" applyFill="1" applyBorder="1" applyAlignment="1">
      <alignment horizontal="left" vertical="top" wrapText="1"/>
    </xf>
    <xf numFmtId="0" fontId="2" fillId="4" borderId="17" xfId="0" applyFont="1" applyFill="1" applyBorder="1" applyAlignment="1">
      <alignment vertical="top" wrapText="1"/>
    </xf>
    <xf numFmtId="0" fontId="2" fillId="4" borderId="17" xfId="0" applyFont="1" applyFill="1" applyBorder="1" applyAlignment="1">
      <alignment vertical="top"/>
    </xf>
    <xf numFmtId="39" fontId="3" fillId="4" borderId="7" xfId="0" applyNumberFormat="1" applyFont="1" applyFill="1" applyBorder="1" applyAlignment="1" applyProtection="1">
      <alignment horizontal="left" vertical="top"/>
    </xf>
    <xf numFmtId="164" fontId="3" fillId="4" borderId="6" xfId="0" applyNumberFormat="1" applyFont="1" applyFill="1" applyBorder="1" applyAlignment="1" applyProtection="1">
      <alignment horizontal="left" vertical="top"/>
    </xf>
    <xf numFmtId="0" fontId="10" fillId="4" borderId="8" xfId="0" applyFont="1" applyFill="1" applyBorder="1" applyAlignment="1">
      <alignment horizontal="left" vertical="center" wrapText="1"/>
    </xf>
    <xf numFmtId="0" fontId="39" fillId="4" borderId="6" xfId="0" applyFont="1" applyFill="1" applyBorder="1" applyAlignment="1"/>
    <xf numFmtId="0" fontId="0" fillId="4" borderId="17" xfId="0" applyFill="1" applyBorder="1" applyAlignment="1">
      <alignment horizontal="center"/>
    </xf>
    <xf numFmtId="0" fontId="8" fillId="4" borderId="3" xfId="0" applyFont="1" applyFill="1" applyBorder="1" applyAlignment="1">
      <alignment horizontal="left" vertical="top" wrapText="1"/>
    </xf>
    <xf numFmtId="39" fontId="8" fillId="4" borderId="3" xfId="0" applyNumberFormat="1" applyFont="1" applyFill="1" applyBorder="1" applyAlignment="1">
      <alignment horizontal="right" vertical="center" readingOrder="1"/>
    </xf>
    <xf numFmtId="0" fontId="8" fillId="4" borderId="3" xfId="0" applyFont="1" applyFill="1" applyBorder="1" applyAlignment="1">
      <alignment vertical="center" wrapText="1"/>
    </xf>
    <xf numFmtId="0" fontId="8" fillId="4" borderId="3" xfId="0" applyFont="1" applyFill="1" applyBorder="1" applyAlignment="1">
      <alignment horizontal="left" vertical="center" wrapText="1"/>
    </xf>
    <xf numFmtId="39" fontId="8" fillId="4" borderId="3" xfId="0" applyNumberFormat="1" applyFont="1" applyFill="1" applyBorder="1" applyAlignment="1">
      <alignment horizontal="right" vertical="center" wrapText="1"/>
    </xf>
    <xf numFmtId="39" fontId="8" fillId="4" borderId="3" xfId="0" applyNumberFormat="1" applyFont="1" applyFill="1" applyBorder="1" applyAlignment="1">
      <alignment vertical="center" wrapText="1"/>
    </xf>
    <xf numFmtId="0" fontId="10" fillId="4" borderId="3" xfId="0" applyFont="1" applyFill="1" applyBorder="1" applyAlignment="1">
      <alignment horizontal="left" vertical="center" wrapText="1"/>
    </xf>
    <xf numFmtId="0" fontId="8" fillId="4" borderId="1" xfId="0" applyFont="1" applyFill="1" applyBorder="1" applyAlignment="1">
      <alignment horizontal="left" vertical="center" wrapText="1"/>
    </xf>
    <xf numFmtId="39" fontId="10" fillId="4" borderId="7" xfId="0" applyNumberFormat="1" applyFont="1" applyFill="1" applyBorder="1" applyAlignment="1">
      <alignment vertical="center"/>
    </xf>
    <xf numFmtId="39" fontId="10" fillId="4" borderId="18" xfId="0" applyNumberFormat="1" applyFont="1" applyFill="1" applyBorder="1" applyAlignment="1">
      <alignment vertical="center"/>
    </xf>
    <xf numFmtId="0" fontId="64" fillId="4" borderId="2" xfId="0" applyFont="1" applyFill="1" applyBorder="1" applyAlignment="1">
      <alignment horizontal="center" vertical="center"/>
    </xf>
    <xf numFmtId="39" fontId="64" fillId="4" borderId="0" xfId="0" applyNumberFormat="1" applyFont="1" applyFill="1" applyBorder="1" applyAlignment="1" applyProtection="1">
      <alignment vertical="center"/>
    </xf>
    <xf numFmtId="39" fontId="64" fillId="4" borderId="0" xfId="0" applyNumberFormat="1" applyFont="1" applyFill="1" applyBorder="1" applyAlignment="1" applyProtection="1">
      <alignment horizontal="left" vertical="center"/>
    </xf>
    <xf numFmtId="0" fontId="32" fillId="4" borderId="0" xfId="0" applyFont="1" applyFill="1" applyBorder="1" applyAlignment="1">
      <alignment horizontal="center" vertical="center"/>
    </xf>
    <xf numFmtId="0" fontId="18" fillId="4" borderId="1" xfId="0" applyFont="1" applyFill="1" applyBorder="1" applyAlignment="1">
      <alignment horizontal="center" vertical="center"/>
    </xf>
    <xf numFmtId="0" fontId="33" fillId="4" borderId="2" xfId="0" applyFont="1" applyFill="1" applyBorder="1" applyAlignment="1">
      <alignment horizontal="center" vertical="center"/>
    </xf>
    <xf numFmtId="39" fontId="33" fillId="4" borderId="0" xfId="0" applyNumberFormat="1" applyFont="1" applyFill="1" applyBorder="1" applyAlignment="1" applyProtection="1">
      <alignment vertical="center"/>
    </xf>
    <xf numFmtId="39" fontId="33" fillId="4" borderId="0" xfId="0" applyNumberFormat="1" applyFont="1" applyFill="1" applyBorder="1" applyAlignment="1" applyProtection="1">
      <alignment horizontal="left" vertical="center"/>
    </xf>
    <xf numFmtId="0" fontId="41" fillId="4" borderId="0" xfId="0" applyFont="1" applyFill="1" applyBorder="1"/>
    <xf numFmtId="0" fontId="18" fillId="4" borderId="9" xfId="0" applyFont="1" applyFill="1" applyBorder="1"/>
    <xf numFmtId="0" fontId="30" fillId="4" borderId="2" xfId="0" applyFont="1" applyFill="1" applyBorder="1" applyAlignment="1">
      <alignment horizontal="center" vertical="center"/>
    </xf>
    <xf numFmtId="39" fontId="30" fillId="4" borderId="0" xfId="0" applyNumberFormat="1" applyFont="1" applyFill="1" applyBorder="1" applyAlignment="1" applyProtection="1">
      <alignment vertical="center"/>
    </xf>
    <xf numFmtId="0" fontId="30" fillId="4" borderId="0" xfId="0" applyFont="1" applyFill="1" applyBorder="1" applyAlignment="1">
      <alignment vertical="center"/>
    </xf>
    <xf numFmtId="0" fontId="41" fillId="4" borderId="1" xfId="0" applyFont="1" applyFill="1" applyBorder="1"/>
    <xf numFmtId="0" fontId="18" fillId="4" borderId="1" xfId="0" applyFont="1" applyFill="1" applyBorder="1"/>
    <xf numFmtId="0" fontId="18" fillId="4" borderId="3" xfId="0" applyFont="1" applyFill="1" applyBorder="1"/>
    <xf numFmtId="0" fontId="41" fillId="4" borderId="10" xfId="0" applyFont="1" applyFill="1" applyBorder="1"/>
    <xf numFmtId="0" fontId="18" fillId="4" borderId="7" xfId="0" applyFont="1" applyFill="1" applyBorder="1"/>
    <xf numFmtId="0" fontId="18" fillId="4" borderId="8" xfId="0" applyFont="1" applyFill="1" applyBorder="1"/>
    <xf numFmtId="39" fontId="30" fillId="4" borderId="0" xfId="0" applyNumberFormat="1" applyFont="1" applyFill="1" applyBorder="1" applyAlignment="1" applyProtection="1">
      <alignment vertical="center" wrapText="1"/>
    </xf>
    <xf numFmtId="0" fontId="18" fillId="4" borderId="2" xfId="0" applyFont="1" applyFill="1" applyBorder="1"/>
    <xf numFmtId="0" fontId="33" fillId="4" borderId="4" xfId="0" applyFont="1" applyFill="1" applyBorder="1" applyAlignment="1">
      <alignment horizontal="center" vertical="center"/>
    </xf>
    <xf numFmtId="39" fontId="3" fillId="4" borderId="4" xfId="0" applyNumberFormat="1" applyFont="1" applyFill="1" applyBorder="1" applyAlignment="1" applyProtection="1">
      <alignment vertical="center"/>
    </xf>
    <xf numFmtId="0" fontId="41" fillId="4" borderId="6" xfId="0" applyFont="1" applyFill="1" applyBorder="1"/>
    <xf numFmtId="0" fontId="2" fillId="4" borderId="2" xfId="0" applyFont="1" applyFill="1" applyBorder="1" applyAlignment="1">
      <alignment horizontal="center" vertical="center"/>
    </xf>
    <xf numFmtId="0" fontId="2" fillId="4" borderId="0" xfId="0" applyFont="1" applyFill="1" applyBorder="1" applyAlignment="1">
      <alignment vertical="center"/>
    </xf>
    <xf numFmtId="0" fontId="37" fillId="4" borderId="0" xfId="0" applyFont="1" applyFill="1" applyBorder="1" applyAlignment="1">
      <alignment vertical="center"/>
    </xf>
    <xf numFmtId="0" fontId="37" fillId="4" borderId="2" xfId="0" applyFont="1" applyFill="1" applyBorder="1" applyAlignment="1">
      <alignment horizontal="center" vertical="center"/>
    </xf>
    <xf numFmtId="0" fontId="18" fillId="4" borderId="10" xfId="0" applyFont="1" applyFill="1" applyBorder="1"/>
    <xf numFmtId="164" fontId="33" fillId="4" borderId="0" xfId="0" applyNumberFormat="1" applyFont="1" applyFill="1" applyBorder="1" applyAlignment="1" applyProtection="1">
      <alignment horizontal="left" vertical="center"/>
    </xf>
    <xf numFmtId="164" fontId="30" fillId="4" borderId="0" xfId="0" applyNumberFormat="1" applyFont="1" applyFill="1" applyBorder="1" applyAlignment="1" applyProtection="1">
      <alignment horizontal="left" vertical="center"/>
    </xf>
    <xf numFmtId="0" fontId="2" fillId="4" borderId="7" xfId="0" applyFont="1" applyFill="1" applyBorder="1" applyAlignment="1">
      <alignment vertical="center"/>
    </xf>
    <xf numFmtId="0" fontId="2" fillId="4" borderId="3" xfId="0" applyFont="1" applyFill="1" applyBorder="1" applyAlignment="1">
      <alignment vertical="center"/>
    </xf>
    <xf numFmtId="0" fontId="30" fillId="4" borderId="2" xfId="0" applyFont="1" applyFill="1" applyBorder="1" applyAlignment="1">
      <alignment vertical="center"/>
    </xf>
    <xf numFmtId="0" fontId="30" fillId="4" borderId="6" xfId="0" applyFont="1" applyFill="1" applyBorder="1" applyAlignment="1">
      <alignment vertical="center"/>
    </xf>
    <xf numFmtId="0" fontId="30" fillId="4" borderId="4" xfId="0" applyFont="1" applyFill="1" applyBorder="1" applyAlignment="1">
      <alignment vertical="center"/>
    </xf>
    <xf numFmtId="0" fontId="30" fillId="4" borderId="3" xfId="0" applyFont="1" applyFill="1" applyBorder="1" applyAlignment="1">
      <alignment vertical="center"/>
    </xf>
    <xf numFmtId="0" fontId="41" fillId="4" borderId="17" xfId="0" applyFont="1" applyFill="1" applyBorder="1"/>
    <xf numFmtId="0" fontId="48" fillId="4" borderId="19" xfId="0" applyFont="1" applyFill="1" applyBorder="1" applyAlignment="1" applyProtection="1">
      <alignment horizontal="left" vertical="center" indent="1"/>
    </xf>
    <xf numFmtId="0" fontId="49" fillId="4" borderId="21" xfId="0" applyFont="1" applyFill="1" applyBorder="1" applyAlignment="1" applyProtection="1">
      <alignment vertical="center"/>
    </xf>
    <xf numFmtId="0" fontId="8" fillId="4" borderId="21" xfId="0" applyFont="1" applyFill="1" applyBorder="1" applyAlignment="1" applyProtection="1">
      <alignment vertical="center"/>
    </xf>
    <xf numFmtId="0" fontId="7" fillId="4" borderId="21" xfId="0" applyFont="1" applyFill="1" applyBorder="1" applyAlignment="1" applyProtection="1">
      <alignment horizontal="center" vertical="center"/>
    </xf>
    <xf numFmtId="0" fontId="8" fillId="4" borderId="21" xfId="0" applyFont="1" applyFill="1" applyBorder="1" applyAlignment="1" applyProtection="1">
      <alignment horizontal="left" vertical="center"/>
    </xf>
    <xf numFmtId="0" fontId="8" fillId="4" borderId="20" xfId="0" applyFont="1" applyFill="1" applyBorder="1" applyAlignment="1" applyProtection="1">
      <alignment horizontal="right" vertical="center" indent="1"/>
    </xf>
    <xf numFmtId="0" fontId="9" fillId="4" borderId="0" xfId="0" applyFont="1" applyFill="1" applyBorder="1" applyAlignment="1" applyProtection="1">
      <alignment horizontal="left" vertical="center"/>
      <protection locked="0"/>
    </xf>
    <xf numFmtId="0" fontId="9" fillId="4" borderId="4" xfId="0" applyFont="1" applyFill="1" applyBorder="1" applyAlignment="1" applyProtection="1">
      <alignment horizontal="left" vertical="center"/>
      <protection locked="0"/>
    </xf>
    <xf numFmtId="0" fontId="8" fillId="4" borderId="17" xfId="0" applyFont="1" applyFill="1" applyBorder="1" applyAlignment="1" applyProtection="1">
      <alignment horizontal="center" vertical="top"/>
    </xf>
    <xf numFmtId="0" fontId="8" fillId="4" borderId="10" xfId="0" applyFont="1" applyFill="1" applyBorder="1" applyAlignment="1" applyProtection="1">
      <alignment horizontal="center" vertical="top" wrapText="1"/>
    </xf>
    <xf numFmtId="0" fontId="18" fillId="4" borderId="9" xfId="0" applyFont="1" applyFill="1" applyBorder="1" applyAlignment="1" applyProtection="1">
      <alignment horizontal="center" vertical="top" wrapText="1"/>
    </xf>
    <xf numFmtId="39" fontId="11" fillId="4" borderId="2" xfId="0" applyNumberFormat="1" applyFont="1" applyFill="1" applyBorder="1" applyAlignment="1" applyProtection="1">
      <alignment vertical="top"/>
    </xf>
    <xf numFmtId="39" fontId="11" fillId="4" borderId="0" xfId="0" applyNumberFormat="1" applyFont="1" applyFill="1" applyBorder="1" applyAlignment="1" applyProtection="1">
      <alignment vertical="top"/>
    </xf>
    <xf numFmtId="39" fontId="8" fillId="4" borderId="2" xfId="0" applyNumberFormat="1" applyFont="1" applyFill="1" applyBorder="1" applyAlignment="1" applyProtection="1">
      <alignment horizontal="right" vertical="top"/>
    </xf>
    <xf numFmtId="39" fontId="8" fillId="4" borderId="0" xfId="0" applyNumberFormat="1" applyFont="1" applyFill="1" applyBorder="1" applyAlignment="1" applyProtection="1">
      <alignment vertical="top"/>
    </xf>
    <xf numFmtId="164" fontId="8" fillId="4" borderId="2" xfId="0" applyNumberFormat="1" applyFont="1" applyFill="1" applyBorder="1" applyAlignment="1" applyProtection="1">
      <alignment vertical="top"/>
    </xf>
    <xf numFmtId="0" fontId="8" fillId="4" borderId="0" xfId="0" applyFont="1" applyFill="1" applyBorder="1" applyAlignment="1" applyProtection="1">
      <alignment vertical="top"/>
    </xf>
    <xf numFmtId="0" fontId="8" fillId="4" borderId="0" xfId="0" applyFont="1" applyFill="1" applyBorder="1" applyAlignment="1" applyProtection="1">
      <alignment horizontal="left" vertical="top"/>
    </xf>
    <xf numFmtId="0" fontId="11" fillId="4" borderId="0" xfId="0" applyFont="1" applyFill="1" applyBorder="1" applyAlignment="1" applyProtection="1">
      <alignment vertical="top"/>
    </xf>
    <xf numFmtId="0" fontId="8" fillId="4" borderId="0" xfId="0" applyFont="1" applyFill="1" applyBorder="1" applyAlignment="1" applyProtection="1">
      <alignment vertical="top" wrapText="1"/>
    </xf>
    <xf numFmtId="164" fontId="11" fillId="4" borderId="2" xfId="0" applyNumberFormat="1" applyFont="1" applyFill="1" applyBorder="1" applyAlignment="1" applyProtection="1">
      <alignment vertical="top"/>
    </xf>
    <xf numFmtId="0" fontId="11" fillId="4" borderId="0" xfId="0" applyFont="1" applyFill="1" applyBorder="1" applyAlignment="1" applyProtection="1">
      <alignment horizontal="left" vertical="top"/>
    </xf>
    <xf numFmtId="39" fontId="8" fillId="4" borderId="2" xfId="0" applyNumberFormat="1" applyFont="1" applyFill="1" applyBorder="1" applyAlignment="1" applyProtection="1">
      <alignment vertical="top"/>
    </xf>
    <xf numFmtId="39" fontId="8" fillId="4" borderId="1" xfId="0" applyNumberFormat="1" applyFont="1" applyFill="1" applyBorder="1" applyAlignment="1" applyProtection="1">
      <alignment vertical="top"/>
    </xf>
    <xf numFmtId="39" fontId="11" fillId="4" borderId="7" xfId="0" applyNumberFormat="1" applyFont="1" applyFill="1" applyBorder="1" applyAlignment="1" applyProtection="1">
      <alignment vertical="top"/>
    </xf>
    <xf numFmtId="39" fontId="8" fillId="4" borderId="18" xfId="0" applyNumberFormat="1" applyFont="1" applyFill="1" applyBorder="1" applyAlignment="1" applyProtection="1">
      <alignment vertical="top"/>
    </xf>
    <xf numFmtId="39" fontId="11" fillId="4" borderId="2" xfId="0" applyNumberFormat="1" applyFont="1" applyFill="1" applyBorder="1" applyAlignment="1" applyProtection="1">
      <alignment horizontal="left" vertical="top"/>
    </xf>
    <xf numFmtId="39" fontId="11" fillId="4" borderId="0" xfId="0" applyNumberFormat="1" applyFont="1" applyFill="1" applyBorder="1" applyAlignment="1" applyProtection="1">
      <alignment horizontal="left" vertical="top"/>
    </xf>
    <xf numFmtId="39" fontId="11" fillId="4" borderId="7" xfId="0" applyNumberFormat="1" applyFont="1" applyFill="1" applyBorder="1" applyAlignment="1" applyProtection="1">
      <alignment vertical="center"/>
    </xf>
    <xf numFmtId="0" fontId="17" fillId="4" borderId="18" xfId="0" applyFont="1" applyFill="1" applyBorder="1" applyAlignment="1" applyProtection="1">
      <alignment vertical="center"/>
    </xf>
    <xf numFmtId="39" fontId="8" fillId="4" borderId="2" xfId="0" applyNumberFormat="1" applyFont="1" applyFill="1" applyBorder="1" applyAlignment="1" applyProtection="1">
      <alignment vertical="center"/>
    </xf>
    <xf numFmtId="0" fontId="16" fillId="4" borderId="0" xfId="0" applyFont="1" applyFill="1" applyBorder="1" applyAlignment="1" applyProtection="1">
      <alignment vertical="center"/>
    </xf>
    <xf numFmtId="0" fontId="8" fillId="4" borderId="0" xfId="0" applyFont="1" applyFill="1" applyBorder="1" applyAlignment="1" applyProtection="1">
      <alignment vertical="center"/>
    </xf>
    <xf numFmtId="39" fontId="8" fillId="4" borderId="6" xfId="0" applyNumberFormat="1" applyFont="1" applyFill="1" applyBorder="1" applyAlignment="1" applyProtection="1">
      <alignment vertical="center"/>
    </xf>
    <xf numFmtId="0" fontId="8" fillId="4" borderId="4" xfId="0" applyFont="1" applyFill="1" applyBorder="1" applyAlignment="1" applyProtection="1">
      <alignment vertical="center"/>
    </xf>
    <xf numFmtId="173" fontId="8" fillId="4" borderId="3" xfId="0" applyNumberFormat="1" applyFont="1" applyFill="1" applyBorder="1" applyAlignment="1" applyProtection="1">
      <alignment horizontal="center" vertical="top"/>
    </xf>
    <xf numFmtId="173" fontId="11" fillId="4" borderId="3" xfId="0" applyNumberFormat="1" applyFont="1" applyFill="1" applyBorder="1" applyAlignment="1" applyProtection="1">
      <alignment horizontal="center" vertical="top"/>
    </xf>
    <xf numFmtId="9" fontId="11" fillId="4" borderId="7" xfId="3" applyFont="1" applyFill="1" applyBorder="1" applyAlignment="1" applyProtection="1">
      <alignment horizontal="center" vertical="top"/>
    </xf>
    <xf numFmtId="9" fontId="11" fillId="4" borderId="3" xfId="0" applyNumberFormat="1" applyFont="1" applyFill="1" applyBorder="1" applyAlignment="1" applyProtection="1">
      <alignment horizontal="center" vertical="top"/>
    </xf>
    <xf numFmtId="173" fontId="11" fillId="4" borderId="8" xfId="0" applyNumberFormat="1" applyFont="1" applyFill="1" applyBorder="1" applyAlignment="1" applyProtection="1">
      <alignment horizontal="center" vertical="top"/>
    </xf>
    <xf numFmtId="173" fontId="11" fillId="4" borderId="7" xfId="0" applyNumberFormat="1" applyFont="1" applyFill="1" applyBorder="1" applyAlignment="1" applyProtection="1">
      <alignment horizontal="center" vertical="top"/>
    </xf>
    <xf numFmtId="173" fontId="8" fillId="4" borderId="7" xfId="0" applyNumberFormat="1" applyFont="1" applyFill="1" applyBorder="1" applyAlignment="1" applyProtection="1">
      <alignment horizontal="center" vertical="top"/>
    </xf>
    <xf numFmtId="2" fontId="28" fillId="4" borderId="8" xfId="0" applyNumberFormat="1" applyFont="1" applyFill="1" applyBorder="1" applyAlignment="1" applyProtection="1">
      <alignment horizontal="center" vertical="top"/>
    </xf>
    <xf numFmtId="2" fontId="28" fillId="4" borderId="3" xfId="0" applyNumberFormat="1" applyFont="1" applyFill="1" applyBorder="1" applyAlignment="1" applyProtection="1">
      <alignment horizontal="center" vertical="top"/>
    </xf>
    <xf numFmtId="173" fontId="11" fillId="4" borderId="18" xfId="0" applyNumberFormat="1" applyFont="1" applyFill="1" applyBorder="1" applyAlignment="1" applyProtection="1">
      <alignment horizontal="center" vertical="top"/>
    </xf>
    <xf numFmtId="9" fontId="11" fillId="4" borderId="3" xfId="3" applyFont="1" applyFill="1" applyBorder="1" applyAlignment="1" applyProtection="1">
      <alignment horizontal="center" vertical="top"/>
    </xf>
    <xf numFmtId="173" fontId="11" fillId="4" borderId="17" xfId="0" applyNumberFormat="1" applyFont="1" applyFill="1" applyBorder="1" applyAlignment="1" applyProtection="1">
      <alignment horizontal="center" vertical="top"/>
    </xf>
    <xf numFmtId="9" fontId="11" fillId="4" borderId="9" xfId="3" applyFont="1" applyFill="1" applyBorder="1" applyAlignment="1" applyProtection="1">
      <alignment horizontal="center" vertical="top"/>
    </xf>
    <xf numFmtId="173" fontId="8" fillId="4" borderId="8" xfId="0" applyNumberFormat="1" applyFont="1" applyFill="1" applyBorder="1" applyAlignment="1" applyProtection="1">
      <alignment horizontal="center" vertical="top"/>
    </xf>
    <xf numFmtId="173" fontId="8" fillId="4" borderId="19" xfId="0" applyNumberFormat="1" applyFont="1" applyFill="1" applyBorder="1" applyAlignment="1" applyProtection="1">
      <alignment horizontal="center" vertical="top"/>
    </xf>
    <xf numFmtId="9" fontId="8" fillId="4" borderId="3" xfId="3" applyFont="1" applyFill="1" applyBorder="1" applyAlignment="1" applyProtection="1">
      <alignment horizontal="center" vertical="top"/>
    </xf>
    <xf numFmtId="2" fontId="28" fillId="4" borderId="7" xfId="0" applyNumberFormat="1" applyFont="1" applyFill="1" applyBorder="1" applyAlignment="1" applyProtection="1">
      <alignment horizontal="center" vertical="top"/>
    </xf>
    <xf numFmtId="173" fontId="8" fillId="4" borderId="5" xfId="0" applyNumberFormat="1" applyFont="1" applyFill="1" applyBorder="1" applyAlignment="1" applyProtection="1">
      <alignment horizontal="center" vertical="top"/>
    </xf>
    <xf numFmtId="173" fontId="8" fillId="4" borderId="18" xfId="0" applyNumberFormat="1" applyFont="1" applyFill="1" applyBorder="1" applyAlignment="1" applyProtection="1">
      <alignment horizontal="center" vertical="top"/>
    </xf>
    <xf numFmtId="2" fontId="40" fillId="4" borderId="0" xfId="0" applyNumberFormat="1" applyFont="1" applyFill="1" applyBorder="1" applyAlignment="1" applyProtection="1">
      <alignment horizontal="center" vertical="top"/>
    </xf>
    <xf numFmtId="3" fontId="10" fillId="4" borderId="0" xfId="0" applyNumberFormat="1" applyFont="1" applyFill="1" applyBorder="1" applyAlignment="1" applyProtection="1">
      <alignment horizontal="center" vertical="top"/>
    </xf>
    <xf numFmtId="10" fontId="2" fillId="4" borderId="0" xfId="1" applyNumberFormat="1" applyFont="1" applyFill="1" applyBorder="1" applyAlignment="1" applyProtection="1">
      <alignment horizontal="center" vertical="top"/>
    </xf>
    <xf numFmtId="0" fontId="2" fillId="4" borderId="0" xfId="0" applyFont="1" applyFill="1" applyBorder="1" applyAlignment="1" applyProtection="1">
      <alignment horizontal="center" vertical="center"/>
    </xf>
    <xf numFmtId="0" fontId="2" fillId="4" borderId="4" xfId="0" applyFont="1" applyFill="1" applyBorder="1" applyAlignment="1" applyProtection="1">
      <alignment horizontal="center" vertical="center"/>
    </xf>
    <xf numFmtId="9" fontId="8" fillId="4" borderId="2" xfId="3" applyFont="1" applyFill="1" applyBorder="1" applyAlignment="1" applyProtection="1">
      <alignment horizontal="center" vertical="top"/>
    </xf>
    <xf numFmtId="9" fontId="8" fillId="4" borderId="2" xfId="0" applyNumberFormat="1" applyFont="1" applyFill="1" applyBorder="1" applyAlignment="1" applyProtection="1">
      <alignment horizontal="center" vertical="top"/>
    </xf>
    <xf numFmtId="9" fontId="8" fillId="4" borderId="0" xfId="3" applyFont="1" applyFill="1" applyBorder="1" applyAlignment="1" applyProtection="1">
      <alignment horizontal="center" vertical="top"/>
    </xf>
    <xf numFmtId="9" fontId="8" fillId="4" borderId="8" xfId="3" applyFont="1" applyFill="1" applyBorder="1" applyAlignment="1" applyProtection="1">
      <alignment horizontal="center" vertical="top"/>
    </xf>
    <xf numFmtId="9" fontId="8" fillId="4" borderId="0" xfId="0" applyNumberFormat="1" applyFont="1" applyFill="1" applyBorder="1" applyAlignment="1" applyProtection="1">
      <alignment horizontal="center" vertical="top"/>
    </xf>
    <xf numFmtId="9" fontId="8" fillId="4" borderId="9" xfId="3" applyFont="1" applyFill="1" applyBorder="1" applyAlignment="1" applyProtection="1">
      <alignment horizontal="center" vertical="top"/>
    </xf>
    <xf numFmtId="9" fontId="11" fillId="4" borderId="9" xfId="0" applyNumberFormat="1" applyFont="1" applyFill="1" applyBorder="1" applyAlignment="1" applyProtection="1">
      <alignment horizontal="center" vertical="top"/>
    </xf>
    <xf numFmtId="173" fontId="11" fillId="4" borderId="9" xfId="0" applyNumberFormat="1" applyFont="1" applyFill="1" applyBorder="1" applyAlignment="1" applyProtection="1">
      <alignment horizontal="center" vertical="top"/>
    </xf>
    <xf numFmtId="9" fontId="11" fillId="4" borderId="10" xfId="0" applyNumberFormat="1" applyFont="1" applyFill="1" applyBorder="1" applyAlignment="1" applyProtection="1">
      <alignment horizontal="center" vertical="top"/>
    </xf>
    <xf numFmtId="0" fontId="9" fillId="4" borderId="21" xfId="0" applyFont="1" applyFill="1" applyBorder="1" applyAlignment="1" applyProtection="1">
      <alignment vertical="center"/>
    </xf>
    <xf numFmtId="0" fontId="48" fillId="4" borderId="21" xfId="0" applyFont="1" applyFill="1" applyBorder="1" applyAlignment="1" applyProtection="1">
      <alignment vertical="center"/>
    </xf>
    <xf numFmtId="0" fontId="12" fillId="4" borderId="21" xfId="0" applyFont="1" applyFill="1" applyBorder="1" applyAlignment="1" applyProtection="1">
      <alignment vertical="center"/>
    </xf>
    <xf numFmtId="0" fontId="8" fillId="4" borderId="21" xfId="0" applyFont="1" applyFill="1" applyBorder="1" applyAlignment="1" applyProtection="1">
      <alignment horizontal="right" vertical="center" indent="1"/>
    </xf>
    <xf numFmtId="166" fontId="11" fillId="4" borderId="0" xfId="0" applyNumberFormat="1" applyFont="1" applyFill="1" applyBorder="1" applyAlignment="1" applyProtection="1">
      <alignment horizontal="center" vertical="center"/>
    </xf>
    <xf numFmtId="0" fontId="9" fillId="4" borderId="0" xfId="0" applyFont="1" applyFill="1" applyBorder="1" applyAlignment="1" applyProtection="1">
      <alignment horizontal="center" vertical="center"/>
    </xf>
    <xf numFmtId="0" fontId="9" fillId="4" borderId="4" xfId="0" applyNumberFormat="1" applyFont="1" applyFill="1" applyBorder="1" applyAlignment="1" applyProtection="1">
      <alignment horizontal="center" vertical="center"/>
    </xf>
    <xf numFmtId="0" fontId="11" fillId="4" borderId="10" xfId="0" applyFont="1" applyFill="1" applyBorder="1" applyAlignment="1" applyProtection="1">
      <alignment vertical="center"/>
    </xf>
    <xf numFmtId="0" fontId="9" fillId="4" borderId="6" xfId="0" applyFont="1" applyFill="1" applyBorder="1" applyAlignment="1" applyProtection="1">
      <alignment vertical="center"/>
    </xf>
    <xf numFmtId="0" fontId="9" fillId="4" borderId="10" xfId="0" applyFont="1" applyFill="1" applyBorder="1" applyAlignment="1" applyProtection="1">
      <alignment horizontal="center" vertical="center" wrapText="1"/>
    </xf>
    <xf numFmtId="0" fontId="9" fillId="4" borderId="17" xfId="0" applyFont="1" applyFill="1" applyBorder="1" applyAlignment="1" applyProtection="1">
      <alignment horizontal="center" vertical="center" wrapText="1"/>
    </xf>
    <xf numFmtId="173" fontId="9" fillId="4" borderId="3" xfId="1" applyNumberFormat="1" applyFont="1" applyFill="1" applyBorder="1" applyAlignment="1" applyProtection="1">
      <alignment horizontal="right" vertical="center"/>
    </xf>
    <xf numFmtId="173" fontId="9" fillId="4" borderId="3" xfId="1" applyNumberFormat="1" applyFont="1" applyFill="1" applyBorder="1" applyAlignment="1" applyProtection="1">
      <alignment vertical="center"/>
    </xf>
    <xf numFmtId="0" fontId="9" fillId="4" borderId="7" xfId="0" applyFont="1" applyFill="1" applyBorder="1" applyAlignment="1" applyProtection="1">
      <alignment vertical="center"/>
    </xf>
    <xf numFmtId="0" fontId="9" fillId="4" borderId="18" xfId="0" applyFont="1" applyFill="1" applyBorder="1" applyAlignment="1" applyProtection="1">
      <alignment vertical="center"/>
    </xf>
    <xf numFmtId="173" fontId="9" fillId="4" borderId="8" xfId="1" applyNumberFormat="1" applyFont="1" applyFill="1" applyBorder="1" applyAlignment="1" applyProtection="1">
      <alignment horizontal="right" vertical="center"/>
    </xf>
    <xf numFmtId="173" fontId="11" fillId="4" borderId="8" xfId="1" applyNumberFormat="1" applyFont="1" applyFill="1" applyBorder="1" applyAlignment="1" applyProtection="1">
      <alignment horizontal="right" vertical="center"/>
    </xf>
    <xf numFmtId="0" fontId="9" fillId="4" borderId="0" xfId="0" applyFont="1" applyFill="1" applyBorder="1" applyAlignment="1" applyProtection="1">
      <alignment vertical="center"/>
    </xf>
    <xf numFmtId="169" fontId="9" fillId="4" borderId="1" xfId="3" applyNumberFormat="1" applyFont="1" applyFill="1" applyBorder="1" applyAlignment="1" applyProtection="1">
      <alignment vertical="center"/>
    </xf>
    <xf numFmtId="39" fontId="11" fillId="4" borderId="7" xfId="0" applyNumberFormat="1" applyFont="1" applyFill="1" applyBorder="1" applyAlignment="1" applyProtection="1">
      <alignment horizontal="left" vertical="center"/>
    </xf>
    <xf numFmtId="0" fontId="9" fillId="4" borderId="5" xfId="0" applyFont="1" applyFill="1" applyBorder="1" applyAlignment="1" applyProtection="1">
      <alignment vertical="center"/>
    </xf>
    <xf numFmtId="169" fontId="9" fillId="4" borderId="18" xfId="0" applyNumberFormat="1" applyFont="1" applyFill="1" applyBorder="1" applyAlignment="1" applyProtection="1">
      <alignment horizontal="right" vertical="center"/>
    </xf>
    <xf numFmtId="168" fontId="9" fillId="4" borderId="18" xfId="0" applyNumberFormat="1" applyFont="1" applyFill="1" applyBorder="1" applyAlignment="1" applyProtection="1">
      <alignment horizontal="center" vertical="center"/>
    </xf>
    <xf numFmtId="168" fontId="9" fillId="4" borderId="3" xfId="0" applyNumberFormat="1" applyFont="1" applyFill="1" applyBorder="1" applyAlignment="1" applyProtection="1">
      <alignment horizontal="center" vertical="center"/>
    </xf>
    <xf numFmtId="0" fontId="11" fillId="4" borderId="3" xfId="0" applyFont="1" applyFill="1" applyBorder="1" applyAlignment="1" applyProtection="1">
      <alignment vertical="center"/>
    </xf>
    <xf numFmtId="0" fontId="9" fillId="4" borderId="3" xfId="0" applyFont="1" applyFill="1" applyBorder="1" applyAlignment="1" applyProtection="1">
      <alignment horizontal="center" vertical="center" wrapText="1"/>
    </xf>
    <xf numFmtId="0" fontId="9" fillId="4" borderId="3" xfId="0" applyFont="1" applyFill="1" applyBorder="1" applyAlignment="1" applyProtection="1">
      <alignment vertical="center"/>
    </xf>
    <xf numFmtId="173" fontId="9" fillId="4" borderId="3" xfId="0" applyNumberFormat="1" applyFont="1" applyFill="1" applyBorder="1" applyAlignment="1" applyProtection="1">
      <alignment vertical="center"/>
    </xf>
    <xf numFmtId="173" fontId="11" fillId="4" borderId="3" xfId="0" applyNumberFormat="1" applyFont="1" applyFill="1" applyBorder="1" applyAlignment="1" applyProtection="1">
      <alignment vertical="center"/>
    </xf>
    <xf numFmtId="173" fontId="11" fillId="4" borderId="3" xfId="1" applyNumberFormat="1" applyFont="1" applyFill="1" applyBorder="1" applyAlignment="1" applyProtection="1">
      <alignment horizontal="right" vertical="center"/>
    </xf>
    <xf numFmtId="0" fontId="8" fillId="4" borderId="21" xfId="0" applyFont="1" applyFill="1" applyBorder="1" applyAlignment="1" applyProtection="1">
      <alignment vertical="center"/>
      <protection locked="0"/>
    </xf>
    <xf numFmtId="0" fontId="8" fillId="4" borderId="21" xfId="0" applyFont="1" applyFill="1" applyBorder="1" applyAlignment="1" applyProtection="1">
      <alignment horizontal="left" vertical="center"/>
      <protection locked="0"/>
    </xf>
    <xf numFmtId="166" fontId="11" fillId="4" borderId="1" xfId="0" applyNumberFormat="1" applyFont="1" applyFill="1" applyBorder="1" applyAlignment="1" applyProtection="1">
      <alignment horizontal="center" vertical="center"/>
    </xf>
    <xf numFmtId="39" fontId="11" fillId="4" borderId="2" xfId="0" applyNumberFormat="1" applyFont="1" applyFill="1" applyBorder="1" applyAlignment="1" applyProtection="1">
      <alignment vertical="top"/>
      <protection locked="0"/>
    </xf>
    <xf numFmtId="39" fontId="11" fillId="4" borderId="0" xfId="0" applyNumberFormat="1" applyFont="1" applyFill="1" applyBorder="1" applyAlignment="1" applyProtection="1">
      <alignment vertical="top"/>
      <protection locked="0"/>
    </xf>
    <xf numFmtId="39" fontId="8" fillId="4" borderId="2" xfId="0" applyNumberFormat="1" applyFont="1" applyFill="1" applyBorder="1" applyAlignment="1" applyProtection="1">
      <alignment horizontal="right" vertical="top"/>
      <protection locked="0"/>
    </xf>
    <xf numFmtId="39" fontId="8" fillId="4" borderId="0" xfId="0" applyNumberFormat="1" applyFont="1" applyFill="1" applyBorder="1" applyAlignment="1" applyProtection="1">
      <alignment vertical="top"/>
      <protection locked="0"/>
    </xf>
    <xf numFmtId="164" fontId="8" fillId="4" borderId="2" xfId="0" applyNumberFormat="1" applyFont="1" applyFill="1" applyBorder="1" applyAlignment="1" applyProtection="1">
      <alignment vertical="top"/>
      <protection locked="0"/>
    </xf>
    <xf numFmtId="0" fontId="8" fillId="4" borderId="0" xfId="0" applyFont="1" applyFill="1" applyBorder="1" applyAlignment="1" applyProtection="1">
      <alignment vertical="top"/>
      <protection locked="0"/>
    </xf>
    <xf numFmtId="0" fontId="8" fillId="4" borderId="0" xfId="0" applyFont="1" applyFill="1" applyBorder="1" applyAlignment="1" applyProtection="1">
      <alignment horizontal="left" vertical="top"/>
      <protection locked="0"/>
    </xf>
    <xf numFmtId="0" fontId="11" fillId="4" borderId="0" xfId="0" applyFont="1" applyFill="1" applyBorder="1" applyAlignment="1" applyProtection="1">
      <alignment vertical="top"/>
      <protection locked="0"/>
    </xf>
    <xf numFmtId="0" fontId="8" fillId="4" borderId="0" xfId="0" applyFont="1" applyFill="1" applyBorder="1" applyAlignment="1" applyProtection="1">
      <alignment vertical="top" wrapText="1"/>
      <protection locked="0"/>
    </xf>
    <xf numFmtId="164" fontId="11" fillId="4" borderId="2" xfId="0" applyNumberFormat="1" applyFont="1" applyFill="1" applyBorder="1" applyAlignment="1" applyProtection="1">
      <alignment vertical="top"/>
      <protection locked="0"/>
    </xf>
    <xf numFmtId="0" fontId="11" fillId="4" borderId="0" xfId="0" applyFont="1" applyFill="1" applyBorder="1" applyAlignment="1" applyProtection="1">
      <alignment horizontal="left" vertical="top"/>
      <protection locked="0"/>
    </xf>
    <xf numFmtId="39" fontId="8" fillId="4" borderId="2" xfId="0" applyNumberFormat="1" applyFont="1" applyFill="1" applyBorder="1" applyAlignment="1" applyProtection="1">
      <alignment vertical="top"/>
      <protection locked="0"/>
    </xf>
    <xf numFmtId="3" fontId="11" fillId="4" borderId="1" xfId="0" applyNumberFormat="1" applyFont="1" applyFill="1" applyBorder="1" applyAlignment="1" applyProtection="1">
      <alignment horizontal="center" vertical="top"/>
      <protection locked="0"/>
    </xf>
    <xf numFmtId="3" fontId="8" fillId="4" borderId="0" xfId="0" applyNumberFormat="1" applyFont="1" applyFill="1" applyBorder="1" applyAlignment="1" applyProtection="1">
      <alignment horizontal="left" vertical="top"/>
      <protection locked="0"/>
    </xf>
    <xf numFmtId="3" fontId="11" fillId="4" borderId="0" xfId="0" applyNumberFormat="1" applyFont="1" applyFill="1" applyBorder="1" applyAlignment="1" applyProtection="1">
      <alignment horizontal="left" vertical="top"/>
      <protection locked="0"/>
    </xf>
    <xf numFmtId="165" fontId="11" fillId="4" borderId="0" xfId="1" applyNumberFormat="1" applyFont="1" applyFill="1" applyBorder="1" applyAlignment="1" applyProtection="1">
      <alignment horizontal="left" vertical="top"/>
      <protection locked="0"/>
    </xf>
    <xf numFmtId="9" fontId="11" fillId="4" borderId="0" xfId="3" applyFont="1" applyFill="1" applyBorder="1" applyAlignment="1" applyProtection="1">
      <alignment horizontal="left" vertical="top"/>
      <protection locked="0"/>
    </xf>
    <xf numFmtId="9" fontId="11" fillId="4" borderId="0" xfId="0" applyNumberFormat="1" applyFont="1" applyFill="1" applyBorder="1" applyAlignment="1" applyProtection="1">
      <alignment horizontal="left" vertical="top"/>
      <protection locked="0"/>
    </xf>
    <xf numFmtId="3" fontId="11" fillId="4" borderId="1" xfId="0" applyNumberFormat="1" applyFont="1" applyFill="1" applyBorder="1" applyAlignment="1" applyProtection="1">
      <alignment horizontal="left" vertical="top"/>
      <protection locked="0"/>
    </xf>
    <xf numFmtId="2" fontId="28" fillId="4" borderId="0" xfId="0" applyNumberFormat="1" applyFont="1" applyFill="1" applyBorder="1" applyAlignment="1" applyProtection="1">
      <alignment horizontal="left" vertical="top"/>
      <protection locked="0"/>
    </xf>
    <xf numFmtId="0" fontId="52" fillId="4" borderId="19" xfId="0" applyFont="1" applyFill="1" applyBorder="1" applyAlignment="1" applyProtection="1">
      <alignment horizontal="left" vertical="center" indent="1"/>
    </xf>
    <xf numFmtId="0" fontId="60" fillId="4" borderId="2" xfId="0" applyFont="1" applyFill="1" applyBorder="1" applyAlignment="1" applyProtection="1">
      <alignment horizontal="left" vertical="center" indent="1"/>
    </xf>
    <xf numFmtId="0" fontId="60" fillId="4" borderId="6" xfId="0" applyFont="1" applyFill="1" applyBorder="1" applyAlignment="1" applyProtection="1">
      <alignment horizontal="left" vertical="center" indent="1"/>
    </xf>
    <xf numFmtId="171" fontId="21" fillId="4" borderId="3" xfId="0" applyNumberFormat="1" applyFont="1" applyFill="1" applyBorder="1" applyAlignment="1" applyProtection="1">
      <alignment horizontal="center" vertical="center" wrapText="1"/>
    </xf>
    <xf numFmtId="171" fontId="21" fillId="4" borderId="7" xfId="0" applyNumberFormat="1" applyFont="1" applyFill="1" applyBorder="1" applyAlignment="1" applyProtection="1">
      <alignment horizontal="center" vertical="center" wrapText="1"/>
    </xf>
    <xf numFmtId="0" fontId="48" fillId="4" borderId="19" xfId="0" applyFont="1" applyFill="1" applyBorder="1" applyAlignment="1" applyProtection="1">
      <alignment horizontal="left" vertical="center" indent="2"/>
    </xf>
    <xf numFmtId="0" fontId="7" fillId="4" borderId="21" xfId="0" applyFont="1" applyFill="1" applyBorder="1" applyAlignment="1" applyProtection="1">
      <alignment horizontal="left" vertical="center" indent="1"/>
    </xf>
    <xf numFmtId="0" fontId="7" fillId="4" borderId="21" xfId="0" applyFont="1" applyFill="1" applyBorder="1" applyAlignment="1" applyProtection="1">
      <alignment horizontal="left" vertical="center"/>
    </xf>
    <xf numFmtId="0" fontId="8" fillId="4" borderId="20" xfId="0" applyFont="1" applyFill="1" applyBorder="1" applyAlignment="1" applyProtection="1">
      <alignment horizontal="left" vertical="center" indent="1"/>
    </xf>
    <xf numFmtId="0" fontId="4" fillId="4" borderId="2" xfId="0" applyFont="1" applyFill="1" applyBorder="1" applyAlignment="1" applyProtection="1">
      <alignment horizontal="left" vertical="center" indent="1"/>
    </xf>
    <xf numFmtId="0" fontId="5" fillId="4" borderId="0" xfId="0" applyFont="1" applyFill="1" applyBorder="1" applyAlignment="1" applyProtection="1">
      <alignment horizontal="left" vertical="center" indent="1"/>
    </xf>
    <xf numFmtId="164" fontId="9" fillId="4" borderId="0" xfId="0" applyNumberFormat="1" applyFont="1" applyFill="1" applyBorder="1" applyAlignment="1" applyProtection="1">
      <alignment vertical="center" wrapText="1"/>
    </xf>
    <xf numFmtId="166" fontId="11" fillId="4" borderId="1" xfId="0" applyNumberFormat="1" applyFont="1" applyFill="1" applyBorder="1" applyAlignment="1" applyProtection="1">
      <alignment horizontal="left" vertical="center" indent="2"/>
    </xf>
    <xf numFmtId="0" fontId="4" fillId="4" borderId="0" xfId="0" applyFont="1" applyFill="1" applyBorder="1" applyAlignment="1" applyProtection="1">
      <alignment horizontal="left" vertical="center"/>
    </xf>
    <xf numFmtId="0" fontId="9" fillId="4" borderId="0" xfId="0" applyFont="1" applyFill="1" applyBorder="1" applyAlignment="1" applyProtection="1">
      <alignment vertical="center" wrapText="1"/>
    </xf>
    <xf numFmtId="0" fontId="9" fillId="4" borderId="1" xfId="0" applyFont="1" applyFill="1" applyBorder="1" applyAlignment="1" applyProtection="1">
      <alignment horizontal="left" vertical="center" indent="2"/>
    </xf>
    <xf numFmtId="0" fontId="4" fillId="4" borderId="6" xfId="0" applyFont="1" applyFill="1" applyBorder="1" applyAlignment="1" applyProtection="1">
      <alignment horizontal="left" vertical="center" indent="1"/>
    </xf>
    <xf numFmtId="0" fontId="5" fillId="4" borderId="4" xfId="0" applyFont="1" applyFill="1" applyBorder="1" applyAlignment="1" applyProtection="1">
      <alignment horizontal="left" vertical="center" indent="1"/>
    </xf>
    <xf numFmtId="0" fontId="9" fillId="4" borderId="4" xfId="0" applyFont="1" applyFill="1" applyBorder="1" applyAlignment="1" applyProtection="1">
      <alignment vertical="center"/>
    </xf>
    <xf numFmtId="0" fontId="9" fillId="4" borderId="17" xfId="0" applyNumberFormat="1" applyFont="1" applyFill="1" applyBorder="1" applyAlignment="1" applyProtection="1">
      <alignment horizontal="left" vertical="center" indent="2"/>
    </xf>
    <xf numFmtId="0" fontId="27" fillId="4" borderId="17" xfId="0" applyFont="1" applyFill="1" applyBorder="1" applyAlignment="1" applyProtection="1">
      <alignment horizontal="center" vertical="top"/>
    </xf>
    <xf numFmtId="0" fontId="27" fillId="4" borderId="10" xfId="0" applyFont="1" applyFill="1" applyBorder="1" applyAlignment="1" applyProtection="1">
      <alignment horizontal="center" vertical="top" wrapText="1"/>
    </xf>
    <xf numFmtId="0" fontId="8" fillId="4" borderId="9" xfId="0" applyFont="1" applyFill="1" applyBorder="1" applyAlignment="1" applyProtection="1">
      <alignment horizontal="center" vertical="top" wrapText="1"/>
    </xf>
    <xf numFmtId="0" fontId="9" fillId="4" borderId="3" xfId="0" applyFont="1" applyFill="1" applyBorder="1" applyAlignment="1" applyProtection="1">
      <alignment horizontal="center" vertical="top" wrapText="1"/>
    </xf>
    <xf numFmtId="0" fontId="11" fillId="4" borderId="10" xfId="0" applyFont="1" applyFill="1" applyBorder="1" applyAlignment="1" applyProtection="1">
      <alignment horizontal="center" vertical="top" wrapText="1"/>
    </xf>
    <xf numFmtId="2" fontId="19" fillId="4" borderId="3" xfId="0" applyNumberFormat="1" applyFont="1" applyFill="1" applyBorder="1" applyAlignment="1" applyProtection="1">
      <alignment horizontal="center" vertical="top"/>
    </xf>
    <xf numFmtId="173" fontId="19" fillId="4" borderId="3" xfId="0" applyNumberFormat="1" applyFont="1" applyFill="1" applyBorder="1" applyAlignment="1" applyProtection="1">
      <alignment horizontal="center" vertical="top"/>
    </xf>
    <xf numFmtId="173" fontId="11" fillId="4" borderId="3" xfId="3" applyNumberFormat="1" applyFont="1" applyFill="1" applyBorder="1" applyAlignment="1" applyProtection="1">
      <alignment horizontal="center" vertical="top"/>
    </xf>
    <xf numFmtId="3" fontId="11" fillId="4" borderId="3" xfId="0" applyNumberFormat="1" applyFont="1" applyFill="1" applyBorder="1" applyAlignment="1" applyProtection="1">
      <alignment horizontal="center" vertical="top"/>
    </xf>
    <xf numFmtId="173" fontId="10" fillId="4" borderId="3" xfId="0" applyNumberFormat="1" applyFont="1" applyFill="1" applyBorder="1" applyAlignment="1" applyProtection="1">
      <alignment horizontal="center" vertical="top"/>
    </xf>
    <xf numFmtId="2" fontId="27" fillId="4" borderId="3" xfId="0" applyNumberFormat="1" applyFont="1" applyFill="1" applyBorder="1" applyAlignment="1" applyProtection="1">
      <alignment horizontal="center" vertical="top"/>
    </xf>
    <xf numFmtId="173" fontId="27" fillId="4" borderId="3" xfId="0" applyNumberFormat="1" applyFont="1" applyFill="1" applyBorder="1" applyAlignment="1" applyProtection="1">
      <alignment horizontal="center" vertical="top"/>
    </xf>
    <xf numFmtId="173" fontId="8" fillId="4" borderId="8" xfId="1" applyNumberFormat="1" applyFont="1" applyFill="1" applyBorder="1" applyAlignment="1" applyProtection="1">
      <alignment horizontal="center" vertical="top"/>
    </xf>
    <xf numFmtId="3" fontId="8" fillId="4" borderId="3" xfId="0" applyNumberFormat="1" applyFont="1" applyFill="1" applyBorder="1" applyAlignment="1" applyProtection="1">
      <alignment horizontal="center" vertical="top"/>
    </xf>
    <xf numFmtId="170" fontId="27" fillId="4" borderId="3" xfId="0" applyNumberFormat="1" applyFont="1" applyFill="1" applyBorder="1" applyAlignment="1" applyProtection="1">
      <alignment horizontal="center" vertical="top"/>
    </xf>
    <xf numFmtId="3" fontId="27" fillId="4" borderId="8" xfId="0" applyNumberFormat="1" applyFont="1" applyFill="1" applyBorder="1" applyAlignment="1" applyProtection="1">
      <alignment horizontal="center" vertical="top"/>
    </xf>
    <xf numFmtId="3" fontId="27" fillId="4" borderId="9" xfId="0" applyNumberFormat="1" applyFont="1" applyFill="1" applyBorder="1" applyAlignment="1" applyProtection="1">
      <alignment horizontal="center" vertical="top"/>
    </xf>
    <xf numFmtId="3" fontId="27" fillId="4" borderId="10" xfId="0" applyNumberFormat="1" applyFont="1" applyFill="1" applyBorder="1" applyAlignment="1" applyProtection="1">
      <alignment horizontal="center" vertical="top"/>
    </xf>
    <xf numFmtId="1" fontId="19" fillId="4" borderId="10" xfId="0" applyNumberFormat="1" applyFont="1" applyFill="1" applyBorder="1" applyAlignment="1" applyProtection="1">
      <alignment horizontal="center" vertical="top"/>
    </xf>
    <xf numFmtId="173" fontId="11" fillId="4" borderId="3" xfId="1" applyNumberFormat="1" applyFont="1" applyFill="1" applyBorder="1" applyAlignment="1" applyProtection="1">
      <alignment horizontal="center" vertical="top"/>
    </xf>
    <xf numFmtId="1" fontId="27" fillId="4" borderId="3" xfId="0" applyNumberFormat="1" applyFont="1" applyFill="1" applyBorder="1" applyAlignment="1" applyProtection="1">
      <alignment horizontal="center" vertical="top"/>
    </xf>
    <xf numFmtId="1" fontId="27" fillId="4" borderId="8" xfId="0" applyNumberFormat="1" applyFont="1" applyFill="1" applyBorder="1" applyAlignment="1" applyProtection="1">
      <alignment horizontal="center" vertical="top"/>
    </xf>
    <xf numFmtId="164" fontId="8" fillId="4" borderId="2" xfId="0" applyNumberFormat="1" applyFont="1" applyFill="1" applyBorder="1" applyAlignment="1" applyProtection="1">
      <alignment vertical="center"/>
    </xf>
    <xf numFmtId="1" fontId="27" fillId="4" borderId="8" xfId="0" applyNumberFormat="1" applyFont="1" applyFill="1" applyBorder="1" applyAlignment="1" applyProtection="1">
      <alignment horizontal="center" vertical="center"/>
    </xf>
    <xf numFmtId="173" fontId="27" fillId="4" borderId="18" xfId="0" applyNumberFormat="1" applyFont="1" applyFill="1" applyBorder="1" applyAlignment="1" applyProtection="1">
      <alignment horizontal="center" vertical="center"/>
    </xf>
    <xf numFmtId="173" fontId="8" fillId="4" borderId="8" xfId="1" applyNumberFormat="1" applyFont="1" applyFill="1" applyBorder="1" applyAlignment="1" applyProtection="1">
      <alignment horizontal="center" vertical="center"/>
    </xf>
    <xf numFmtId="173" fontId="8" fillId="4" borderId="3" xfId="0" applyNumberFormat="1" applyFont="1" applyFill="1" applyBorder="1" applyAlignment="1" applyProtection="1">
      <alignment horizontal="center" vertical="center"/>
    </xf>
    <xf numFmtId="3" fontId="8" fillId="4" borderId="3" xfId="0" applyNumberFormat="1" applyFont="1" applyFill="1" applyBorder="1" applyAlignment="1" applyProtection="1">
      <alignment horizontal="center" vertical="center"/>
    </xf>
    <xf numFmtId="170" fontId="27" fillId="4" borderId="3" xfId="0" applyNumberFormat="1" applyFont="1" applyFill="1" applyBorder="1" applyAlignment="1" applyProtection="1">
      <alignment horizontal="center" vertical="center"/>
    </xf>
    <xf numFmtId="1" fontId="27" fillId="4" borderId="9" xfId="0" applyNumberFormat="1" applyFont="1" applyFill="1" applyBorder="1" applyAlignment="1" applyProtection="1">
      <alignment horizontal="center" vertical="top"/>
    </xf>
    <xf numFmtId="173" fontId="27" fillId="4" borderId="18" xfId="0" applyNumberFormat="1" applyFont="1" applyFill="1" applyBorder="1" applyAlignment="1" applyProtection="1">
      <alignment horizontal="center" vertical="top"/>
    </xf>
    <xf numFmtId="2" fontId="21" fillId="4" borderId="9" xfId="0" applyNumberFormat="1" applyFont="1" applyFill="1" applyBorder="1" applyAlignment="1" applyProtection="1">
      <alignment horizontal="center" vertical="top"/>
    </xf>
    <xf numFmtId="173" fontId="19" fillId="4" borderId="18" xfId="0" applyNumberFormat="1" applyFont="1" applyFill="1" applyBorder="1" applyAlignment="1" applyProtection="1">
      <alignment horizontal="center" vertical="top"/>
    </xf>
    <xf numFmtId="0" fontId="27" fillId="4" borderId="9" xfId="0" applyFont="1" applyFill="1" applyBorder="1" applyAlignment="1" applyProtection="1">
      <alignment horizontal="center" vertical="top"/>
    </xf>
    <xf numFmtId="0" fontId="8" fillId="4" borderId="0" xfId="0" applyFont="1" applyFill="1" applyBorder="1" applyAlignment="1" applyProtection="1">
      <alignment vertical="center" wrapText="1"/>
    </xf>
    <xf numFmtId="0" fontId="27" fillId="4" borderId="9" xfId="0" applyFont="1" applyFill="1" applyBorder="1" applyAlignment="1" applyProtection="1">
      <alignment horizontal="center" vertical="center"/>
    </xf>
    <xf numFmtId="0" fontId="27" fillId="4" borderId="10" xfId="0" applyFont="1" applyFill="1" applyBorder="1" applyAlignment="1" applyProtection="1">
      <alignment horizontal="center" vertical="top"/>
    </xf>
    <xf numFmtId="173" fontId="11" fillId="4" borderId="8" xfId="1" applyNumberFormat="1" applyFont="1" applyFill="1" applyBorder="1" applyAlignment="1" applyProtection="1">
      <alignment horizontal="center" vertical="top"/>
    </xf>
    <xf numFmtId="2" fontId="21" fillId="4" borderId="8" xfId="0" applyNumberFormat="1" applyFont="1" applyFill="1" applyBorder="1" applyAlignment="1" applyProtection="1">
      <alignment horizontal="center" vertical="top"/>
    </xf>
    <xf numFmtId="173" fontId="11" fillId="4" borderId="18" xfId="3" applyNumberFormat="1" applyFont="1" applyFill="1" applyBorder="1" applyAlignment="1" applyProtection="1">
      <alignment horizontal="center" vertical="top"/>
    </xf>
    <xf numFmtId="2" fontId="27" fillId="4" borderId="9" xfId="0" applyNumberFormat="1" applyFont="1" applyFill="1" applyBorder="1" applyAlignment="1" applyProtection="1">
      <alignment horizontal="center" vertical="top"/>
    </xf>
    <xf numFmtId="173" fontId="8" fillId="4" borderId="9" xfId="1" applyNumberFormat="1" applyFont="1" applyFill="1" applyBorder="1" applyAlignment="1" applyProtection="1">
      <alignment horizontal="center" vertical="top"/>
    </xf>
    <xf numFmtId="173" fontId="11" fillId="4" borderId="9" xfId="1" applyNumberFormat="1" applyFont="1" applyFill="1" applyBorder="1" applyAlignment="1" applyProtection="1">
      <alignment horizontal="center" vertical="top"/>
    </xf>
    <xf numFmtId="1" fontId="27" fillId="4" borderId="10" xfId="0" applyNumberFormat="1" applyFont="1" applyFill="1" applyBorder="1" applyAlignment="1" applyProtection="1">
      <alignment horizontal="center" vertical="top"/>
      <protection locked="0"/>
    </xf>
    <xf numFmtId="0" fontId="8" fillId="4" borderId="3" xfId="0" applyFont="1" applyFill="1" applyBorder="1" applyAlignment="1" applyProtection="1">
      <alignment horizontal="center" vertical="top"/>
    </xf>
    <xf numFmtId="173" fontId="11" fillId="4" borderId="2" xfId="1" applyNumberFormat="1" applyFont="1" applyFill="1" applyBorder="1" applyAlignment="1" applyProtection="1">
      <alignment horizontal="center" vertical="top"/>
    </xf>
    <xf numFmtId="3" fontId="11" fillId="4" borderId="8" xfId="0" applyNumberFormat="1" applyFont="1" applyFill="1" applyBorder="1" applyAlignment="1" applyProtection="1">
      <alignment horizontal="center" vertical="top"/>
    </xf>
    <xf numFmtId="3" fontId="11" fillId="4" borderId="0" xfId="0" applyNumberFormat="1" applyFont="1" applyFill="1" applyBorder="1" applyAlignment="1" applyProtection="1">
      <alignment horizontal="center" vertical="top"/>
    </xf>
    <xf numFmtId="0" fontId="8" fillId="4" borderId="9" xfId="0" applyFont="1" applyFill="1" applyBorder="1" applyAlignment="1" applyProtection="1">
      <alignment horizontal="center" vertical="top"/>
    </xf>
    <xf numFmtId="173" fontId="8" fillId="4" borderId="2" xfId="0" applyNumberFormat="1" applyFont="1" applyFill="1" applyBorder="1" applyAlignment="1" applyProtection="1">
      <alignment horizontal="center" vertical="top"/>
    </xf>
    <xf numFmtId="0" fontId="8" fillId="4" borderId="0" xfId="0" applyFont="1" applyFill="1" applyBorder="1" applyAlignment="1" applyProtection="1">
      <alignment horizontal="center" vertical="top"/>
    </xf>
    <xf numFmtId="9" fontId="8" fillId="4" borderId="9" xfId="0" applyNumberFormat="1" applyFont="1" applyFill="1" applyBorder="1" applyAlignment="1" applyProtection="1">
      <alignment horizontal="center" vertical="top"/>
    </xf>
    <xf numFmtId="173" fontId="8" fillId="4" borderId="2" xfId="1" applyNumberFormat="1" applyFont="1" applyFill="1" applyBorder="1" applyAlignment="1" applyProtection="1">
      <alignment horizontal="center" vertical="top"/>
    </xf>
    <xf numFmtId="3" fontId="8" fillId="4" borderId="9" xfId="0" applyNumberFormat="1" applyFont="1" applyFill="1" applyBorder="1" applyAlignment="1" applyProtection="1">
      <alignment horizontal="center" vertical="top"/>
    </xf>
    <xf numFmtId="3" fontId="8" fillId="4" borderId="0" xfId="0" applyNumberFormat="1" applyFont="1" applyFill="1" applyBorder="1" applyAlignment="1" applyProtection="1">
      <alignment horizontal="center" vertical="top"/>
    </xf>
    <xf numFmtId="173" fontId="8" fillId="4" borderId="0" xfId="1" applyNumberFormat="1" applyFont="1" applyFill="1" applyBorder="1" applyAlignment="1" applyProtection="1">
      <alignment horizontal="center" vertical="top"/>
    </xf>
    <xf numFmtId="173" fontId="27" fillId="4" borderId="8" xfId="0" applyNumberFormat="1" applyFont="1" applyFill="1" applyBorder="1" applyAlignment="1" applyProtection="1">
      <alignment horizontal="center" vertical="top"/>
    </xf>
    <xf numFmtId="9" fontId="8" fillId="4" borderId="3" xfId="0" applyNumberFormat="1" applyFont="1" applyFill="1" applyBorder="1" applyAlignment="1" applyProtection="1">
      <alignment horizontal="center" vertical="top"/>
    </xf>
    <xf numFmtId="0" fontId="11" fillId="4" borderId="1" xfId="0" applyFont="1" applyFill="1" applyBorder="1" applyAlignment="1" applyProtection="1">
      <alignment vertical="top"/>
    </xf>
    <xf numFmtId="9" fontId="9" fillId="4" borderId="1" xfId="0" applyNumberFormat="1" applyFont="1" applyFill="1" applyBorder="1" applyAlignment="1" applyProtection="1">
      <alignment horizontal="center" vertical="top"/>
    </xf>
    <xf numFmtId="173" fontId="19" fillId="4" borderId="10" xfId="0" applyNumberFormat="1" applyFont="1" applyFill="1" applyBorder="1" applyAlignment="1" applyProtection="1">
      <alignment horizontal="center" vertical="top"/>
    </xf>
    <xf numFmtId="173" fontId="11" fillId="4" borderId="0" xfId="0" applyNumberFormat="1" applyFont="1" applyFill="1" applyBorder="1" applyAlignment="1" applyProtection="1">
      <alignment vertical="top"/>
    </xf>
    <xf numFmtId="173" fontId="8" fillId="4" borderId="6" xfId="0" applyNumberFormat="1" applyFont="1" applyFill="1" applyBorder="1" applyAlignment="1" applyProtection="1">
      <alignment horizontal="center" vertical="top"/>
    </xf>
    <xf numFmtId="3" fontId="11" fillId="4" borderId="10" xfId="0" applyNumberFormat="1" applyFont="1" applyFill="1" applyBorder="1" applyAlignment="1" applyProtection="1">
      <alignment horizontal="center" vertical="top"/>
    </xf>
    <xf numFmtId="3" fontId="11" fillId="4" borderId="4" xfId="0" applyNumberFormat="1" applyFont="1" applyFill="1" applyBorder="1" applyAlignment="1" applyProtection="1">
      <alignment horizontal="center" vertical="top"/>
    </xf>
    <xf numFmtId="173" fontId="8" fillId="4" borderId="20" xfId="1" applyNumberFormat="1" applyFont="1" applyFill="1" applyBorder="1" applyAlignment="1" applyProtection="1">
      <alignment horizontal="center" vertical="top"/>
    </xf>
    <xf numFmtId="173" fontId="8" fillId="4" borderId="8" xfId="3" applyNumberFormat="1" applyFont="1" applyFill="1" applyBorder="1" applyAlignment="1" applyProtection="1">
      <alignment horizontal="center" vertical="top"/>
    </xf>
    <xf numFmtId="173" fontId="11" fillId="4" borderId="10" xfId="0" applyNumberFormat="1" applyFont="1" applyFill="1" applyBorder="1" applyAlignment="1" applyProtection="1">
      <alignment horizontal="center" vertical="top"/>
    </xf>
    <xf numFmtId="39" fontId="71" fillId="4" borderId="7" xfId="0" applyNumberFormat="1" applyFont="1" applyFill="1" applyBorder="1" applyAlignment="1" applyProtection="1">
      <alignment vertical="top"/>
    </xf>
    <xf numFmtId="39" fontId="71" fillId="4" borderId="18" xfId="0" applyNumberFormat="1" applyFont="1" applyFill="1" applyBorder="1" applyAlignment="1" applyProtection="1">
      <alignment vertical="top"/>
    </xf>
    <xf numFmtId="39" fontId="72" fillId="4" borderId="7" xfId="0" applyNumberFormat="1" applyFont="1" applyFill="1" applyBorder="1" applyAlignment="1" applyProtection="1">
      <alignment horizontal="left" vertical="top"/>
    </xf>
    <xf numFmtId="39" fontId="72" fillId="4" borderId="18" xfId="0" applyNumberFormat="1" applyFont="1" applyFill="1" applyBorder="1" applyAlignment="1" applyProtection="1">
      <alignment vertical="top"/>
    </xf>
    <xf numFmtId="0" fontId="71" fillId="4" borderId="5" xfId="0" applyFont="1" applyFill="1" applyBorder="1" applyAlignment="1" applyProtection="1">
      <alignment vertical="top"/>
    </xf>
    <xf numFmtId="0" fontId="73" fillId="4" borderId="5" xfId="0" applyFont="1" applyFill="1" applyBorder="1" applyAlignment="1" applyProtection="1">
      <alignment vertical="top"/>
    </xf>
    <xf numFmtId="173" fontId="27" fillId="4" borderId="3" xfId="0" applyNumberFormat="1" applyFont="1" applyFill="1" applyBorder="1" applyAlignment="1" applyProtection="1">
      <alignment horizontal="center" vertical="center"/>
    </xf>
    <xf numFmtId="173" fontId="27" fillId="4" borderId="9" xfId="0" applyNumberFormat="1" applyFont="1" applyFill="1" applyBorder="1" applyAlignment="1" applyProtection="1">
      <alignment horizontal="center" vertical="top"/>
    </xf>
    <xf numFmtId="173" fontId="27" fillId="4" borderId="10" xfId="0" applyNumberFormat="1" applyFont="1" applyFill="1" applyBorder="1" applyAlignment="1" applyProtection="1">
      <alignment horizontal="center" vertical="top"/>
    </xf>
    <xf numFmtId="2" fontId="71" fillId="4" borderId="3" xfId="0" applyNumberFormat="1" applyFont="1" applyFill="1" applyBorder="1" applyAlignment="1" applyProtection="1">
      <alignment horizontal="center" vertical="top" wrapText="1"/>
    </xf>
    <xf numFmtId="173" fontId="72" fillId="4" borderId="3" xfId="0" applyNumberFormat="1" applyFont="1" applyFill="1" applyBorder="1" applyAlignment="1" applyProtection="1">
      <alignment horizontal="center" vertical="top"/>
    </xf>
    <xf numFmtId="3" fontId="71" fillId="4" borderId="3" xfId="0" applyNumberFormat="1" applyFont="1" applyFill="1" applyBorder="1" applyAlignment="1" applyProtection="1">
      <alignment horizontal="center" vertical="top"/>
    </xf>
    <xf numFmtId="2" fontId="19" fillId="4" borderId="3" xfId="0" applyNumberFormat="1" applyFont="1" applyFill="1" applyBorder="1" applyAlignment="1" applyProtection="1">
      <alignment horizontal="center" vertical="top" wrapText="1"/>
    </xf>
    <xf numFmtId="173" fontId="65" fillId="4" borderId="3" xfId="0" applyNumberFormat="1" applyFont="1" applyFill="1" applyBorder="1" applyAlignment="1" applyProtection="1">
      <alignment horizontal="center" vertical="top"/>
    </xf>
    <xf numFmtId="173" fontId="65" fillId="4" borderId="10" xfId="0" applyNumberFormat="1" applyFont="1" applyFill="1" applyBorder="1" applyAlignment="1" applyProtection="1">
      <alignment horizontal="center" vertical="top"/>
    </xf>
    <xf numFmtId="2" fontId="65" fillId="4" borderId="3" xfId="0" applyNumberFormat="1" applyFont="1" applyFill="1" applyBorder="1" applyAlignment="1" applyProtection="1">
      <alignment horizontal="center" vertical="top" wrapText="1"/>
    </xf>
    <xf numFmtId="0" fontId="22" fillId="4" borderId="21" xfId="0" applyFont="1" applyFill="1" applyBorder="1" applyAlignment="1" applyProtection="1">
      <alignment horizontal="center" vertical="center"/>
    </xf>
    <xf numFmtId="0" fontId="22" fillId="4" borderId="21" xfId="0" applyFont="1" applyFill="1" applyBorder="1" applyAlignment="1" applyProtection="1">
      <alignment vertical="center"/>
    </xf>
    <xf numFmtId="0" fontId="22" fillId="4" borderId="21" xfId="0" applyFont="1" applyFill="1" applyBorder="1" applyAlignment="1" applyProtection="1">
      <alignment horizontal="center" vertical="center"/>
      <protection locked="0"/>
    </xf>
    <xf numFmtId="0" fontId="8" fillId="4" borderId="21" xfId="0" applyFont="1" applyFill="1" applyBorder="1" applyAlignment="1" applyProtection="1">
      <alignment horizontal="right" vertical="center" indent="1"/>
      <protection locked="0"/>
    </xf>
    <xf numFmtId="0" fontId="25" fillId="4" borderId="21" xfId="0" applyFont="1" applyFill="1" applyBorder="1" applyAlignment="1" applyProtection="1">
      <alignment horizontal="center" vertical="center" wrapText="1"/>
      <protection locked="0"/>
    </xf>
    <xf numFmtId="0" fontId="11" fillId="4" borderId="0" xfId="0" applyFont="1" applyFill="1" applyBorder="1" applyAlignment="1" applyProtection="1">
      <alignment horizontal="center" vertical="center"/>
    </xf>
    <xf numFmtId="0" fontId="11" fillId="4" borderId="0" xfId="0" applyFont="1" applyFill="1" applyBorder="1" applyAlignment="1" applyProtection="1">
      <alignment horizontal="center" vertical="center"/>
      <protection locked="0"/>
    </xf>
    <xf numFmtId="166" fontId="11" fillId="4" borderId="0" xfId="0" applyNumberFormat="1" applyFont="1" applyFill="1" applyBorder="1" applyAlignment="1" applyProtection="1">
      <alignment horizontal="center" vertical="center"/>
      <protection locked="0"/>
    </xf>
    <xf numFmtId="0" fontId="26" fillId="4" borderId="0" xfId="0" applyFont="1" applyFill="1" applyBorder="1" applyAlignment="1" applyProtection="1">
      <alignment horizontal="center" vertical="center" wrapText="1"/>
      <protection locked="0"/>
    </xf>
    <xf numFmtId="0" fontId="9" fillId="4" borderId="0"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xf>
    <xf numFmtId="0" fontId="9" fillId="4" borderId="4" xfId="0" applyFont="1" applyFill="1" applyBorder="1" applyAlignment="1" applyProtection="1">
      <alignment horizontal="center" vertical="center"/>
      <protection locked="0"/>
    </xf>
    <xf numFmtId="0" fontId="9" fillId="4" borderId="4" xfId="0" applyNumberFormat="1" applyFont="1" applyFill="1" applyBorder="1" applyAlignment="1" applyProtection="1">
      <alignment horizontal="center" vertical="center"/>
      <protection locked="0"/>
    </xf>
    <xf numFmtId="0" fontId="26" fillId="4" borderId="4" xfId="0" applyFont="1" applyFill="1" applyBorder="1" applyAlignment="1" applyProtection="1">
      <alignment horizontal="center" vertical="center" wrapText="1"/>
      <protection locked="0"/>
    </xf>
    <xf numFmtId="173" fontId="27" fillId="4" borderId="7" xfId="0" applyNumberFormat="1" applyFont="1" applyFill="1" applyBorder="1" applyAlignment="1" applyProtection="1">
      <alignment horizontal="center" vertical="center"/>
      <protection locked="0"/>
    </xf>
    <xf numFmtId="173" fontId="8" fillId="4" borderId="18" xfId="1" applyNumberFormat="1" applyFont="1" applyFill="1" applyBorder="1" applyAlignment="1" applyProtection="1">
      <alignment horizontal="center" vertical="center"/>
      <protection locked="0"/>
    </xf>
    <xf numFmtId="167" fontId="8" fillId="4" borderId="20" xfId="3" applyNumberFormat="1" applyFont="1" applyFill="1" applyBorder="1" applyAlignment="1" applyProtection="1">
      <alignment horizontal="center" vertical="center"/>
      <protection locked="0"/>
    </xf>
    <xf numFmtId="0" fontId="8" fillId="4" borderId="19" xfId="0" applyFont="1" applyFill="1" applyBorder="1" applyAlignment="1" applyProtection="1">
      <alignment vertical="center"/>
      <protection locked="0"/>
    </xf>
    <xf numFmtId="0" fontId="8" fillId="4" borderId="6" xfId="0" applyFont="1" applyFill="1" applyBorder="1" applyAlignment="1" applyProtection="1">
      <alignment vertical="center"/>
      <protection locked="0"/>
    </xf>
    <xf numFmtId="0" fontId="8" fillId="4" borderId="4" xfId="0" applyFont="1" applyFill="1" applyBorder="1" applyAlignment="1" applyProtection="1">
      <alignment vertical="center"/>
      <protection locked="0"/>
    </xf>
    <xf numFmtId="0" fontId="8" fillId="4" borderId="6" xfId="0" applyFont="1" applyFill="1" applyBorder="1" applyAlignment="1" applyProtection="1">
      <alignment vertical="center"/>
    </xf>
    <xf numFmtId="0" fontId="2" fillId="4" borderId="21" xfId="0" applyFont="1" applyFill="1" applyBorder="1" applyAlignment="1" applyProtection="1">
      <alignment horizontal="right" vertical="center" indent="1"/>
    </xf>
    <xf numFmtId="0" fontId="25" fillId="4" borderId="21" xfId="0" applyFont="1" applyFill="1" applyBorder="1" applyAlignment="1" applyProtection="1">
      <alignment horizontal="center" vertical="center" wrapText="1"/>
    </xf>
    <xf numFmtId="0" fontId="9" fillId="4" borderId="2" xfId="0" applyFont="1" applyFill="1" applyBorder="1" applyAlignment="1" applyProtection="1">
      <alignment horizontal="left" vertical="center" indent="1"/>
    </xf>
    <xf numFmtId="0" fontId="26" fillId="4" borderId="0" xfId="0" applyFont="1" applyFill="1" applyBorder="1" applyAlignment="1" applyProtection="1">
      <alignment horizontal="center" vertical="center" wrapText="1"/>
    </xf>
    <xf numFmtId="0" fontId="9" fillId="4" borderId="6" xfId="0" applyFont="1" applyFill="1" applyBorder="1" applyAlignment="1" applyProtection="1">
      <alignment horizontal="left" vertical="center" indent="1"/>
    </xf>
    <xf numFmtId="0" fontId="26" fillId="4" borderId="4" xfId="0" applyFont="1" applyFill="1" applyBorder="1" applyAlignment="1" applyProtection="1">
      <alignment horizontal="center" vertical="center" wrapText="1"/>
    </xf>
    <xf numFmtId="173" fontId="62" fillId="4" borderId="5" xfId="0" applyNumberFormat="1" applyFont="1" applyFill="1" applyBorder="1" applyAlignment="1" applyProtection="1">
      <alignment horizontal="center" vertical="center"/>
      <protection locked="0"/>
    </xf>
    <xf numFmtId="0" fontId="9" fillId="4" borderId="0" xfId="0" applyFont="1" applyFill="1" applyBorder="1" applyAlignment="1" applyProtection="1">
      <alignment vertical="center"/>
      <protection locked="0"/>
    </xf>
    <xf numFmtId="0" fontId="8" fillId="4" borderId="0" xfId="0" applyFont="1" applyFill="1" applyBorder="1" applyAlignment="1" applyProtection="1">
      <alignment vertical="center"/>
      <protection locked="0"/>
    </xf>
    <xf numFmtId="0" fontId="8" fillId="4" borderId="0" xfId="0" applyFont="1" applyFill="1" applyBorder="1" applyAlignment="1" applyProtection="1">
      <alignment horizontal="center" vertical="center"/>
      <protection locked="0"/>
    </xf>
    <xf numFmtId="0" fontId="15" fillId="4" borderId="19" xfId="0" applyFont="1" applyFill="1" applyBorder="1" applyAlignment="1" applyProtection="1">
      <alignment horizontal="left" vertical="center"/>
      <protection locked="0"/>
    </xf>
    <xf numFmtId="0" fontId="9" fillId="4" borderId="21" xfId="0" applyFont="1" applyFill="1" applyBorder="1" applyAlignment="1" applyProtection="1">
      <alignment horizontal="center" vertical="center" wrapText="1"/>
      <protection locked="0"/>
    </xf>
    <xf numFmtId="0" fontId="8" fillId="4" borderId="20" xfId="0" applyFont="1" applyFill="1" applyBorder="1" applyAlignment="1" applyProtection="1">
      <alignment horizontal="center" vertical="center" wrapText="1"/>
      <protection locked="0"/>
    </xf>
    <xf numFmtId="3" fontId="8" fillId="4" borderId="1" xfId="0" applyNumberFormat="1" applyFont="1" applyFill="1" applyBorder="1" applyAlignment="1" applyProtection="1">
      <alignment horizontal="center" vertical="top"/>
      <protection locked="0"/>
    </xf>
    <xf numFmtId="39" fontId="11" fillId="4" borderId="6" xfId="0" applyNumberFormat="1" applyFont="1" applyFill="1" applyBorder="1" applyAlignment="1" applyProtection="1">
      <alignment vertical="center"/>
      <protection locked="0"/>
    </xf>
    <xf numFmtId="0" fontId="17" fillId="4" borderId="4" xfId="0" applyFont="1" applyFill="1" applyBorder="1" applyAlignment="1" applyProtection="1">
      <alignment vertical="center"/>
      <protection locked="0"/>
    </xf>
    <xf numFmtId="0" fontId="9" fillId="4" borderId="4" xfId="0" applyFont="1" applyFill="1" applyBorder="1" applyAlignment="1" applyProtection="1">
      <alignment vertical="center"/>
      <protection locked="0"/>
    </xf>
    <xf numFmtId="0" fontId="9" fillId="4" borderId="3" xfId="0" applyFont="1" applyFill="1" applyBorder="1" applyAlignment="1" applyProtection="1">
      <alignment horizontal="center" vertical="top" wrapText="1"/>
      <protection locked="0"/>
    </xf>
    <xf numFmtId="39" fontId="9" fillId="4" borderId="2" xfId="0" applyNumberFormat="1" applyFont="1" applyFill="1" applyBorder="1" applyAlignment="1" applyProtection="1">
      <alignment horizontal="left" vertical="center"/>
      <protection locked="0"/>
    </xf>
    <xf numFmtId="39" fontId="9" fillId="4" borderId="0" xfId="0" applyNumberFormat="1" applyFont="1" applyFill="1" applyBorder="1" applyAlignment="1" applyProtection="1">
      <alignment vertical="center"/>
      <protection locked="0"/>
    </xf>
    <xf numFmtId="3" fontId="8" fillId="4" borderId="3" xfId="0" applyNumberFormat="1" applyFont="1" applyFill="1" applyBorder="1" applyAlignment="1" applyProtection="1">
      <alignment horizontal="center" vertical="center"/>
      <protection locked="0"/>
    </xf>
    <xf numFmtId="3" fontId="8" fillId="4" borderId="7" xfId="0" applyNumberFormat="1" applyFont="1" applyFill="1" applyBorder="1" applyAlignment="1" applyProtection="1">
      <alignment horizontal="center" vertical="center"/>
      <protection locked="0"/>
    </xf>
    <xf numFmtId="3" fontId="8" fillId="4" borderId="17" xfId="0" applyNumberFormat="1" applyFont="1" applyFill="1" applyBorder="1" applyAlignment="1" applyProtection="1">
      <alignment horizontal="center" vertical="center"/>
      <protection locked="0"/>
    </xf>
    <xf numFmtId="164" fontId="9" fillId="4" borderId="2" xfId="0" applyNumberFormat="1" applyFont="1" applyFill="1" applyBorder="1" applyAlignment="1" applyProtection="1">
      <alignment horizontal="left" vertical="center"/>
      <protection locked="0"/>
    </xf>
    <xf numFmtId="3" fontId="8" fillId="4" borderId="0" xfId="0" applyNumberFormat="1" applyFont="1" applyFill="1" applyBorder="1" applyAlignment="1" applyProtection="1">
      <alignment horizontal="center" vertical="center"/>
      <protection locked="0"/>
    </xf>
    <xf numFmtId="164" fontId="9" fillId="4" borderId="6" xfId="0" applyNumberFormat="1" applyFont="1" applyFill="1" applyBorder="1" applyAlignment="1" applyProtection="1">
      <alignment horizontal="left" vertical="center"/>
      <protection locked="0"/>
    </xf>
    <xf numFmtId="3" fontId="8" fillId="4" borderId="4" xfId="0" applyNumberFormat="1" applyFont="1" applyFill="1" applyBorder="1" applyAlignment="1" applyProtection="1">
      <alignment horizontal="center" vertical="center"/>
      <protection locked="0"/>
    </xf>
    <xf numFmtId="39" fontId="11" fillId="4" borderId="6" xfId="0" applyNumberFormat="1" applyFont="1" applyFill="1" applyBorder="1" applyAlignment="1" applyProtection="1">
      <alignment horizontal="left" vertical="center"/>
      <protection locked="0"/>
    </xf>
    <xf numFmtId="0" fontId="12" fillId="4" borderId="4" xfId="0" applyFont="1" applyFill="1" applyBorder="1" applyAlignment="1" applyProtection="1">
      <alignment vertical="center"/>
      <protection locked="0"/>
    </xf>
    <xf numFmtId="3" fontId="11" fillId="4" borderId="3" xfId="0" applyNumberFormat="1" applyFont="1" applyFill="1" applyBorder="1" applyAlignment="1" applyProtection="1">
      <alignment horizontal="center" vertical="center"/>
      <protection locked="0"/>
    </xf>
    <xf numFmtId="0" fontId="8" fillId="4" borderId="0" xfId="0" applyFont="1" applyFill="1" applyAlignment="1" applyProtection="1">
      <alignment vertical="center"/>
    </xf>
    <xf numFmtId="0" fontId="8" fillId="4" borderId="0" xfId="0" applyFont="1" applyFill="1" applyAlignment="1" applyProtection="1">
      <alignment vertical="center"/>
      <protection locked="0"/>
    </xf>
    <xf numFmtId="0" fontId="9" fillId="4" borderId="10" xfId="0" applyFont="1" applyFill="1" applyBorder="1" applyAlignment="1" applyProtection="1">
      <alignment horizontal="left" vertical="top"/>
    </xf>
    <xf numFmtId="0" fontId="9" fillId="4" borderId="8" xfId="0" applyFont="1" applyFill="1" applyBorder="1" applyAlignment="1" applyProtection="1">
      <alignment horizontal="center" vertical="top" wrapText="1"/>
      <protection locked="0"/>
    </xf>
    <xf numFmtId="0" fontId="9" fillId="4" borderId="5" xfId="0" applyFont="1" applyFill="1" applyBorder="1" applyAlignment="1" applyProtection="1">
      <alignment horizontal="center" vertical="top" wrapText="1"/>
      <protection locked="0"/>
    </xf>
    <xf numFmtId="39" fontId="9" fillId="4" borderId="10" xfId="0" applyNumberFormat="1" applyFont="1" applyFill="1" applyBorder="1" applyAlignment="1" applyProtection="1">
      <alignment horizontal="left" vertical="center" indent="1"/>
    </xf>
    <xf numFmtId="39" fontId="9" fillId="4" borderId="3" xfId="0" applyNumberFormat="1" applyFont="1" applyFill="1" applyBorder="1" applyAlignment="1" applyProtection="1">
      <alignment horizontal="left" vertical="center" indent="1"/>
    </xf>
    <xf numFmtId="39" fontId="11" fillId="4" borderId="3" xfId="0" applyNumberFormat="1" applyFont="1" applyFill="1" applyBorder="1" applyAlignment="1" applyProtection="1">
      <alignment horizontal="left" vertical="center" indent="1"/>
    </xf>
    <xf numFmtId="0" fontId="9" fillId="4" borderId="7" xfId="0" applyFont="1" applyFill="1" applyBorder="1" applyAlignment="1" applyProtection="1">
      <alignment vertical="center"/>
      <protection locked="0"/>
    </xf>
    <xf numFmtId="0" fontId="8" fillId="4" borderId="20" xfId="0" applyFont="1" applyFill="1" applyBorder="1" applyAlignment="1" applyProtection="1">
      <alignment vertical="center"/>
      <protection locked="0"/>
    </xf>
    <xf numFmtId="0" fontId="9" fillId="4" borderId="9" xfId="0" applyFont="1" applyFill="1" applyBorder="1" applyAlignment="1" applyProtection="1">
      <alignment horizontal="left" vertical="top"/>
      <protection locked="0"/>
    </xf>
    <xf numFmtId="0" fontId="9" fillId="4" borderId="19" xfId="0" applyFont="1" applyFill="1" applyBorder="1" applyAlignment="1" applyProtection="1">
      <alignment horizontal="center" vertical="top" wrapText="1"/>
      <protection locked="0"/>
    </xf>
    <xf numFmtId="0" fontId="9" fillId="4" borderId="8" xfId="0" applyFont="1" applyFill="1" applyBorder="1" applyAlignment="1" applyProtection="1">
      <alignment vertical="top"/>
      <protection locked="0"/>
    </xf>
    <xf numFmtId="0" fontId="9" fillId="4" borderId="20" xfId="0" applyFont="1" applyFill="1" applyBorder="1" applyAlignment="1" applyProtection="1">
      <alignment horizontal="center" vertical="top" wrapText="1"/>
      <protection locked="0"/>
    </xf>
    <xf numFmtId="0" fontId="9" fillId="4" borderId="21" xfId="0" applyFont="1" applyFill="1" applyBorder="1" applyAlignment="1" applyProtection="1">
      <alignment horizontal="center" vertical="top" wrapText="1"/>
      <protection locked="0"/>
    </xf>
    <xf numFmtId="0" fontId="9" fillId="4" borderId="3" xfId="0" applyFont="1" applyFill="1" applyBorder="1" applyAlignment="1" applyProtection="1">
      <alignment horizontal="left" vertical="center" wrapText="1" indent="1"/>
      <protection locked="0"/>
    </xf>
    <xf numFmtId="39" fontId="9" fillId="4" borderId="3" xfId="0" applyNumberFormat="1" applyFont="1" applyFill="1" applyBorder="1" applyAlignment="1" applyProtection="1">
      <alignment horizontal="left" vertical="center" indent="1"/>
      <protection locked="0"/>
    </xf>
    <xf numFmtId="3" fontId="11" fillId="4" borderId="7" xfId="0" applyNumberFormat="1" applyFont="1" applyFill="1" applyBorder="1" applyAlignment="1" applyProtection="1">
      <alignment horizontal="center" vertical="center"/>
      <protection locked="0"/>
    </xf>
    <xf numFmtId="173" fontId="8" fillId="4" borderId="9" xfId="0" applyNumberFormat="1" applyFont="1" applyFill="1" applyBorder="1" applyAlignment="1" applyProtection="1">
      <alignment vertical="center"/>
      <protection locked="0"/>
    </xf>
    <xf numFmtId="173" fontId="8" fillId="4" borderId="20" xfId="1" applyNumberFormat="1" applyFont="1" applyFill="1" applyBorder="1" applyAlignment="1" applyProtection="1">
      <alignment horizontal="center" vertical="center"/>
      <protection locked="0"/>
    </xf>
    <xf numFmtId="39" fontId="11" fillId="4" borderId="3" xfId="0" applyNumberFormat="1" applyFont="1" applyFill="1" applyBorder="1" applyAlignment="1" applyProtection="1">
      <alignment horizontal="left" vertical="center" indent="1"/>
      <protection locked="0"/>
    </xf>
    <xf numFmtId="0" fontId="11" fillId="4" borderId="7" xfId="0"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3" fontId="19" fillId="4" borderId="7" xfId="0" applyNumberFormat="1" applyFont="1" applyFill="1" applyBorder="1" applyAlignment="1" applyProtection="1">
      <alignment horizontal="center" vertical="center"/>
      <protection locked="0"/>
    </xf>
    <xf numFmtId="10" fontId="21" fillId="4" borderId="5" xfId="0" applyNumberFormat="1" applyFont="1" applyFill="1" applyBorder="1" applyAlignment="1" applyProtection="1">
      <alignment horizontal="center" vertical="center"/>
      <protection locked="0"/>
    </xf>
    <xf numFmtId="10" fontId="19" fillId="4" borderId="18" xfId="0" applyNumberFormat="1" applyFont="1" applyFill="1" applyBorder="1" applyAlignment="1" applyProtection="1">
      <alignment horizontal="center" vertical="center"/>
      <protection locked="0"/>
    </xf>
    <xf numFmtId="0" fontId="11" fillId="4" borderId="3" xfId="0" applyFont="1" applyFill="1" applyBorder="1" applyAlignment="1" applyProtection="1">
      <alignment horizontal="left" vertical="center" indent="1"/>
      <protection locked="0"/>
    </xf>
    <xf numFmtId="0" fontId="8" fillId="4" borderId="7" xfId="0" applyFont="1" applyFill="1" applyBorder="1" applyAlignment="1" applyProtection="1">
      <alignment vertical="center"/>
      <protection locked="0"/>
    </xf>
    <xf numFmtId="10" fontId="9" fillId="4" borderId="5" xfId="0" applyNumberFormat="1" applyFont="1" applyFill="1" applyBorder="1" applyAlignment="1" applyProtection="1">
      <alignment horizontal="center" vertical="center"/>
      <protection locked="0"/>
    </xf>
    <xf numFmtId="0" fontId="8" fillId="4" borderId="18" xfId="0" applyFont="1" applyFill="1" applyBorder="1" applyAlignment="1" applyProtection="1">
      <alignment vertical="center"/>
      <protection locked="0"/>
    </xf>
    <xf numFmtId="0" fontId="9" fillId="4" borderId="7" xfId="0" applyFont="1" applyFill="1" applyBorder="1" applyAlignment="1" applyProtection="1">
      <alignment horizontal="left" vertical="center"/>
      <protection locked="0"/>
    </xf>
    <xf numFmtId="0" fontId="9" fillId="4" borderId="5" xfId="0" applyFont="1" applyFill="1" applyBorder="1" applyAlignment="1" applyProtection="1">
      <alignment horizontal="center" vertical="center" wrapText="1"/>
      <protection locked="0"/>
    </xf>
    <xf numFmtId="0" fontId="8" fillId="4" borderId="5" xfId="0" applyFont="1" applyFill="1" applyBorder="1" applyAlignment="1" applyProtection="1">
      <alignment horizontal="center" vertical="center" wrapText="1"/>
      <protection locked="0"/>
    </xf>
    <xf numFmtId="0" fontId="8" fillId="4" borderId="5" xfId="0" applyFont="1" applyFill="1" applyBorder="1" applyAlignment="1" applyProtection="1">
      <alignment vertical="center"/>
      <protection locked="0"/>
    </xf>
    <xf numFmtId="0" fontId="8" fillId="4" borderId="10" xfId="0" applyFont="1" applyFill="1" applyBorder="1" applyAlignment="1" applyProtection="1">
      <alignment horizontal="center" vertical="center" wrapText="1"/>
      <protection locked="0"/>
    </xf>
    <xf numFmtId="0" fontId="8" fillId="4" borderId="10" xfId="0" applyFont="1" applyFill="1" applyBorder="1" applyAlignment="1" applyProtection="1">
      <alignment horizontal="left" vertical="center" wrapText="1"/>
      <protection locked="0"/>
    </xf>
    <xf numFmtId="0" fontId="8" fillId="4" borderId="10" xfId="0" applyFont="1" applyFill="1" applyBorder="1" applyAlignment="1" applyProtection="1">
      <alignment vertical="center"/>
      <protection locked="0"/>
    </xf>
    <xf numFmtId="0" fontId="8" fillId="4" borderId="2" xfId="0" applyFont="1" applyFill="1" applyBorder="1" applyAlignment="1" applyProtection="1">
      <alignment vertical="center"/>
      <protection locked="0"/>
    </xf>
    <xf numFmtId="0" fontId="8" fillId="4" borderId="3" xfId="0" applyFont="1" applyFill="1" applyBorder="1" applyAlignment="1" applyProtection="1">
      <alignment horizontal="center" vertical="center"/>
      <protection locked="0"/>
    </xf>
    <xf numFmtId="0" fontId="10" fillId="4" borderId="18" xfId="0" applyFont="1" applyFill="1" applyBorder="1" applyAlignment="1" applyProtection="1">
      <alignment vertical="center"/>
      <protection locked="0"/>
    </xf>
    <xf numFmtId="10" fontId="8" fillId="4" borderId="5" xfId="1" applyNumberFormat="1" applyFont="1" applyFill="1" applyBorder="1" applyAlignment="1" applyProtection="1">
      <alignment horizontal="center" vertical="center"/>
      <protection locked="0"/>
    </xf>
    <xf numFmtId="39" fontId="8" fillId="4" borderId="18" xfId="0" applyNumberFormat="1" applyFont="1" applyFill="1" applyBorder="1" applyAlignment="1" applyProtection="1">
      <alignment horizontal="center" vertical="center"/>
      <protection locked="0"/>
    </xf>
    <xf numFmtId="172" fontId="8" fillId="4" borderId="3" xfId="0" applyNumberFormat="1" applyFont="1" applyFill="1" applyBorder="1" applyAlignment="1" applyProtection="1">
      <alignment horizontal="center" vertical="center"/>
      <protection locked="0"/>
    </xf>
    <xf numFmtId="39" fontId="8" fillId="4" borderId="9" xfId="0" applyNumberFormat="1" applyFont="1" applyFill="1" applyBorder="1" applyAlignment="1" applyProtection="1">
      <alignment horizontal="center" vertical="center"/>
      <protection locked="0"/>
    </xf>
    <xf numFmtId="37" fontId="8" fillId="4" borderId="3" xfId="0" applyNumberFormat="1"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top" wrapText="1"/>
    </xf>
    <xf numFmtId="0" fontId="9" fillId="4" borderId="0" xfId="0" applyFont="1" applyFill="1" applyBorder="1" applyAlignment="1" applyProtection="1">
      <alignment horizontal="left" vertical="center"/>
    </xf>
    <xf numFmtId="0" fontId="9" fillId="4" borderId="4" xfId="0" applyFont="1" applyFill="1" applyBorder="1" applyAlignment="1" applyProtection="1">
      <alignment horizontal="left" vertical="center"/>
    </xf>
    <xf numFmtId="10" fontId="8" fillId="4" borderId="10" xfId="0" applyNumberFormat="1" applyFont="1" applyFill="1" applyBorder="1" applyAlignment="1" applyProtection="1">
      <alignment horizontal="center" vertical="top" wrapText="1"/>
    </xf>
    <xf numFmtId="173" fontId="8" fillId="0" borderId="20" xfId="0" applyNumberFormat="1" applyFont="1" applyFill="1" applyBorder="1" applyAlignment="1" applyProtection="1">
      <alignment horizontal="center" vertical="top"/>
      <protection locked="0"/>
    </xf>
    <xf numFmtId="173" fontId="8" fillId="4" borderId="1" xfId="0" applyNumberFormat="1" applyFont="1" applyFill="1" applyBorder="1" applyAlignment="1" applyProtection="1">
      <alignment horizontal="center" vertical="top"/>
    </xf>
    <xf numFmtId="0" fontId="8" fillId="4" borderId="0" xfId="0" applyFont="1" applyFill="1" applyBorder="1" applyAlignment="1" applyProtection="1">
      <alignment horizontal="center" vertical="center"/>
    </xf>
    <xf numFmtId="0" fontId="2" fillId="4" borderId="0" xfId="0" applyFont="1" applyFill="1" applyBorder="1" applyAlignment="1" applyProtection="1">
      <alignment horizontal="right" vertical="center"/>
    </xf>
    <xf numFmtId="0" fontId="9" fillId="0" borderId="4" xfId="0" applyNumberFormat="1" applyFont="1" applyFill="1" applyBorder="1" applyAlignment="1" applyProtection="1">
      <alignment horizontal="center" vertical="center"/>
      <protection locked="0"/>
    </xf>
    <xf numFmtId="0" fontId="8" fillId="0" borderId="5" xfId="0" applyFont="1" applyFill="1" applyBorder="1" applyAlignment="1" applyProtection="1">
      <alignment vertical="center"/>
    </xf>
    <xf numFmtId="0" fontId="8" fillId="0" borderId="18" xfId="0" applyFont="1" applyFill="1" applyBorder="1" applyAlignment="1" applyProtection="1">
      <alignment vertical="center"/>
    </xf>
    <xf numFmtId="0" fontId="8" fillId="0" borderId="3" xfId="0" applyFont="1" applyFill="1" applyBorder="1" applyAlignment="1" applyProtection="1">
      <alignment vertical="center"/>
    </xf>
    <xf numFmtId="0" fontId="9" fillId="4" borderId="0" xfId="0" applyFont="1" applyFill="1" applyBorder="1" applyAlignment="1" applyProtection="1">
      <alignment horizontal="right" vertical="center"/>
    </xf>
    <xf numFmtId="0" fontId="8" fillId="4" borderId="3" xfId="0" applyFont="1" applyFill="1" applyBorder="1" applyAlignment="1" applyProtection="1">
      <alignment horizontal="center" vertical="top" wrapText="1"/>
    </xf>
    <xf numFmtId="0" fontId="9" fillId="4" borderId="0" xfId="0" applyFont="1" applyFill="1" applyBorder="1" applyAlignment="1" applyProtection="1">
      <alignment vertical="top"/>
    </xf>
    <xf numFmtId="9" fontId="8" fillId="4" borderId="8" xfId="0" applyNumberFormat="1" applyFont="1" applyFill="1" applyBorder="1" applyAlignment="1" applyProtection="1">
      <alignment horizontal="center" vertical="top"/>
    </xf>
    <xf numFmtId="9" fontId="8" fillId="4" borderId="10" xfId="0" applyNumberFormat="1" applyFont="1" applyFill="1" applyBorder="1" applyAlignment="1" applyProtection="1">
      <alignment horizontal="center" vertical="top"/>
    </xf>
    <xf numFmtId="175" fontId="9" fillId="4" borderId="0" xfId="0" applyNumberFormat="1" applyFont="1" applyFill="1" applyBorder="1" applyAlignment="1" applyProtection="1">
      <alignment vertical="top"/>
    </xf>
    <xf numFmtId="9" fontId="11" fillId="4" borderId="17" xfId="0" applyNumberFormat="1" applyFont="1" applyFill="1" applyBorder="1" applyAlignment="1" applyProtection="1">
      <alignment horizontal="center" vertical="top"/>
    </xf>
    <xf numFmtId="0" fontId="9" fillId="4" borderId="1" xfId="0" applyFont="1" applyFill="1" applyBorder="1" applyAlignment="1" applyProtection="1">
      <alignment horizontal="center" vertical="center"/>
    </xf>
    <xf numFmtId="0" fontId="9" fillId="4" borderId="17" xfId="0" applyNumberFormat="1" applyFont="1" applyFill="1" applyBorder="1" applyAlignment="1" applyProtection="1">
      <alignment horizontal="center" vertical="center"/>
    </xf>
    <xf numFmtId="2" fontId="11" fillId="4" borderId="0" xfId="0" applyNumberFormat="1" applyFont="1" applyFill="1" applyBorder="1" applyAlignment="1" applyProtection="1">
      <alignment horizontal="center" vertical="top"/>
    </xf>
    <xf numFmtId="165" fontId="11" fillId="4" borderId="0" xfId="1" applyNumberFormat="1" applyFont="1" applyFill="1" applyBorder="1" applyAlignment="1" applyProtection="1">
      <alignment horizontal="center" vertical="top"/>
    </xf>
    <xf numFmtId="9" fontId="11" fillId="4" borderId="0" xfId="3" applyFont="1" applyFill="1" applyBorder="1" applyAlignment="1" applyProtection="1">
      <alignment horizontal="center" vertical="top"/>
    </xf>
    <xf numFmtId="9" fontId="11" fillId="4" borderId="0" xfId="0" applyNumberFormat="1" applyFont="1" applyFill="1" applyBorder="1" applyAlignment="1" applyProtection="1">
      <alignment horizontal="center" vertical="top"/>
    </xf>
    <xf numFmtId="3" fontId="11" fillId="4" borderId="1" xfId="0" applyNumberFormat="1" applyFont="1" applyFill="1" applyBorder="1" applyAlignment="1" applyProtection="1">
      <alignment horizontal="center" vertical="top"/>
    </xf>
    <xf numFmtId="1" fontId="11" fillId="4" borderId="0" xfId="0" applyNumberFormat="1" applyFont="1" applyFill="1" applyBorder="1" applyAlignment="1" applyProtection="1">
      <alignment horizontal="left" vertical="top"/>
    </xf>
    <xf numFmtId="3" fontId="8" fillId="4" borderId="0" xfId="0" applyNumberFormat="1" applyFont="1" applyFill="1" applyBorder="1" applyAlignment="1" applyProtection="1">
      <alignment horizontal="left" vertical="top"/>
    </xf>
    <xf numFmtId="3" fontId="11" fillId="4" borderId="0" xfId="0" applyNumberFormat="1" applyFont="1" applyFill="1" applyBorder="1" applyAlignment="1" applyProtection="1">
      <alignment horizontal="left" vertical="top"/>
    </xf>
    <xf numFmtId="165" fontId="11" fillId="4" borderId="0" xfId="1" applyNumberFormat="1" applyFont="1" applyFill="1" applyBorder="1" applyAlignment="1" applyProtection="1">
      <alignment horizontal="left" vertical="top"/>
    </xf>
    <xf numFmtId="9" fontId="11" fillId="4" borderId="0" xfId="3" applyFont="1" applyFill="1" applyBorder="1" applyAlignment="1" applyProtection="1">
      <alignment horizontal="left" vertical="top"/>
    </xf>
    <xf numFmtId="9" fontId="11" fillId="4" borderId="0" xfId="0" applyNumberFormat="1" applyFont="1" applyFill="1" applyBorder="1" applyAlignment="1" applyProtection="1">
      <alignment horizontal="left" vertical="top"/>
    </xf>
    <xf numFmtId="3" fontId="11" fillId="4" borderId="1" xfId="0" applyNumberFormat="1" applyFont="1" applyFill="1" applyBorder="1" applyAlignment="1" applyProtection="1">
      <alignment horizontal="left" vertical="top"/>
    </xf>
    <xf numFmtId="2" fontId="28" fillId="4" borderId="0" xfId="0" applyNumberFormat="1" applyFont="1" applyFill="1" applyBorder="1" applyAlignment="1" applyProtection="1">
      <alignment horizontal="left" vertical="top"/>
    </xf>
    <xf numFmtId="2" fontId="28" fillId="4" borderId="5" xfId="0" applyNumberFormat="1" applyFont="1" applyFill="1" applyBorder="1" applyAlignment="1" applyProtection="1">
      <alignment horizontal="left" vertical="top"/>
    </xf>
    <xf numFmtId="3" fontId="8" fillId="4" borderId="5" xfId="0" applyNumberFormat="1" applyFont="1" applyFill="1" applyBorder="1" applyAlignment="1" applyProtection="1">
      <alignment horizontal="left" vertical="top"/>
    </xf>
    <xf numFmtId="3" fontId="9" fillId="4" borderId="5" xfId="0" applyNumberFormat="1" applyFont="1" applyFill="1" applyBorder="1" applyAlignment="1" applyProtection="1">
      <alignment horizontal="left" vertical="top"/>
    </xf>
    <xf numFmtId="165" fontId="9" fillId="4" borderId="5" xfId="1" applyNumberFormat="1" applyFont="1" applyFill="1" applyBorder="1" applyAlignment="1" applyProtection="1">
      <alignment horizontal="left" vertical="top"/>
    </xf>
    <xf numFmtId="9" fontId="9" fillId="4" borderId="5" xfId="3" applyFont="1" applyFill="1" applyBorder="1" applyAlignment="1" applyProtection="1">
      <alignment horizontal="left" vertical="top"/>
    </xf>
    <xf numFmtId="9" fontId="9" fillId="4" borderId="5" xfId="0" applyNumberFormat="1" applyFont="1" applyFill="1" applyBorder="1" applyAlignment="1" applyProtection="1">
      <alignment horizontal="left" vertical="top"/>
    </xf>
    <xf numFmtId="3" fontId="9" fillId="4" borderId="18" xfId="0" applyNumberFormat="1" applyFont="1" applyFill="1" applyBorder="1" applyAlignment="1" applyProtection="1">
      <alignment horizontal="left" vertical="top"/>
    </xf>
    <xf numFmtId="39" fontId="8" fillId="4" borderId="5" xfId="0" applyNumberFormat="1" applyFont="1" applyFill="1" applyBorder="1" applyAlignment="1" applyProtection="1">
      <alignment vertical="top"/>
    </xf>
    <xf numFmtId="3" fontId="11" fillId="4" borderId="5" xfId="0" applyNumberFormat="1" applyFont="1" applyFill="1" applyBorder="1" applyAlignment="1" applyProtection="1">
      <alignment horizontal="left" vertical="top"/>
    </xf>
    <xf numFmtId="165" fontId="11" fillId="4" borderId="5" xfId="1" applyNumberFormat="1" applyFont="1" applyFill="1" applyBorder="1" applyAlignment="1" applyProtection="1">
      <alignment horizontal="left" vertical="top"/>
    </xf>
    <xf numFmtId="9" fontId="8" fillId="4" borderId="5" xfId="3" applyFont="1" applyFill="1" applyBorder="1" applyAlignment="1" applyProtection="1">
      <alignment horizontal="left" vertical="top"/>
    </xf>
    <xf numFmtId="9" fontId="11" fillId="4" borderId="5" xfId="0" applyNumberFormat="1" applyFont="1" applyFill="1" applyBorder="1" applyAlignment="1" applyProtection="1">
      <alignment horizontal="left" vertical="top"/>
    </xf>
    <xf numFmtId="3" fontId="11" fillId="4" borderId="18" xfId="0" applyNumberFormat="1" applyFont="1" applyFill="1" applyBorder="1" applyAlignment="1" applyProtection="1">
      <alignment horizontal="left" vertical="top"/>
    </xf>
    <xf numFmtId="0" fontId="17" fillId="4" borderId="5" xfId="0" applyFont="1" applyFill="1" applyBorder="1" applyAlignment="1" applyProtection="1">
      <alignment vertical="center"/>
    </xf>
    <xf numFmtId="9" fontId="11" fillId="4" borderId="5" xfId="3" applyFont="1" applyFill="1" applyBorder="1" applyAlignment="1" applyProtection="1">
      <alignment horizontal="left" vertical="top"/>
    </xf>
    <xf numFmtId="0" fontId="74" fillId="4" borderId="10" xfId="0" applyFont="1" applyFill="1" applyBorder="1" applyAlignment="1">
      <alignment horizontal="left" vertical="center" wrapText="1"/>
    </xf>
    <xf numFmtId="173" fontId="8" fillId="0" borderId="5" xfId="0" applyNumberFormat="1" applyFont="1" applyFill="1" applyBorder="1" applyAlignment="1" applyProtection="1">
      <alignment horizontal="center" vertical="top"/>
      <protection locked="0"/>
    </xf>
    <xf numFmtId="173" fontId="8" fillId="0" borderId="18" xfId="0" applyNumberFormat="1" applyFont="1" applyFill="1" applyBorder="1" applyAlignment="1" applyProtection="1">
      <alignment horizontal="center" vertical="top"/>
      <protection locked="0"/>
    </xf>
    <xf numFmtId="173" fontId="8" fillId="4" borderId="20" xfId="0" applyNumberFormat="1" applyFont="1" applyFill="1" applyBorder="1" applyAlignment="1" applyProtection="1">
      <alignment horizontal="center" vertical="top"/>
    </xf>
    <xf numFmtId="9" fontId="9" fillId="0" borderId="3" xfId="0" applyNumberFormat="1" applyFont="1" applyFill="1" applyBorder="1" applyAlignment="1" applyProtection="1">
      <alignment horizontal="center" vertical="top"/>
    </xf>
    <xf numFmtId="9" fontId="11" fillId="0" borderId="3" xfId="0" applyNumberFormat="1" applyFont="1" applyFill="1" applyBorder="1" applyAlignment="1" applyProtection="1">
      <alignment horizontal="center" vertical="top"/>
    </xf>
    <xf numFmtId="9" fontId="10" fillId="4" borderId="0" xfId="3" applyFont="1" applyFill="1" applyBorder="1" applyAlignment="1" applyProtection="1">
      <alignment horizontal="center" vertical="top"/>
    </xf>
    <xf numFmtId="9" fontId="10" fillId="4" borderId="0" xfId="0" applyNumberFormat="1" applyFont="1" applyFill="1" applyBorder="1" applyAlignment="1" applyProtection="1">
      <alignment horizontal="center" vertical="top"/>
    </xf>
    <xf numFmtId="9" fontId="8" fillId="4" borderId="21" xfId="0" applyNumberFormat="1" applyFont="1" applyFill="1" applyBorder="1" applyAlignment="1" applyProtection="1">
      <alignment horizontal="center" vertical="top"/>
    </xf>
    <xf numFmtId="165" fontId="8" fillId="4" borderId="0" xfId="1" applyNumberFormat="1" applyFont="1" applyFill="1" applyBorder="1" applyAlignment="1" applyProtection="1">
      <alignment horizontal="left" vertical="center"/>
    </xf>
    <xf numFmtId="174" fontId="8" fillId="4" borderId="0" xfId="1" applyNumberFormat="1" applyFont="1" applyFill="1" applyBorder="1" applyAlignment="1" applyProtection="1">
      <alignment horizontal="center" vertical="center"/>
    </xf>
    <xf numFmtId="165" fontId="8" fillId="4" borderId="4" xfId="1" applyNumberFormat="1" applyFont="1" applyFill="1" applyBorder="1" applyAlignment="1" applyProtection="1">
      <alignment horizontal="left" vertical="center"/>
    </xf>
    <xf numFmtId="174" fontId="8" fillId="4" borderId="4" xfId="1" applyNumberFormat="1" applyFont="1" applyFill="1" applyBorder="1" applyAlignment="1" applyProtection="1">
      <alignment horizontal="center" vertical="center"/>
    </xf>
    <xf numFmtId="3" fontId="10" fillId="4" borderId="19" xfId="0" applyNumberFormat="1" applyFont="1" applyFill="1" applyBorder="1" applyAlignment="1" applyProtection="1">
      <alignment horizontal="center" vertical="top"/>
    </xf>
    <xf numFmtId="3" fontId="10" fillId="4" borderId="21" xfId="0" applyNumberFormat="1" applyFont="1" applyFill="1" applyBorder="1" applyAlignment="1" applyProtection="1">
      <alignment horizontal="center" vertical="top"/>
    </xf>
    <xf numFmtId="9" fontId="10" fillId="4" borderId="21" xfId="3" applyFont="1" applyFill="1" applyBorder="1" applyAlignment="1" applyProtection="1">
      <alignment horizontal="center" vertical="top"/>
    </xf>
    <xf numFmtId="9" fontId="10" fillId="4" borderId="21" xfId="0" applyNumberFormat="1" applyFont="1" applyFill="1" applyBorder="1" applyAlignment="1" applyProtection="1">
      <alignment horizontal="center" vertical="top"/>
    </xf>
    <xf numFmtId="9" fontId="8" fillId="4" borderId="20" xfId="0" applyNumberFormat="1" applyFont="1" applyFill="1" applyBorder="1" applyAlignment="1" applyProtection="1">
      <alignment horizontal="center" vertical="top"/>
    </xf>
    <xf numFmtId="3" fontId="10" fillId="4" borderId="2" xfId="0" applyNumberFormat="1" applyFont="1" applyFill="1" applyBorder="1" applyAlignment="1" applyProtection="1">
      <alignment horizontal="center" vertical="top"/>
    </xf>
    <xf numFmtId="9" fontId="8" fillId="4" borderId="1" xfId="0" applyNumberFormat="1" applyFont="1" applyFill="1" applyBorder="1" applyAlignment="1" applyProtection="1">
      <alignment horizontal="center" vertical="top"/>
    </xf>
    <xf numFmtId="0" fontId="8" fillId="4" borderId="2" xfId="0" applyFont="1" applyFill="1" applyBorder="1" applyAlignment="1" applyProtection="1">
      <alignment vertical="center"/>
    </xf>
    <xf numFmtId="174" fontId="8" fillId="4" borderId="1" xfId="1" applyNumberFormat="1" applyFont="1" applyFill="1" applyBorder="1" applyAlignment="1" applyProtection="1">
      <alignment horizontal="center" vertical="center"/>
    </xf>
    <xf numFmtId="174" fontId="8" fillId="4" borderId="17" xfId="1" applyNumberFormat="1" applyFont="1" applyFill="1" applyBorder="1" applyAlignment="1" applyProtection="1">
      <alignment horizontal="center" vertical="center"/>
    </xf>
    <xf numFmtId="9" fontId="11" fillId="4" borderId="10" xfId="3" applyFont="1" applyFill="1" applyBorder="1" applyAlignment="1" applyProtection="1">
      <alignment horizontal="center" vertical="top"/>
    </xf>
    <xf numFmtId="171" fontId="21" fillId="0" borderId="3" xfId="0" applyNumberFormat="1" applyFont="1" applyFill="1" applyBorder="1" applyAlignment="1" applyProtection="1">
      <alignment horizontal="center" vertical="center"/>
      <protection locked="0"/>
    </xf>
    <xf numFmtId="0" fontId="12" fillId="0" borderId="15" xfId="0" applyFont="1" applyFill="1" applyBorder="1" applyAlignment="1" applyProtection="1">
      <alignment vertical="center"/>
      <protection locked="0"/>
    </xf>
    <xf numFmtId="0" fontId="12" fillId="0" borderId="10" xfId="0" applyFont="1" applyFill="1" applyBorder="1" applyAlignment="1" applyProtection="1">
      <alignment vertical="center"/>
      <protection locked="0"/>
    </xf>
    <xf numFmtId="0" fontId="12" fillId="0" borderId="16" xfId="0" applyFont="1" applyFill="1" applyBorder="1" applyAlignment="1" applyProtection="1">
      <alignment vertical="center"/>
      <protection locked="0"/>
    </xf>
    <xf numFmtId="3" fontId="8" fillId="0" borderId="7" xfId="0" applyNumberFormat="1" applyFont="1" applyFill="1" applyBorder="1" applyAlignment="1" applyProtection="1">
      <alignment horizontal="center" vertical="top"/>
      <protection locked="0"/>
    </xf>
    <xf numFmtId="3" fontId="8" fillId="0" borderId="19" xfId="0" applyNumberFormat="1" applyFont="1" applyFill="1" applyBorder="1" applyAlignment="1" applyProtection="1">
      <alignment horizontal="center" vertical="top"/>
      <protection locked="0"/>
    </xf>
    <xf numFmtId="3" fontId="9" fillId="4" borderId="7" xfId="0" applyNumberFormat="1" applyFont="1" applyFill="1" applyBorder="1" applyAlignment="1" applyProtection="1">
      <alignment horizontal="center" vertical="center"/>
    </xf>
    <xf numFmtId="173" fontId="11" fillId="4" borderId="4" xfId="0" applyNumberFormat="1" applyFont="1" applyFill="1" applyBorder="1" applyAlignment="1" applyProtection="1">
      <alignment horizontal="center" vertical="top"/>
    </xf>
    <xf numFmtId="0" fontId="8" fillId="4" borderId="6" xfId="0" applyFont="1" applyFill="1" applyBorder="1" applyAlignment="1" applyProtection="1">
      <alignment horizontal="center" vertical="center" wrapText="1"/>
      <protection locked="0"/>
    </xf>
    <xf numFmtId="0" fontId="61" fillId="4" borderId="0" xfId="0" applyFont="1" applyFill="1" applyAlignment="1" applyProtection="1">
      <alignment horizontal="center" vertical="center" wrapText="1"/>
      <protection locked="0"/>
    </xf>
    <xf numFmtId="173" fontId="21" fillId="4" borderId="18" xfId="0" applyNumberFormat="1" applyFont="1" applyFill="1" applyBorder="1" applyAlignment="1" applyProtection="1">
      <alignment horizontal="center" vertical="center"/>
      <protection locked="0"/>
    </xf>
    <xf numFmtId="173" fontId="62" fillId="4" borderId="3" xfId="3" applyNumberFormat="1" applyFont="1" applyFill="1" applyBorder="1" applyAlignment="1" applyProtection="1">
      <alignment horizontal="center" vertical="center"/>
      <protection locked="0"/>
    </xf>
    <xf numFmtId="173" fontId="62" fillId="4" borderId="3" xfId="0" applyNumberFormat="1" applyFont="1" applyFill="1" applyBorder="1" applyAlignment="1" applyProtection="1">
      <alignment horizontal="center" vertical="center"/>
      <protection locked="0"/>
    </xf>
    <xf numFmtId="0" fontId="9" fillId="4" borderId="10" xfId="0" applyFont="1" applyFill="1" applyBorder="1" applyAlignment="1" applyProtection="1">
      <alignment horizontal="center" vertical="center" wrapText="1"/>
      <protection locked="0"/>
    </xf>
    <xf numFmtId="173" fontId="9" fillId="4" borderId="3" xfId="1" applyNumberFormat="1" applyFont="1" applyFill="1" applyBorder="1" applyAlignment="1" applyProtection="1">
      <alignment horizontal="center" vertical="center"/>
      <protection locked="0"/>
    </xf>
    <xf numFmtId="39" fontId="30" fillId="4" borderId="7" xfId="0" applyNumberFormat="1" applyFont="1" applyFill="1" applyBorder="1" applyAlignment="1" applyProtection="1">
      <alignment vertical="center"/>
      <protection locked="0"/>
    </xf>
    <xf numFmtId="0" fontId="21" fillId="4" borderId="10" xfId="0" applyFont="1" applyFill="1" applyBorder="1" applyAlignment="1" applyProtection="1">
      <alignment horizontal="center" vertical="center" wrapText="1"/>
      <protection locked="0"/>
    </xf>
    <xf numFmtId="0" fontId="30" fillId="4" borderId="18" xfId="0" applyFont="1" applyFill="1" applyBorder="1" applyAlignment="1" applyProtection="1">
      <alignment horizontal="right" vertical="center"/>
      <protection locked="0"/>
    </xf>
    <xf numFmtId="170" fontId="8" fillId="4" borderId="8" xfId="0" applyNumberFormat="1" applyFont="1" applyFill="1" applyBorder="1" applyAlignment="1" applyProtection="1">
      <alignment horizontal="center" vertical="center"/>
      <protection locked="0"/>
    </xf>
    <xf numFmtId="3" fontId="8" fillId="4" borderId="8" xfId="0" applyNumberFormat="1" applyFont="1" applyFill="1" applyBorder="1" applyAlignment="1" applyProtection="1">
      <alignment horizontal="center" vertical="center"/>
      <protection locked="0"/>
    </xf>
    <xf numFmtId="170" fontId="8" fillId="4" borderId="3" xfId="0" applyNumberFormat="1" applyFont="1" applyFill="1" applyBorder="1" applyAlignment="1" applyProtection="1">
      <alignment horizontal="center" vertical="center"/>
      <protection locked="0"/>
    </xf>
    <xf numFmtId="170" fontId="8" fillId="4" borderId="17" xfId="0" applyNumberFormat="1" applyFont="1" applyFill="1" applyBorder="1" applyAlignment="1" applyProtection="1">
      <alignment horizontal="center" vertical="center"/>
      <protection locked="0"/>
    </xf>
    <xf numFmtId="170" fontId="8" fillId="4" borderId="1" xfId="0" applyNumberFormat="1" applyFont="1" applyFill="1" applyBorder="1" applyAlignment="1" applyProtection="1">
      <alignment horizontal="center" vertical="center"/>
      <protection locked="0"/>
    </xf>
    <xf numFmtId="3" fontId="8" fillId="4" borderId="9" xfId="0" applyNumberFormat="1" applyFont="1" applyFill="1" applyBorder="1" applyAlignment="1" applyProtection="1">
      <alignment horizontal="center" vertical="center"/>
      <protection locked="0"/>
    </xf>
    <xf numFmtId="170" fontId="9" fillId="4" borderId="18" xfId="0" applyNumberFormat="1" applyFont="1" applyFill="1" applyBorder="1" applyAlignment="1" applyProtection="1">
      <alignment horizontal="center" vertical="center"/>
      <protection locked="0"/>
    </xf>
    <xf numFmtId="1" fontId="8" fillId="4" borderId="3" xfId="0" applyNumberFormat="1" applyFont="1" applyFill="1" applyBorder="1" applyAlignment="1" applyProtection="1">
      <alignment horizontal="center" vertical="center"/>
      <protection locked="0"/>
    </xf>
    <xf numFmtId="3" fontId="8" fillId="4" borderId="21" xfId="1" applyNumberFormat="1" applyFont="1" applyFill="1" applyBorder="1" applyAlignment="1" applyProtection="1">
      <alignment horizontal="center" vertical="center"/>
      <protection locked="0"/>
    </xf>
    <xf numFmtId="3" fontId="8" fillId="4" borderId="19" xfId="0" applyNumberFormat="1" applyFont="1" applyFill="1" applyBorder="1" applyAlignment="1" applyProtection="1">
      <alignment horizontal="center" vertical="center"/>
      <protection locked="0"/>
    </xf>
    <xf numFmtId="3" fontId="8" fillId="4" borderId="21" xfId="0" applyNumberFormat="1" applyFont="1" applyFill="1" applyBorder="1" applyAlignment="1" applyProtection="1">
      <alignment horizontal="center" vertical="center"/>
      <protection locked="0"/>
    </xf>
    <xf numFmtId="3" fontId="8" fillId="4" borderId="20" xfId="0" applyNumberFormat="1" applyFont="1" applyFill="1" applyBorder="1" applyAlignment="1" applyProtection="1">
      <alignment horizontal="center" vertical="center"/>
      <protection locked="0"/>
    </xf>
    <xf numFmtId="3" fontId="8" fillId="4" borderId="4" xfId="1" applyNumberFormat="1" applyFont="1" applyFill="1" applyBorder="1" applyAlignment="1" applyProtection="1">
      <alignment horizontal="center" vertical="center"/>
      <protection locked="0"/>
    </xf>
    <xf numFmtId="3" fontId="8" fillId="4" borderId="6" xfId="0" applyNumberFormat="1" applyFont="1" applyFill="1" applyBorder="1" applyAlignment="1" applyProtection="1">
      <alignment horizontal="center" vertical="center"/>
      <protection locked="0"/>
    </xf>
    <xf numFmtId="9" fontId="8" fillId="0" borderId="8" xfId="0" applyNumberFormat="1" applyFont="1" applyBorder="1" applyAlignment="1" applyProtection="1">
      <alignment horizontal="center" vertical="top"/>
      <protection locked="0"/>
    </xf>
    <xf numFmtId="0" fontId="9" fillId="0" borderId="3" xfId="0" applyFont="1" applyFill="1" applyBorder="1" applyAlignment="1">
      <alignment vertical="center"/>
    </xf>
    <xf numFmtId="0" fontId="8" fillId="0" borderId="21" xfId="0" applyFont="1" applyFill="1" applyBorder="1" applyAlignment="1" applyProtection="1">
      <alignment vertical="center"/>
    </xf>
    <xf numFmtId="168" fontId="9" fillId="0" borderId="3" xfId="3" applyNumberFormat="1" applyFont="1" applyFill="1" applyBorder="1" applyAlignment="1" applyProtection="1">
      <alignment horizontal="center" vertical="center"/>
      <protection locked="0"/>
    </xf>
    <xf numFmtId="0" fontId="9" fillId="0" borderId="21" xfId="0" applyFont="1" applyFill="1" applyBorder="1" applyAlignment="1" applyProtection="1">
      <alignment horizontal="center" vertical="center" wrapText="1"/>
    </xf>
    <xf numFmtId="0" fontId="8" fillId="0" borderId="3" xfId="0" applyFont="1" applyBorder="1" applyAlignment="1" applyProtection="1">
      <alignment vertical="center"/>
      <protection locked="0"/>
    </xf>
    <xf numFmtId="0" fontId="9" fillId="0" borderId="5" xfId="0" applyFont="1" applyFill="1" applyBorder="1" applyAlignment="1" applyProtection="1">
      <alignment vertical="center"/>
      <protection locked="0"/>
    </xf>
    <xf numFmtId="0" fontId="12" fillId="0" borderId="18" xfId="0" applyFont="1" applyFill="1" applyBorder="1" applyAlignment="1" applyProtection="1">
      <alignment vertical="center"/>
      <protection locked="0"/>
    </xf>
    <xf numFmtId="0" fontId="12" fillId="0" borderId="20" xfId="0" applyFont="1" applyFill="1" applyBorder="1" applyAlignment="1" applyProtection="1">
      <alignment vertical="center"/>
      <protection locked="0"/>
    </xf>
    <xf numFmtId="0" fontId="12" fillId="0" borderId="17" xfId="0" applyFont="1" applyFill="1" applyBorder="1" applyAlignment="1" applyProtection="1">
      <alignment vertical="center"/>
      <protection locked="0"/>
    </xf>
    <xf numFmtId="0" fontId="12" fillId="0" borderId="5" xfId="0" applyFont="1" applyFill="1" applyBorder="1" applyAlignment="1" applyProtection="1">
      <alignment vertical="center"/>
      <protection locked="0"/>
    </xf>
    <xf numFmtId="0" fontId="12" fillId="0" borderId="21" xfId="0" applyFont="1" applyFill="1" applyBorder="1" applyAlignment="1" applyProtection="1">
      <alignment vertical="center"/>
      <protection locked="0"/>
    </xf>
    <xf numFmtId="0" fontId="12" fillId="0" borderId="4" xfId="0" applyFont="1" applyFill="1" applyBorder="1" applyAlignment="1" applyProtection="1">
      <alignment vertical="center"/>
      <protection locked="0"/>
    </xf>
    <xf numFmtId="0" fontId="12" fillId="0" borderId="22" xfId="0" applyFont="1" applyFill="1" applyBorder="1" applyAlignment="1" applyProtection="1">
      <alignment vertical="center"/>
      <protection locked="0"/>
    </xf>
    <xf numFmtId="0" fontId="12" fillId="0" borderId="23" xfId="0" applyFont="1" applyFill="1" applyBorder="1" applyAlignment="1" applyProtection="1">
      <alignment vertical="center"/>
      <protection locked="0"/>
    </xf>
    <xf numFmtId="0" fontId="12" fillId="0" borderId="24" xfId="0" applyFont="1" applyFill="1" applyBorder="1" applyAlignment="1" applyProtection="1">
      <alignment vertical="center"/>
      <protection locked="0"/>
    </xf>
    <xf numFmtId="0" fontId="9" fillId="0" borderId="19" xfId="0" applyFont="1" applyFill="1" applyBorder="1" applyAlignment="1" applyProtection="1">
      <alignment horizontal="center" vertical="center" wrapText="1"/>
      <protection locked="0"/>
    </xf>
    <xf numFmtId="0" fontId="9" fillId="0" borderId="21" xfId="0" applyFont="1" applyFill="1" applyBorder="1" applyAlignment="1" applyProtection="1">
      <alignment horizontal="center" vertical="center" wrapText="1"/>
      <protection locked="0"/>
    </xf>
    <xf numFmtId="0" fontId="9" fillId="0" borderId="20" xfId="0" applyFont="1" applyFill="1" applyBorder="1" applyAlignment="1" applyProtection="1">
      <alignment horizontal="center" vertical="center" wrapText="1"/>
      <protection locked="0"/>
    </xf>
    <xf numFmtId="0" fontId="4" fillId="4" borderId="2" xfId="0" applyFont="1" applyFill="1" applyBorder="1" applyAlignment="1" applyProtection="1">
      <alignment horizontal="left" vertical="center" indent="1"/>
      <protection locked="0"/>
    </xf>
    <xf numFmtId="0" fontId="4" fillId="4" borderId="6" xfId="0" applyFont="1" applyFill="1" applyBorder="1" applyAlignment="1" applyProtection="1">
      <alignment horizontal="left" vertical="center" indent="1"/>
      <protection locked="0"/>
    </xf>
    <xf numFmtId="39" fontId="8" fillId="4" borderId="3" xfId="0" applyNumberFormat="1" applyFont="1" applyFill="1" applyBorder="1" applyAlignment="1" applyProtection="1">
      <alignment horizontal="left" vertical="center"/>
      <protection locked="0"/>
    </xf>
    <xf numFmtId="173" fontId="8" fillId="4" borderId="3" xfId="1" applyNumberFormat="1" applyFont="1" applyFill="1" applyBorder="1" applyAlignment="1" applyProtection="1">
      <alignment horizontal="center" vertical="center"/>
      <protection locked="0"/>
    </xf>
    <xf numFmtId="173" fontId="45" fillId="4" borderId="5" xfId="0" applyNumberFormat="1" applyFont="1" applyFill="1" applyBorder="1" applyAlignment="1" applyProtection="1">
      <alignment horizontal="center" vertical="center"/>
      <protection locked="0"/>
    </xf>
    <xf numFmtId="39" fontId="8" fillId="4" borderId="7" xfId="0" applyNumberFormat="1" applyFont="1" applyFill="1" applyBorder="1" applyAlignment="1" applyProtection="1">
      <alignment horizontal="left" vertical="center"/>
      <protection locked="0"/>
    </xf>
    <xf numFmtId="39" fontId="8" fillId="4" borderId="10" xfId="0" applyNumberFormat="1" applyFont="1" applyFill="1" applyBorder="1" applyAlignment="1" applyProtection="1">
      <alignment horizontal="left" vertical="center"/>
      <protection locked="0"/>
    </xf>
    <xf numFmtId="173" fontId="8" fillId="4" borderId="17" xfId="1" applyNumberFormat="1" applyFont="1" applyFill="1" applyBorder="1" applyAlignment="1" applyProtection="1">
      <alignment horizontal="center" vertical="center"/>
      <protection locked="0"/>
    </xf>
    <xf numFmtId="39" fontId="11" fillId="4" borderId="7" xfId="0" applyNumberFormat="1" applyFont="1" applyFill="1" applyBorder="1" applyAlignment="1" applyProtection="1">
      <alignment vertical="center"/>
      <protection locked="0"/>
    </xf>
    <xf numFmtId="9" fontId="8" fillId="4" borderId="3" xfId="0" applyNumberFormat="1" applyFont="1" applyFill="1" applyBorder="1" applyAlignment="1" applyProtection="1">
      <alignment horizontal="center" vertical="center"/>
      <protection locked="0"/>
    </xf>
    <xf numFmtId="167" fontId="45" fillId="4" borderId="5" xfId="0" applyNumberFormat="1" applyFont="1" applyFill="1" applyBorder="1" applyAlignment="1" applyProtection="1">
      <alignment horizontal="center" vertical="center"/>
      <protection locked="0"/>
    </xf>
    <xf numFmtId="167" fontId="27" fillId="4" borderId="7" xfId="0" applyNumberFormat="1" applyFont="1" applyFill="1" applyBorder="1" applyAlignment="1" applyProtection="1">
      <alignment horizontal="center" vertical="center"/>
      <protection locked="0"/>
    </xf>
    <xf numFmtId="0" fontId="9" fillId="4" borderId="2" xfId="0" applyFont="1" applyFill="1" applyBorder="1" applyAlignment="1" applyProtection="1">
      <alignment vertical="center"/>
      <protection locked="0"/>
    </xf>
    <xf numFmtId="173" fontId="8" fillId="4" borderId="3" xfId="3" applyNumberFormat="1" applyFont="1" applyFill="1" applyBorder="1" applyAlignment="1" applyProtection="1">
      <alignment horizontal="center" vertical="top"/>
    </xf>
    <xf numFmtId="173" fontId="11" fillId="4" borderId="3" xfId="0" applyNumberFormat="1" applyFont="1" applyFill="1" applyBorder="1" applyAlignment="1" applyProtection="1">
      <alignment vertical="top"/>
    </xf>
    <xf numFmtId="173" fontId="8" fillId="4" borderId="8" xfId="0" applyNumberFormat="1" applyFont="1" applyFill="1" applyBorder="1" applyAlignment="1" applyProtection="1">
      <alignment horizontal="center" vertical="center"/>
      <protection locked="0"/>
    </xf>
    <xf numFmtId="173" fontId="8" fillId="4" borderId="3" xfId="0" applyNumberFormat="1" applyFont="1" applyFill="1" applyBorder="1" applyAlignment="1" applyProtection="1">
      <alignment horizontal="center" vertical="center"/>
      <protection locked="0"/>
    </xf>
    <xf numFmtId="173" fontId="8" fillId="0" borderId="8" xfId="1" applyNumberFormat="1" applyFont="1" applyFill="1" applyBorder="1" applyAlignment="1" applyProtection="1">
      <alignment horizontal="center" vertical="center"/>
      <protection locked="0"/>
    </xf>
    <xf numFmtId="173" fontId="8" fillId="0" borderId="20" xfId="1" applyNumberFormat="1" applyFont="1" applyFill="1" applyBorder="1" applyAlignment="1" applyProtection="1">
      <alignment horizontal="center" vertical="center"/>
      <protection locked="0"/>
    </xf>
    <xf numFmtId="173" fontId="8" fillId="0" borderId="10" xfId="1" applyNumberFormat="1" applyFont="1" applyFill="1" applyBorder="1" applyAlignment="1" applyProtection="1">
      <alignment horizontal="center" vertical="center"/>
      <protection locked="0"/>
    </xf>
    <xf numFmtId="173" fontId="8" fillId="0" borderId="17" xfId="1" applyNumberFormat="1" applyFont="1" applyFill="1" applyBorder="1" applyAlignment="1" applyProtection="1">
      <alignment horizontal="center" vertical="center"/>
      <protection locked="0"/>
    </xf>
    <xf numFmtId="173" fontId="8" fillId="0" borderId="3" xfId="0" applyNumberFormat="1" applyFont="1" applyFill="1" applyBorder="1" applyAlignment="1" applyProtection="1">
      <alignment horizontal="center" vertical="center"/>
      <protection locked="0"/>
    </xf>
    <xf numFmtId="173" fontId="8" fillId="4" borderId="9" xfId="0" applyNumberFormat="1" applyFont="1" applyFill="1" applyBorder="1" applyAlignment="1" applyProtection="1">
      <alignment horizontal="center" vertical="center"/>
      <protection locked="0"/>
    </xf>
    <xf numFmtId="173" fontId="11" fillId="4" borderId="3" xfId="0" applyNumberFormat="1" applyFont="1" applyFill="1" applyBorder="1" applyAlignment="1" applyProtection="1">
      <alignment horizontal="center" vertical="center"/>
      <protection locked="0"/>
    </xf>
    <xf numFmtId="173" fontId="21" fillId="0" borderId="7" xfId="0" applyNumberFormat="1" applyFont="1" applyFill="1" applyBorder="1" applyAlignment="1" applyProtection="1">
      <alignment horizontal="center" vertical="center"/>
      <protection locked="0"/>
    </xf>
    <xf numFmtId="173" fontId="21" fillId="0" borderId="3" xfId="0" applyNumberFormat="1" applyFont="1" applyFill="1" applyBorder="1" applyAlignment="1" applyProtection="1">
      <alignment horizontal="center" vertical="center"/>
      <protection locked="0"/>
    </xf>
    <xf numFmtId="173" fontId="19" fillId="4" borderId="19" xfId="0" applyNumberFormat="1" applyFont="1" applyFill="1" applyBorder="1" applyAlignment="1" applyProtection="1">
      <alignment horizontal="center" vertical="center"/>
      <protection locked="0"/>
    </xf>
    <xf numFmtId="173" fontId="19" fillId="4" borderId="8" xfId="0" applyNumberFormat="1" applyFont="1" applyFill="1" applyBorder="1" applyAlignment="1" applyProtection="1">
      <alignment horizontal="center" vertical="center"/>
      <protection locked="0"/>
    </xf>
    <xf numFmtId="173" fontId="8" fillId="4" borderId="8" xfId="0" applyNumberFormat="1" applyFont="1" applyFill="1" applyBorder="1" applyAlignment="1" applyProtection="1">
      <alignment horizontal="center" vertical="center"/>
    </xf>
    <xf numFmtId="173" fontId="8" fillId="4" borderId="9" xfId="1" applyNumberFormat="1" applyFont="1" applyFill="1" applyBorder="1" applyAlignment="1" applyProtection="1">
      <alignment horizontal="center" vertical="center"/>
      <protection locked="0"/>
    </xf>
    <xf numFmtId="173" fontId="27" fillId="4" borderId="5" xfId="0" applyNumberFormat="1" applyFont="1" applyFill="1" applyBorder="1" applyAlignment="1" applyProtection="1">
      <alignment horizontal="center" vertical="center"/>
    </xf>
    <xf numFmtId="173" fontId="8" fillId="4" borderId="9" xfId="0" applyNumberFormat="1" applyFont="1" applyFill="1" applyBorder="1" applyAlignment="1" applyProtection="1">
      <alignment horizontal="center" vertical="center"/>
    </xf>
    <xf numFmtId="173" fontId="11" fillId="4" borderId="3" xfId="0" applyNumberFormat="1" applyFont="1" applyFill="1" applyBorder="1" applyAlignment="1" applyProtection="1">
      <alignment horizontal="center" vertical="center"/>
    </xf>
    <xf numFmtId="173" fontId="11" fillId="4" borderId="10" xfId="1" applyNumberFormat="1" applyFont="1" applyFill="1" applyBorder="1" applyAlignment="1" applyProtection="1">
      <alignment horizontal="center" vertical="center"/>
      <protection locked="0"/>
    </xf>
    <xf numFmtId="173" fontId="11" fillId="4" borderId="3" xfId="1" applyNumberFormat="1" applyFont="1" applyFill="1" applyBorder="1" applyAlignment="1" applyProtection="1">
      <alignment horizontal="center" vertical="center"/>
      <protection locked="0"/>
    </xf>
    <xf numFmtId="173" fontId="11" fillId="4" borderId="18"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vertical="center"/>
      <protection locked="0"/>
    </xf>
    <xf numFmtId="9" fontId="8" fillId="4" borderId="19" xfId="0" applyNumberFormat="1" applyFont="1" applyFill="1" applyBorder="1" applyAlignment="1" applyProtection="1">
      <alignment horizontal="center" vertical="top"/>
    </xf>
    <xf numFmtId="0" fontId="9" fillId="4" borderId="1" xfId="0" applyFont="1" applyFill="1" applyBorder="1" applyAlignment="1" applyProtection="1">
      <alignment horizontal="center" vertical="center" wrapText="1"/>
      <protection locked="0"/>
    </xf>
    <xf numFmtId="173" fontId="21" fillId="4" borderId="17" xfId="0" applyNumberFormat="1" applyFont="1" applyFill="1" applyBorder="1" applyAlignment="1" applyProtection="1">
      <alignment horizontal="center" vertical="center"/>
      <protection locked="0"/>
    </xf>
    <xf numFmtId="173" fontId="21" fillId="4" borderId="7" xfId="0" applyNumberFormat="1" applyFont="1" applyFill="1" applyBorder="1" applyAlignment="1" applyProtection="1">
      <alignment horizontal="center" vertical="center"/>
      <protection locked="0"/>
    </xf>
    <xf numFmtId="173" fontId="62" fillId="4" borderId="18" xfId="3" applyNumberFormat="1" applyFont="1" applyFill="1" applyBorder="1" applyAlignment="1" applyProtection="1">
      <alignment horizontal="center" vertical="center"/>
      <protection locked="0"/>
    </xf>
    <xf numFmtId="173" fontId="62" fillId="4" borderId="21" xfId="0" applyNumberFormat="1" applyFont="1" applyFill="1" applyBorder="1" applyAlignment="1" applyProtection="1">
      <alignment horizontal="center" vertical="center"/>
      <protection locked="0"/>
    </xf>
    <xf numFmtId="173" fontId="19" fillId="4" borderId="26" xfId="0" applyNumberFormat="1" applyFont="1" applyFill="1" applyBorder="1" applyAlignment="1" applyProtection="1">
      <alignment horizontal="center" vertical="center"/>
      <protection locked="0"/>
    </xf>
    <xf numFmtId="173" fontId="75" fillId="4" borderId="26" xfId="0" applyNumberFormat="1" applyFont="1" applyFill="1" applyBorder="1" applyAlignment="1" applyProtection="1">
      <alignment horizontal="center" vertical="center"/>
      <protection locked="0"/>
    </xf>
    <xf numFmtId="173" fontId="8" fillId="4" borderId="18" xfId="1" quotePrefix="1" applyNumberFormat="1" applyFont="1" applyFill="1" applyBorder="1" applyAlignment="1" applyProtection="1">
      <alignment horizontal="center" vertical="center"/>
      <protection locked="0"/>
    </xf>
    <xf numFmtId="173" fontId="8" fillId="4" borderId="20" xfId="1" quotePrefix="1" applyNumberFormat="1" applyFont="1" applyFill="1" applyBorder="1" applyAlignment="1" applyProtection="1">
      <alignment horizontal="center" vertical="center"/>
      <protection locked="0"/>
    </xf>
    <xf numFmtId="173" fontId="28" fillId="4" borderId="3" xfId="0" applyNumberFormat="1" applyFont="1" applyFill="1" applyBorder="1" applyAlignment="1" applyProtection="1">
      <alignment horizontal="center" vertical="top"/>
    </xf>
    <xf numFmtId="4" fontId="11" fillId="4" borderId="3" xfId="0" applyNumberFormat="1" applyFont="1" applyFill="1" applyBorder="1" applyAlignment="1" applyProtection="1">
      <alignment horizontal="center" vertical="top"/>
    </xf>
    <xf numFmtId="4" fontId="8" fillId="0" borderId="3" xfId="0" applyNumberFormat="1" applyFont="1" applyFill="1" applyBorder="1" applyAlignment="1" applyProtection="1">
      <alignment horizontal="center" vertical="top"/>
      <protection locked="0"/>
    </xf>
    <xf numFmtId="3" fontId="8" fillId="0" borderId="3" xfId="0" applyNumberFormat="1" applyFont="1" applyFill="1" applyBorder="1" applyAlignment="1" applyProtection="1">
      <alignment horizontal="center" vertical="top"/>
      <protection locked="0"/>
    </xf>
    <xf numFmtId="3" fontId="28" fillId="4" borderId="3" xfId="0" applyNumberFormat="1" applyFont="1" applyFill="1" applyBorder="1" applyAlignment="1" applyProtection="1">
      <alignment horizontal="center" vertical="top"/>
    </xf>
    <xf numFmtId="171" fontId="77" fillId="0" borderId="3" xfId="0" applyNumberFormat="1" applyFont="1" applyBorder="1" applyAlignment="1" applyProtection="1">
      <alignment horizontal="center" vertical="center" wrapText="1"/>
      <protection locked="0"/>
    </xf>
    <xf numFmtId="0" fontId="12" fillId="0" borderId="11" xfId="0" applyFont="1" applyBorder="1" applyAlignment="1" applyProtection="1">
      <alignment vertical="center"/>
      <protection locked="0"/>
    </xf>
    <xf numFmtId="0" fontId="12" fillId="0" borderId="3" xfId="0" applyFont="1" applyBorder="1" applyAlignment="1" applyProtection="1">
      <alignment vertical="center"/>
      <protection locked="0"/>
    </xf>
    <xf numFmtId="0" fontId="12" fillId="0" borderId="12" xfId="0" applyFont="1" applyBorder="1" applyAlignment="1" applyProtection="1">
      <alignment vertical="center"/>
      <protection locked="0"/>
    </xf>
    <xf numFmtId="0" fontId="21" fillId="0" borderId="11" xfId="0" applyFont="1" applyBorder="1" applyAlignment="1" applyProtection="1">
      <alignment vertical="center"/>
      <protection locked="0"/>
    </xf>
    <xf numFmtId="0" fontId="21" fillId="0" borderId="3" xfId="0" applyFont="1" applyBorder="1" applyAlignment="1" applyProtection="1">
      <alignment vertical="center"/>
      <protection locked="0"/>
    </xf>
    <xf numFmtId="0" fontId="21" fillId="0" borderId="12" xfId="0" applyFont="1" applyBorder="1" applyAlignment="1" applyProtection="1">
      <alignment vertical="center"/>
      <protection locked="0"/>
    </xf>
    <xf numFmtId="0" fontId="21" fillId="0" borderId="7" xfId="0" applyFont="1" applyBorder="1" applyAlignment="1" applyProtection="1">
      <alignment vertical="center"/>
      <protection locked="0"/>
    </xf>
    <xf numFmtId="0" fontId="12" fillId="0" borderId="18" xfId="0" applyFont="1" applyBorder="1" applyAlignment="1">
      <alignment vertical="center"/>
    </xf>
    <xf numFmtId="0" fontId="12" fillId="0" borderId="3" xfId="0" applyFont="1" applyBorder="1" applyAlignment="1">
      <alignment vertical="center"/>
    </xf>
    <xf numFmtId="0" fontId="12" fillId="0" borderId="7" xfId="0" applyFont="1" applyBorder="1" applyAlignment="1">
      <alignment vertical="center"/>
    </xf>
    <xf numFmtId="0" fontId="12" fillId="0" borderId="11" xfId="0" applyFont="1" applyBorder="1" applyAlignment="1">
      <alignment vertical="center"/>
    </xf>
    <xf numFmtId="0" fontId="12" fillId="0" borderId="12" xfId="0" applyFont="1" applyBorder="1" applyAlignment="1">
      <alignment vertical="center"/>
    </xf>
    <xf numFmtId="39" fontId="21" fillId="4" borderId="7" xfId="2" applyNumberFormat="1" applyFont="1" applyFill="1" applyBorder="1" applyAlignment="1" applyProtection="1">
      <alignment horizontal="left" wrapText="1"/>
      <protection locked="0"/>
    </xf>
    <xf numFmtId="39" fontId="21" fillId="4" borderId="18" xfId="2" applyNumberFormat="1" applyFont="1" applyFill="1" applyBorder="1" applyAlignment="1" applyProtection="1">
      <alignment horizontal="left" wrapText="1"/>
      <protection locked="0"/>
    </xf>
    <xf numFmtId="0" fontId="8" fillId="4" borderId="10" xfId="0" applyFont="1" applyFill="1" applyBorder="1" applyAlignment="1">
      <alignment horizontal="center" vertical="top" wrapText="1"/>
    </xf>
    <xf numFmtId="170" fontId="27" fillId="4" borderId="3" xfId="0" applyNumberFormat="1" applyFont="1" applyFill="1" applyBorder="1" applyAlignment="1" applyProtection="1">
      <alignment horizontal="center" vertical="top" wrapText="1"/>
    </xf>
    <xf numFmtId="39" fontId="72" fillId="4" borderId="7" xfId="0" applyNumberFormat="1" applyFont="1" applyFill="1" applyBorder="1" applyAlignment="1">
      <alignment horizontal="left" vertical="top"/>
    </xf>
    <xf numFmtId="39" fontId="72" fillId="4" borderId="18" xfId="0" applyNumberFormat="1" applyFont="1" applyFill="1" applyBorder="1" applyAlignment="1">
      <alignment vertical="top"/>
    </xf>
    <xf numFmtId="173" fontId="72" fillId="4" borderId="3" xfId="0" applyNumberFormat="1" applyFont="1" applyFill="1" applyBorder="1" applyAlignment="1">
      <alignment horizontal="center" vertical="top"/>
    </xf>
    <xf numFmtId="173" fontId="65" fillId="4" borderId="10" xfId="0" applyNumberFormat="1" applyFont="1" applyFill="1" applyBorder="1" applyAlignment="1">
      <alignment horizontal="center" vertical="top"/>
    </xf>
    <xf numFmtId="173" fontId="27" fillId="4" borderId="3" xfId="0" applyNumberFormat="1" applyFont="1" applyFill="1" applyBorder="1" applyAlignment="1">
      <alignment horizontal="center" vertical="top"/>
    </xf>
    <xf numFmtId="173" fontId="27" fillId="0" borderId="0" xfId="0" applyNumberFormat="1" applyFont="1" applyAlignment="1">
      <alignment horizontal="center" vertical="top"/>
    </xf>
    <xf numFmtId="0" fontId="14" fillId="0" borderId="0" xfId="0" applyFont="1" applyAlignment="1">
      <alignment horizontal="center" vertical="top"/>
    </xf>
    <xf numFmtId="0" fontId="9" fillId="0" borderId="0" xfId="0" applyFont="1" applyAlignment="1">
      <alignment vertical="top"/>
    </xf>
    <xf numFmtId="173" fontId="78" fillId="0" borderId="3" xfId="0" applyNumberFormat="1" applyFont="1" applyBorder="1" applyAlignment="1" applyProtection="1">
      <alignment horizontal="center" vertical="center"/>
      <protection locked="0"/>
    </xf>
    <xf numFmtId="173" fontId="27" fillId="0" borderId="18" xfId="0" applyNumberFormat="1" applyFont="1" applyFill="1" applyBorder="1" applyAlignment="1" applyProtection="1">
      <alignment horizontal="center" vertical="top"/>
      <protection locked="0"/>
    </xf>
    <xf numFmtId="173" fontId="27" fillId="0" borderId="18" xfId="0" applyNumberFormat="1" applyFont="1" applyFill="1" applyBorder="1" applyAlignment="1" applyProtection="1">
      <alignment horizontal="center" vertical="center"/>
      <protection locked="0"/>
    </xf>
    <xf numFmtId="173" fontId="27" fillId="0" borderId="3" xfId="0" applyNumberFormat="1" applyFont="1" applyFill="1" applyBorder="1" applyAlignment="1" applyProtection="1">
      <alignment horizontal="center" vertical="top"/>
      <protection locked="0"/>
    </xf>
    <xf numFmtId="1" fontId="27" fillId="0" borderId="10" xfId="0" applyNumberFormat="1" applyFont="1" applyFill="1" applyBorder="1" applyAlignment="1" applyProtection="1">
      <alignment horizontal="center" vertical="top"/>
      <protection locked="0"/>
    </xf>
    <xf numFmtId="173" fontId="27" fillId="0" borderId="8" xfId="0" applyNumberFormat="1" applyFont="1" applyFill="1" applyBorder="1" applyAlignment="1" applyProtection="1">
      <alignment horizontal="center" vertical="top"/>
      <protection locked="0"/>
    </xf>
    <xf numFmtId="173" fontId="8" fillId="5" borderId="3" xfId="3" applyNumberFormat="1" applyFont="1" applyFill="1" applyBorder="1" applyAlignment="1" applyProtection="1">
      <alignment horizontal="center" vertical="top"/>
    </xf>
    <xf numFmtId="173" fontId="8" fillId="5" borderId="18" xfId="3" applyNumberFormat="1" applyFont="1" applyFill="1" applyBorder="1" applyAlignment="1" applyProtection="1">
      <alignment horizontal="center" vertical="top"/>
    </xf>
    <xf numFmtId="39" fontId="3" fillId="4" borderId="19" xfId="0" applyNumberFormat="1" applyFont="1" applyFill="1" applyBorder="1" applyAlignment="1" applyProtection="1">
      <alignment vertical="top"/>
    </xf>
    <xf numFmtId="0" fontId="0" fillId="4" borderId="20" xfId="0" applyFill="1" applyBorder="1" applyAlignment="1">
      <alignment vertical="top"/>
    </xf>
    <xf numFmtId="39" fontId="3" fillId="4" borderId="19" xfId="0" applyNumberFormat="1" applyFont="1" applyFill="1" applyBorder="1" applyAlignment="1" applyProtection="1">
      <alignment vertical="top" wrapText="1"/>
    </xf>
    <xf numFmtId="0" fontId="6" fillId="4" borderId="20" xfId="0" applyFont="1" applyFill="1" applyBorder="1" applyAlignment="1">
      <alignment vertical="top"/>
    </xf>
    <xf numFmtId="39" fontId="10" fillId="4" borderId="3" xfId="0" applyNumberFormat="1" applyFont="1" applyFill="1" applyBorder="1" applyAlignment="1">
      <alignment vertical="center" wrapText="1"/>
    </xf>
    <xf numFmtId="0" fontId="8" fillId="4" borderId="3" xfId="0" applyFont="1" applyFill="1" applyBorder="1" applyAlignment="1">
      <alignment vertical="center" wrapText="1"/>
    </xf>
    <xf numFmtId="39" fontId="10" fillId="4" borderId="7" xfId="0" applyNumberFormat="1" applyFont="1" applyFill="1" applyBorder="1" applyAlignment="1">
      <alignment vertical="center" wrapText="1"/>
    </xf>
    <xf numFmtId="0" fontId="16" fillId="4" borderId="18" xfId="0" applyFont="1" applyFill="1" applyBorder="1" applyAlignment="1">
      <alignment vertical="center" wrapText="1"/>
    </xf>
    <xf numFmtId="0" fontId="50" fillId="4" borderId="19" xfId="0" applyFont="1" applyFill="1" applyBorder="1" applyAlignment="1">
      <alignment horizontal="left" vertical="center" wrapText="1"/>
    </xf>
    <xf numFmtId="0" fontId="50" fillId="4" borderId="20" xfId="0" applyFont="1" applyFill="1" applyBorder="1" applyAlignment="1">
      <alignment horizontal="left" vertical="center" wrapText="1"/>
    </xf>
    <xf numFmtId="39" fontId="10" fillId="4" borderId="19" xfId="0" applyNumberFormat="1" applyFont="1" applyFill="1" applyBorder="1" applyAlignment="1">
      <alignment vertical="center" wrapText="1"/>
    </xf>
    <xf numFmtId="0" fontId="8" fillId="4" borderId="20" xfId="0" applyFont="1" applyFill="1" applyBorder="1" applyAlignment="1">
      <alignment vertical="center" wrapText="1"/>
    </xf>
    <xf numFmtId="0" fontId="20" fillId="4" borderId="2" xfId="0" applyFont="1" applyFill="1" applyBorder="1" applyAlignment="1">
      <alignment vertical="center" wrapText="1"/>
    </xf>
    <xf numFmtId="0" fontId="20" fillId="4" borderId="1" xfId="0" applyFont="1" applyFill="1" applyBorder="1" applyAlignment="1">
      <alignment vertical="center" wrapText="1"/>
    </xf>
    <xf numFmtId="0" fontId="20" fillId="4" borderId="6" xfId="0" applyFont="1" applyFill="1" applyBorder="1" applyAlignment="1">
      <alignment vertical="center" wrapText="1"/>
    </xf>
    <xf numFmtId="0" fontId="20" fillId="4" borderId="17" xfId="0" applyFont="1" applyFill="1" applyBorder="1" applyAlignment="1">
      <alignment vertical="center" wrapText="1"/>
    </xf>
    <xf numFmtId="39" fontId="10" fillId="4" borderId="19" xfId="0" applyNumberFormat="1" applyFont="1" applyFill="1" applyBorder="1" applyAlignment="1">
      <alignment horizontal="left" vertical="center" wrapText="1"/>
    </xf>
    <xf numFmtId="39" fontId="10" fillId="4" borderId="20" xfId="0" applyNumberFormat="1" applyFont="1" applyFill="1" applyBorder="1" applyAlignment="1">
      <alignment horizontal="left" vertical="center" wrapText="1"/>
    </xf>
    <xf numFmtId="39" fontId="10" fillId="4" borderId="6" xfId="0" applyNumberFormat="1" applyFont="1" applyFill="1" applyBorder="1" applyAlignment="1">
      <alignment horizontal="left" vertical="center" wrapText="1"/>
    </xf>
    <xf numFmtId="39" fontId="10" fillId="4" borderId="17" xfId="0" applyNumberFormat="1" applyFont="1" applyFill="1" applyBorder="1" applyAlignment="1">
      <alignment horizontal="left" vertical="center" wrapText="1"/>
    </xf>
    <xf numFmtId="0" fontId="8" fillId="4" borderId="8" xfId="0" applyFont="1" applyFill="1" applyBorder="1" applyAlignment="1">
      <alignment horizontal="left" vertical="top" wrapText="1"/>
    </xf>
    <xf numFmtId="0" fontId="8" fillId="4" borderId="9" xfId="0" applyFont="1" applyFill="1" applyBorder="1" applyAlignment="1">
      <alignment horizontal="left" vertical="top" wrapText="1"/>
    </xf>
    <xf numFmtId="0" fontId="8" fillId="4" borderId="10" xfId="0" applyFont="1" applyFill="1" applyBorder="1" applyAlignment="1">
      <alignment horizontal="left" vertical="top" wrapText="1"/>
    </xf>
    <xf numFmtId="39" fontId="10" fillId="4" borderId="7" xfId="0" applyNumberFormat="1" applyFont="1" applyFill="1" applyBorder="1" applyAlignment="1">
      <alignment horizontal="left" vertical="center" wrapText="1"/>
    </xf>
    <xf numFmtId="39" fontId="10" fillId="4" borderId="18" xfId="0" applyNumberFormat="1" applyFont="1" applyFill="1" applyBorder="1" applyAlignment="1">
      <alignment horizontal="left" vertical="center" wrapText="1"/>
    </xf>
    <xf numFmtId="0" fontId="63" fillId="4" borderId="19" xfId="0" applyFont="1" applyFill="1" applyBorder="1" applyAlignment="1">
      <alignment horizontal="center" vertical="center" wrapText="1"/>
    </xf>
    <xf numFmtId="0" fontId="53" fillId="4" borderId="21"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32" fillId="4" borderId="6" xfId="0" applyFont="1" applyFill="1" applyBorder="1" applyAlignment="1">
      <alignment horizontal="center" vertical="center"/>
    </xf>
    <xf numFmtId="0" fontId="32" fillId="4" borderId="4" xfId="0" applyFont="1" applyFill="1" applyBorder="1" applyAlignment="1">
      <alignment horizontal="center" vertical="center"/>
    </xf>
    <xf numFmtId="0" fontId="18" fillId="4" borderId="17" xfId="0" applyFont="1" applyFill="1" applyBorder="1" applyAlignment="1">
      <alignment horizontal="center" vertical="center"/>
    </xf>
    <xf numFmtId="39" fontId="30" fillId="4" borderId="0" xfId="0" applyNumberFormat="1" applyFont="1" applyFill="1" applyBorder="1" applyAlignment="1" applyProtection="1">
      <alignment vertical="center"/>
    </xf>
    <xf numFmtId="0" fontId="30" fillId="4" borderId="0" xfId="0" applyFont="1" applyFill="1" applyBorder="1" applyAlignment="1">
      <alignment vertical="center"/>
    </xf>
    <xf numFmtId="39" fontId="3" fillId="4" borderId="0" xfId="0" applyNumberFormat="1" applyFont="1" applyFill="1" applyBorder="1" applyAlignment="1" applyProtection="1">
      <alignment vertical="center" wrapText="1"/>
    </xf>
    <xf numFmtId="0" fontId="2" fillId="4" borderId="0" xfId="0" applyFont="1" applyFill="1" applyBorder="1" applyAlignment="1">
      <alignment vertical="center"/>
    </xf>
    <xf numFmtId="39" fontId="30" fillId="4" borderId="0" xfId="0" applyNumberFormat="1" applyFont="1" applyFill="1" applyBorder="1" applyAlignment="1" applyProtection="1">
      <alignment vertical="center" wrapText="1"/>
    </xf>
    <xf numFmtId="39" fontId="33" fillId="4" borderId="0" xfId="0" applyNumberFormat="1" applyFont="1" applyFill="1" applyBorder="1" applyAlignment="1" applyProtection="1">
      <alignment vertical="center"/>
    </xf>
    <xf numFmtId="0" fontId="54" fillId="4" borderId="8" xfId="0" applyFont="1" applyFill="1" applyBorder="1" applyAlignment="1">
      <alignment horizontal="left" vertical="top" wrapText="1"/>
    </xf>
    <xf numFmtId="0" fontId="54" fillId="4" borderId="9" xfId="0" applyFont="1" applyFill="1" applyBorder="1" applyAlignment="1">
      <alignment horizontal="left" vertical="top" wrapText="1"/>
    </xf>
    <xf numFmtId="0" fontId="54" fillId="4" borderId="10" xfId="0" applyFont="1" applyFill="1" applyBorder="1" applyAlignment="1">
      <alignment horizontal="left" vertical="top" wrapText="1"/>
    </xf>
    <xf numFmtId="164" fontId="9" fillId="4" borderId="0" xfId="0" applyNumberFormat="1" applyFont="1" applyFill="1" applyBorder="1" applyAlignment="1" applyProtection="1">
      <alignment horizontal="center" vertical="center" wrapText="1"/>
    </xf>
    <xf numFmtId="0" fontId="9" fillId="4" borderId="0" xfId="0" applyFont="1" applyFill="1" applyBorder="1" applyAlignment="1" applyProtection="1">
      <alignment horizontal="center" vertical="center" wrapText="1"/>
    </xf>
    <xf numFmtId="0" fontId="9" fillId="4" borderId="4" xfId="0" applyFont="1" applyFill="1" applyBorder="1" applyAlignment="1" applyProtection="1">
      <alignment horizontal="center" vertical="center"/>
    </xf>
    <xf numFmtId="39" fontId="11" fillId="4" borderId="7" xfId="0" applyNumberFormat="1" applyFont="1" applyFill="1" applyBorder="1" applyAlignment="1" applyProtection="1">
      <alignment vertical="center" wrapText="1"/>
    </xf>
    <xf numFmtId="0" fontId="17" fillId="4" borderId="18" xfId="0" applyFont="1" applyFill="1" applyBorder="1" applyAlignment="1" applyProtection="1">
      <alignment vertical="center" wrapText="1"/>
    </xf>
    <xf numFmtId="0" fontId="9" fillId="0" borderId="6" xfId="0" applyFont="1" applyFill="1" applyBorder="1" applyAlignment="1" applyProtection="1">
      <alignment horizontal="right" vertical="center" wrapText="1"/>
    </xf>
    <xf numFmtId="0" fontId="8" fillId="0" borderId="4" xfId="0" applyFont="1" applyFill="1" applyBorder="1" applyAlignment="1" applyProtection="1">
      <alignment vertical="center"/>
    </xf>
    <xf numFmtId="0" fontId="9" fillId="4" borderId="7" xfId="0" applyFont="1" applyFill="1" applyBorder="1" applyAlignment="1" applyProtection="1">
      <alignment horizontal="left" vertical="top" wrapText="1" indent="1"/>
    </xf>
    <xf numFmtId="0" fontId="9" fillId="4" borderId="18" xfId="0" applyFont="1" applyFill="1" applyBorder="1" applyAlignment="1" applyProtection="1">
      <alignment horizontal="left" vertical="top" wrapText="1" indent="1"/>
    </xf>
    <xf numFmtId="0" fontId="4" fillId="0" borderId="2"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39" fontId="9" fillId="4" borderId="7" xfId="0" applyNumberFormat="1" applyFont="1" applyFill="1" applyBorder="1" applyAlignment="1" applyProtection="1">
      <alignment horizontal="left"/>
    </xf>
    <xf numFmtId="39" fontId="9" fillId="4" borderId="18" xfId="0" applyNumberFormat="1" applyFont="1" applyFill="1" applyBorder="1" applyAlignment="1" applyProtection="1">
      <alignment horizontal="left"/>
    </xf>
    <xf numFmtId="39" fontId="9" fillId="4" borderId="7" xfId="0" applyNumberFormat="1" applyFont="1" applyFill="1" applyBorder="1" applyAlignment="1" applyProtection="1">
      <alignment horizontal="left" vertical="center"/>
    </xf>
    <xf numFmtId="39" fontId="9" fillId="4" borderId="18" xfId="0" applyNumberFormat="1" applyFont="1" applyFill="1" applyBorder="1" applyAlignment="1" applyProtection="1">
      <alignment horizontal="left" vertical="center"/>
    </xf>
    <xf numFmtId="0" fontId="13" fillId="0" borderId="6" xfId="0" applyFont="1" applyFill="1" applyBorder="1" applyAlignment="1" applyProtection="1">
      <alignment vertical="center"/>
    </xf>
    <xf numFmtId="0" fontId="24" fillId="0" borderId="4" xfId="0" applyFont="1" applyFill="1" applyBorder="1" applyAlignment="1" applyProtection="1">
      <alignment vertical="center"/>
    </xf>
    <xf numFmtId="39" fontId="11" fillId="4" borderId="2" xfId="0" applyNumberFormat="1" applyFont="1" applyFill="1" applyBorder="1" applyAlignment="1" applyProtection="1">
      <alignment horizontal="left" vertical="center"/>
    </xf>
    <xf numFmtId="39" fontId="11" fillId="4" borderId="0" xfId="0" applyNumberFormat="1" applyFont="1" applyFill="1" applyBorder="1" applyAlignment="1" applyProtection="1">
      <alignment horizontal="left" vertical="center"/>
    </xf>
    <xf numFmtId="39" fontId="11" fillId="4" borderId="7" xfId="0" applyNumberFormat="1" applyFont="1" applyFill="1" applyBorder="1" applyAlignment="1" applyProtection="1">
      <alignment horizontal="left" vertical="center"/>
    </xf>
    <xf numFmtId="39" fontId="11" fillId="4" borderId="18" xfId="0" applyNumberFormat="1" applyFont="1" applyFill="1" applyBorder="1" applyAlignment="1" applyProtection="1">
      <alignment horizontal="left" vertical="center"/>
    </xf>
    <xf numFmtId="0" fontId="9" fillId="0" borderId="3" xfId="0" applyFont="1" applyFill="1" applyBorder="1" applyAlignment="1" applyProtection="1">
      <alignment horizontal="center" vertical="top"/>
    </xf>
    <xf numFmtId="164" fontId="9" fillId="4" borderId="0" xfId="0" applyNumberFormat="1" applyFont="1" applyFill="1" applyBorder="1" applyAlignment="1" applyProtection="1">
      <alignment horizontal="center" vertical="center"/>
    </xf>
    <xf numFmtId="0" fontId="9" fillId="4" borderId="0" xfId="0" applyFont="1" applyFill="1" applyBorder="1" applyAlignment="1" applyProtection="1">
      <alignment horizontal="center" vertical="center"/>
    </xf>
    <xf numFmtId="3" fontId="4" fillId="0" borderId="6" xfId="0" applyNumberFormat="1" applyFont="1" applyFill="1" applyBorder="1" applyAlignment="1" applyProtection="1">
      <alignment horizontal="center" vertical="center" wrapText="1"/>
    </xf>
    <xf numFmtId="3" fontId="4" fillId="0" borderId="4" xfId="0" applyNumberFormat="1" applyFont="1" applyFill="1" applyBorder="1" applyAlignment="1" applyProtection="1">
      <alignment horizontal="center" vertical="center" wrapText="1"/>
    </xf>
    <xf numFmtId="0" fontId="9" fillId="4" borderId="7" xfId="0" applyFont="1" applyFill="1" applyBorder="1" applyAlignment="1" applyProtection="1">
      <alignment horizontal="left"/>
    </xf>
    <xf numFmtId="0" fontId="9" fillId="4" borderId="18" xfId="0" applyFont="1" applyFill="1" applyBorder="1" applyAlignment="1" applyProtection="1">
      <alignment horizontal="left"/>
    </xf>
    <xf numFmtId="2" fontId="8" fillId="0" borderId="0" xfId="0" applyNumberFormat="1" applyFont="1" applyFill="1" applyBorder="1" applyAlignment="1" applyProtection="1">
      <alignment horizontal="left" vertical="top" wrapText="1"/>
      <protection locked="0"/>
    </xf>
    <xf numFmtId="2" fontId="8" fillId="0" borderId="1" xfId="0" applyNumberFormat="1" applyFont="1" applyFill="1" applyBorder="1" applyAlignment="1" applyProtection="1">
      <alignment horizontal="left" vertical="top" wrapText="1"/>
      <protection locked="0"/>
    </xf>
    <xf numFmtId="164" fontId="9" fillId="4" borderId="0" xfId="0" applyNumberFormat="1" applyFont="1" applyFill="1" applyBorder="1" applyAlignment="1" applyProtection="1">
      <alignment horizontal="right" vertical="center" wrapText="1"/>
    </xf>
    <xf numFmtId="0" fontId="12" fillId="4" borderId="0" xfId="0" applyFont="1" applyFill="1" applyBorder="1" applyAlignment="1" applyProtection="1">
      <alignment horizontal="right" vertical="center"/>
    </xf>
    <xf numFmtId="0" fontId="9" fillId="4" borderId="0" xfId="0" applyFont="1" applyFill="1" applyBorder="1" applyAlignment="1" applyProtection="1">
      <alignment horizontal="right" vertical="center" wrapText="1"/>
    </xf>
    <xf numFmtId="0" fontId="12" fillId="4" borderId="0" xfId="0" applyFont="1" applyFill="1" applyBorder="1" applyAlignment="1" applyProtection="1">
      <alignment vertical="center"/>
    </xf>
    <xf numFmtId="0" fontId="9" fillId="4" borderId="4" xfId="0" applyFont="1" applyFill="1" applyBorder="1" applyAlignment="1" applyProtection="1">
      <alignment horizontal="right" vertical="center"/>
    </xf>
    <xf numFmtId="0" fontId="12" fillId="4" borderId="4" xfId="0" applyFont="1" applyFill="1" applyBorder="1" applyAlignment="1" applyProtection="1">
      <alignment vertical="center"/>
    </xf>
    <xf numFmtId="0" fontId="9" fillId="0" borderId="2" xfId="0" applyFont="1" applyFill="1" applyBorder="1" applyAlignment="1" applyProtection="1">
      <alignment horizontal="right" vertical="center" wrapText="1"/>
      <protection locked="0"/>
    </xf>
    <xf numFmtId="0" fontId="8" fillId="0" borderId="0" xfId="0" applyFont="1" applyFill="1" applyBorder="1" applyAlignment="1" applyProtection="1">
      <alignment vertical="center"/>
      <protection locked="0"/>
    </xf>
    <xf numFmtId="0" fontId="8" fillId="0" borderId="1" xfId="0" applyFont="1" applyFill="1" applyBorder="1" applyAlignment="1" applyProtection="1">
      <alignment vertical="center"/>
      <protection locked="0"/>
    </xf>
    <xf numFmtId="0" fontId="7" fillId="0" borderId="7" xfId="0" applyFont="1" applyFill="1" applyBorder="1" applyAlignment="1" applyProtection="1">
      <alignment horizontal="left" vertical="center" wrapText="1" indent="1"/>
      <protection locked="0"/>
    </xf>
    <xf numFmtId="0" fontId="9" fillId="0" borderId="5" xfId="0" applyFont="1" applyFill="1" applyBorder="1" applyAlignment="1" applyProtection="1">
      <alignment horizontal="left" vertical="center" wrapText="1" indent="1"/>
      <protection locked="0"/>
    </xf>
    <xf numFmtId="0" fontId="9" fillId="0" borderId="18" xfId="0" applyFont="1" applyFill="1" applyBorder="1" applyAlignment="1" applyProtection="1">
      <alignment horizontal="left" vertical="center" wrapText="1" indent="1"/>
      <protection locked="0"/>
    </xf>
    <xf numFmtId="0" fontId="17" fillId="4" borderId="5" xfId="0" applyFont="1" applyFill="1" applyBorder="1" applyAlignment="1" applyProtection="1">
      <alignment vertical="center" wrapText="1"/>
    </xf>
    <xf numFmtId="39" fontId="21" fillId="4" borderId="7" xfId="2" applyNumberFormat="1" applyFont="1" applyFill="1" applyBorder="1" applyAlignment="1" applyProtection="1">
      <alignment horizontal="left" wrapText="1"/>
      <protection locked="0"/>
    </xf>
    <xf numFmtId="39" fontId="21" fillId="4" borderId="18" xfId="2" applyNumberFormat="1" applyFont="1" applyFill="1" applyBorder="1" applyAlignment="1" applyProtection="1">
      <alignment horizontal="left" wrapText="1"/>
      <protection locked="0"/>
    </xf>
    <xf numFmtId="1" fontId="21" fillId="0" borderId="25" xfId="0" applyNumberFormat="1" applyFont="1" applyFill="1" applyBorder="1" applyAlignment="1" applyProtection="1">
      <alignment horizontal="center" vertical="center"/>
      <protection locked="0"/>
    </xf>
    <xf numFmtId="1" fontId="21" fillId="0" borderId="5" xfId="0" applyNumberFormat="1" applyFont="1" applyFill="1" applyBorder="1" applyAlignment="1" applyProtection="1">
      <alignment horizontal="center" vertical="center"/>
      <protection locked="0"/>
    </xf>
    <xf numFmtId="1" fontId="21" fillId="0" borderId="22" xfId="0" applyNumberFormat="1" applyFont="1" applyFill="1" applyBorder="1" applyAlignment="1" applyProtection="1">
      <alignment horizontal="center" vertical="center"/>
      <protection locked="0"/>
    </xf>
    <xf numFmtId="0" fontId="46" fillId="4" borderId="0" xfId="0" applyFont="1" applyFill="1" applyBorder="1" applyAlignment="1" applyProtection="1">
      <alignment horizontal="right" vertical="center"/>
    </xf>
    <xf numFmtId="0" fontId="46" fillId="4" borderId="0" xfId="0" applyFont="1" applyFill="1" applyBorder="1" applyAlignment="1" applyProtection="1">
      <alignment vertical="center"/>
    </xf>
    <xf numFmtId="0" fontId="46" fillId="4" borderId="4" xfId="0" applyFont="1" applyFill="1" applyBorder="1" applyAlignment="1" applyProtection="1">
      <alignment vertical="center"/>
    </xf>
    <xf numFmtId="164" fontId="27" fillId="0" borderId="7" xfId="0" applyNumberFormat="1" applyFont="1" applyFill="1" applyBorder="1" applyAlignment="1" applyProtection="1">
      <alignment horizontal="left" vertical="top" wrapText="1" indent="1"/>
      <protection locked="0"/>
    </xf>
    <xf numFmtId="164" fontId="27" fillId="0" borderId="18" xfId="0" applyNumberFormat="1" applyFont="1" applyFill="1" applyBorder="1" applyAlignment="1" applyProtection="1">
      <alignment horizontal="left" vertical="top" wrapText="1" indent="1"/>
      <protection locked="0"/>
    </xf>
    <xf numFmtId="39" fontId="21" fillId="4" borderId="7" xfId="2" applyNumberFormat="1" applyFont="1" applyFill="1" applyBorder="1" applyAlignment="1" applyProtection="1">
      <alignment horizontal="left"/>
      <protection locked="0"/>
    </xf>
    <xf numFmtId="39" fontId="21" fillId="4" borderId="18" xfId="2" applyNumberFormat="1" applyFont="1" applyFill="1" applyBorder="1" applyAlignment="1" applyProtection="1">
      <alignment horizontal="left"/>
      <protection locked="0"/>
    </xf>
    <xf numFmtId="0" fontId="8" fillId="0" borderId="2"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8" fillId="0" borderId="2" xfId="0" applyFont="1" applyFill="1" applyBorder="1" applyAlignment="1" applyProtection="1">
      <alignment horizontal="left" vertical="top"/>
    </xf>
    <xf numFmtId="0" fontId="8" fillId="0" borderId="0" xfId="0" applyFont="1" applyFill="1" applyBorder="1" applyAlignment="1" applyProtection="1">
      <alignment horizontal="left" vertical="top"/>
    </xf>
    <xf numFmtId="0" fontId="8" fillId="0" borderId="2"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9" fillId="0" borderId="7"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9" fillId="0" borderId="18" xfId="0" applyFont="1" applyFill="1" applyBorder="1" applyAlignment="1" applyProtection="1">
      <alignment horizontal="center" vertical="center" wrapText="1"/>
    </xf>
    <xf numFmtId="0" fontId="4" fillId="4" borderId="0" xfId="0" applyFont="1" applyFill="1" applyBorder="1" applyAlignment="1" applyProtection="1">
      <alignment horizontal="left" vertical="center"/>
    </xf>
    <xf numFmtId="0" fontId="4" fillId="4" borderId="4" xfId="0" applyFont="1" applyFill="1" applyBorder="1" applyAlignment="1" applyProtection="1">
      <alignment horizontal="left" vertical="center"/>
    </xf>
    <xf numFmtId="0" fontId="71" fillId="4" borderId="7" xfId="0" applyFont="1" applyFill="1" applyBorder="1" applyAlignment="1" applyProtection="1">
      <alignment horizontal="left" vertical="top" wrapText="1"/>
    </xf>
    <xf numFmtId="0" fontId="71" fillId="4" borderId="5" xfId="0" applyFont="1" applyFill="1" applyBorder="1" applyAlignment="1" applyProtection="1">
      <alignment horizontal="left" vertical="top" wrapText="1"/>
    </xf>
    <xf numFmtId="0" fontId="71" fillId="4" borderId="18" xfId="0" applyFont="1" applyFill="1" applyBorder="1" applyAlignment="1" applyProtection="1">
      <alignment horizontal="left" vertical="top" wrapText="1"/>
    </xf>
    <xf numFmtId="39" fontId="11" fillId="4" borderId="7" xfId="0" applyNumberFormat="1" applyFont="1" applyFill="1" applyBorder="1" applyAlignment="1" applyProtection="1">
      <alignment horizontal="left" vertical="top"/>
    </xf>
    <xf numFmtId="39" fontId="11" fillId="4" borderId="18" xfId="0" applyNumberFormat="1" applyFont="1" applyFill="1" applyBorder="1" applyAlignment="1" applyProtection="1">
      <alignment horizontal="left" vertical="top"/>
    </xf>
    <xf numFmtId="0" fontId="34" fillId="4" borderId="7" xfId="0" applyFont="1" applyFill="1" applyBorder="1" applyAlignment="1" applyProtection="1">
      <alignment horizontal="center" vertical="center" wrapText="1"/>
    </xf>
    <xf numFmtId="0" fontId="13" fillId="4" borderId="18" xfId="0" applyFont="1" applyFill="1" applyBorder="1" applyAlignment="1" applyProtection="1">
      <alignment horizontal="center" vertical="center" wrapText="1"/>
    </xf>
    <xf numFmtId="2" fontId="71" fillId="4" borderId="7" xfId="0" applyNumberFormat="1" applyFont="1" applyFill="1" applyBorder="1" applyAlignment="1" applyProtection="1">
      <alignment horizontal="left" vertical="top"/>
    </xf>
    <xf numFmtId="2" fontId="71" fillId="4" borderId="5" xfId="0" applyNumberFormat="1" applyFont="1" applyFill="1" applyBorder="1" applyAlignment="1" applyProtection="1">
      <alignment horizontal="left" vertical="top"/>
    </xf>
    <xf numFmtId="2" fontId="71" fillId="4" borderId="18" xfId="0" applyNumberFormat="1" applyFont="1" applyFill="1" applyBorder="1" applyAlignment="1" applyProtection="1">
      <alignment horizontal="left" vertical="top"/>
    </xf>
    <xf numFmtId="2" fontId="72" fillId="4" borderId="7" xfId="0" applyNumberFormat="1" applyFont="1" applyFill="1" applyBorder="1" applyAlignment="1" applyProtection="1">
      <alignment horizontal="left" vertical="center" wrapText="1"/>
    </xf>
    <xf numFmtId="2" fontId="72" fillId="4" borderId="5" xfId="0" applyNumberFormat="1" applyFont="1" applyFill="1" applyBorder="1" applyAlignment="1" applyProtection="1">
      <alignment horizontal="left" vertical="center" wrapText="1"/>
    </xf>
    <xf numFmtId="2" fontId="72" fillId="4" borderId="18" xfId="0" applyNumberFormat="1" applyFont="1" applyFill="1" applyBorder="1" applyAlignment="1" applyProtection="1">
      <alignment horizontal="left" vertical="center" wrapText="1"/>
    </xf>
    <xf numFmtId="2" fontId="72" fillId="4" borderId="7" xfId="0" applyNumberFormat="1" applyFont="1" applyFill="1" applyBorder="1" applyAlignment="1" applyProtection="1">
      <alignment horizontal="left" vertical="top" wrapText="1"/>
    </xf>
    <xf numFmtId="2" fontId="72" fillId="4" borderId="5" xfId="0" applyNumberFormat="1" applyFont="1" applyFill="1" applyBorder="1" applyAlignment="1" applyProtection="1">
      <alignment horizontal="left" vertical="top" wrapText="1"/>
    </xf>
    <xf numFmtId="2" fontId="72" fillId="4" borderId="18" xfId="0" applyNumberFormat="1" applyFont="1" applyFill="1" applyBorder="1" applyAlignment="1" applyProtection="1">
      <alignment horizontal="left" vertical="top" wrapText="1"/>
    </xf>
    <xf numFmtId="39" fontId="11" fillId="4" borderId="7" xfId="0" applyNumberFormat="1" applyFont="1" applyFill="1" applyBorder="1" applyAlignment="1" applyProtection="1">
      <alignment vertical="top" wrapText="1"/>
    </xf>
    <xf numFmtId="0" fontId="17" fillId="4" borderId="18" xfId="0" applyFont="1" applyFill="1" applyBorder="1" applyAlignment="1" applyProtection="1">
      <alignment vertical="top" wrapText="1"/>
    </xf>
    <xf numFmtId="2" fontId="72" fillId="4" borderId="7" xfId="0" applyNumberFormat="1" applyFont="1" applyFill="1" applyBorder="1" applyAlignment="1">
      <alignment horizontal="left" vertical="top" wrapText="1"/>
    </xf>
    <xf numFmtId="2" fontId="72" fillId="4" borderId="5" xfId="0" applyNumberFormat="1" applyFont="1" applyFill="1" applyBorder="1" applyAlignment="1">
      <alignment horizontal="left" vertical="top" wrapText="1"/>
    </xf>
    <xf numFmtId="2" fontId="72" fillId="4" borderId="18" xfId="0" applyNumberFormat="1" applyFont="1" applyFill="1" applyBorder="1" applyAlignment="1">
      <alignment horizontal="left" vertical="top" wrapText="1"/>
    </xf>
    <xf numFmtId="0" fontId="8" fillId="0" borderId="3" xfId="0" applyFont="1" applyFill="1" applyBorder="1" applyAlignment="1" applyProtection="1">
      <alignment horizontal="center" vertical="top" wrapText="1"/>
      <protection locked="0"/>
    </xf>
    <xf numFmtId="9" fontId="9" fillId="4" borderId="7" xfId="0" applyNumberFormat="1" applyFont="1" applyFill="1" applyBorder="1" applyAlignment="1" applyProtection="1">
      <alignment horizontal="center" vertical="center"/>
      <protection locked="0"/>
    </xf>
    <xf numFmtId="9" fontId="9" fillId="4" borderId="5" xfId="0" applyNumberFormat="1" applyFont="1" applyFill="1" applyBorder="1" applyAlignment="1" applyProtection="1">
      <alignment horizontal="center" vertical="center"/>
      <protection locked="0"/>
    </xf>
    <xf numFmtId="9" fontId="9" fillId="4" borderId="18" xfId="0" applyNumberFormat="1" applyFont="1" applyFill="1" applyBorder="1" applyAlignment="1" applyProtection="1">
      <alignment horizontal="center" vertical="center"/>
      <protection locked="0"/>
    </xf>
    <xf numFmtId="9" fontId="9" fillId="4" borderId="7" xfId="0" applyNumberFormat="1" applyFont="1" applyFill="1" applyBorder="1" applyAlignment="1" applyProtection="1">
      <alignment horizontal="center" vertical="center" wrapText="1"/>
      <protection locked="0"/>
    </xf>
    <xf numFmtId="9" fontId="9" fillId="4" borderId="5" xfId="0" applyNumberFormat="1" applyFont="1" applyFill="1" applyBorder="1" applyAlignment="1" applyProtection="1">
      <alignment horizontal="center" vertical="center" wrapText="1"/>
      <protection locked="0"/>
    </xf>
    <xf numFmtId="9" fontId="9" fillId="4" borderId="18" xfId="0" applyNumberFormat="1" applyFont="1" applyFill="1" applyBorder="1" applyAlignment="1" applyProtection="1">
      <alignment horizontal="center" vertical="center" wrapText="1"/>
      <protection locked="0"/>
    </xf>
    <xf numFmtId="164" fontId="9" fillId="4" borderId="0" xfId="0" applyNumberFormat="1" applyFont="1" applyFill="1" applyBorder="1" applyAlignment="1" applyProtection="1">
      <alignment horizontal="right" vertical="center" wrapText="1"/>
      <protection locked="0"/>
    </xf>
    <xf numFmtId="0" fontId="46" fillId="4" borderId="0" xfId="0" applyFont="1" applyFill="1" applyBorder="1" applyAlignment="1" applyProtection="1">
      <alignment horizontal="right" vertical="center"/>
      <protection locked="0"/>
    </xf>
    <xf numFmtId="0" fontId="9" fillId="4" borderId="0" xfId="0" applyFont="1" applyFill="1" applyBorder="1" applyAlignment="1" applyProtection="1">
      <alignment horizontal="right" vertical="center" wrapText="1"/>
      <protection locked="0"/>
    </xf>
    <xf numFmtId="0" fontId="46" fillId="4" borderId="0" xfId="0" applyFont="1" applyFill="1" applyBorder="1" applyAlignment="1" applyProtection="1">
      <alignment vertical="center"/>
      <protection locked="0"/>
    </xf>
    <xf numFmtId="0" fontId="9" fillId="4" borderId="4" xfId="0" applyFont="1" applyFill="1" applyBorder="1" applyAlignment="1" applyProtection="1">
      <alignment horizontal="right" vertical="center"/>
      <protection locked="0"/>
    </xf>
    <xf numFmtId="0" fontId="46" fillId="4" borderId="4" xfId="0" applyFont="1" applyFill="1" applyBorder="1" applyAlignment="1" applyProtection="1">
      <alignment vertical="center"/>
      <protection locked="0"/>
    </xf>
    <xf numFmtId="167" fontId="8" fillId="4" borderId="7" xfId="0" applyNumberFormat="1" applyFont="1" applyFill="1" applyBorder="1" applyAlignment="1" applyProtection="1">
      <alignment horizontal="center" vertical="center"/>
      <protection locked="0"/>
    </xf>
    <xf numFmtId="0" fontId="8" fillId="4" borderId="18" xfId="0" applyFont="1" applyFill="1" applyBorder="1" applyAlignment="1" applyProtection="1">
      <alignment horizontal="center" vertical="center"/>
      <protection locked="0"/>
    </xf>
    <xf numFmtId="10" fontId="8" fillId="4" borderId="7" xfId="0" applyNumberFormat="1" applyFont="1" applyFill="1" applyBorder="1" applyAlignment="1" applyProtection="1">
      <alignment horizontal="center" vertical="center"/>
      <protection locked="0"/>
    </xf>
    <xf numFmtId="10" fontId="8" fillId="4" borderId="5" xfId="0" applyNumberFormat="1" applyFont="1" applyFill="1" applyBorder="1" applyAlignment="1" applyProtection="1">
      <alignment horizontal="center" vertical="center"/>
      <protection locked="0"/>
    </xf>
    <xf numFmtId="10" fontId="8" fillId="4" borderId="18" xfId="0" applyNumberFormat="1" applyFont="1" applyFill="1" applyBorder="1" applyAlignment="1" applyProtection="1">
      <alignment horizontal="center" vertical="center"/>
      <protection locked="0"/>
    </xf>
    <xf numFmtId="0" fontId="8" fillId="4" borderId="8" xfId="0" applyFont="1" applyFill="1" applyBorder="1" applyAlignment="1" applyProtection="1">
      <alignment horizontal="center" vertical="top" wrapText="1"/>
      <protection locked="0"/>
    </xf>
    <xf numFmtId="0" fontId="8" fillId="4" borderId="10" xfId="0" applyFont="1" applyFill="1" applyBorder="1" applyAlignment="1" applyProtection="1">
      <alignment horizontal="center" vertical="top" wrapText="1"/>
      <protection locked="0"/>
    </xf>
    <xf numFmtId="0" fontId="8" fillId="4" borderId="7" xfId="0" applyFont="1" applyFill="1" applyBorder="1" applyAlignment="1" applyProtection="1">
      <alignment horizontal="center" vertical="top" wrapText="1"/>
      <protection locked="0"/>
    </xf>
    <xf numFmtId="0" fontId="8" fillId="4" borderId="5" xfId="0" applyFont="1" applyFill="1" applyBorder="1" applyAlignment="1" applyProtection="1">
      <alignment horizontal="center" vertical="top" wrapText="1"/>
      <protection locked="0"/>
    </xf>
    <xf numFmtId="0" fontId="8" fillId="4" borderId="18" xfId="0" applyFont="1" applyFill="1" applyBorder="1" applyAlignment="1" applyProtection="1">
      <alignment horizontal="center" vertical="top" wrapText="1"/>
      <protection locked="0"/>
    </xf>
    <xf numFmtId="0" fontId="9" fillId="4" borderId="3" xfId="0" applyFont="1" applyFill="1" applyBorder="1" applyAlignment="1" applyProtection="1">
      <alignment horizontal="center" vertical="center"/>
      <protection locked="0"/>
    </xf>
    <xf numFmtId="0" fontId="45" fillId="4" borderId="8" xfId="0" applyFont="1" applyFill="1" applyBorder="1" applyAlignment="1" applyProtection="1">
      <alignment horizontal="center" vertical="top" wrapText="1"/>
      <protection locked="0"/>
    </xf>
    <xf numFmtId="0" fontId="45" fillId="4" borderId="10" xfId="0" applyFont="1" applyFill="1" applyBorder="1" applyAlignment="1" applyProtection="1">
      <alignment horizontal="center" vertical="top" wrapText="1"/>
      <protection locked="0"/>
    </xf>
    <xf numFmtId="39" fontId="21" fillId="4" borderId="7" xfId="0" applyNumberFormat="1" applyFont="1" applyFill="1" applyBorder="1" applyAlignment="1" applyProtection="1">
      <alignment horizontal="left" vertical="center"/>
      <protection locked="0"/>
    </xf>
    <xf numFmtId="0" fontId="21" fillId="4" borderId="18" xfId="0" applyFont="1" applyFill="1" applyBorder="1" applyAlignment="1" applyProtection="1">
      <alignment horizontal="left" vertical="center"/>
      <protection locked="0"/>
    </xf>
    <xf numFmtId="0" fontId="9" fillId="4" borderId="6" xfId="0" applyFont="1" applyFill="1" applyBorder="1" applyAlignment="1" applyProtection="1">
      <alignment horizontal="right" vertical="center" wrapText="1"/>
      <protection locked="0"/>
    </xf>
    <xf numFmtId="0" fontId="9" fillId="4" borderId="17" xfId="0" applyFont="1" applyFill="1" applyBorder="1" applyAlignment="1" applyProtection="1">
      <alignment horizontal="right" vertical="center" wrapText="1"/>
      <protection locked="0"/>
    </xf>
    <xf numFmtId="1" fontId="8" fillId="4" borderId="19" xfId="0" applyNumberFormat="1" applyFont="1" applyFill="1" applyBorder="1" applyAlignment="1" applyProtection="1">
      <alignment horizontal="left" vertical="center" wrapText="1"/>
      <protection locked="0"/>
    </xf>
    <xf numFmtId="1" fontId="8" fillId="4" borderId="21" xfId="0" applyNumberFormat="1" applyFont="1" applyFill="1" applyBorder="1" applyAlignment="1" applyProtection="1">
      <alignment horizontal="left" vertical="center" wrapText="1"/>
      <protection locked="0"/>
    </xf>
    <xf numFmtId="0" fontId="11" fillId="4" borderId="19" xfId="0" applyFont="1" applyFill="1" applyBorder="1" applyAlignment="1" applyProtection="1">
      <alignment horizontal="left" vertical="center" wrapText="1"/>
      <protection locked="0"/>
    </xf>
    <xf numFmtId="0" fontId="11" fillId="4" borderId="20" xfId="0" applyFont="1" applyFill="1" applyBorder="1" applyAlignment="1" applyProtection="1">
      <alignment horizontal="left" vertical="center" wrapText="1"/>
      <protection locked="0"/>
    </xf>
    <xf numFmtId="0" fontId="8" fillId="4" borderId="3" xfId="0" applyFont="1" applyFill="1" applyBorder="1" applyAlignment="1" applyProtection="1">
      <alignment horizontal="center" vertical="top" wrapText="1"/>
      <protection locked="0"/>
    </xf>
    <xf numFmtId="0" fontId="8" fillId="4" borderId="6" xfId="0" applyFont="1" applyFill="1" applyBorder="1" applyAlignment="1" applyProtection="1">
      <alignment horizontal="center" vertical="center" wrapText="1"/>
      <protection locked="0"/>
    </xf>
    <xf numFmtId="0" fontId="8" fillId="4" borderId="4" xfId="0" applyFont="1" applyFill="1" applyBorder="1" applyAlignment="1" applyProtection="1">
      <alignment horizontal="center" vertical="center" wrapText="1"/>
      <protection locked="0"/>
    </xf>
    <xf numFmtId="0" fontId="8" fillId="4" borderId="17" xfId="0" applyFont="1" applyFill="1" applyBorder="1" applyAlignment="1" applyProtection="1">
      <alignment horizontal="center" vertical="center" wrapText="1"/>
      <protection locked="0"/>
    </xf>
    <xf numFmtId="39" fontId="10" fillId="4" borderId="7" xfId="0" applyNumberFormat="1" applyFont="1" applyFill="1" applyBorder="1" applyAlignment="1" applyProtection="1">
      <alignment vertical="center"/>
      <protection locked="0"/>
    </xf>
    <xf numFmtId="39" fontId="10" fillId="4" borderId="5" xfId="0" applyNumberFormat="1" applyFont="1" applyFill="1" applyBorder="1" applyAlignment="1" applyProtection="1">
      <alignment vertical="center"/>
      <protection locked="0"/>
    </xf>
    <xf numFmtId="0" fontId="10" fillId="4" borderId="5" xfId="0" applyFont="1" applyFill="1" applyBorder="1" applyAlignment="1" applyProtection="1">
      <alignment vertical="center"/>
      <protection locked="0"/>
    </xf>
    <xf numFmtId="1" fontId="8" fillId="0" borderId="8" xfId="0" applyNumberFormat="1" applyFont="1" applyFill="1" applyBorder="1" applyAlignment="1" applyProtection="1">
      <alignment horizontal="center" vertical="center" wrapText="1"/>
      <protection locked="0"/>
    </xf>
    <xf numFmtId="1" fontId="8" fillId="0" borderId="9" xfId="0" applyNumberFormat="1" applyFont="1" applyFill="1" applyBorder="1" applyAlignment="1" applyProtection="1">
      <alignment horizontal="center" vertical="center" wrapText="1"/>
      <protection locked="0"/>
    </xf>
  </cellXfs>
  <cellStyles count="4">
    <cellStyle name="Currency" xfId="1" builtinId="4"/>
    <cellStyle name="Normal" xfId="0" builtinId="0"/>
    <cellStyle name="Normal 2" xfId="2" xr:uid="{00000000-0005-0000-0000-000002000000}"/>
    <cellStyle name="Percent" xfId="3" builtinId="5"/>
  </cellStyles>
  <dxfs count="10">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ya.sarna/AppData/Local/Microsoft/Windows/Temporary%20Internet%20Files/Content.Outlook/YALH1X46/SCC_Workbook_Rev_19_CORE_CAPACITY_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C List"/>
      <sheetName val="SCC Definitions"/>
      <sheetName val="TrAMS Scopes ALIs"/>
      <sheetName val="BUILD Main"/>
      <sheetName val="Inflation"/>
      <sheetName val="Project Description"/>
      <sheetName val="Schedule"/>
      <sheetName val="BUILD Annualized"/>
      <sheetName val=" Fund Source by Cat"/>
      <sheetName val=" Fund Source by Year"/>
      <sheetName val="FFGA A3T1"/>
      <sheetName val="FFGA A3T2"/>
      <sheetName val="A3T3"/>
      <sheetName val="A3A"/>
      <sheetName val="A4"/>
    </sheetNames>
    <sheetDataSet>
      <sheetData sheetId="0">
        <row r="3">
          <cell r="A3" t="str">
            <v>10 GUIDEWAY &amp; TRACK ELEMENTS (route miles)</v>
          </cell>
        </row>
        <row r="4">
          <cell r="A4">
            <v>10.01</v>
          </cell>
          <cell r="B4" t="str">
            <v>Guideway: At-grade exclusive right-of-way</v>
          </cell>
        </row>
        <row r="5">
          <cell r="A5" t="str">
            <v>10.02</v>
          </cell>
          <cell r="B5" t="str">
            <v>Guideway: At-grade semi-exclusive (allows cross-traffic)</v>
          </cell>
        </row>
        <row r="6">
          <cell r="A6">
            <v>10.029999999999999</v>
          </cell>
          <cell r="B6" t="str">
            <v>Guideway: At-grade in mixed traffic</v>
          </cell>
        </row>
        <row r="7">
          <cell r="A7">
            <v>10.039999999999999</v>
          </cell>
          <cell r="B7" t="str">
            <v>Guideway: Aerial structure</v>
          </cell>
        </row>
        <row r="8">
          <cell r="A8">
            <v>10.050000000000001</v>
          </cell>
          <cell r="B8" t="str">
            <v>Guideway: Built-up fill</v>
          </cell>
        </row>
        <row r="9">
          <cell r="A9">
            <v>10.06</v>
          </cell>
          <cell r="B9" t="str">
            <v>Guideway: Underground cut &amp; cover</v>
          </cell>
        </row>
        <row r="10">
          <cell r="A10">
            <v>10.07</v>
          </cell>
          <cell r="B10" t="str">
            <v>Guideway: Underground tunnel</v>
          </cell>
        </row>
        <row r="11">
          <cell r="A11">
            <v>10.08</v>
          </cell>
          <cell r="B11" t="str">
            <v>Guideway: Retained cut or fill</v>
          </cell>
        </row>
        <row r="12">
          <cell r="A12">
            <v>10.09</v>
          </cell>
          <cell r="B12" t="str">
            <v>Track:  Direct fixation</v>
          </cell>
        </row>
        <row r="13">
          <cell r="A13">
            <v>10.1</v>
          </cell>
          <cell r="B13" t="str">
            <v>Track:  Embedded</v>
          </cell>
        </row>
        <row r="14">
          <cell r="A14">
            <v>10.11</v>
          </cell>
          <cell r="B14" t="str">
            <v>Track:  Ballasted</v>
          </cell>
        </row>
        <row r="15">
          <cell r="A15">
            <v>10.119999999999999</v>
          </cell>
          <cell r="B15" t="str">
            <v>Track:  Special (switches, turnouts)</v>
          </cell>
        </row>
        <row r="16">
          <cell r="A16">
            <v>10.130000000000001</v>
          </cell>
          <cell r="B16" t="str">
            <v>Track:  Vibration and noise dampening</v>
          </cell>
        </row>
        <row r="17">
          <cell r="A17" t="str">
            <v>20 STATIONS, STOPS, TERMINALS, INTERMODAL (number)</v>
          </cell>
        </row>
        <row r="18">
          <cell r="A18">
            <v>20.010000000000002</v>
          </cell>
          <cell r="B18" t="str">
            <v>At-grade station, stop, shelter, mall, terminal, platform</v>
          </cell>
        </row>
        <row r="19">
          <cell r="A19">
            <v>20.02</v>
          </cell>
          <cell r="B19" t="str">
            <v>Aerial station, stop, shelter, mall, terminal, platform</v>
          </cell>
        </row>
        <row r="20">
          <cell r="A20">
            <v>20.03</v>
          </cell>
          <cell r="B20" t="str">
            <v xml:space="preserve">Underground station, stop, shelter, mall, terminal, platform </v>
          </cell>
        </row>
        <row r="21">
          <cell r="A21">
            <v>20.04</v>
          </cell>
          <cell r="B21" t="str">
            <v xml:space="preserve">Other stations, landings, terminals:  Intermodal, ferry, trolley, etc. </v>
          </cell>
        </row>
        <row r="22">
          <cell r="A22">
            <v>20.05</v>
          </cell>
          <cell r="B22" t="str">
            <v xml:space="preserve">Joint development </v>
          </cell>
        </row>
        <row r="23">
          <cell r="A23">
            <v>20.059999999999999</v>
          </cell>
          <cell r="B23" t="str">
            <v>Automobile parking multi-story structure</v>
          </cell>
        </row>
        <row r="24">
          <cell r="A24">
            <v>20.07</v>
          </cell>
          <cell r="B24" t="str">
            <v>Elevators, escalators</v>
          </cell>
        </row>
        <row r="25">
          <cell r="A25" t="str">
            <v>30 SUPPORT FACILITIES: YARDS, SHOPS, ADMIN. BLDGS</v>
          </cell>
        </row>
        <row r="26">
          <cell r="A26">
            <v>30.01</v>
          </cell>
          <cell r="B26" t="str">
            <v>Administration Building:  Office, sales, storage, revenue counting</v>
          </cell>
        </row>
        <row r="27">
          <cell r="A27">
            <v>30.02</v>
          </cell>
          <cell r="B27" t="str">
            <v xml:space="preserve">Light Maintenance Facility </v>
          </cell>
        </row>
        <row r="28">
          <cell r="A28">
            <v>30.03</v>
          </cell>
          <cell r="B28" t="str">
            <v>Heavy Maintenance Facility</v>
          </cell>
        </row>
        <row r="29">
          <cell r="A29">
            <v>30.04</v>
          </cell>
          <cell r="B29" t="str">
            <v>Storage or Maintenance of Way Building</v>
          </cell>
        </row>
        <row r="30">
          <cell r="A30">
            <v>30.05</v>
          </cell>
          <cell r="B30" t="str">
            <v>Yard and Yard Track</v>
          </cell>
        </row>
        <row r="31">
          <cell r="A31" t="str">
            <v>40 SITEWORK &amp; SPECIAL CONDITIONS</v>
          </cell>
        </row>
        <row r="32">
          <cell r="A32">
            <v>40.01</v>
          </cell>
          <cell r="B32" t="str">
            <v>Demolition, Clearing, Earthwork</v>
          </cell>
        </row>
        <row r="33">
          <cell r="A33">
            <v>40.020000000000003</v>
          </cell>
          <cell r="B33" t="str">
            <v>Site Utilities, Utility Relocation</v>
          </cell>
        </row>
        <row r="34">
          <cell r="A34">
            <v>40.03</v>
          </cell>
          <cell r="B34" t="str">
            <v>Haz. mat'l, contam'd soil removal/mitigation, ground water treatments</v>
          </cell>
        </row>
        <row r="35">
          <cell r="A35">
            <v>40.04</v>
          </cell>
          <cell r="B35" t="str">
            <v>Environmental mitigation, e.g. wetlands, historic/archeologic, parks</v>
          </cell>
        </row>
        <row r="36">
          <cell r="A36">
            <v>40.049999999999997</v>
          </cell>
          <cell r="B36" t="str">
            <v>Site structures including retaining walls, sound walls</v>
          </cell>
        </row>
        <row r="37">
          <cell r="A37">
            <v>40.06</v>
          </cell>
          <cell r="B37" t="str">
            <v>Pedestrian / bike access and accommodation, landscaping</v>
          </cell>
        </row>
        <row r="38">
          <cell r="A38">
            <v>40.07</v>
          </cell>
          <cell r="B38" t="str">
            <v>Automobile, bus, van accessways including roads, parking lots</v>
          </cell>
        </row>
        <row r="39">
          <cell r="A39">
            <v>40.08</v>
          </cell>
          <cell r="B39" t="str">
            <v>Temporary Facilities and other indirect costs during construction</v>
          </cell>
        </row>
        <row r="40">
          <cell r="A40" t="str">
            <v>50  SYSTEMS</v>
          </cell>
        </row>
        <row r="41">
          <cell r="A41">
            <v>50.01</v>
          </cell>
          <cell r="B41" t="str">
            <v>Train control and signals</v>
          </cell>
        </row>
        <row r="42">
          <cell r="A42">
            <v>50.02</v>
          </cell>
          <cell r="B42" t="str">
            <v>Traffic signals and crossing protection</v>
          </cell>
        </row>
        <row r="43">
          <cell r="A43">
            <v>50.03</v>
          </cell>
          <cell r="B43" t="str">
            <v xml:space="preserve">Traction power supply:  substations </v>
          </cell>
        </row>
        <row r="44">
          <cell r="A44">
            <v>50.04</v>
          </cell>
          <cell r="B44" t="str">
            <v>Traction power distribution:  catenary and third rail</v>
          </cell>
        </row>
        <row r="45">
          <cell r="A45">
            <v>50.05</v>
          </cell>
          <cell r="B45" t="str">
            <v>Communications</v>
          </cell>
        </row>
        <row r="46">
          <cell r="A46">
            <v>50.06</v>
          </cell>
          <cell r="B46" t="str">
            <v>Fare collection system and equipment</v>
          </cell>
        </row>
        <row r="47">
          <cell r="A47">
            <v>50.07</v>
          </cell>
          <cell r="B47" t="str">
            <v>Central Control</v>
          </cell>
        </row>
        <row r="48">
          <cell r="A48" t="str">
            <v>60 ROW, LAND, EXISTING IMPROVEMENTS</v>
          </cell>
        </row>
        <row r="49">
          <cell r="A49">
            <v>60.01</v>
          </cell>
          <cell r="B49" t="str">
            <v xml:space="preserve">Purchase or lease of real estate  </v>
          </cell>
        </row>
        <row r="50">
          <cell r="A50">
            <v>60.02</v>
          </cell>
          <cell r="B50" t="str">
            <v>Relocation of existing households and businesses</v>
          </cell>
        </row>
        <row r="51">
          <cell r="A51" t="str">
            <v>70 VEHICLES (number)</v>
          </cell>
        </row>
        <row r="52">
          <cell r="A52">
            <v>70.010000000000005</v>
          </cell>
          <cell r="B52" t="str">
            <v>Light Rail</v>
          </cell>
        </row>
        <row r="53">
          <cell r="A53">
            <v>70.02</v>
          </cell>
          <cell r="B53" t="str">
            <v>Heavy Rail</v>
          </cell>
        </row>
        <row r="54">
          <cell r="A54">
            <v>70.03</v>
          </cell>
          <cell r="B54" t="str">
            <v>Commuter Rail</v>
          </cell>
        </row>
        <row r="55">
          <cell r="A55">
            <v>70.040000000000006</v>
          </cell>
          <cell r="B55" t="str">
            <v>Bus</v>
          </cell>
        </row>
        <row r="56">
          <cell r="A56">
            <v>70.05</v>
          </cell>
          <cell r="B56" t="str">
            <v>Other</v>
          </cell>
        </row>
        <row r="57">
          <cell r="A57">
            <v>70.06</v>
          </cell>
          <cell r="B57" t="str">
            <v>Non-revenue vehicles</v>
          </cell>
        </row>
        <row r="58">
          <cell r="A58">
            <v>70.069999999999993</v>
          </cell>
          <cell r="B58" t="str">
            <v>Spare parts</v>
          </cell>
        </row>
        <row r="59">
          <cell r="A59" t="str">
            <v>80 PROFESSIONAL SERVICES (applies to Cats. 10-50)</v>
          </cell>
        </row>
        <row r="60">
          <cell r="A60">
            <v>80.010000000000005</v>
          </cell>
          <cell r="B60" t="str">
            <v>Project Development</v>
          </cell>
        </row>
        <row r="61">
          <cell r="A61">
            <v>80.02</v>
          </cell>
          <cell r="B61" t="str">
            <v>Engineering</v>
          </cell>
        </row>
        <row r="62">
          <cell r="A62">
            <v>80.03</v>
          </cell>
          <cell r="B62" t="str">
            <v>Project Management for Design and Construction</v>
          </cell>
        </row>
        <row r="63">
          <cell r="A63">
            <v>80.040000000000006</v>
          </cell>
          <cell r="B63" t="str">
            <v xml:space="preserve">Construction Administration &amp; Management </v>
          </cell>
        </row>
        <row r="64">
          <cell r="A64">
            <v>80.05</v>
          </cell>
          <cell r="B64" t="str">
            <v xml:space="preserve">Professional Liability and other Non-Construction Insurance </v>
          </cell>
        </row>
        <row r="65">
          <cell r="A65">
            <v>80.06</v>
          </cell>
          <cell r="B65" t="str">
            <v>Legal; Permits; Review Fees by other agencies, cities, etc.</v>
          </cell>
        </row>
        <row r="66">
          <cell r="A66">
            <v>80.069999999999993</v>
          </cell>
          <cell r="B66" t="str">
            <v>Surveys, Testing, Investigation, Inspection</v>
          </cell>
        </row>
        <row r="67">
          <cell r="A67">
            <v>80.08</v>
          </cell>
          <cell r="B67" t="str">
            <v>Start up</v>
          </cell>
        </row>
        <row r="68">
          <cell r="A68" t="str">
            <v>90 UNALLOCATED CONTINGENCY</v>
          </cell>
        </row>
        <row r="69">
          <cell r="A69" t="str">
            <v>100  FINANCE CHARGES (CC Only)</v>
          </cell>
        </row>
      </sheetData>
      <sheetData sheetId="1">
        <row r="51">
          <cell r="A51" t="str">
            <v>Construction Subtotal (10 - 50)</v>
          </cell>
        </row>
        <row r="72">
          <cell r="A72" t="str">
            <v>Subtotal (10 - 80)</v>
          </cell>
        </row>
        <row r="74">
          <cell r="A74" t="str">
            <v>Subtotal (10 - 90)</v>
          </cell>
        </row>
        <row r="76">
          <cell r="A76" t="str">
            <v>Total Project Cost (10 - 100)</v>
          </cell>
        </row>
      </sheetData>
      <sheetData sheetId="2"/>
      <sheetData sheetId="3">
        <row r="2">
          <cell r="A2" t="str">
            <v xml:space="preserve">Insert Project Sponsor's Name here </v>
          </cell>
        </row>
        <row r="3">
          <cell r="A3" t="str">
            <v>Insert Project Name and Location</v>
          </cell>
        </row>
        <row r="4">
          <cell r="A4" t="str">
            <v xml:space="preserve">Insert Current Phase (e.g. Applic. for FFGA, Construction, Rev Ops) </v>
          </cell>
        </row>
      </sheetData>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2542"/>
  <sheetViews>
    <sheetView showGridLines="0" zoomScale="115" zoomScaleNormal="115" workbookViewId="0">
      <selection activeCell="A2" sqref="A2"/>
    </sheetView>
  </sheetViews>
  <sheetFormatPr defaultColWidth="6.42578125" defaultRowHeight="12" x14ac:dyDescent="0.2"/>
  <cols>
    <col min="1" max="1" width="7" style="1" customWidth="1"/>
    <col min="2" max="2" width="67" style="3" customWidth="1"/>
    <col min="3" max="3" width="15.42578125" style="2" customWidth="1"/>
    <col min="4" max="16384" width="6.42578125" style="2"/>
  </cols>
  <sheetData>
    <row r="1" spans="1:2" s="4" customFormat="1" ht="19.5" x14ac:dyDescent="0.2">
      <c r="A1" s="275" t="s">
        <v>314</v>
      </c>
      <c r="B1" s="276"/>
    </row>
    <row r="2" spans="1:2" s="4" customFormat="1" ht="15.75" x14ac:dyDescent="0.2">
      <c r="A2" s="277" t="s">
        <v>319</v>
      </c>
      <c r="B2" s="278"/>
    </row>
    <row r="3" spans="1:2" x14ac:dyDescent="0.2">
      <c r="A3" s="279" t="s">
        <v>31</v>
      </c>
      <c r="B3" s="280"/>
    </row>
    <row r="4" spans="1:2" x14ac:dyDescent="0.2">
      <c r="A4" s="281">
        <v>10.01</v>
      </c>
      <c r="B4" s="282" t="s">
        <v>78</v>
      </c>
    </row>
    <row r="5" spans="1:2" x14ac:dyDescent="0.2">
      <c r="A5" s="281" t="s">
        <v>248</v>
      </c>
      <c r="B5" s="282" t="s">
        <v>79</v>
      </c>
    </row>
    <row r="6" spans="1:2" x14ac:dyDescent="0.2">
      <c r="A6" s="283">
        <v>10.029999999999999</v>
      </c>
      <c r="B6" s="282" t="s">
        <v>80</v>
      </c>
    </row>
    <row r="7" spans="1:2" x14ac:dyDescent="0.2">
      <c r="A7" s="283">
        <v>10.039999999999999</v>
      </c>
      <c r="B7" s="282" t="s">
        <v>81</v>
      </c>
    </row>
    <row r="8" spans="1:2" x14ac:dyDescent="0.2">
      <c r="A8" s="283">
        <v>10.050000000000001</v>
      </c>
      <c r="B8" s="282" t="s">
        <v>82</v>
      </c>
    </row>
    <row r="9" spans="1:2" x14ac:dyDescent="0.2">
      <c r="A9" s="283">
        <v>10.06</v>
      </c>
      <c r="B9" s="282" t="s">
        <v>83</v>
      </c>
    </row>
    <row r="10" spans="1:2" x14ac:dyDescent="0.2">
      <c r="A10" s="283">
        <v>10.07</v>
      </c>
      <c r="B10" s="282" t="s">
        <v>84</v>
      </c>
    </row>
    <row r="11" spans="1:2" x14ac:dyDescent="0.2">
      <c r="A11" s="283">
        <v>10.08</v>
      </c>
      <c r="B11" s="282" t="s">
        <v>97</v>
      </c>
    </row>
    <row r="12" spans="1:2" x14ac:dyDescent="0.2">
      <c r="A12" s="283">
        <v>10.09</v>
      </c>
      <c r="B12" s="282" t="s">
        <v>85</v>
      </c>
    </row>
    <row r="13" spans="1:2" x14ac:dyDescent="0.2">
      <c r="A13" s="284">
        <v>10.1</v>
      </c>
      <c r="B13" s="282" t="s">
        <v>53</v>
      </c>
    </row>
    <row r="14" spans="1:2" x14ac:dyDescent="0.2">
      <c r="A14" s="283">
        <v>10.11</v>
      </c>
      <c r="B14" s="282" t="s">
        <v>52</v>
      </c>
    </row>
    <row r="15" spans="1:2" x14ac:dyDescent="0.2">
      <c r="A15" s="283">
        <v>10.119999999999999</v>
      </c>
      <c r="B15" s="282" t="s">
        <v>67</v>
      </c>
    </row>
    <row r="16" spans="1:2" x14ac:dyDescent="0.2">
      <c r="A16" s="283">
        <v>10.130000000000001</v>
      </c>
      <c r="B16" s="282" t="s">
        <v>54</v>
      </c>
    </row>
    <row r="17" spans="1:2" x14ac:dyDescent="0.2">
      <c r="A17" s="279" t="s">
        <v>32</v>
      </c>
      <c r="B17" s="280"/>
    </row>
    <row r="18" spans="1:2" x14ac:dyDescent="0.2">
      <c r="A18" s="285">
        <v>20.010000000000002</v>
      </c>
      <c r="B18" s="282" t="s">
        <v>94</v>
      </c>
    </row>
    <row r="19" spans="1:2" x14ac:dyDescent="0.2">
      <c r="A19" s="285">
        <v>20.02</v>
      </c>
      <c r="B19" s="282" t="s">
        <v>95</v>
      </c>
    </row>
    <row r="20" spans="1:2" x14ac:dyDescent="0.2">
      <c r="A20" s="285">
        <v>20.03</v>
      </c>
      <c r="B20" s="282" t="s">
        <v>96</v>
      </c>
    </row>
    <row r="21" spans="1:2" x14ac:dyDescent="0.2">
      <c r="A21" s="285">
        <v>20.04</v>
      </c>
      <c r="B21" s="282" t="s">
        <v>62</v>
      </c>
    </row>
    <row r="22" spans="1:2" x14ac:dyDescent="0.2">
      <c r="A22" s="285">
        <v>20.05</v>
      </c>
      <c r="B22" s="282" t="s">
        <v>64</v>
      </c>
    </row>
    <row r="23" spans="1:2" x14ac:dyDescent="0.2">
      <c r="A23" s="285">
        <v>20.059999999999999</v>
      </c>
      <c r="B23" s="282" t="s">
        <v>102</v>
      </c>
    </row>
    <row r="24" spans="1:2" x14ac:dyDescent="0.2">
      <c r="A24" s="285">
        <v>20.07</v>
      </c>
      <c r="B24" s="282" t="s">
        <v>99</v>
      </c>
    </row>
    <row r="25" spans="1:2" x14ac:dyDescent="0.2">
      <c r="A25" s="279" t="s">
        <v>30</v>
      </c>
      <c r="B25" s="280"/>
    </row>
    <row r="26" spans="1:2" x14ac:dyDescent="0.2">
      <c r="A26" s="285">
        <v>30.01</v>
      </c>
      <c r="B26" s="282" t="s">
        <v>60</v>
      </c>
    </row>
    <row r="27" spans="1:2" x14ac:dyDescent="0.2">
      <c r="A27" s="285">
        <v>30.02</v>
      </c>
      <c r="B27" s="286" t="s">
        <v>45</v>
      </c>
    </row>
    <row r="28" spans="1:2" x14ac:dyDescent="0.2">
      <c r="A28" s="285">
        <v>30.03</v>
      </c>
      <c r="B28" s="282" t="s">
        <v>46</v>
      </c>
    </row>
    <row r="29" spans="1:2" x14ac:dyDescent="0.2">
      <c r="A29" s="285">
        <v>30.04</v>
      </c>
      <c r="B29" s="286" t="s">
        <v>77</v>
      </c>
    </row>
    <row r="30" spans="1:2" x14ac:dyDescent="0.2">
      <c r="A30" s="287">
        <v>30.05</v>
      </c>
      <c r="B30" s="286" t="s">
        <v>98</v>
      </c>
    </row>
    <row r="31" spans="1:2" ht="12.75" x14ac:dyDescent="0.2">
      <c r="A31" s="279" t="s">
        <v>29</v>
      </c>
      <c r="B31" s="276"/>
    </row>
    <row r="32" spans="1:2" x14ac:dyDescent="0.2">
      <c r="A32" s="285">
        <v>40.01</v>
      </c>
      <c r="B32" s="282" t="s">
        <v>49</v>
      </c>
    </row>
    <row r="33" spans="1:2" x14ac:dyDescent="0.2">
      <c r="A33" s="285">
        <v>40.020000000000003</v>
      </c>
      <c r="B33" s="282" t="s">
        <v>50</v>
      </c>
    </row>
    <row r="34" spans="1:2" ht="12" customHeight="1" x14ac:dyDescent="0.2">
      <c r="A34" s="285">
        <v>40.03</v>
      </c>
      <c r="B34" s="288" t="s">
        <v>61</v>
      </c>
    </row>
    <row r="35" spans="1:2" ht="12.75" customHeight="1" x14ac:dyDescent="0.2">
      <c r="A35" s="285">
        <v>40.04</v>
      </c>
      <c r="B35" s="289" t="s">
        <v>63</v>
      </c>
    </row>
    <row r="36" spans="1:2" x14ac:dyDescent="0.2">
      <c r="A36" s="285">
        <v>40.049999999999997</v>
      </c>
      <c r="B36" s="288" t="s">
        <v>93</v>
      </c>
    </row>
    <row r="37" spans="1:2" ht="11.25" customHeight="1" x14ac:dyDescent="0.2">
      <c r="A37" s="285">
        <v>40.06</v>
      </c>
      <c r="B37" s="288" t="s">
        <v>24</v>
      </c>
    </row>
    <row r="38" spans="1:2" ht="12" customHeight="1" x14ac:dyDescent="0.2">
      <c r="A38" s="285">
        <v>40.07</v>
      </c>
      <c r="B38" s="288" t="s">
        <v>91</v>
      </c>
    </row>
    <row r="39" spans="1:2" ht="12.75" customHeight="1" x14ac:dyDescent="0.2">
      <c r="A39" s="285">
        <v>40.08</v>
      </c>
      <c r="B39" s="288" t="s">
        <v>42</v>
      </c>
    </row>
    <row r="40" spans="1:2" x14ac:dyDescent="0.2">
      <c r="A40" s="279" t="s">
        <v>28</v>
      </c>
      <c r="B40" s="280"/>
    </row>
    <row r="41" spans="1:2" x14ac:dyDescent="0.2">
      <c r="A41" s="285">
        <v>50.01</v>
      </c>
      <c r="B41" s="282" t="s">
        <v>86</v>
      </c>
    </row>
    <row r="42" spans="1:2" x14ac:dyDescent="0.2">
      <c r="A42" s="285">
        <v>50.02</v>
      </c>
      <c r="B42" s="282" t="s">
        <v>87</v>
      </c>
    </row>
    <row r="43" spans="1:2" x14ac:dyDescent="0.2">
      <c r="A43" s="285">
        <v>50.03</v>
      </c>
      <c r="B43" s="282" t="s">
        <v>89</v>
      </c>
    </row>
    <row r="44" spans="1:2" x14ac:dyDescent="0.2">
      <c r="A44" s="285">
        <v>50.04</v>
      </c>
      <c r="B44" s="282" t="s">
        <v>88</v>
      </c>
    </row>
    <row r="45" spans="1:2" x14ac:dyDescent="0.2">
      <c r="A45" s="285">
        <v>50.05</v>
      </c>
      <c r="B45" s="282" t="s">
        <v>47</v>
      </c>
    </row>
    <row r="46" spans="1:2" x14ac:dyDescent="0.2">
      <c r="A46" s="285">
        <v>50.06</v>
      </c>
      <c r="B46" s="282" t="s">
        <v>90</v>
      </c>
    </row>
    <row r="47" spans="1:2" x14ac:dyDescent="0.2">
      <c r="A47" s="285">
        <v>50.07</v>
      </c>
      <c r="B47" s="282" t="s">
        <v>48</v>
      </c>
    </row>
    <row r="48" spans="1:2" x14ac:dyDescent="0.2">
      <c r="A48" s="877" t="s">
        <v>27</v>
      </c>
      <c r="B48" s="878"/>
    </row>
    <row r="49" spans="1:2" x14ac:dyDescent="0.2">
      <c r="A49" s="285">
        <v>60.01</v>
      </c>
      <c r="B49" s="282" t="s">
        <v>92</v>
      </c>
    </row>
    <row r="50" spans="1:2" x14ac:dyDescent="0.2">
      <c r="A50" s="287">
        <v>60.02</v>
      </c>
      <c r="B50" s="290" t="s">
        <v>55</v>
      </c>
    </row>
    <row r="51" spans="1:2" x14ac:dyDescent="0.2">
      <c r="A51" s="279" t="s">
        <v>26</v>
      </c>
      <c r="B51" s="280"/>
    </row>
    <row r="52" spans="1:2" x14ac:dyDescent="0.2">
      <c r="A52" s="285">
        <v>70.010000000000005</v>
      </c>
      <c r="B52" s="282" t="s">
        <v>68</v>
      </c>
    </row>
    <row r="53" spans="1:2" x14ac:dyDescent="0.2">
      <c r="A53" s="285">
        <v>70.02</v>
      </c>
      <c r="B53" s="282" t="s">
        <v>69</v>
      </c>
    </row>
    <row r="54" spans="1:2" x14ac:dyDescent="0.2">
      <c r="A54" s="285">
        <v>70.03</v>
      </c>
      <c r="B54" s="282" t="s">
        <v>70</v>
      </c>
    </row>
    <row r="55" spans="1:2" x14ac:dyDescent="0.2">
      <c r="A55" s="285">
        <v>70.040000000000006</v>
      </c>
      <c r="B55" s="282" t="s">
        <v>71</v>
      </c>
    </row>
    <row r="56" spans="1:2" x14ac:dyDescent="0.2">
      <c r="A56" s="285">
        <v>70.05</v>
      </c>
      <c r="B56" s="282" t="s">
        <v>72</v>
      </c>
    </row>
    <row r="57" spans="1:2" x14ac:dyDescent="0.2">
      <c r="A57" s="285">
        <v>70.06</v>
      </c>
      <c r="B57" s="282" t="s">
        <v>73</v>
      </c>
    </row>
    <row r="58" spans="1:2" x14ac:dyDescent="0.2">
      <c r="A58" s="285">
        <v>70.069999999999993</v>
      </c>
      <c r="B58" s="282" t="s">
        <v>74</v>
      </c>
    </row>
    <row r="59" spans="1:2" ht="12.75" x14ac:dyDescent="0.2">
      <c r="A59" s="875" t="s">
        <v>230</v>
      </c>
      <c r="B59" s="876"/>
    </row>
    <row r="60" spans="1:2" x14ac:dyDescent="0.2">
      <c r="A60" s="285">
        <v>80.010000000000005</v>
      </c>
      <c r="B60" s="286" t="s">
        <v>258</v>
      </c>
    </row>
    <row r="61" spans="1:2" x14ac:dyDescent="0.2">
      <c r="A61" s="285">
        <v>80.02</v>
      </c>
      <c r="B61" s="286" t="s">
        <v>259</v>
      </c>
    </row>
    <row r="62" spans="1:2" x14ac:dyDescent="0.2">
      <c r="A62" s="285">
        <v>80.03</v>
      </c>
      <c r="B62" s="282" t="s">
        <v>100</v>
      </c>
    </row>
    <row r="63" spans="1:2" x14ac:dyDescent="0.2">
      <c r="A63" s="285">
        <v>80.040000000000006</v>
      </c>
      <c r="B63" s="282" t="s">
        <v>101</v>
      </c>
    </row>
    <row r="64" spans="1:2" x14ac:dyDescent="0.2">
      <c r="A64" s="285">
        <v>80.05</v>
      </c>
      <c r="B64" s="282" t="s">
        <v>231</v>
      </c>
    </row>
    <row r="65" spans="1:2" x14ac:dyDescent="0.2">
      <c r="A65" s="285">
        <v>80.06</v>
      </c>
      <c r="B65" s="282" t="s">
        <v>120</v>
      </c>
    </row>
    <row r="66" spans="1:2" x14ac:dyDescent="0.2">
      <c r="A66" s="285">
        <v>80.069999999999993</v>
      </c>
      <c r="B66" s="282" t="s">
        <v>51</v>
      </c>
    </row>
    <row r="67" spans="1:2" x14ac:dyDescent="0.2">
      <c r="A67" s="287">
        <v>80.08</v>
      </c>
      <c r="B67" s="291" t="s">
        <v>185</v>
      </c>
    </row>
    <row r="68" spans="1:2" x14ac:dyDescent="0.2">
      <c r="A68" s="292" t="s">
        <v>119</v>
      </c>
      <c r="B68" s="291"/>
    </row>
    <row r="69" spans="1:2" x14ac:dyDescent="0.2">
      <c r="A69" s="293" t="s">
        <v>25</v>
      </c>
      <c r="B69" s="291"/>
    </row>
    <row r="70" spans="1:2" x14ac:dyDescent="0.2">
      <c r="B70" s="1"/>
    </row>
    <row r="71" spans="1:2" x14ac:dyDescent="0.2">
      <c r="B71" s="1"/>
    </row>
    <row r="72" spans="1:2" x14ac:dyDescent="0.2">
      <c r="B72" s="1"/>
    </row>
    <row r="73" spans="1:2" x14ac:dyDescent="0.2">
      <c r="B73" s="1"/>
    </row>
    <row r="74" spans="1:2" x14ac:dyDescent="0.2">
      <c r="B74" s="1"/>
    </row>
    <row r="75" spans="1:2" x14ac:dyDescent="0.2">
      <c r="B75" s="1"/>
    </row>
    <row r="76" spans="1:2" x14ac:dyDescent="0.2">
      <c r="B76" s="1"/>
    </row>
    <row r="77" spans="1:2" x14ac:dyDescent="0.2">
      <c r="B77" s="1"/>
    </row>
    <row r="78" spans="1:2" x14ac:dyDescent="0.2">
      <c r="B78" s="1"/>
    </row>
    <row r="79" spans="1:2" x14ac:dyDescent="0.2">
      <c r="B79" s="1"/>
    </row>
    <row r="80" spans="1:2" x14ac:dyDescent="0.2">
      <c r="B80" s="1"/>
    </row>
    <row r="81" spans="2:2" x14ac:dyDescent="0.2">
      <c r="B81" s="1"/>
    </row>
    <row r="82" spans="2:2" x14ac:dyDescent="0.2">
      <c r="B82" s="1"/>
    </row>
    <row r="83" spans="2:2" x14ac:dyDescent="0.2">
      <c r="B83" s="1"/>
    </row>
    <row r="84" spans="2:2" x14ac:dyDescent="0.2">
      <c r="B84" s="1"/>
    </row>
    <row r="85" spans="2:2" x14ac:dyDescent="0.2">
      <c r="B85" s="1"/>
    </row>
    <row r="86" spans="2:2" x14ac:dyDescent="0.2">
      <c r="B86" s="1"/>
    </row>
    <row r="87" spans="2:2" x14ac:dyDescent="0.2">
      <c r="B87" s="1"/>
    </row>
    <row r="88" spans="2:2" x14ac:dyDescent="0.2">
      <c r="B88" s="1"/>
    </row>
    <row r="89" spans="2:2" x14ac:dyDescent="0.2">
      <c r="B89" s="1"/>
    </row>
    <row r="90" spans="2:2" x14ac:dyDescent="0.2">
      <c r="B90" s="1"/>
    </row>
    <row r="91" spans="2:2" x14ac:dyDescent="0.2">
      <c r="B91" s="1"/>
    </row>
    <row r="92" spans="2:2" x14ac:dyDescent="0.2">
      <c r="B92" s="1"/>
    </row>
    <row r="93" spans="2:2" x14ac:dyDescent="0.2">
      <c r="B93" s="1"/>
    </row>
    <row r="94" spans="2:2" x14ac:dyDescent="0.2">
      <c r="B94" s="1"/>
    </row>
    <row r="95" spans="2:2" x14ac:dyDescent="0.2">
      <c r="B95" s="1"/>
    </row>
    <row r="96" spans="2:2" x14ac:dyDescent="0.2">
      <c r="B96" s="1"/>
    </row>
    <row r="97" spans="2:2" x14ac:dyDescent="0.2">
      <c r="B97" s="1"/>
    </row>
    <row r="98" spans="2:2" x14ac:dyDescent="0.2">
      <c r="B98" s="1"/>
    </row>
    <row r="99" spans="2:2" x14ac:dyDescent="0.2">
      <c r="B99" s="1"/>
    </row>
    <row r="100" spans="2:2" x14ac:dyDescent="0.2">
      <c r="B100" s="1"/>
    </row>
    <row r="101" spans="2:2" x14ac:dyDescent="0.2">
      <c r="B101" s="1"/>
    </row>
    <row r="102" spans="2:2" x14ac:dyDescent="0.2">
      <c r="B102" s="1"/>
    </row>
    <row r="103" spans="2:2" x14ac:dyDescent="0.2">
      <c r="B103" s="1"/>
    </row>
    <row r="104" spans="2:2" x14ac:dyDescent="0.2">
      <c r="B104" s="1"/>
    </row>
    <row r="105" spans="2:2" x14ac:dyDescent="0.2">
      <c r="B105" s="1"/>
    </row>
    <row r="106" spans="2:2" x14ac:dyDescent="0.2">
      <c r="B106" s="1"/>
    </row>
    <row r="107" spans="2:2" x14ac:dyDescent="0.2">
      <c r="B107" s="1"/>
    </row>
    <row r="108" spans="2:2" x14ac:dyDescent="0.2">
      <c r="B108" s="1"/>
    </row>
    <row r="109" spans="2:2" x14ac:dyDescent="0.2">
      <c r="B109" s="1"/>
    </row>
    <row r="110" spans="2:2" x14ac:dyDescent="0.2">
      <c r="B110" s="1"/>
    </row>
    <row r="111" spans="2:2" x14ac:dyDescent="0.2">
      <c r="B111" s="1"/>
    </row>
    <row r="112" spans="2:2" x14ac:dyDescent="0.2">
      <c r="B112" s="1"/>
    </row>
    <row r="113" spans="2:2" x14ac:dyDescent="0.2">
      <c r="B113" s="1"/>
    </row>
    <row r="114" spans="2:2" x14ac:dyDescent="0.2">
      <c r="B114" s="1"/>
    </row>
    <row r="115" spans="2:2" x14ac:dyDescent="0.2">
      <c r="B115" s="1"/>
    </row>
    <row r="116" spans="2:2" x14ac:dyDescent="0.2">
      <c r="B116" s="1"/>
    </row>
    <row r="117" spans="2:2" x14ac:dyDescent="0.2">
      <c r="B117" s="1"/>
    </row>
    <row r="118" spans="2:2" x14ac:dyDescent="0.2">
      <c r="B118" s="1"/>
    </row>
    <row r="119" spans="2:2" x14ac:dyDescent="0.2">
      <c r="B119" s="1"/>
    </row>
    <row r="120" spans="2:2" x14ac:dyDescent="0.2">
      <c r="B120" s="1"/>
    </row>
    <row r="121" spans="2:2" x14ac:dyDescent="0.2">
      <c r="B121" s="1"/>
    </row>
    <row r="122" spans="2:2" x14ac:dyDescent="0.2">
      <c r="B122" s="1"/>
    </row>
    <row r="123" spans="2:2" x14ac:dyDescent="0.2">
      <c r="B123" s="1"/>
    </row>
    <row r="124" spans="2:2" x14ac:dyDescent="0.2">
      <c r="B124" s="1"/>
    </row>
    <row r="125" spans="2:2" x14ac:dyDescent="0.2">
      <c r="B125" s="1"/>
    </row>
    <row r="126" spans="2:2" x14ac:dyDescent="0.2">
      <c r="B126" s="1"/>
    </row>
    <row r="127" spans="2:2" x14ac:dyDescent="0.2">
      <c r="B127" s="1"/>
    </row>
    <row r="128" spans="2:2" x14ac:dyDescent="0.2">
      <c r="B128" s="1"/>
    </row>
    <row r="129" spans="2:2" x14ac:dyDescent="0.2">
      <c r="B129" s="1"/>
    </row>
    <row r="130" spans="2:2" x14ac:dyDescent="0.2">
      <c r="B130" s="1"/>
    </row>
    <row r="131" spans="2:2" x14ac:dyDescent="0.2">
      <c r="B131" s="1"/>
    </row>
    <row r="132" spans="2:2" x14ac:dyDescent="0.2">
      <c r="B132" s="1"/>
    </row>
    <row r="133" spans="2:2" x14ac:dyDescent="0.2">
      <c r="B133" s="1"/>
    </row>
    <row r="134" spans="2:2" x14ac:dyDescent="0.2">
      <c r="B134" s="1"/>
    </row>
    <row r="135" spans="2:2" x14ac:dyDescent="0.2">
      <c r="B135" s="1"/>
    </row>
    <row r="136" spans="2:2" x14ac:dyDescent="0.2">
      <c r="B136" s="1"/>
    </row>
    <row r="137" spans="2:2" x14ac:dyDescent="0.2">
      <c r="B137" s="1"/>
    </row>
    <row r="138" spans="2:2" x14ac:dyDescent="0.2">
      <c r="B138" s="1"/>
    </row>
    <row r="139" spans="2:2" x14ac:dyDescent="0.2">
      <c r="B139" s="1"/>
    </row>
    <row r="140" spans="2:2" x14ac:dyDescent="0.2">
      <c r="B140" s="1"/>
    </row>
    <row r="141" spans="2:2" x14ac:dyDescent="0.2">
      <c r="B141" s="1"/>
    </row>
    <row r="142" spans="2:2" x14ac:dyDescent="0.2">
      <c r="B142" s="1"/>
    </row>
    <row r="143" spans="2:2" x14ac:dyDescent="0.2">
      <c r="B143" s="1"/>
    </row>
    <row r="144" spans="2:2" x14ac:dyDescent="0.2">
      <c r="B144" s="1"/>
    </row>
    <row r="145" spans="2:2" x14ac:dyDescent="0.2">
      <c r="B145" s="1"/>
    </row>
    <row r="146" spans="2:2" x14ac:dyDescent="0.2">
      <c r="B146" s="1"/>
    </row>
    <row r="147" spans="2:2" x14ac:dyDescent="0.2">
      <c r="B147" s="1"/>
    </row>
    <row r="148" spans="2:2" x14ac:dyDescent="0.2">
      <c r="B148" s="1"/>
    </row>
    <row r="149" spans="2:2" x14ac:dyDescent="0.2">
      <c r="B149" s="1"/>
    </row>
    <row r="150" spans="2:2" x14ac:dyDescent="0.2">
      <c r="B150" s="1"/>
    </row>
    <row r="151" spans="2:2" x14ac:dyDescent="0.2">
      <c r="B151" s="1"/>
    </row>
    <row r="152" spans="2:2" x14ac:dyDescent="0.2">
      <c r="B152" s="1"/>
    </row>
    <row r="153" spans="2:2" x14ac:dyDescent="0.2">
      <c r="B153" s="1"/>
    </row>
    <row r="154" spans="2:2" x14ac:dyDescent="0.2">
      <c r="B154" s="1"/>
    </row>
    <row r="155" spans="2:2" x14ac:dyDescent="0.2">
      <c r="B155" s="1"/>
    </row>
    <row r="156" spans="2:2" x14ac:dyDescent="0.2">
      <c r="B156" s="1"/>
    </row>
    <row r="157" spans="2:2" x14ac:dyDescent="0.2">
      <c r="B157" s="1"/>
    </row>
    <row r="158" spans="2:2" x14ac:dyDescent="0.2">
      <c r="B158" s="1"/>
    </row>
    <row r="159" spans="2:2" x14ac:dyDescent="0.2">
      <c r="B159" s="1"/>
    </row>
    <row r="160" spans="2:2" x14ac:dyDescent="0.2">
      <c r="B160" s="1"/>
    </row>
    <row r="161" spans="2:2" x14ac:dyDescent="0.2">
      <c r="B161" s="1"/>
    </row>
    <row r="162" spans="2:2" x14ac:dyDescent="0.2">
      <c r="B162" s="1"/>
    </row>
    <row r="163" spans="2:2" x14ac:dyDescent="0.2">
      <c r="B163" s="1"/>
    </row>
    <row r="164" spans="2:2" x14ac:dyDescent="0.2">
      <c r="B164" s="1"/>
    </row>
    <row r="165" spans="2:2" x14ac:dyDescent="0.2">
      <c r="B165" s="1"/>
    </row>
    <row r="166" spans="2:2" x14ac:dyDescent="0.2">
      <c r="B166" s="1"/>
    </row>
    <row r="167" spans="2:2" x14ac:dyDescent="0.2">
      <c r="B167" s="1"/>
    </row>
    <row r="168" spans="2:2" x14ac:dyDescent="0.2">
      <c r="B168" s="1"/>
    </row>
    <row r="169" spans="2:2" x14ac:dyDescent="0.2">
      <c r="B169" s="1"/>
    </row>
    <row r="170" spans="2:2" x14ac:dyDescent="0.2">
      <c r="B170" s="1"/>
    </row>
    <row r="171" spans="2:2" x14ac:dyDescent="0.2">
      <c r="B171" s="1"/>
    </row>
    <row r="172" spans="2:2" x14ac:dyDescent="0.2">
      <c r="B172" s="1"/>
    </row>
    <row r="173" spans="2:2" x14ac:dyDescent="0.2">
      <c r="B173" s="1"/>
    </row>
    <row r="174" spans="2:2" x14ac:dyDescent="0.2">
      <c r="B174" s="1"/>
    </row>
    <row r="175" spans="2:2" x14ac:dyDescent="0.2">
      <c r="B175" s="1"/>
    </row>
    <row r="176" spans="2:2" x14ac:dyDescent="0.2">
      <c r="B176" s="1"/>
    </row>
    <row r="177" spans="2:2" x14ac:dyDescent="0.2">
      <c r="B177" s="1"/>
    </row>
    <row r="178" spans="2:2" x14ac:dyDescent="0.2">
      <c r="B178" s="1"/>
    </row>
    <row r="179" spans="2:2" x14ac:dyDescent="0.2">
      <c r="B179" s="1"/>
    </row>
    <row r="180" spans="2:2" x14ac:dyDescent="0.2">
      <c r="B180" s="1"/>
    </row>
    <row r="181" spans="2:2" x14ac:dyDescent="0.2">
      <c r="B181" s="1"/>
    </row>
    <row r="182" spans="2:2" x14ac:dyDescent="0.2">
      <c r="B182" s="1"/>
    </row>
    <row r="183" spans="2:2" x14ac:dyDescent="0.2">
      <c r="B183" s="1"/>
    </row>
    <row r="184" spans="2:2" x14ac:dyDescent="0.2">
      <c r="B184" s="1"/>
    </row>
    <row r="185" spans="2:2" x14ac:dyDescent="0.2">
      <c r="B185" s="1"/>
    </row>
    <row r="186" spans="2:2" x14ac:dyDescent="0.2">
      <c r="B186" s="1"/>
    </row>
    <row r="187" spans="2:2" x14ac:dyDescent="0.2">
      <c r="B187" s="1"/>
    </row>
    <row r="188" spans="2:2" x14ac:dyDescent="0.2">
      <c r="B188" s="1"/>
    </row>
    <row r="189" spans="2:2" x14ac:dyDescent="0.2">
      <c r="B189" s="1"/>
    </row>
    <row r="190" spans="2:2" x14ac:dyDescent="0.2">
      <c r="B190" s="1"/>
    </row>
    <row r="191" spans="2:2" x14ac:dyDescent="0.2">
      <c r="B191" s="1"/>
    </row>
    <row r="192" spans="2:2" x14ac:dyDescent="0.2">
      <c r="B192" s="1"/>
    </row>
    <row r="193" spans="2:2" x14ac:dyDescent="0.2">
      <c r="B193" s="1"/>
    </row>
    <row r="194" spans="2:2" x14ac:dyDescent="0.2">
      <c r="B194" s="1"/>
    </row>
    <row r="195" spans="2:2" x14ac:dyDescent="0.2">
      <c r="B195" s="1"/>
    </row>
    <row r="196" spans="2:2" x14ac:dyDescent="0.2">
      <c r="B196" s="1"/>
    </row>
    <row r="197" spans="2:2" x14ac:dyDescent="0.2">
      <c r="B197" s="1"/>
    </row>
    <row r="198" spans="2:2" x14ac:dyDescent="0.2">
      <c r="B198" s="1"/>
    </row>
    <row r="199" spans="2:2" x14ac:dyDescent="0.2">
      <c r="B199" s="1"/>
    </row>
    <row r="200" spans="2:2" x14ac:dyDescent="0.2">
      <c r="B200" s="1"/>
    </row>
    <row r="201" spans="2:2" x14ac:dyDescent="0.2">
      <c r="B201" s="1"/>
    </row>
    <row r="202" spans="2:2" x14ac:dyDescent="0.2">
      <c r="B202" s="1"/>
    </row>
    <row r="203" spans="2:2" x14ac:dyDescent="0.2">
      <c r="B203" s="1"/>
    </row>
    <row r="204" spans="2:2" x14ac:dyDescent="0.2">
      <c r="B204" s="1"/>
    </row>
    <row r="205" spans="2:2" x14ac:dyDescent="0.2">
      <c r="B205" s="1"/>
    </row>
    <row r="206" spans="2:2" x14ac:dyDescent="0.2">
      <c r="B206" s="1"/>
    </row>
    <row r="207" spans="2:2" x14ac:dyDescent="0.2">
      <c r="B207" s="1"/>
    </row>
    <row r="208" spans="2:2" x14ac:dyDescent="0.2">
      <c r="B208" s="1"/>
    </row>
    <row r="209" spans="2:2" x14ac:dyDescent="0.2">
      <c r="B209" s="1"/>
    </row>
    <row r="210" spans="2:2" x14ac:dyDescent="0.2">
      <c r="B210" s="1"/>
    </row>
    <row r="211" spans="2:2" x14ac:dyDescent="0.2">
      <c r="B211" s="1"/>
    </row>
    <row r="212" spans="2:2" x14ac:dyDescent="0.2">
      <c r="B212" s="1"/>
    </row>
    <row r="213" spans="2:2" x14ac:dyDescent="0.2">
      <c r="B213" s="1"/>
    </row>
    <row r="214" spans="2:2" x14ac:dyDescent="0.2">
      <c r="B214" s="1"/>
    </row>
    <row r="215" spans="2:2" x14ac:dyDescent="0.2">
      <c r="B215" s="1"/>
    </row>
    <row r="216" spans="2:2" x14ac:dyDescent="0.2">
      <c r="B216" s="1"/>
    </row>
    <row r="217" spans="2:2" x14ac:dyDescent="0.2">
      <c r="B217" s="1"/>
    </row>
    <row r="218" spans="2:2" x14ac:dyDescent="0.2">
      <c r="B218" s="1"/>
    </row>
    <row r="219" spans="2:2" x14ac:dyDescent="0.2">
      <c r="B219" s="1"/>
    </row>
    <row r="220" spans="2:2" x14ac:dyDescent="0.2">
      <c r="B220" s="1"/>
    </row>
    <row r="221" spans="2:2" x14ac:dyDescent="0.2">
      <c r="B221" s="1"/>
    </row>
    <row r="222" spans="2:2" x14ac:dyDescent="0.2">
      <c r="B222" s="1"/>
    </row>
    <row r="223" spans="2:2" x14ac:dyDescent="0.2">
      <c r="B223" s="1"/>
    </row>
    <row r="224" spans="2:2" x14ac:dyDescent="0.2">
      <c r="B224" s="1"/>
    </row>
    <row r="225" spans="2:2" x14ac:dyDescent="0.2">
      <c r="B225" s="1"/>
    </row>
    <row r="226" spans="2:2" x14ac:dyDescent="0.2">
      <c r="B226" s="1"/>
    </row>
    <row r="227" spans="2:2" x14ac:dyDescent="0.2">
      <c r="B227" s="1"/>
    </row>
    <row r="228" spans="2:2" x14ac:dyDescent="0.2">
      <c r="B228" s="1"/>
    </row>
    <row r="229" spans="2:2" x14ac:dyDescent="0.2">
      <c r="B229" s="1"/>
    </row>
    <row r="230" spans="2:2" x14ac:dyDescent="0.2">
      <c r="B230" s="1"/>
    </row>
    <row r="231" spans="2:2" x14ac:dyDescent="0.2">
      <c r="B231" s="1"/>
    </row>
    <row r="232" spans="2:2" x14ac:dyDescent="0.2">
      <c r="B232" s="1"/>
    </row>
    <row r="233" spans="2:2" x14ac:dyDescent="0.2">
      <c r="B233" s="1"/>
    </row>
    <row r="234" spans="2:2" x14ac:dyDescent="0.2">
      <c r="B234" s="1"/>
    </row>
    <row r="235" spans="2:2" x14ac:dyDescent="0.2">
      <c r="B235" s="1"/>
    </row>
    <row r="236" spans="2:2" x14ac:dyDescent="0.2">
      <c r="B236" s="1"/>
    </row>
    <row r="237" spans="2:2" x14ac:dyDescent="0.2">
      <c r="B237" s="1"/>
    </row>
    <row r="238" spans="2:2" x14ac:dyDescent="0.2">
      <c r="B238" s="1"/>
    </row>
    <row r="239" spans="2:2" x14ac:dyDescent="0.2">
      <c r="B239" s="1"/>
    </row>
    <row r="240" spans="2:2" x14ac:dyDescent="0.2">
      <c r="B240" s="1"/>
    </row>
    <row r="241" spans="2:2" x14ac:dyDescent="0.2">
      <c r="B241" s="1"/>
    </row>
    <row r="242" spans="2:2" x14ac:dyDescent="0.2">
      <c r="B242" s="1"/>
    </row>
    <row r="243" spans="2:2" x14ac:dyDescent="0.2">
      <c r="B243" s="1"/>
    </row>
    <row r="244" spans="2:2" x14ac:dyDescent="0.2">
      <c r="B244" s="1"/>
    </row>
    <row r="245" spans="2:2" x14ac:dyDescent="0.2">
      <c r="B245" s="1"/>
    </row>
    <row r="246" spans="2:2" x14ac:dyDescent="0.2">
      <c r="B246" s="1"/>
    </row>
    <row r="247" spans="2:2" x14ac:dyDescent="0.2">
      <c r="B247" s="1"/>
    </row>
    <row r="248" spans="2:2" x14ac:dyDescent="0.2">
      <c r="B248" s="1"/>
    </row>
    <row r="249" spans="2:2" x14ac:dyDescent="0.2">
      <c r="B249" s="1"/>
    </row>
    <row r="250" spans="2:2" x14ac:dyDescent="0.2">
      <c r="B250" s="1"/>
    </row>
    <row r="251" spans="2:2" x14ac:dyDescent="0.2">
      <c r="B251" s="1"/>
    </row>
    <row r="252" spans="2:2" x14ac:dyDescent="0.2">
      <c r="B252" s="1"/>
    </row>
    <row r="253" spans="2:2" x14ac:dyDescent="0.2">
      <c r="B253" s="1"/>
    </row>
    <row r="254" spans="2:2" x14ac:dyDescent="0.2">
      <c r="B254" s="1"/>
    </row>
    <row r="255" spans="2:2" x14ac:dyDescent="0.2">
      <c r="B255" s="1"/>
    </row>
    <row r="256" spans="2:2" x14ac:dyDescent="0.2">
      <c r="B256" s="1"/>
    </row>
    <row r="257" spans="2:2" x14ac:dyDescent="0.2">
      <c r="B257" s="1"/>
    </row>
    <row r="258" spans="2:2" x14ac:dyDescent="0.2">
      <c r="B258" s="1"/>
    </row>
    <row r="259" spans="2:2" x14ac:dyDescent="0.2">
      <c r="B259" s="1"/>
    </row>
    <row r="260" spans="2:2" x14ac:dyDescent="0.2">
      <c r="B260" s="1"/>
    </row>
    <row r="261" spans="2:2" x14ac:dyDescent="0.2">
      <c r="B261" s="1"/>
    </row>
    <row r="262" spans="2:2" x14ac:dyDescent="0.2">
      <c r="B262" s="1"/>
    </row>
    <row r="263" spans="2:2" x14ac:dyDescent="0.2">
      <c r="B263" s="1"/>
    </row>
    <row r="264" spans="2:2" x14ac:dyDescent="0.2">
      <c r="B264" s="1"/>
    </row>
    <row r="265" spans="2:2" x14ac:dyDescent="0.2">
      <c r="B265" s="1"/>
    </row>
    <row r="266" spans="2:2" x14ac:dyDescent="0.2">
      <c r="B266" s="1"/>
    </row>
    <row r="267" spans="2:2" x14ac:dyDescent="0.2">
      <c r="B267" s="1"/>
    </row>
    <row r="268" spans="2:2" x14ac:dyDescent="0.2">
      <c r="B268" s="1"/>
    </row>
    <row r="269" spans="2:2" x14ac:dyDescent="0.2">
      <c r="B269" s="1"/>
    </row>
    <row r="270" spans="2:2" x14ac:dyDescent="0.2">
      <c r="B270" s="1"/>
    </row>
    <row r="271" spans="2:2" x14ac:dyDescent="0.2">
      <c r="B271" s="1"/>
    </row>
    <row r="272" spans="2:2" x14ac:dyDescent="0.2">
      <c r="B272" s="1"/>
    </row>
    <row r="273" spans="2:2" x14ac:dyDescent="0.2">
      <c r="B273" s="1"/>
    </row>
    <row r="274" spans="2:2" x14ac:dyDescent="0.2">
      <c r="B274" s="1"/>
    </row>
    <row r="275" spans="2:2" x14ac:dyDescent="0.2">
      <c r="B275" s="1"/>
    </row>
    <row r="276" spans="2:2" x14ac:dyDescent="0.2">
      <c r="B276" s="1"/>
    </row>
    <row r="277" spans="2:2" x14ac:dyDescent="0.2">
      <c r="B277" s="1"/>
    </row>
    <row r="278" spans="2:2" x14ac:dyDescent="0.2">
      <c r="B278" s="1"/>
    </row>
    <row r="279" spans="2:2" x14ac:dyDescent="0.2">
      <c r="B279" s="1"/>
    </row>
    <row r="280" spans="2:2" x14ac:dyDescent="0.2">
      <c r="B280" s="1"/>
    </row>
    <row r="281" spans="2:2" x14ac:dyDescent="0.2">
      <c r="B281" s="1"/>
    </row>
    <row r="282" spans="2:2" x14ac:dyDescent="0.2">
      <c r="B282" s="1"/>
    </row>
    <row r="283" spans="2:2" x14ac:dyDescent="0.2">
      <c r="B283" s="1"/>
    </row>
    <row r="284" spans="2:2" x14ac:dyDescent="0.2">
      <c r="B284" s="1"/>
    </row>
    <row r="285" spans="2:2" x14ac:dyDescent="0.2">
      <c r="B285" s="1"/>
    </row>
    <row r="286" spans="2:2" x14ac:dyDescent="0.2">
      <c r="B286" s="1"/>
    </row>
    <row r="287" spans="2:2" x14ac:dyDescent="0.2">
      <c r="B287" s="1"/>
    </row>
    <row r="288" spans="2:2" x14ac:dyDescent="0.2">
      <c r="B288" s="1"/>
    </row>
    <row r="289" spans="2:2" x14ac:dyDescent="0.2">
      <c r="B289" s="1"/>
    </row>
    <row r="290" spans="2:2" x14ac:dyDescent="0.2">
      <c r="B290" s="1"/>
    </row>
    <row r="291" spans="2:2" x14ac:dyDescent="0.2">
      <c r="B291" s="1"/>
    </row>
    <row r="292" spans="2:2" x14ac:dyDescent="0.2">
      <c r="B292" s="1"/>
    </row>
    <row r="293" spans="2:2" x14ac:dyDescent="0.2">
      <c r="B293" s="1"/>
    </row>
    <row r="294" spans="2:2" x14ac:dyDescent="0.2">
      <c r="B294" s="1"/>
    </row>
    <row r="295" spans="2:2" x14ac:dyDescent="0.2">
      <c r="B295" s="1"/>
    </row>
    <row r="296" spans="2:2" x14ac:dyDescent="0.2">
      <c r="B296" s="1"/>
    </row>
    <row r="297" spans="2:2" x14ac:dyDescent="0.2">
      <c r="B297" s="1"/>
    </row>
    <row r="298" spans="2:2" x14ac:dyDescent="0.2">
      <c r="B298" s="1"/>
    </row>
    <row r="299" spans="2:2" x14ac:dyDescent="0.2">
      <c r="B299" s="1"/>
    </row>
    <row r="300" spans="2:2" x14ac:dyDescent="0.2">
      <c r="B300" s="1"/>
    </row>
    <row r="301" spans="2:2" x14ac:dyDescent="0.2">
      <c r="B301" s="1"/>
    </row>
    <row r="302" spans="2:2" x14ac:dyDescent="0.2">
      <c r="B302" s="1"/>
    </row>
    <row r="303" spans="2:2" x14ac:dyDescent="0.2">
      <c r="B303" s="1"/>
    </row>
    <row r="304" spans="2:2" x14ac:dyDescent="0.2">
      <c r="B304" s="1"/>
    </row>
    <row r="305" spans="2:2" x14ac:dyDescent="0.2">
      <c r="B305" s="1"/>
    </row>
    <row r="306" spans="2:2" x14ac:dyDescent="0.2">
      <c r="B306" s="1"/>
    </row>
    <row r="307" spans="2:2" x14ac:dyDescent="0.2">
      <c r="B307" s="1"/>
    </row>
    <row r="308" spans="2:2" x14ac:dyDescent="0.2">
      <c r="B308" s="1"/>
    </row>
    <row r="309" spans="2:2" x14ac:dyDescent="0.2">
      <c r="B309" s="1"/>
    </row>
    <row r="310" spans="2:2" x14ac:dyDescent="0.2">
      <c r="B310" s="1"/>
    </row>
    <row r="311" spans="2:2" x14ac:dyDescent="0.2">
      <c r="B311" s="1"/>
    </row>
    <row r="312" spans="2:2" x14ac:dyDescent="0.2">
      <c r="B312" s="1"/>
    </row>
    <row r="313" spans="2:2" x14ac:dyDescent="0.2">
      <c r="B313" s="1"/>
    </row>
    <row r="314" spans="2:2" x14ac:dyDescent="0.2">
      <c r="B314" s="1"/>
    </row>
    <row r="315" spans="2:2" x14ac:dyDescent="0.2">
      <c r="B315" s="1"/>
    </row>
    <row r="316" spans="2:2" x14ac:dyDescent="0.2">
      <c r="B316" s="1"/>
    </row>
    <row r="317" spans="2:2" x14ac:dyDescent="0.2">
      <c r="B317" s="1"/>
    </row>
    <row r="318" spans="2:2" x14ac:dyDescent="0.2">
      <c r="B318" s="1"/>
    </row>
    <row r="319" spans="2:2" x14ac:dyDescent="0.2">
      <c r="B319" s="1"/>
    </row>
    <row r="320" spans="2:2" x14ac:dyDescent="0.2">
      <c r="B320" s="1"/>
    </row>
    <row r="321" spans="2:2" x14ac:dyDescent="0.2">
      <c r="B321" s="1"/>
    </row>
    <row r="322" spans="2:2" x14ac:dyDescent="0.2">
      <c r="B322" s="1"/>
    </row>
    <row r="323" spans="2:2" x14ac:dyDescent="0.2">
      <c r="B323" s="1"/>
    </row>
    <row r="324" spans="2:2" x14ac:dyDescent="0.2">
      <c r="B324" s="1"/>
    </row>
    <row r="325" spans="2:2" x14ac:dyDescent="0.2">
      <c r="B325" s="1"/>
    </row>
    <row r="326" spans="2:2" x14ac:dyDescent="0.2">
      <c r="B326" s="1"/>
    </row>
    <row r="327" spans="2:2" x14ac:dyDescent="0.2">
      <c r="B327" s="1"/>
    </row>
    <row r="328" spans="2:2" x14ac:dyDescent="0.2">
      <c r="B328" s="1"/>
    </row>
    <row r="329" spans="2:2" x14ac:dyDescent="0.2">
      <c r="B329" s="1"/>
    </row>
    <row r="330" spans="2:2" x14ac:dyDescent="0.2">
      <c r="B330" s="1"/>
    </row>
    <row r="331" spans="2:2" x14ac:dyDescent="0.2">
      <c r="B331" s="1"/>
    </row>
    <row r="332" spans="2:2" x14ac:dyDescent="0.2">
      <c r="B332" s="1"/>
    </row>
    <row r="333" spans="2:2" x14ac:dyDescent="0.2">
      <c r="B333" s="1"/>
    </row>
    <row r="334" spans="2:2" x14ac:dyDescent="0.2">
      <c r="B334" s="1"/>
    </row>
    <row r="335" spans="2:2" x14ac:dyDescent="0.2">
      <c r="B335" s="1"/>
    </row>
    <row r="336" spans="2:2" x14ac:dyDescent="0.2">
      <c r="B336" s="1"/>
    </row>
    <row r="337" spans="2:2" x14ac:dyDescent="0.2">
      <c r="B337" s="1"/>
    </row>
    <row r="338" spans="2:2" x14ac:dyDescent="0.2">
      <c r="B338" s="1"/>
    </row>
    <row r="339" spans="2:2" x14ac:dyDescent="0.2">
      <c r="B339" s="1"/>
    </row>
    <row r="340" spans="2:2" x14ac:dyDescent="0.2">
      <c r="B340" s="1"/>
    </row>
    <row r="341" spans="2:2" x14ac:dyDescent="0.2">
      <c r="B341" s="1"/>
    </row>
    <row r="342" spans="2:2" x14ac:dyDescent="0.2">
      <c r="B342" s="1"/>
    </row>
    <row r="343" spans="2:2" x14ac:dyDescent="0.2">
      <c r="B343" s="1"/>
    </row>
    <row r="344" spans="2:2" x14ac:dyDescent="0.2">
      <c r="B344" s="1"/>
    </row>
    <row r="345" spans="2:2" x14ac:dyDescent="0.2">
      <c r="B345" s="1"/>
    </row>
    <row r="346" spans="2:2" x14ac:dyDescent="0.2">
      <c r="B346" s="1"/>
    </row>
    <row r="347" spans="2:2" x14ac:dyDescent="0.2">
      <c r="B347" s="1"/>
    </row>
    <row r="348" spans="2:2" x14ac:dyDescent="0.2">
      <c r="B348" s="1"/>
    </row>
    <row r="349" spans="2:2" x14ac:dyDescent="0.2">
      <c r="B349" s="1"/>
    </row>
    <row r="350" spans="2:2" x14ac:dyDescent="0.2">
      <c r="B350" s="1"/>
    </row>
    <row r="351" spans="2:2" x14ac:dyDescent="0.2">
      <c r="B351" s="1"/>
    </row>
    <row r="352" spans="2:2" x14ac:dyDescent="0.2">
      <c r="B352" s="1"/>
    </row>
    <row r="353" spans="2:2" x14ac:dyDescent="0.2">
      <c r="B353" s="1"/>
    </row>
    <row r="354" spans="2:2" x14ac:dyDescent="0.2">
      <c r="B354" s="1"/>
    </row>
    <row r="355" spans="2:2" x14ac:dyDescent="0.2">
      <c r="B355" s="1"/>
    </row>
    <row r="356" spans="2:2" x14ac:dyDescent="0.2">
      <c r="B356" s="1"/>
    </row>
    <row r="357" spans="2:2" x14ac:dyDescent="0.2">
      <c r="B357" s="1"/>
    </row>
    <row r="358" spans="2:2" x14ac:dyDescent="0.2">
      <c r="B358" s="1"/>
    </row>
    <row r="359" spans="2:2" x14ac:dyDescent="0.2">
      <c r="B359" s="1"/>
    </row>
    <row r="360" spans="2:2" x14ac:dyDescent="0.2">
      <c r="B360" s="1"/>
    </row>
    <row r="361" spans="2:2" x14ac:dyDescent="0.2">
      <c r="B361" s="1"/>
    </row>
    <row r="362" spans="2:2" x14ac:dyDescent="0.2">
      <c r="B362" s="1"/>
    </row>
    <row r="363" spans="2:2" x14ac:dyDescent="0.2">
      <c r="B363" s="1"/>
    </row>
    <row r="364" spans="2:2" x14ac:dyDescent="0.2">
      <c r="B364" s="1"/>
    </row>
    <row r="365" spans="2:2" x14ac:dyDescent="0.2">
      <c r="B365" s="1"/>
    </row>
    <row r="366" spans="2:2" x14ac:dyDescent="0.2">
      <c r="B366" s="1"/>
    </row>
    <row r="367" spans="2:2" x14ac:dyDescent="0.2">
      <c r="B367" s="1"/>
    </row>
    <row r="368" spans="2:2" x14ac:dyDescent="0.2">
      <c r="B368" s="1"/>
    </row>
    <row r="369" spans="2:2" x14ac:dyDescent="0.2">
      <c r="B369" s="1"/>
    </row>
    <row r="370" spans="2:2" x14ac:dyDescent="0.2">
      <c r="B370" s="1"/>
    </row>
    <row r="371" spans="2:2" x14ac:dyDescent="0.2">
      <c r="B371" s="1"/>
    </row>
    <row r="372" spans="2:2" x14ac:dyDescent="0.2">
      <c r="B372" s="1"/>
    </row>
    <row r="373" spans="2:2" x14ac:dyDescent="0.2">
      <c r="B373" s="1"/>
    </row>
    <row r="374" spans="2:2" x14ac:dyDescent="0.2">
      <c r="B374" s="1"/>
    </row>
    <row r="375" spans="2:2" x14ac:dyDescent="0.2">
      <c r="B375" s="1"/>
    </row>
    <row r="376" spans="2:2" x14ac:dyDescent="0.2">
      <c r="B376" s="1"/>
    </row>
    <row r="377" spans="2:2" x14ac:dyDescent="0.2">
      <c r="B377" s="1"/>
    </row>
    <row r="378" spans="2:2" x14ac:dyDescent="0.2">
      <c r="B378" s="1"/>
    </row>
    <row r="379" spans="2:2" x14ac:dyDescent="0.2">
      <c r="B379" s="1"/>
    </row>
    <row r="380" spans="2:2" x14ac:dyDescent="0.2">
      <c r="B380" s="1"/>
    </row>
    <row r="381" spans="2:2" x14ac:dyDescent="0.2">
      <c r="B381" s="1"/>
    </row>
    <row r="382" spans="2:2" x14ac:dyDescent="0.2">
      <c r="B382" s="1"/>
    </row>
    <row r="383" spans="2:2" x14ac:dyDescent="0.2">
      <c r="B383" s="1"/>
    </row>
    <row r="384" spans="2:2" x14ac:dyDescent="0.2">
      <c r="B384" s="1"/>
    </row>
    <row r="385" spans="2:2" x14ac:dyDescent="0.2">
      <c r="B385" s="1"/>
    </row>
    <row r="386" spans="2:2" x14ac:dyDescent="0.2">
      <c r="B386" s="1"/>
    </row>
    <row r="387" spans="2:2" x14ac:dyDescent="0.2">
      <c r="B387" s="1"/>
    </row>
    <row r="388" spans="2:2" x14ac:dyDescent="0.2">
      <c r="B388" s="1"/>
    </row>
    <row r="389" spans="2:2" x14ac:dyDescent="0.2">
      <c r="B389" s="1"/>
    </row>
    <row r="390" spans="2:2" x14ac:dyDescent="0.2">
      <c r="B390" s="1"/>
    </row>
    <row r="391" spans="2:2" x14ac:dyDescent="0.2">
      <c r="B391" s="1"/>
    </row>
    <row r="392" spans="2:2" x14ac:dyDescent="0.2">
      <c r="B392" s="1"/>
    </row>
    <row r="393" spans="2:2" x14ac:dyDescent="0.2">
      <c r="B393" s="1"/>
    </row>
    <row r="394" spans="2:2" x14ac:dyDescent="0.2">
      <c r="B394" s="1"/>
    </row>
    <row r="395" spans="2:2" x14ac:dyDescent="0.2">
      <c r="B395" s="1"/>
    </row>
    <row r="396" spans="2:2" x14ac:dyDescent="0.2">
      <c r="B396" s="1"/>
    </row>
    <row r="397" spans="2:2" x14ac:dyDescent="0.2">
      <c r="B397" s="1"/>
    </row>
    <row r="398" spans="2:2" x14ac:dyDescent="0.2">
      <c r="B398" s="1"/>
    </row>
    <row r="399" spans="2:2" x14ac:dyDescent="0.2">
      <c r="B399" s="1"/>
    </row>
    <row r="400" spans="2:2" x14ac:dyDescent="0.2">
      <c r="B400" s="1"/>
    </row>
    <row r="401" spans="2:2" x14ac:dyDescent="0.2">
      <c r="B401" s="1"/>
    </row>
    <row r="402" spans="2:2" x14ac:dyDescent="0.2">
      <c r="B402" s="1"/>
    </row>
    <row r="403" spans="2:2" x14ac:dyDescent="0.2">
      <c r="B403" s="1"/>
    </row>
    <row r="404" spans="2:2" x14ac:dyDescent="0.2">
      <c r="B404" s="1"/>
    </row>
    <row r="405" spans="2:2" x14ac:dyDescent="0.2">
      <c r="B405" s="1"/>
    </row>
    <row r="406" spans="2:2" x14ac:dyDescent="0.2">
      <c r="B406" s="1"/>
    </row>
    <row r="407" spans="2:2" x14ac:dyDescent="0.2">
      <c r="B407" s="1"/>
    </row>
    <row r="408" spans="2:2" x14ac:dyDescent="0.2">
      <c r="B408" s="1"/>
    </row>
    <row r="409" spans="2:2" x14ac:dyDescent="0.2">
      <c r="B409" s="1"/>
    </row>
    <row r="410" spans="2:2" x14ac:dyDescent="0.2">
      <c r="B410" s="1"/>
    </row>
    <row r="411" spans="2:2" x14ac:dyDescent="0.2">
      <c r="B411" s="1"/>
    </row>
    <row r="412" spans="2:2" x14ac:dyDescent="0.2">
      <c r="B412" s="1"/>
    </row>
    <row r="413" spans="2:2" x14ac:dyDescent="0.2">
      <c r="B413" s="1"/>
    </row>
    <row r="414" spans="2:2" x14ac:dyDescent="0.2">
      <c r="B414" s="1"/>
    </row>
    <row r="415" spans="2:2" x14ac:dyDescent="0.2">
      <c r="B415" s="1"/>
    </row>
    <row r="416" spans="2:2" x14ac:dyDescent="0.2">
      <c r="B416" s="1"/>
    </row>
    <row r="417" spans="2:2" x14ac:dyDescent="0.2">
      <c r="B417" s="1"/>
    </row>
    <row r="418" spans="2:2" x14ac:dyDescent="0.2">
      <c r="B418" s="1"/>
    </row>
    <row r="419" spans="2:2" x14ac:dyDescent="0.2">
      <c r="B419" s="1"/>
    </row>
    <row r="420" spans="2:2" x14ac:dyDescent="0.2">
      <c r="B420" s="1"/>
    </row>
    <row r="421" spans="2:2" x14ac:dyDescent="0.2">
      <c r="B421" s="1"/>
    </row>
    <row r="422" spans="2:2" x14ac:dyDescent="0.2">
      <c r="B422" s="1"/>
    </row>
    <row r="423" spans="2:2" x14ac:dyDescent="0.2">
      <c r="B423" s="1"/>
    </row>
    <row r="424" spans="2:2" x14ac:dyDescent="0.2">
      <c r="B424" s="1"/>
    </row>
    <row r="425" spans="2:2" x14ac:dyDescent="0.2">
      <c r="B425" s="1"/>
    </row>
    <row r="426" spans="2:2" x14ac:dyDescent="0.2">
      <c r="B426" s="1"/>
    </row>
    <row r="427" spans="2:2" x14ac:dyDescent="0.2">
      <c r="B427" s="1"/>
    </row>
    <row r="428" spans="2:2" x14ac:dyDescent="0.2">
      <c r="B428" s="1"/>
    </row>
    <row r="429" spans="2:2" x14ac:dyDescent="0.2">
      <c r="B429" s="1"/>
    </row>
    <row r="430" spans="2:2" x14ac:dyDescent="0.2">
      <c r="B430" s="1"/>
    </row>
    <row r="431" spans="2:2" x14ac:dyDescent="0.2">
      <c r="B431" s="1"/>
    </row>
    <row r="432" spans="2:2" x14ac:dyDescent="0.2">
      <c r="B432" s="1"/>
    </row>
    <row r="433" spans="2:2" x14ac:dyDescent="0.2">
      <c r="B433" s="1"/>
    </row>
    <row r="434" spans="2:2" x14ac:dyDescent="0.2">
      <c r="B434" s="1"/>
    </row>
    <row r="435" spans="2:2" x14ac:dyDescent="0.2">
      <c r="B435" s="1"/>
    </row>
    <row r="436" spans="2:2" x14ac:dyDescent="0.2">
      <c r="B436" s="1"/>
    </row>
    <row r="437" spans="2:2" x14ac:dyDescent="0.2">
      <c r="B437" s="1"/>
    </row>
    <row r="438" spans="2:2" x14ac:dyDescent="0.2">
      <c r="B438" s="1"/>
    </row>
    <row r="439" spans="2:2" x14ac:dyDescent="0.2">
      <c r="B439" s="1"/>
    </row>
    <row r="440" spans="2:2" x14ac:dyDescent="0.2">
      <c r="B440" s="1"/>
    </row>
    <row r="441" spans="2:2" x14ac:dyDescent="0.2">
      <c r="B441" s="1"/>
    </row>
    <row r="442" spans="2:2" x14ac:dyDescent="0.2">
      <c r="B442" s="1"/>
    </row>
    <row r="443" spans="2:2" x14ac:dyDescent="0.2">
      <c r="B443" s="1"/>
    </row>
    <row r="444" spans="2:2" x14ac:dyDescent="0.2">
      <c r="B444" s="1"/>
    </row>
    <row r="445" spans="2:2" x14ac:dyDescent="0.2">
      <c r="B445" s="1"/>
    </row>
    <row r="446" spans="2:2" x14ac:dyDescent="0.2">
      <c r="B446" s="1"/>
    </row>
    <row r="447" spans="2:2" x14ac:dyDescent="0.2">
      <c r="B447" s="1"/>
    </row>
    <row r="448" spans="2:2" x14ac:dyDescent="0.2">
      <c r="B448" s="1"/>
    </row>
    <row r="449" spans="2:2" x14ac:dyDescent="0.2">
      <c r="B449" s="1"/>
    </row>
    <row r="450" spans="2:2" x14ac:dyDescent="0.2">
      <c r="B450" s="1"/>
    </row>
    <row r="451" spans="2:2" x14ac:dyDescent="0.2">
      <c r="B451" s="1"/>
    </row>
    <row r="452" spans="2:2" x14ac:dyDescent="0.2">
      <c r="B452" s="1"/>
    </row>
    <row r="453" spans="2:2" x14ac:dyDescent="0.2">
      <c r="B453" s="1"/>
    </row>
    <row r="454" spans="2:2" x14ac:dyDescent="0.2">
      <c r="B454" s="1"/>
    </row>
    <row r="455" spans="2:2" x14ac:dyDescent="0.2">
      <c r="B455" s="1"/>
    </row>
    <row r="456" spans="2:2" x14ac:dyDescent="0.2">
      <c r="B456" s="1"/>
    </row>
    <row r="457" spans="2:2" x14ac:dyDescent="0.2">
      <c r="B457" s="1"/>
    </row>
    <row r="458" spans="2:2" x14ac:dyDescent="0.2">
      <c r="B458" s="1"/>
    </row>
    <row r="459" spans="2:2" x14ac:dyDescent="0.2">
      <c r="B459" s="1"/>
    </row>
    <row r="460" spans="2:2" x14ac:dyDescent="0.2">
      <c r="B460" s="1"/>
    </row>
    <row r="461" spans="2:2" x14ac:dyDescent="0.2">
      <c r="B461" s="1"/>
    </row>
    <row r="462" spans="2:2" x14ac:dyDescent="0.2">
      <c r="B462" s="1"/>
    </row>
    <row r="463" spans="2:2" x14ac:dyDescent="0.2">
      <c r="B463" s="1"/>
    </row>
    <row r="464" spans="2:2" x14ac:dyDescent="0.2">
      <c r="B464" s="1"/>
    </row>
    <row r="465" spans="2:2" x14ac:dyDescent="0.2">
      <c r="B465" s="1"/>
    </row>
    <row r="466" spans="2:2" x14ac:dyDescent="0.2">
      <c r="B466" s="1"/>
    </row>
    <row r="467" spans="2:2" x14ac:dyDescent="0.2">
      <c r="B467" s="1"/>
    </row>
    <row r="468" spans="2:2" x14ac:dyDescent="0.2">
      <c r="B468" s="1"/>
    </row>
    <row r="469" spans="2:2" x14ac:dyDescent="0.2">
      <c r="B469" s="1"/>
    </row>
    <row r="470" spans="2:2" x14ac:dyDescent="0.2">
      <c r="B470" s="1"/>
    </row>
    <row r="471" spans="2:2" x14ac:dyDescent="0.2">
      <c r="B471" s="1"/>
    </row>
    <row r="472" spans="2:2" x14ac:dyDescent="0.2">
      <c r="B472" s="1"/>
    </row>
    <row r="473" spans="2:2" x14ac:dyDescent="0.2">
      <c r="B473" s="1"/>
    </row>
    <row r="474" spans="2:2" x14ac:dyDescent="0.2">
      <c r="B474" s="1"/>
    </row>
    <row r="475" spans="2:2" x14ac:dyDescent="0.2">
      <c r="B475" s="1"/>
    </row>
    <row r="476" spans="2:2" x14ac:dyDescent="0.2">
      <c r="B476" s="1"/>
    </row>
    <row r="477" spans="2:2" x14ac:dyDescent="0.2">
      <c r="B477" s="1"/>
    </row>
    <row r="478" spans="2:2" x14ac:dyDescent="0.2">
      <c r="B478" s="1"/>
    </row>
    <row r="479" spans="2:2" x14ac:dyDescent="0.2">
      <c r="B479" s="1"/>
    </row>
    <row r="480" spans="2:2" x14ac:dyDescent="0.2">
      <c r="B480" s="1"/>
    </row>
    <row r="481" spans="2:2" x14ac:dyDescent="0.2">
      <c r="B481" s="1"/>
    </row>
    <row r="482" spans="2:2" x14ac:dyDescent="0.2">
      <c r="B482" s="1"/>
    </row>
    <row r="483" spans="2:2" x14ac:dyDescent="0.2">
      <c r="B483" s="1"/>
    </row>
    <row r="484" spans="2:2" x14ac:dyDescent="0.2">
      <c r="B484" s="1"/>
    </row>
    <row r="485" spans="2:2" x14ac:dyDescent="0.2">
      <c r="B485" s="1"/>
    </row>
    <row r="486" spans="2:2" x14ac:dyDescent="0.2">
      <c r="B486" s="1"/>
    </row>
    <row r="487" spans="2:2" x14ac:dyDescent="0.2">
      <c r="B487" s="1"/>
    </row>
    <row r="488" spans="2:2" x14ac:dyDescent="0.2">
      <c r="B488" s="1"/>
    </row>
    <row r="489" spans="2:2" x14ac:dyDescent="0.2">
      <c r="B489" s="1"/>
    </row>
    <row r="490" spans="2:2" x14ac:dyDescent="0.2">
      <c r="B490" s="1"/>
    </row>
    <row r="491" spans="2:2" x14ac:dyDescent="0.2">
      <c r="B491" s="1"/>
    </row>
    <row r="492" spans="2:2" x14ac:dyDescent="0.2">
      <c r="B492" s="1"/>
    </row>
    <row r="493" spans="2:2" x14ac:dyDescent="0.2">
      <c r="B493" s="1"/>
    </row>
    <row r="494" spans="2:2" x14ac:dyDescent="0.2">
      <c r="B494" s="1"/>
    </row>
    <row r="495" spans="2:2" x14ac:dyDescent="0.2">
      <c r="B495" s="1"/>
    </row>
    <row r="496" spans="2:2" x14ac:dyDescent="0.2">
      <c r="B496" s="1"/>
    </row>
    <row r="497" spans="2:2" x14ac:dyDescent="0.2">
      <c r="B497" s="1"/>
    </row>
    <row r="498" spans="2:2" x14ac:dyDescent="0.2">
      <c r="B498" s="1"/>
    </row>
    <row r="499" spans="2:2" x14ac:dyDescent="0.2">
      <c r="B499" s="1"/>
    </row>
    <row r="500" spans="2:2" x14ac:dyDescent="0.2">
      <c r="B500" s="1"/>
    </row>
    <row r="501" spans="2:2" x14ac:dyDescent="0.2">
      <c r="B501" s="1"/>
    </row>
    <row r="502" spans="2:2" x14ac:dyDescent="0.2">
      <c r="B502" s="1"/>
    </row>
    <row r="503" spans="2:2" x14ac:dyDescent="0.2">
      <c r="B503" s="1"/>
    </row>
    <row r="504" spans="2:2" x14ac:dyDescent="0.2">
      <c r="B504" s="1"/>
    </row>
    <row r="505" spans="2:2" x14ac:dyDescent="0.2">
      <c r="B505" s="1"/>
    </row>
    <row r="506" spans="2:2" x14ac:dyDescent="0.2">
      <c r="B506" s="1"/>
    </row>
    <row r="507" spans="2:2" x14ac:dyDescent="0.2">
      <c r="B507" s="1"/>
    </row>
    <row r="508" spans="2:2" x14ac:dyDescent="0.2">
      <c r="B508" s="1"/>
    </row>
    <row r="509" spans="2:2" x14ac:dyDescent="0.2">
      <c r="B509" s="1"/>
    </row>
    <row r="510" spans="2:2" x14ac:dyDescent="0.2">
      <c r="B510" s="1"/>
    </row>
    <row r="511" spans="2:2" x14ac:dyDescent="0.2">
      <c r="B511" s="1"/>
    </row>
    <row r="512" spans="2:2" x14ac:dyDescent="0.2">
      <c r="B512" s="1"/>
    </row>
    <row r="513" spans="2:2" x14ac:dyDescent="0.2">
      <c r="B513" s="1"/>
    </row>
    <row r="514" spans="2:2" x14ac:dyDescent="0.2">
      <c r="B514" s="1"/>
    </row>
    <row r="515" spans="2:2" x14ac:dyDescent="0.2">
      <c r="B515" s="1"/>
    </row>
    <row r="516" spans="2:2" x14ac:dyDescent="0.2">
      <c r="B516" s="1"/>
    </row>
    <row r="517" spans="2:2" x14ac:dyDescent="0.2">
      <c r="B517" s="1"/>
    </row>
    <row r="518" spans="2:2" x14ac:dyDescent="0.2">
      <c r="B518" s="1"/>
    </row>
    <row r="519" spans="2:2" x14ac:dyDescent="0.2">
      <c r="B519" s="1"/>
    </row>
    <row r="520" spans="2:2" x14ac:dyDescent="0.2">
      <c r="B520" s="1"/>
    </row>
    <row r="521" spans="2:2" x14ac:dyDescent="0.2">
      <c r="B521" s="1"/>
    </row>
    <row r="522" spans="2:2" x14ac:dyDescent="0.2">
      <c r="B522" s="1"/>
    </row>
    <row r="523" spans="2:2" x14ac:dyDescent="0.2">
      <c r="B523" s="1"/>
    </row>
    <row r="524" spans="2:2" x14ac:dyDescent="0.2">
      <c r="B524" s="1"/>
    </row>
    <row r="525" spans="2:2" x14ac:dyDescent="0.2">
      <c r="B525" s="1"/>
    </row>
    <row r="526" spans="2:2" x14ac:dyDescent="0.2">
      <c r="B526" s="1"/>
    </row>
    <row r="527" spans="2:2" x14ac:dyDescent="0.2">
      <c r="B527" s="1"/>
    </row>
    <row r="528" spans="2:2" x14ac:dyDescent="0.2">
      <c r="B528" s="1"/>
    </row>
    <row r="529" spans="2:2" x14ac:dyDescent="0.2">
      <c r="B529" s="1"/>
    </row>
    <row r="530" spans="2:2" x14ac:dyDescent="0.2">
      <c r="B530" s="1"/>
    </row>
    <row r="531" spans="2:2" x14ac:dyDescent="0.2">
      <c r="B531" s="1"/>
    </row>
    <row r="532" spans="2:2" x14ac:dyDescent="0.2">
      <c r="B532" s="1"/>
    </row>
    <row r="533" spans="2:2" x14ac:dyDescent="0.2">
      <c r="B533" s="1"/>
    </row>
    <row r="534" spans="2:2" x14ac:dyDescent="0.2">
      <c r="B534" s="1"/>
    </row>
    <row r="535" spans="2:2" x14ac:dyDescent="0.2">
      <c r="B535" s="1"/>
    </row>
    <row r="536" spans="2:2" x14ac:dyDescent="0.2">
      <c r="B536" s="1"/>
    </row>
    <row r="537" spans="2:2" x14ac:dyDescent="0.2">
      <c r="B537" s="1"/>
    </row>
    <row r="538" spans="2:2" x14ac:dyDescent="0.2">
      <c r="B538" s="1"/>
    </row>
    <row r="539" spans="2:2" x14ac:dyDescent="0.2">
      <c r="B539" s="1"/>
    </row>
    <row r="540" spans="2:2" x14ac:dyDescent="0.2">
      <c r="B540" s="1"/>
    </row>
    <row r="541" spans="2:2" x14ac:dyDescent="0.2">
      <c r="B541" s="1"/>
    </row>
    <row r="542" spans="2:2" x14ac:dyDescent="0.2">
      <c r="B542" s="1"/>
    </row>
    <row r="543" spans="2:2" x14ac:dyDescent="0.2">
      <c r="B543" s="1"/>
    </row>
    <row r="544" spans="2:2" x14ac:dyDescent="0.2">
      <c r="B544" s="1"/>
    </row>
    <row r="545" spans="2:2" x14ac:dyDescent="0.2">
      <c r="B545" s="1"/>
    </row>
    <row r="546" spans="2:2" x14ac:dyDescent="0.2">
      <c r="B546" s="1"/>
    </row>
    <row r="547" spans="2:2" x14ac:dyDescent="0.2">
      <c r="B547" s="1"/>
    </row>
    <row r="548" spans="2:2" x14ac:dyDescent="0.2">
      <c r="B548" s="1"/>
    </row>
    <row r="549" spans="2:2" x14ac:dyDescent="0.2">
      <c r="B549" s="1"/>
    </row>
    <row r="550" spans="2:2" x14ac:dyDescent="0.2">
      <c r="B550" s="1"/>
    </row>
    <row r="551" spans="2:2" x14ac:dyDescent="0.2">
      <c r="B551" s="1"/>
    </row>
    <row r="552" spans="2:2" x14ac:dyDescent="0.2">
      <c r="B552" s="1"/>
    </row>
    <row r="553" spans="2:2" x14ac:dyDescent="0.2">
      <c r="B553" s="1"/>
    </row>
    <row r="554" spans="2:2" x14ac:dyDescent="0.2">
      <c r="B554" s="1"/>
    </row>
    <row r="555" spans="2:2" x14ac:dyDescent="0.2">
      <c r="B555" s="1"/>
    </row>
    <row r="556" spans="2:2" x14ac:dyDescent="0.2">
      <c r="B556" s="1"/>
    </row>
    <row r="557" spans="2:2" x14ac:dyDescent="0.2">
      <c r="B557" s="1"/>
    </row>
    <row r="558" spans="2:2" x14ac:dyDescent="0.2">
      <c r="B558" s="1"/>
    </row>
    <row r="559" spans="2:2" x14ac:dyDescent="0.2">
      <c r="B559" s="1"/>
    </row>
    <row r="560" spans="2:2" x14ac:dyDescent="0.2">
      <c r="B560" s="1"/>
    </row>
    <row r="561" spans="2:2" x14ac:dyDescent="0.2">
      <c r="B561" s="1"/>
    </row>
    <row r="562" spans="2:2" x14ac:dyDescent="0.2">
      <c r="B562" s="1"/>
    </row>
    <row r="563" spans="2:2" x14ac:dyDescent="0.2">
      <c r="B563" s="1"/>
    </row>
    <row r="564" spans="2:2" x14ac:dyDescent="0.2">
      <c r="B564" s="1"/>
    </row>
    <row r="565" spans="2:2" x14ac:dyDescent="0.2">
      <c r="B565" s="1"/>
    </row>
    <row r="566" spans="2:2" x14ac:dyDescent="0.2">
      <c r="B566" s="1"/>
    </row>
    <row r="567" spans="2:2" x14ac:dyDescent="0.2">
      <c r="B567" s="1"/>
    </row>
    <row r="568" spans="2:2" x14ac:dyDescent="0.2">
      <c r="B568" s="1"/>
    </row>
    <row r="569" spans="2:2" x14ac:dyDescent="0.2">
      <c r="B569" s="1"/>
    </row>
    <row r="570" spans="2:2" x14ac:dyDescent="0.2">
      <c r="B570" s="1"/>
    </row>
    <row r="571" spans="2:2" x14ac:dyDescent="0.2">
      <c r="B571" s="1"/>
    </row>
    <row r="572" spans="2:2" x14ac:dyDescent="0.2">
      <c r="B572" s="1"/>
    </row>
    <row r="573" spans="2:2" x14ac:dyDescent="0.2">
      <c r="B573" s="1"/>
    </row>
    <row r="574" spans="2:2" x14ac:dyDescent="0.2">
      <c r="B574" s="1"/>
    </row>
    <row r="575" spans="2:2" x14ac:dyDescent="0.2">
      <c r="B575" s="1"/>
    </row>
    <row r="576" spans="2:2" x14ac:dyDescent="0.2">
      <c r="B576" s="1"/>
    </row>
    <row r="577" spans="2:2" x14ac:dyDescent="0.2">
      <c r="B577" s="1"/>
    </row>
    <row r="578" spans="2:2" x14ac:dyDescent="0.2">
      <c r="B578" s="1"/>
    </row>
    <row r="579" spans="2:2" x14ac:dyDescent="0.2">
      <c r="B579" s="1"/>
    </row>
    <row r="580" spans="2:2" x14ac:dyDescent="0.2">
      <c r="B580" s="1"/>
    </row>
    <row r="581" spans="2:2" x14ac:dyDescent="0.2">
      <c r="B581" s="1"/>
    </row>
    <row r="582" spans="2:2" x14ac:dyDescent="0.2">
      <c r="B582" s="1"/>
    </row>
    <row r="583" spans="2:2" x14ac:dyDescent="0.2">
      <c r="B583" s="1"/>
    </row>
    <row r="584" spans="2:2" x14ac:dyDescent="0.2">
      <c r="B584" s="1"/>
    </row>
    <row r="585" spans="2:2" x14ac:dyDescent="0.2">
      <c r="B585" s="1"/>
    </row>
    <row r="586" spans="2:2" x14ac:dyDescent="0.2">
      <c r="B586" s="1"/>
    </row>
    <row r="587" spans="2:2" x14ac:dyDescent="0.2">
      <c r="B587" s="1"/>
    </row>
    <row r="588" spans="2:2" x14ac:dyDescent="0.2">
      <c r="B588" s="1"/>
    </row>
    <row r="589" spans="2:2" x14ac:dyDescent="0.2">
      <c r="B589" s="1"/>
    </row>
    <row r="590" spans="2:2" x14ac:dyDescent="0.2">
      <c r="B590" s="1"/>
    </row>
    <row r="591" spans="2:2" x14ac:dyDescent="0.2">
      <c r="B591" s="1"/>
    </row>
    <row r="592" spans="2:2" x14ac:dyDescent="0.2">
      <c r="B592" s="1"/>
    </row>
    <row r="593" spans="2:2" x14ac:dyDescent="0.2">
      <c r="B593" s="1"/>
    </row>
    <row r="594" spans="2:2" x14ac:dyDescent="0.2">
      <c r="B594" s="1"/>
    </row>
    <row r="595" spans="2:2" x14ac:dyDescent="0.2">
      <c r="B595" s="1"/>
    </row>
    <row r="596" spans="2:2" x14ac:dyDescent="0.2">
      <c r="B596" s="1"/>
    </row>
    <row r="597" spans="2:2" x14ac:dyDescent="0.2">
      <c r="B597" s="1"/>
    </row>
    <row r="598" spans="2:2" x14ac:dyDescent="0.2">
      <c r="B598" s="1"/>
    </row>
    <row r="599" spans="2:2" x14ac:dyDescent="0.2">
      <c r="B599" s="1"/>
    </row>
    <row r="600" spans="2:2" x14ac:dyDescent="0.2">
      <c r="B600" s="1"/>
    </row>
    <row r="601" spans="2:2" x14ac:dyDescent="0.2">
      <c r="B601" s="1"/>
    </row>
    <row r="602" spans="2:2" x14ac:dyDescent="0.2">
      <c r="B602" s="1"/>
    </row>
    <row r="603" spans="2:2" x14ac:dyDescent="0.2">
      <c r="B603" s="1"/>
    </row>
    <row r="604" spans="2:2" x14ac:dyDescent="0.2">
      <c r="B604" s="1"/>
    </row>
    <row r="605" spans="2:2" x14ac:dyDescent="0.2">
      <c r="B605" s="1"/>
    </row>
    <row r="606" spans="2:2" x14ac:dyDescent="0.2">
      <c r="B606" s="1"/>
    </row>
    <row r="607" spans="2:2" x14ac:dyDescent="0.2">
      <c r="B607" s="1"/>
    </row>
    <row r="608" spans="2:2" x14ac:dyDescent="0.2">
      <c r="B608" s="1"/>
    </row>
    <row r="609" spans="2:2" x14ac:dyDescent="0.2">
      <c r="B609" s="1"/>
    </row>
    <row r="610" spans="2:2" x14ac:dyDescent="0.2">
      <c r="B610" s="1"/>
    </row>
    <row r="611" spans="2:2" x14ac:dyDescent="0.2">
      <c r="B611" s="1"/>
    </row>
    <row r="612" spans="2:2" x14ac:dyDescent="0.2">
      <c r="B612" s="1"/>
    </row>
    <row r="613" spans="2:2" x14ac:dyDescent="0.2">
      <c r="B613" s="1"/>
    </row>
    <row r="614" spans="2:2" x14ac:dyDescent="0.2">
      <c r="B614" s="1"/>
    </row>
    <row r="615" spans="2:2" x14ac:dyDescent="0.2">
      <c r="B615" s="1"/>
    </row>
    <row r="616" spans="2:2" x14ac:dyDescent="0.2">
      <c r="B616" s="1"/>
    </row>
    <row r="617" spans="2:2" x14ac:dyDescent="0.2">
      <c r="B617" s="1"/>
    </row>
    <row r="618" spans="2:2" x14ac:dyDescent="0.2">
      <c r="B618" s="1"/>
    </row>
    <row r="619" spans="2:2" x14ac:dyDescent="0.2">
      <c r="B619" s="1"/>
    </row>
    <row r="620" spans="2:2" x14ac:dyDescent="0.2">
      <c r="B620" s="1"/>
    </row>
    <row r="621" spans="2:2" x14ac:dyDescent="0.2">
      <c r="B621" s="1"/>
    </row>
    <row r="622" spans="2:2" x14ac:dyDescent="0.2">
      <c r="B622" s="1"/>
    </row>
    <row r="623" spans="2:2" x14ac:dyDescent="0.2">
      <c r="B623" s="1"/>
    </row>
    <row r="624" spans="2:2" x14ac:dyDescent="0.2">
      <c r="B624" s="1"/>
    </row>
    <row r="625" spans="2:2" x14ac:dyDescent="0.2">
      <c r="B625" s="1"/>
    </row>
    <row r="626" spans="2:2" x14ac:dyDescent="0.2">
      <c r="B626" s="1"/>
    </row>
    <row r="627" spans="2:2" x14ac:dyDescent="0.2">
      <c r="B627" s="1"/>
    </row>
    <row r="628" spans="2:2" x14ac:dyDescent="0.2">
      <c r="B628" s="1"/>
    </row>
    <row r="629" spans="2:2" x14ac:dyDescent="0.2">
      <c r="B629" s="1"/>
    </row>
    <row r="630" spans="2:2" x14ac:dyDescent="0.2">
      <c r="B630" s="1"/>
    </row>
    <row r="631" spans="2:2" x14ac:dyDescent="0.2">
      <c r="B631" s="1"/>
    </row>
    <row r="632" spans="2:2" x14ac:dyDescent="0.2">
      <c r="B632" s="1"/>
    </row>
    <row r="633" spans="2:2" x14ac:dyDescent="0.2">
      <c r="B633" s="1"/>
    </row>
    <row r="634" spans="2:2" x14ac:dyDescent="0.2">
      <c r="B634" s="1"/>
    </row>
    <row r="635" spans="2:2" x14ac:dyDescent="0.2">
      <c r="B635" s="1"/>
    </row>
    <row r="636" spans="2:2" x14ac:dyDescent="0.2">
      <c r="B636" s="1"/>
    </row>
    <row r="637" spans="2:2" x14ac:dyDescent="0.2">
      <c r="B637" s="1"/>
    </row>
    <row r="638" spans="2:2" x14ac:dyDescent="0.2">
      <c r="B638" s="1"/>
    </row>
    <row r="639" spans="2:2" x14ac:dyDescent="0.2">
      <c r="B639" s="1"/>
    </row>
    <row r="640" spans="2:2" x14ac:dyDescent="0.2">
      <c r="B640" s="1"/>
    </row>
    <row r="641" spans="2:2" x14ac:dyDescent="0.2">
      <c r="B641" s="1"/>
    </row>
    <row r="642" spans="2:2" x14ac:dyDescent="0.2">
      <c r="B642" s="1"/>
    </row>
    <row r="643" spans="2:2" x14ac:dyDescent="0.2">
      <c r="B643" s="1"/>
    </row>
    <row r="644" spans="2:2" x14ac:dyDescent="0.2">
      <c r="B644" s="1"/>
    </row>
    <row r="645" spans="2:2" x14ac:dyDescent="0.2">
      <c r="B645" s="1"/>
    </row>
    <row r="646" spans="2:2" x14ac:dyDescent="0.2">
      <c r="B646" s="1"/>
    </row>
    <row r="647" spans="2:2" x14ac:dyDescent="0.2">
      <c r="B647" s="1"/>
    </row>
    <row r="648" spans="2:2" x14ac:dyDescent="0.2">
      <c r="B648" s="1"/>
    </row>
    <row r="649" spans="2:2" x14ac:dyDescent="0.2">
      <c r="B649" s="1"/>
    </row>
    <row r="650" spans="2:2" x14ac:dyDescent="0.2">
      <c r="B650" s="1"/>
    </row>
    <row r="651" spans="2:2" x14ac:dyDescent="0.2">
      <c r="B651" s="1"/>
    </row>
    <row r="652" spans="2:2" x14ac:dyDescent="0.2">
      <c r="B652" s="1"/>
    </row>
    <row r="653" spans="2:2" x14ac:dyDescent="0.2">
      <c r="B653" s="1"/>
    </row>
    <row r="654" spans="2:2" x14ac:dyDescent="0.2">
      <c r="B654" s="1"/>
    </row>
    <row r="655" spans="2:2" x14ac:dyDescent="0.2">
      <c r="B655" s="1"/>
    </row>
    <row r="656" spans="2:2" x14ac:dyDescent="0.2">
      <c r="B656" s="1"/>
    </row>
    <row r="657" spans="2:2" x14ac:dyDescent="0.2">
      <c r="B657" s="1"/>
    </row>
    <row r="658" spans="2:2" x14ac:dyDescent="0.2">
      <c r="B658" s="1"/>
    </row>
    <row r="659" spans="2:2" x14ac:dyDescent="0.2">
      <c r="B659" s="1"/>
    </row>
    <row r="660" spans="2:2" x14ac:dyDescent="0.2">
      <c r="B660" s="1"/>
    </row>
    <row r="661" spans="2:2" x14ac:dyDescent="0.2">
      <c r="B661" s="1"/>
    </row>
    <row r="662" spans="2:2" x14ac:dyDescent="0.2">
      <c r="B662" s="1"/>
    </row>
    <row r="663" spans="2:2" x14ac:dyDescent="0.2">
      <c r="B663" s="1"/>
    </row>
    <row r="664" spans="2:2" x14ac:dyDescent="0.2">
      <c r="B664" s="1"/>
    </row>
    <row r="665" spans="2:2" x14ac:dyDescent="0.2">
      <c r="B665" s="1"/>
    </row>
    <row r="666" spans="2:2" x14ac:dyDescent="0.2">
      <c r="B666" s="1"/>
    </row>
    <row r="667" spans="2:2" x14ac:dyDescent="0.2">
      <c r="B667" s="1"/>
    </row>
    <row r="668" spans="2:2" x14ac:dyDescent="0.2">
      <c r="B668" s="1"/>
    </row>
    <row r="669" spans="2:2" x14ac:dyDescent="0.2">
      <c r="B669" s="1"/>
    </row>
    <row r="670" spans="2:2" x14ac:dyDescent="0.2">
      <c r="B670" s="1"/>
    </row>
    <row r="671" spans="2:2" x14ac:dyDescent="0.2">
      <c r="B671" s="1"/>
    </row>
    <row r="672" spans="2:2" x14ac:dyDescent="0.2">
      <c r="B672" s="1"/>
    </row>
    <row r="673" spans="2:2" x14ac:dyDescent="0.2">
      <c r="B673" s="1"/>
    </row>
    <row r="674" spans="2:2" x14ac:dyDescent="0.2">
      <c r="B674" s="1"/>
    </row>
    <row r="675" spans="2:2" x14ac:dyDescent="0.2">
      <c r="B675" s="1"/>
    </row>
    <row r="676" spans="2:2" x14ac:dyDescent="0.2">
      <c r="B676" s="1"/>
    </row>
    <row r="677" spans="2:2" x14ac:dyDescent="0.2">
      <c r="B677" s="1"/>
    </row>
    <row r="678" spans="2:2" x14ac:dyDescent="0.2">
      <c r="B678" s="1"/>
    </row>
    <row r="679" spans="2:2" x14ac:dyDescent="0.2">
      <c r="B679" s="1"/>
    </row>
    <row r="680" spans="2:2" x14ac:dyDescent="0.2">
      <c r="B680" s="1"/>
    </row>
    <row r="681" spans="2:2" x14ac:dyDescent="0.2">
      <c r="B681" s="1"/>
    </row>
    <row r="682" spans="2:2" x14ac:dyDescent="0.2">
      <c r="B682" s="1"/>
    </row>
    <row r="683" spans="2:2" x14ac:dyDescent="0.2">
      <c r="B683" s="1"/>
    </row>
    <row r="684" spans="2:2" x14ac:dyDescent="0.2">
      <c r="B684" s="1"/>
    </row>
    <row r="685" spans="2:2" x14ac:dyDescent="0.2">
      <c r="B685" s="1"/>
    </row>
    <row r="686" spans="2:2" x14ac:dyDescent="0.2">
      <c r="B686" s="1"/>
    </row>
    <row r="687" spans="2:2" x14ac:dyDescent="0.2">
      <c r="B687" s="1"/>
    </row>
    <row r="688" spans="2:2" x14ac:dyDescent="0.2">
      <c r="B688" s="1"/>
    </row>
    <row r="689" spans="2:2" x14ac:dyDescent="0.2">
      <c r="B689" s="1"/>
    </row>
    <row r="690" spans="2:2" x14ac:dyDescent="0.2">
      <c r="B690" s="1"/>
    </row>
    <row r="691" spans="2:2" x14ac:dyDescent="0.2">
      <c r="B691" s="1"/>
    </row>
    <row r="692" spans="2:2" x14ac:dyDescent="0.2">
      <c r="B692" s="1"/>
    </row>
    <row r="693" spans="2:2" x14ac:dyDescent="0.2">
      <c r="B693" s="1"/>
    </row>
    <row r="694" spans="2:2" x14ac:dyDescent="0.2">
      <c r="B694" s="1"/>
    </row>
    <row r="695" spans="2:2" x14ac:dyDescent="0.2">
      <c r="B695" s="1"/>
    </row>
    <row r="696" spans="2:2" x14ac:dyDescent="0.2">
      <c r="B696" s="1"/>
    </row>
    <row r="697" spans="2:2" x14ac:dyDescent="0.2">
      <c r="B697" s="1"/>
    </row>
    <row r="698" spans="2:2" x14ac:dyDescent="0.2">
      <c r="B698" s="1"/>
    </row>
    <row r="699" spans="2:2" x14ac:dyDescent="0.2">
      <c r="B699" s="1"/>
    </row>
    <row r="700" spans="2:2" x14ac:dyDescent="0.2">
      <c r="B700" s="1"/>
    </row>
    <row r="701" spans="2:2" x14ac:dyDescent="0.2">
      <c r="B701" s="1"/>
    </row>
    <row r="702" spans="2:2" x14ac:dyDescent="0.2">
      <c r="B702" s="1"/>
    </row>
    <row r="703" spans="2:2" x14ac:dyDescent="0.2">
      <c r="B703" s="1"/>
    </row>
    <row r="704" spans="2:2" x14ac:dyDescent="0.2">
      <c r="B704" s="1"/>
    </row>
    <row r="705" spans="2:2" x14ac:dyDescent="0.2">
      <c r="B705" s="1"/>
    </row>
    <row r="706" spans="2:2" x14ac:dyDescent="0.2">
      <c r="B706" s="1"/>
    </row>
    <row r="707" spans="2:2" x14ac:dyDescent="0.2">
      <c r="B707" s="1"/>
    </row>
    <row r="708" spans="2:2" x14ac:dyDescent="0.2">
      <c r="B708" s="1"/>
    </row>
    <row r="709" spans="2:2" x14ac:dyDescent="0.2">
      <c r="B709" s="1"/>
    </row>
    <row r="710" spans="2:2" x14ac:dyDescent="0.2">
      <c r="B710" s="1"/>
    </row>
    <row r="711" spans="2:2" x14ac:dyDescent="0.2">
      <c r="B711" s="1"/>
    </row>
    <row r="712" spans="2:2" x14ac:dyDescent="0.2">
      <c r="B712" s="1"/>
    </row>
    <row r="713" spans="2:2" x14ac:dyDescent="0.2">
      <c r="B713" s="1"/>
    </row>
    <row r="714" spans="2:2" x14ac:dyDescent="0.2">
      <c r="B714" s="1"/>
    </row>
    <row r="715" spans="2:2" x14ac:dyDescent="0.2">
      <c r="B715" s="1"/>
    </row>
    <row r="716" spans="2:2" x14ac:dyDescent="0.2">
      <c r="B716" s="1"/>
    </row>
    <row r="717" spans="2:2" x14ac:dyDescent="0.2">
      <c r="B717" s="1"/>
    </row>
    <row r="718" spans="2:2" x14ac:dyDescent="0.2">
      <c r="B718" s="1"/>
    </row>
    <row r="719" spans="2:2" x14ac:dyDescent="0.2">
      <c r="B719" s="1"/>
    </row>
    <row r="720" spans="2:2" x14ac:dyDescent="0.2">
      <c r="B720" s="1"/>
    </row>
    <row r="721" spans="2:2" x14ac:dyDescent="0.2">
      <c r="B721" s="1"/>
    </row>
    <row r="722" spans="2:2" x14ac:dyDescent="0.2">
      <c r="B722" s="1"/>
    </row>
    <row r="723" spans="2:2" x14ac:dyDescent="0.2">
      <c r="B723" s="1"/>
    </row>
    <row r="724" spans="2:2" x14ac:dyDescent="0.2">
      <c r="B724" s="1"/>
    </row>
    <row r="725" spans="2:2" x14ac:dyDescent="0.2">
      <c r="B725" s="1"/>
    </row>
    <row r="726" spans="2:2" x14ac:dyDescent="0.2">
      <c r="B726" s="1"/>
    </row>
    <row r="727" spans="2:2" x14ac:dyDescent="0.2">
      <c r="B727" s="1"/>
    </row>
    <row r="728" spans="2:2" x14ac:dyDescent="0.2">
      <c r="B728" s="1"/>
    </row>
    <row r="729" spans="2:2" x14ac:dyDescent="0.2">
      <c r="B729" s="1"/>
    </row>
    <row r="730" spans="2:2" x14ac:dyDescent="0.2">
      <c r="B730" s="1"/>
    </row>
    <row r="731" spans="2:2" x14ac:dyDescent="0.2">
      <c r="B731" s="1"/>
    </row>
    <row r="732" spans="2:2" x14ac:dyDescent="0.2">
      <c r="B732" s="1"/>
    </row>
    <row r="733" spans="2:2" x14ac:dyDescent="0.2">
      <c r="B733" s="1"/>
    </row>
    <row r="734" spans="2:2" x14ac:dyDescent="0.2">
      <c r="B734" s="1"/>
    </row>
    <row r="735" spans="2:2" x14ac:dyDescent="0.2">
      <c r="B735" s="1"/>
    </row>
    <row r="736" spans="2:2" x14ac:dyDescent="0.2">
      <c r="B736" s="1"/>
    </row>
    <row r="737" spans="2:2" x14ac:dyDescent="0.2">
      <c r="B737" s="1"/>
    </row>
    <row r="738" spans="2:2" x14ac:dyDescent="0.2">
      <c r="B738" s="1"/>
    </row>
    <row r="739" spans="2:2" x14ac:dyDescent="0.2">
      <c r="B739" s="1"/>
    </row>
    <row r="740" spans="2:2" x14ac:dyDescent="0.2">
      <c r="B740" s="1"/>
    </row>
    <row r="741" spans="2:2" x14ac:dyDescent="0.2">
      <c r="B741" s="1"/>
    </row>
    <row r="742" spans="2:2" x14ac:dyDescent="0.2">
      <c r="B742" s="1"/>
    </row>
    <row r="743" spans="2:2" x14ac:dyDescent="0.2">
      <c r="B743" s="1"/>
    </row>
    <row r="744" spans="2:2" x14ac:dyDescent="0.2">
      <c r="B744" s="1"/>
    </row>
    <row r="745" spans="2:2" x14ac:dyDescent="0.2">
      <c r="B745" s="1"/>
    </row>
    <row r="746" spans="2:2" x14ac:dyDescent="0.2">
      <c r="B746" s="1"/>
    </row>
    <row r="747" spans="2:2" x14ac:dyDescent="0.2">
      <c r="B747" s="1"/>
    </row>
    <row r="748" spans="2:2" x14ac:dyDescent="0.2">
      <c r="B748" s="1"/>
    </row>
    <row r="749" spans="2:2" x14ac:dyDescent="0.2">
      <c r="B749" s="1"/>
    </row>
    <row r="750" spans="2:2" x14ac:dyDescent="0.2">
      <c r="B750" s="1"/>
    </row>
    <row r="751" spans="2:2" x14ac:dyDescent="0.2">
      <c r="B751" s="1"/>
    </row>
    <row r="752" spans="2:2" x14ac:dyDescent="0.2">
      <c r="B752" s="1"/>
    </row>
    <row r="753" spans="2:2" x14ac:dyDescent="0.2">
      <c r="B753" s="1"/>
    </row>
    <row r="754" spans="2:2" x14ac:dyDescent="0.2">
      <c r="B754" s="1"/>
    </row>
    <row r="755" spans="2:2" x14ac:dyDescent="0.2">
      <c r="B755" s="1"/>
    </row>
    <row r="756" spans="2:2" x14ac:dyDescent="0.2">
      <c r="B756" s="1"/>
    </row>
    <row r="757" spans="2:2" x14ac:dyDescent="0.2">
      <c r="B757" s="1"/>
    </row>
    <row r="758" spans="2:2" x14ac:dyDescent="0.2">
      <c r="B758" s="1"/>
    </row>
    <row r="759" spans="2:2" x14ac:dyDescent="0.2">
      <c r="B759" s="1"/>
    </row>
    <row r="760" spans="2:2" x14ac:dyDescent="0.2">
      <c r="B760" s="1"/>
    </row>
    <row r="761" spans="2:2" x14ac:dyDescent="0.2">
      <c r="B761" s="1"/>
    </row>
    <row r="762" spans="2:2" x14ac:dyDescent="0.2">
      <c r="B762" s="1"/>
    </row>
    <row r="763" spans="2:2" x14ac:dyDescent="0.2">
      <c r="B763" s="1"/>
    </row>
    <row r="764" spans="2:2" x14ac:dyDescent="0.2">
      <c r="B764" s="1"/>
    </row>
    <row r="765" spans="2:2" x14ac:dyDescent="0.2">
      <c r="B765" s="1"/>
    </row>
    <row r="766" spans="2:2" x14ac:dyDescent="0.2">
      <c r="B766" s="1"/>
    </row>
    <row r="767" spans="2:2" x14ac:dyDescent="0.2">
      <c r="B767" s="1"/>
    </row>
    <row r="768" spans="2:2" x14ac:dyDescent="0.2">
      <c r="B768" s="1"/>
    </row>
    <row r="769" spans="2:2" x14ac:dyDescent="0.2">
      <c r="B769" s="1"/>
    </row>
    <row r="770" spans="2:2" x14ac:dyDescent="0.2">
      <c r="B770" s="1"/>
    </row>
    <row r="771" spans="2:2" x14ac:dyDescent="0.2">
      <c r="B771" s="1"/>
    </row>
    <row r="772" spans="2:2" x14ac:dyDescent="0.2">
      <c r="B772" s="1"/>
    </row>
    <row r="773" spans="2:2" x14ac:dyDescent="0.2">
      <c r="B773" s="1"/>
    </row>
    <row r="774" spans="2:2" x14ac:dyDescent="0.2">
      <c r="B774" s="1"/>
    </row>
    <row r="775" spans="2:2" x14ac:dyDescent="0.2">
      <c r="B775" s="1"/>
    </row>
    <row r="776" spans="2:2" x14ac:dyDescent="0.2">
      <c r="B776" s="1"/>
    </row>
    <row r="777" spans="2:2" x14ac:dyDescent="0.2">
      <c r="B777" s="1"/>
    </row>
    <row r="778" spans="2:2" x14ac:dyDescent="0.2">
      <c r="B778" s="1"/>
    </row>
    <row r="779" spans="2:2" x14ac:dyDescent="0.2">
      <c r="B779" s="1"/>
    </row>
    <row r="780" spans="2:2" x14ac:dyDescent="0.2">
      <c r="B780" s="1"/>
    </row>
    <row r="781" spans="2:2" x14ac:dyDescent="0.2">
      <c r="B781" s="1"/>
    </row>
    <row r="782" spans="2:2" x14ac:dyDescent="0.2">
      <c r="B782" s="1"/>
    </row>
    <row r="783" spans="2:2" x14ac:dyDescent="0.2">
      <c r="B783" s="1"/>
    </row>
    <row r="784" spans="2:2" x14ac:dyDescent="0.2">
      <c r="B784" s="1"/>
    </row>
    <row r="785" spans="2:2" x14ac:dyDescent="0.2">
      <c r="B785" s="1"/>
    </row>
    <row r="786" spans="2:2" x14ac:dyDescent="0.2">
      <c r="B786" s="1"/>
    </row>
    <row r="787" spans="2:2" x14ac:dyDescent="0.2">
      <c r="B787" s="1"/>
    </row>
    <row r="788" spans="2:2" x14ac:dyDescent="0.2">
      <c r="B788" s="1"/>
    </row>
    <row r="789" spans="2:2" x14ac:dyDescent="0.2">
      <c r="B789" s="1"/>
    </row>
    <row r="790" spans="2:2" x14ac:dyDescent="0.2">
      <c r="B790" s="1"/>
    </row>
    <row r="791" spans="2:2" x14ac:dyDescent="0.2">
      <c r="B791" s="1"/>
    </row>
    <row r="792" spans="2:2" x14ac:dyDescent="0.2">
      <c r="B792" s="1"/>
    </row>
    <row r="793" spans="2:2" x14ac:dyDescent="0.2">
      <c r="B793" s="1"/>
    </row>
    <row r="794" spans="2:2" x14ac:dyDescent="0.2">
      <c r="B794" s="1"/>
    </row>
    <row r="795" spans="2:2" x14ac:dyDescent="0.2">
      <c r="B795" s="1"/>
    </row>
    <row r="796" spans="2:2" x14ac:dyDescent="0.2">
      <c r="B796" s="1"/>
    </row>
    <row r="797" spans="2:2" x14ac:dyDescent="0.2">
      <c r="B797" s="1"/>
    </row>
    <row r="798" spans="2:2" x14ac:dyDescent="0.2">
      <c r="B798" s="1"/>
    </row>
    <row r="799" spans="2:2" x14ac:dyDescent="0.2">
      <c r="B799" s="1"/>
    </row>
    <row r="800" spans="2:2" x14ac:dyDescent="0.2">
      <c r="B800" s="1"/>
    </row>
    <row r="801" spans="2:2" x14ac:dyDescent="0.2">
      <c r="B801" s="1"/>
    </row>
    <row r="802" spans="2:2" x14ac:dyDescent="0.2">
      <c r="B802" s="1"/>
    </row>
    <row r="803" spans="2:2" x14ac:dyDescent="0.2">
      <c r="B803" s="1"/>
    </row>
    <row r="804" spans="2:2" x14ac:dyDescent="0.2">
      <c r="B804" s="1"/>
    </row>
    <row r="805" spans="2:2" x14ac:dyDescent="0.2">
      <c r="B805" s="1"/>
    </row>
    <row r="806" spans="2:2" x14ac:dyDescent="0.2">
      <c r="B806" s="1"/>
    </row>
    <row r="807" spans="2:2" x14ac:dyDescent="0.2">
      <c r="B807" s="1"/>
    </row>
    <row r="808" spans="2:2" x14ac:dyDescent="0.2">
      <c r="B808" s="1"/>
    </row>
    <row r="809" spans="2:2" x14ac:dyDescent="0.2">
      <c r="B809" s="1"/>
    </row>
    <row r="810" spans="2:2" x14ac:dyDescent="0.2">
      <c r="B810" s="1"/>
    </row>
    <row r="811" spans="2:2" x14ac:dyDescent="0.2">
      <c r="B811" s="1"/>
    </row>
    <row r="812" spans="2:2" x14ac:dyDescent="0.2">
      <c r="B812" s="1"/>
    </row>
    <row r="813" spans="2:2" x14ac:dyDescent="0.2">
      <c r="B813" s="1"/>
    </row>
    <row r="814" spans="2:2" x14ac:dyDescent="0.2">
      <c r="B814" s="1"/>
    </row>
    <row r="815" spans="2:2" x14ac:dyDescent="0.2">
      <c r="B815" s="1"/>
    </row>
    <row r="816" spans="2:2" x14ac:dyDescent="0.2">
      <c r="B816" s="1"/>
    </row>
    <row r="817" spans="2:2" x14ac:dyDescent="0.2">
      <c r="B817" s="1"/>
    </row>
    <row r="818" spans="2:2" x14ac:dyDescent="0.2">
      <c r="B818" s="1"/>
    </row>
    <row r="819" spans="2:2" x14ac:dyDescent="0.2">
      <c r="B819" s="1"/>
    </row>
    <row r="820" spans="2:2" x14ac:dyDescent="0.2">
      <c r="B820" s="1"/>
    </row>
    <row r="821" spans="2:2" x14ac:dyDescent="0.2">
      <c r="B821" s="1"/>
    </row>
    <row r="822" spans="2:2" x14ac:dyDescent="0.2">
      <c r="B822" s="1"/>
    </row>
    <row r="823" spans="2:2" x14ac:dyDescent="0.2">
      <c r="B823" s="1"/>
    </row>
    <row r="824" spans="2:2" x14ac:dyDescent="0.2">
      <c r="B824" s="1"/>
    </row>
    <row r="825" spans="2:2" x14ac:dyDescent="0.2">
      <c r="B825" s="1"/>
    </row>
    <row r="826" spans="2:2" x14ac:dyDescent="0.2">
      <c r="B826" s="1"/>
    </row>
    <row r="827" spans="2:2" x14ac:dyDescent="0.2">
      <c r="B827" s="1"/>
    </row>
    <row r="828" spans="2:2" x14ac:dyDescent="0.2">
      <c r="B828" s="1"/>
    </row>
    <row r="829" spans="2:2" x14ac:dyDescent="0.2">
      <c r="B829" s="1"/>
    </row>
    <row r="830" spans="2:2" x14ac:dyDescent="0.2">
      <c r="B830" s="1"/>
    </row>
    <row r="831" spans="2:2" x14ac:dyDescent="0.2">
      <c r="B831" s="1"/>
    </row>
    <row r="832" spans="2:2" x14ac:dyDescent="0.2">
      <c r="B832" s="1"/>
    </row>
    <row r="833" spans="2:2" x14ac:dyDescent="0.2">
      <c r="B833" s="1"/>
    </row>
    <row r="834" spans="2:2" x14ac:dyDescent="0.2">
      <c r="B834" s="1"/>
    </row>
    <row r="835" spans="2:2" x14ac:dyDescent="0.2">
      <c r="B835" s="1"/>
    </row>
    <row r="836" spans="2:2" x14ac:dyDescent="0.2">
      <c r="B836" s="1"/>
    </row>
    <row r="837" spans="2:2" x14ac:dyDescent="0.2">
      <c r="B837" s="1"/>
    </row>
    <row r="838" spans="2:2" x14ac:dyDescent="0.2">
      <c r="B838" s="1"/>
    </row>
    <row r="839" spans="2:2" x14ac:dyDescent="0.2">
      <c r="B839" s="1"/>
    </row>
    <row r="840" spans="2:2" x14ac:dyDescent="0.2">
      <c r="B840" s="1"/>
    </row>
    <row r="841" spans="2:2" x14ac:dyDescent="0.2">
      <c r="B841" s="1"/>
    </row>
    <row r="842" spans="2:2" x14ac:dyDescent="0.2">
      <c r="B842" s="1"/>
    </row>
    <row r="843" spans="2:2" x14ac:dyDescent="0.2">
      <c r="B843" s="1"/>
    </row>
    <row r="844" spans="2:2" x14ac:dyDescent="0.2">
      <c r="B844" s="1"/>
    </row>
    <row r="845" spans="2:2" x14ac:dyDescent="0.2">
      <c r="B845" s="1"/>
    </row>
    <row r="846" spans="2:2" x14ac:dyDescent="0.2">
      <c r="B846" s="1"/>
    </row>
    <row r="847" spans="2:2" x14ac:dyDescent="0.2">
      <c r="B847" s="1"/>
    </row>
    <row r="848" spans="2:2" x14ac:dyDescent="0.2">
      <c r="B848" s="1"/>
    </row>
    <row r="849" spans="2:2" x14ac:dyDescent="0.2">
      <c r="B849" s="1"/>
    </row>
    <row r="850" spans="2:2" x14ac:dyDescent="0.2">
      <c r="B850" s="1"/>
    </row>
    <row r="851" spans="2:2" x14ac:dyDescent="0.2">
      <c r="B851" s="1"/>
    </row>
    <row r="852" spans="2:2" x14ac:dyDescent="0.2">
      <c r="B852" s="1"/>
    </row>
    <row r="853" spans="2:2" x14ac:dyDescent="0.2">
      <c r="B853" s="1"/>
    </row>
    <row r="854" spans="2:2" x14ac:dyDescent="0.2">
      <c r="B854" s="1"/>
    </row>
    <row r="855" spans="2:2" x14ac:dyDescent="0.2">
      <c r="B855" s="1"/>
    </row>
    <row r="856" spans="2:2" x14ac:dyDescent="0.2">
      <c r="B856" s="1"/>
    </row>
    <row r="857" spans="2:2" x14ac:dyDescent="0.2">
      <c r="B857" s="1"/>
    </row>
    <row r="858" spans="2:2" x14ac:dyDescent="0.2">
      <c r="B858" s="1"/>
    </row>
    <row r="859" spans="2:2" x14ac:dyDescent="0.2">
      <c r="B859" s="1"/>
    </row>
    <row r="860" spans="2:2" x14ac:dyDescent="0.2">
      <c r="B860" s="1"/>
    </row>
    <row r="861" spans="2:2" x14ac:dyDescent="0.2">
      <c r="B861" s="1"/>
    </row>
    <row r="862" spans="2:2" x14ac:dyDescent="0.2">
      <c r="B862" s="1"/>
    </row>
    <row r="863" spans="2:2" x14ac:dyDescent="0.2">
      <c r="B863" s="1"/>
    </row>
    <row r="864" spans="2:2" x14ac:dyDescent="0.2">
      <c r="B864" s="1"/>
    </row>
    <row r="865" spans="2:2" x14ac:dyDescent="0.2">
      <c r="B865" s="1"/>
    </row>
    <row r="866" spans="2:2" x14ac:dyDescent="0.2">
      <c r="B866" s="1"/>
    </row>
    <row r="867" spans="2:2" x14ac:dyDescent="0.2">
      <c r="B867" s="1"/>
    </row>
    <row r="868" spans="2:2" x14ac:dyDescent="0.2">
      <c r="B868" s="1"/>
    </row>
    <row r="869" spans="2:2" x14ac:dyDescent="0.2">
      <c r="B869" s="1"/>
    </row>
    <row r="870" spans="2:2" x14ac:dyDescent="0.2">
      <c r="B870" s="1"/>
    </row>
    <row r="871" spans="2:2" x14ac:dyDescent="0.2">
      <c r="B871" s="1"/>
    </row>
    <row r="872" spans="2:2" x14ac:dyDescent="0.2">
      <c r="B872" s="1"/>
    </row>
    <row r="873" spans="2:2" x14ac:dyDescent="0.2">
      <c r="B873" s="1"/>
    </row>
    <row r="874" spans="2:2" x14ac:dyDescent="0.2">
      <c r="B874" s="1"/>
    </row>
    <row r="875" spans="2:2" x14ac:dyDescent="0.2">
      <c r="B875" s="1"/>
    </row>
    <row r="876" spans="2:2" x14ac:dyDescent="0.2">
      <c r="B876" s="1"/>
    </row>
    <row r="877" spans="2:2" x14ac:dyDescent="0.2">
      <c r="B877" s="1"/>
    </row>
    <row r="878" spans="2:2" x14ac:dyDescent="0.2">
      <c r="B878" s="1"/>
    </row>
    <row r="879" spans="2:2" x14ac:dyDescent="0.2">
      <c r="B879" s="1"/>
    </row>
    <row r="880" spans="2:2" x14ac:dyDescent="0.2">
      <c r="B880" s="1"/>
    </row>
    <row r="881" spans="2:2" x14ac:dyDescent="0.2">
      <c r="B881" s="1"/>
    </row>
    <row r="882" spans="2:2" x14ac:dyDescent="0.2">
      <c r="B882" s="1"/>
    </row>
    <row r="883" spans="2:2" x14ac:dyDescent="0.2">
      <c r="B883" s="1"/>
    </row>
    <row r="884" spans="2:2" x14ac:dyDescent="0.2">
      <c r="B884" s="1"/>
    </row>
    <row r="885" spans="2:2" x14ac:dyDescent="0.2">
      <c r="B885" s="1"/>
    </row>
    <row r="886" spans="2:2" x14ac:dyDescent="0.2">
      <c r="B886" s="1"/>
    </row>
    <row r="887" spans="2:2" x14ac:dyDescent="0.2">
      <c r="B887" s="1"/>
    </row>
    <row r="888" spans="2:2" x14ac:dyDescent="0.2">
      <c r="B888" s="1"/>
    </row>
    <row r="889" spans="2:2" x14ac:dyDescent="0.2">
      <c r="B889" s="1"/>
    </row>
    <row r="890" spans="2:2" x14ac:dyDescent="0.2">
      <c r="B890" s="1"/>
    </row>
    <row r="891" spans="2:2" x14ac:dyDescent="0.2">
      <c r="B891" s="1"/>
    </row>
    <row r="892" spans="2:2" x14ac:dyDescent="0.2">
      <c r="B892" s="1"/>
    </row>
    <row r="893" spans="2:2" x14ac:dyDescent="0.2">
      <c r="B893" s="1"/>
    </row>
    <row r="894" spans="2:2" x14ac:dyDescent="0.2">
      <c r="B894" s="1"/>
    </row>
    <row r="895" spans="2:2" x14ac:dyDescent="0.2">
      <c r="B895" s="1"/>
    </row>
    <row r="896" spans="2:2" x14ac:dyDescent="0.2">
      <c r="B896" s="1"/>
    </row>
    <row r="897" spans="2:2" x14ac:dyDescent="0.2">
      <c r="B897" s="1"/>
    </row>
    <row r="898" spans="2:2" x14ac:dyDescent="0.2">
      <c r="B898" s="1"/>
    </row>
    <row r="899" spans="2:2" x14ac:dyDescent="0.2">
      <c r="B899" s="1"/>
    </row>
    <row r="900" spans="2:2" x14ac:dyDescent="0.2">
      <c r="B900" s="1"/>
    </row>
    <row r="901" spans="2:2" x14ac:dyDescent="0.2">
      <c r="B901" s="1"/>
    </row>
    <row r="902" spans="2:2" x14ac:dyDescent="0.2">
      <c r="B902" s="1"/>
    </row>
    <row r="903" spans="2:2" x14ac:dyDescent="0.2">
      <c r="B903" s="1"/>
    </row>
    <row r="904" spans="2:2" x14ac:dyDescent="0.2">
      <c r="B904" s="1"/>
    </row>
    <row r="905" spans="2:2" x14ac:dyDescent="0.2">
      <c r="B905" s="1"/>
    </row>
    <row r="906" spans="2:2" x14ac:dyDescent="0.2">
      <c r="B906" s="1"/>
    </row>
    <row r="907" spans="2:2" x14ac:dyDescent="0.2">
      <c r="B907" s="1"/>
    </row>
    <row r="908" spans="2:2" x14ac:dyDescent="0.2">
      <c r="B908" s="1"/>
    </row>
    <row r="909" spans="2:2" x14ac:dyDescent="0.2">
      <c r="B909" s="1"/>
    </row>
    <row r="910" spans="2:2" x14ac:dyDescent="0.2">
      <c r="B910" s="1"/>
    </row>
    <row r="911" spans="2:2" x14ac:dyDescent="0.2">
      <c r="B911" s="1"/>
    </row>
    <row r="912" spans="2:2" x14ac:dyDescent="0.2">
      <c r="B912" s="1"/>
    </row>
    <row r="913" spans="2:2" x14ac:dyDescent="0.2">
      <c r="B913" s="1"/>
    </row>
    <row r="914" spans="2:2" x14ac:dyDescent="0.2">
      <c r="B914" s="1"/>
    </row>
    <row r="915" spans="2:2" x14ac:dyDescent="0.2">
      <c r="B915" s="1"/>
    </row>
    <row r="916" spans="2:2" x14ac:dyDescent="0.2">
      <c r="B916" s="1"/>
    </row>
    <row r="917" spans="2:2" x14ac:dyDescent="0.2">
      <c r="B917" s="1"/>
    </row>
    <row r="918" spans="2:2" x14ac:dyDescent="0.2">
      <c r="B918" s="1"/>
    </row>
    <row r="919" spans="2:2" x14ac:dyDescent="0.2">
      <c r="B919" s="1"/>
    </row>
    <row r="920" spans="2:2" x14ac:dyDescent="0.2">
      <c r="B920" s="1"/>
    </row>
    <row r="921" spans="2:2" x14ac:dyDescent="0.2">
      <c r="B921" s="1"/>
    </row>
    <row r="922" spans="2:2" x14ac:dyDescent="0.2">
      <c r="B922" s="1"/>
    </row>
    <row r="923" spans="2:2" x14ac:dyDescent="0.2">
      <c r="B923" s="1"/>
    </row>
    <row r="924" spans="2:2" x14ac:dyDescent="0.2">
      <c r="B924" s="1"/>
    </row>
    <row r="925" spans="2:2" x14ac:dyDescent="0.2">
      <c r="B925" s="1"/>
    </row>
    <row r="926" spans="2:2" x14ac:dyDescent="0.2">
      <c r="B926" s="1"/>
    </row>
    <row r="927" spans="2:2" x14ac:dyDescent="0.2">
      <c r="B927" s="1"/>
    </row>
    <row r="928" spans="2:2" x14ac:dyDescent="0.2">
      <c r="B928" s="1"/>
    </row>
    <row r="929" spans="2:2" x14ac:dyDescent="0.2">
      <c r="B929" s="1"/>
    </row>
    <row r="930" spans="2:2" x14ac:dyDescent="0.2">
      <c r="B930" s="1"/>
    </row>
    <row r="931" spans="2:2" x14ac:dyDescent="0.2">
      <c r="B931" s="1"/>
    </row>
    <row r="932" spans="2:2" x14ac:dyDescent="0.2">
      <c r="B932" s="1"/>
    </row>
    <row r="933" spans="2:2" x14ac:dyDescent="0.2">
      <c r="B933" s="1"/>
    </row>
    <row r="934" spans="2:2" x14ac:dyDescent="0.2">
      <c r="B934" s="1"/>
    </row>
    <row r="935" spans="2:2" x14ac:dyDescent="0.2">
      <c r="B935" s="1"/>
    </row>
    <row r="936" spans="2:2" x14ac:dyDescent="0.2">
      <c r="B936" s="1"/>
    </row>
    <row r="937" spans="2:2" x14ac:dyDescent="0.2">
      <c r="B937" s="1"/>
    </row>
    <row r="938" spans="2:2" x14ac:dyDescent="0.2">
      <c r="B938" s="1"/>
    </row>
    <row r="939" spans="2:2" x14ac:dyDescent="0.2">
      <c r="B939" s="1"/>
    </row>
    <row r="940" spans="2:2" x14ac:dyDescent="0.2">
      <c r="B940" s="1"/>
    </row>
    <row r="941" spans="2:2" x14ac:dyDescent="0.2">
      <c r="B941" s="1"/>
    </row>
    <row r="942" spans="2:2" x14ac:dyDescent="0.2">
      <c r="B942" s="1"/>
    </row>
    <row r="943" spans="2:2" x14ac:dyDescent="0.2">
      <c r="B943" s="1"/>
    </row>
    <row r="944" spans="2:2" x14ac:dyDescent="0.2">
      <c r="B944" s="1"/>
    </row>
    <row r="945" spans="2:2" x14ac:dyDescent="0.2">
      <c r="B945" s="1"/>
    </row>
    <row r="946" spans="2:2" x14ac:dyDescent="0.2">
      <c r="B946" s="1"/>
    </row>
    <row r="947" spans="2:2" x14ac:dyDescent="0.2">
      <c r="B947" s="1"/>
    </row>
    <row r="948" spans="2:2" x14ac:dyDescent="0.2">
      <c r="B948" s="1"/>
    </row>
    <row r="949" spans="2:2" x14ac:dyDescent="0.2">
      <c r="B949" s="1"/>
    </row>
    <row r="950" spans="2:2" x14ac:dyDescent="0.2">
      <c r="B950" s="1"/>
    </row>
    <row r="951" spans="2:2" x14ac:dyDescent="0.2">
      <c r="B951" s="1"/>
    </row>
    <row r="952" spans="2:2" x14ac:dyDescent="0.2">
      <c r="B952" s="1"/>
    </row>
    <row r="953" spans="2:2" x14ac:dyDescent="0.2">
      <c r="B953" s="1"/>
    </row>
    <row r="954" spans="2:2" x14ac:dyDescent="0.2">
      <c r="B954" s="1"/>
    </row>
    <row r="955" spans="2:2" x14ac:dyDescent="0.2">
      <c r="B955" s="1"/>
    </row>
    <row r="956" spans="2:2" x14ac:dyDescent="0.2">
      <c r="B956" s="1"/>
    </row>
    <row r="957" spans="2:2" x14ac:dyDescent="0.2">
      <c r="B957" s="1"/>
    </row>
    <row r="958" spans="2:2" x14ac:dyDescent="0.2">
      <c r="B958" s="1"/>
    </row>
    <row r="959" spans="2:2" x14ac:dyDescent="0.2">
      <c r="B959" s="1"/>
    </row>
    <row r="960" spans="2:2" x14ac:dyDescent="0.2">
      <c r="B960" s="1"/>
    </row>
    <row r="961" spans="2:2" x14ac:dyDescent="0.2">
      <c r="B961" s="1"/>
    </row>
    <row r="962" spans="2:2" x14ac:dyDescent="0.2">
      <c r="B962" s="1"/>
    </row>
    <row r="963" spans="2:2" x14ac:dyDescent="0.2">
      <c r="B963" s="1"/>
    </row>
    <row r="964" spans="2:2" x14ac:dyDescent="0.2">
      <c r="B964" s="1"/>
    </row>
    <row r="965" spans="2:2" x14ac:dyDescent="0.2">
      <c r="B965" s="1"/>
    </row>
    <row r="966" spans="2:2" x14ac:dyDescent="0.2">
      <c r="B966" s="1"/>
    </row>
    <row r="967" spans="2:2" x14ac:dyDescent="0.2">
      <c r="B967" s="1"/>
    </row>
    <row r="968" spans="2:2" x14ac:dyDescent="0.2">
      <c r="B968" s="1"/>
    </row>
    <row r="969" spans="2:2" x14ac:dyDescent="0.2">
      <c r="B969" s="1"/>
    </row>
    <row r="970" spans="2:2" x14ac:dyDescent="0.2">
      <c r="B970" s="1"/>
    </row>
    <row r="971" spans="2:2" x14ac:dyDescent="0.2">
      <c r="B971" s="1"/>
    </row>
    <row r="972" spans="2:2" x14ac:dyDescent="0.2">
      <c r="B972" s="1"/>
    </row>
    <row r="973" spans="2:2" x14ac:dyDescent="0.2">
      <c r="B973" s="1"/>
    </row>
    <row r="974" spans="2:2" x14ac:dyDescent="0.2">
      <c r="B974" s="1"/>
    </row>
    <row r="975" spans="2:2" x14ac:dyDescent="0.2">
      <c r="B975" s="1"/>
    </row>
    <row r="976" spans="2:2" x14ac:dyDescent="0.2">
      <c r="B976" s="1"/>
    </row>
    <row r="977" spans="2:2" x14ac:dyDescent="0.2">
      <c r="B977" s="1"/>
    </row>
    <row r="978" spans="2:2" x14ac:dyDescent="0.2">
      <c r="B978" s="1"/>
    </row>
    <row r="979" spans="2:2" x14ac:dyDescent="0.2">
      <c r="B979" s="1"/>
    </row>
    <row r="980" spans="2:2" x14ac:dyDescent="0.2">
      <c r="B980" s="1"/>
    </row>
    <row r="981" spans="2:2" x14ac:dyDescent="0.2">
      <c r="B981" s="1"/>
    </row>
    <row r="982" spans="2:2" x14ac:dyDescent="0.2">
      <c r="B982" s="1"/>
    </row>
    <row r="983" spans="2:2" x14ac:dyDescent="0.2">
      <c r="B983" s="1"/>
    </row>
    <row r="984" spans="2:2" x14ac:dyDescent="0.2">
      <c r="B984" s="1"/>
    </row>
    <row r="985" spans="2:2" x14ac:dyDescent="0.2">
      <c r="B985" s="1"/>
    </row>
    <row r="986" spans="2:2" x14ac:dyDescent="0.2">
      <c r="B986" s="1"/>
    </row>
    <row r="987" spans="2:2" x14ac:dyDescent="0.2">
      <c r="B987" s="1"/>
    </row>
    <row r="988" spans="2:2" x14ac:dyDescent="0.2">
      <c r="B988" s="1"/>
    </row>
    <row r="989" spans="2:2" x14ac:dyDescent="0.2">
      <c r="B989" s="1"/>
    </row>
    <row r="990" spans="2:2" x14ac:dyDescent="0.2">
      <c r="B990" s="1"/>
    </row>
    <row r="991" spans="2:2" x14ac:dyDescent="0.2">
      <c r="B991" s="1"/>
    </row>
    <row r="992" spans="2:2" x14ac:dyDescent="0.2">
      <c r="B992" s="1"/>
    </row>
    <row r="993" spans="2:2" x14ac:dyDescent="0.2">
      <c r="B993" s="1"/>
    </row>
    <row r="994" spans="2:2" x14ac:dyDescent="0.2">
      <c r="B994" s="1"/>
    </row>
    <row r="995" spans="2:2" x14ac:dyDescent="0.2">
      <c r="B995" s="1"/>
    </row>
    <row r="996" spans="2:2" x14ac:dyDescent="0.2">
      <c r="B996" s="1"/>
    </row>
    <row r="997" spans="2:2" x14ac:dyDescent="0.2">
      <c r="B997" s="1"/>
    </row>
    <row r="998" spans="2:2" x14ac:dyDescent="0.2">
      <c r="B998" s="1"/>
    </row>
    <row r="999" spans="2:2" x14ac:dyDescent="0.2">
      <c r="B999" s="1"/>
    </row>
    <row r="1000" spans="2:2" x14ac:dyDescent="0.2">
      <c r="B1000" s="1"/>
    </row>
    <row r="1001" spans="2:2" x14ac:dyDescent="0.2">
      <c r="B1001" s="1"/>
    </row>
    <row r="1002" spans="2:2" x14ac:dyDescent="0.2">
      <c r="B1002" s="1"/>
    </row>
    <row r="1003" spans="2:2" x14ac:dyDescent="0.2">
      <c r="B1003" s="1"/>
    </row>
    <row r="1004" spans="2:2" x14ac:dyDescent="0.2">
      <c r="B1004" s="1"/>
    </row>
    <row r="1005" spans="2:2" x14ac:dyDescent="0.2">
      <c r="B1005" s="1"/>
    </row>
    <row r="1006" spans="2:2" x14ac:dyDescent="0.2">
      <c r="B1006" s="1"/>
    </row>
    <row r="1007" spans="2:2" x14ac:dyDescent="0.2">
      <c r="B1007" s="1"/>
    </row>
    <row r="1008" spans="2:2" x14ac:dyDescent="0.2">
      <c r="B1008" s="1"/>
    </row>
    <row r="1009" spans="2:2" x14ac:dyDescent="0.2">
      <c r="B1009" s="1"/>
    </row>
    <row r="1010" spans="2:2" x14ac:dyDescent="0.2">
      <c r="B1010" s="1"/>
    </row>
    <row r="1011" spans="2:2" x14ac:dyDescent="0.2">
      <c r="B1011" s="1"/>
    </row>
    <row r="1012" spans="2:2" x14ac:dyDescent="0.2">
      <c r="B1012" s="1"/>
    </row>
    <row r="1013" spans="2:2" x14ac:dyDescent="0.2">
      <c r="B1013" s="1"/>
    </row>
    <row r="1014" spans="2:2" x14ac:dyDescent="0.2">
      <c r="B1014" s="1"/>
    </row>
    <row r="1015" spans="2:2" x14ac:dyDescent="0.2">
      <c r="B1015" s="1"/>
    </row>
    <row r="1016" spans="2:2" x14ac:dyDescent="0.2">
      <c r="B1016" s="1"/>
    </row>
    <row r="1017" spans="2:2" x14ac:dyDescent="0.2">
      <c r="B1017" s="1"/>
    </row>
    <row r="1018" spans="2:2" x14ac:dyDescent="0.2">
      <c r="B1018" s="1"/>
    </row>
    <row r="1019" spans="2:2" x14ac:dyDescent="0.2">
      <c r="B1019" s="1"/>
    </row>
    <row r="1020" spans="2:2" x14ac:dyDescent="0.2">
      <c r="B1020" s="1"/>
    </row>
    <row r="1021" spans="2:2" x14ac:dyDescent="0.2">
      <c r="B1021" s="1"/>
    </row>
    <row r="1022" spans="2:2" x14ac:dyDescent="0.2">
      <c r="B1022" s="1"/>
    </row>
    <row r="1023" spans="2:2" x14ac:dyDescent="0.2">
      <c r="B1023" s="1"/>
    </row>
    <row r="1024" spans="2:2" x14ac:dyDescent="0.2">
      <c r="B1024" s="1"/>
    </row>
    <row r="1025" spans="2:2" x14ac:dyDescent="0.2">
      <c r="B1025" s="1"/>
    </row>
    <row r="1026" spans="2:2" x14ac:dyDescent="0.2">
      <c r="B1026" s="1"/>
    </row>
    <row r="1027" spans="2:2" x14ac:dyDescent="0.2">
      <c r="B1027" s="1"/>
    </row>
    <row r="1028" spans="2:2" x14ac:dyDescent="0.2">
      <c r="B1028" s="1"/>
    </row>
    <row r="1029" spans="2:2" x14ac:dyDescent="0.2">
      <c r="B1029" s="1"/>
    </row>
    <row r="1030" spans="2:2" x14ac:dyDescent="0.2">
      <c r="B1030" s="1"/>
    </row>
    <row r="1031" spans="2:2" x14ac:dyDescent="0.2">
      <c r="B1031" s="1"/>
    </row>
    <row r="1032" spans="2:2" x14ac:dyDescent="0.2">
      <c r="B1032" s="1"/>
    </row>
    <row r="1033" spans="2:2" x14ac:dyDescent="0.2">
      <c r="B1033" s="1"/>
    </row>
    <row r="1034" spans="2:2" x14ac:dyDescent="0.2">
      <c r="B1034" s="1"/>
    </row>
    <row r="1035" spans="2:2" x14ac:dyDescent="0.2">
      <c r="B1035" s="1"/>
    </row>
    <row r="1036" spans="2:2" x14ac:dyDescent="0.2">
      <c r="B1036" s="1"/>
    </row>
    <row r="1037" spans="2:2" x14ac:dyDescent="0.2">
      <c r="B1037" s="1"/>
    </row>
    <row r="1038" spans="2:2" x14ac:dyDescent="0.2">
      <c r="B1038" s="1"/>
    </row>
    <row r="1039" spans="2:2" x14ac:dyDescent="0.2">
      <c r="B1039" s="1"/>
    </row>
    <row r="1040" spans="2:2" x14ac:dyDescent="0.2">
      <c r="B1040" s="1"/>
    </row>
    <row r="1041" spans="2:2" x14ac:dyDescent="0.2">
      <c r="B1041" s="1"/>
    </row>
    <row r="1042" spans="2:2" x14ac:dyDescent="0.2">
      <c r="B1042" s="1"/>
    </row>
    <row r="1043" spans="2:2" x14ac:dyDescent="0.2">
      <c r="B1043" s="1"/>
    </row>
    <row r="1044" spans="2:2" x14ac:dyDescent="0.2">
      <c r="B1044" s="1"/>
    </row>
    <row r="1045" spans="2:2" x14ac:dyDescent="0.2">
      <c r="B1045" s="1"/>
    </row>
    <row r="1046" spans="2:2" x14ac:dyDescent="0.2">
      <c r="B1046" s="1"/>
    </row>
    <row r="1047" spans="2:2" x14ac:dyDescent="0.2">
      <c r="B1047" s="1"/>
    </row>
    <row r="1048" spans="2:2" x14ac:dyDescent="0.2">
      <c r="B1048" s="1"/>
    </row>
    <row r="1049" spans="2:2" x14ac:dyDescent="0.2">
      <c r="B1049" s="1"/>
    </row>
    <row r="1050" spans="2:2" x14ac:dyDescent="0.2">
      <c r="B1050" s="1"/>
    </row>
    <row r="1051" spans="2:2" x14ac:dyDescent="0.2">
      <c r="B1051" s="1"/>
    </row>
    <row r="1052" spans="2:2" x14ac:dyDescent="0.2">
      <c r="B1052" s="1"/>
    </row>
    <row r="1053" spans="2:2" x14ac:dyDescent="0.2">
      <c r="B1053" s="1"/>
    </row>
    <row r="1054" spans="2:2" x14ac:dyDescent="0.2">
      <c r="B1054" s="1"/>
    </row>
    <row r="1055" spans="2:2" x14ac:dyDescent="0.2">
      <c r="B1055" s="1"/>
    </row>
    <row r="1056" spans="2:2" x14ac:dyDescent="0.2">
      <c r="B1056" s="1"/>
    </row>
    <row r="1057" spans="2:2" x14ac:dyDescent="0.2">
      <c r="B1057" s="1"/>
    </row>
    <row r="1058" spans="2:2" x14ac:dyDescent="0.2">
      <c r="B1058" s="1"/>
    </row>
    <row r="1059" spans="2:2" x14ac:dyDescent="0.2">
      <c r="B1059" s="1"/>
    </row>
    <row r="1060" spans="2:2" x14ac:dyDescent="0.2">
      <c r="B1060" s="1"/>
    </row>
    <row r="1061" spans="2:2" x14ac:dyDescent="0.2">
      <c r="B1061" s="1"/>
    </row>
    <row r="1062" spans="2:2" x14ac:dyDescent="0.2">
      <c r="B1062" s="1"/>
    </row>
    <row r="1063" spans="2:2" x14ac:dyDescent="0.2">
      <c r="B1063" s="1"/>
    </row>
    <row r="1064" spans="2:2" x14ac:dyDescent="0.2">
      <c r="B1064" s="1"/>
    </row>
    <row r="1065" spans="2:2" x14ac:dyDescent="0.2">
      <c r="B1065" s="1"/>
    </row>
    <row r="1066" spans="2:2" x14ac:dyDescent="0.2">
      <c r="B1066" s="1"/>
    </row>
    <row r="1067" spans="2:2" x14ac:dyDescent="0.2">
      <c r="B1067" s="1"/>
    </row>
    <row r="1068" spans="2:2" x14ac:dyDescent="0.2">
      <c r="B1068" s="1"/>
    </row>
    <row r="1069" spans="2:2" x14ac:dyDescent="0.2">
      <c r="B1069" s="1"/>
    </row>
    <row r="1070" spans="2:2" x14ac:dyDescent="0.2">
      <c r="B1070" s="1"/>
    </row>
    <row r="1071" spans="2:2" x14ac:dyDescent="0.2">
      <c r="B1071" s="1"/>
    </row>
    <row r="1072" spans="2:2" x14ac:dyDescent="0.2">
      <c r="B1072" s="1"/>
    </row>
    <row r="1073" spans="2:2" x14ac:dyDescent="0.2">
      <c r="B1073" s="1"/>
    </row>
    <row r="1074" spans="2:2" x14ac:dyDescent="0.2">
      <c r="B1074" s="1"/>
    </row>
    <row r="1075" spans="2:2" x14ac:dyDescent="0.2">
      <c r="B1075" s="1"/>
    </row>
    <row r="1076" spans="2:2" x14ac:dyDescent="0.2">
      <c r="B1076" s="1"/>
    </row>
    <row r="1077" spans="2:2" x14ac:dyDescent="0.2">
      <c r="B1077" s="1"/>
    </row>
    <row r="1078" spans="2:2" x14ac:dyDescent="0.2">
      <c r="B1078" s="1"/>
    </row>
    <row r="1079" spans="2:2" x14ac:dyDescent="0.2">
      <c r="B1079" s="1"/>
    </row>
    <row r="1080" spans="2:2" x14ac:dyDescent="0.2">
      <c r="B1080" s="1"/>
    </row>
    <row r="1081" spans="2:2" x14ac:dyDescent="0.2">
      <c r="B1081" s="1"/>
    </row>
    <row r="1082" spans="2:2" x14ac:dyDescent="0.2">
      <c r="B1082" s="1"/>
    </row>
    <row r="1083" spans="2:2" x14ac:dyDescent="0.2">
      <c r="B1083" s="1"/>
    </row>
    <row r="1084" spans="2:2" x14ac:dyDescent="0.2">
      <c r="B1084" s="1"/>
    </row>
    <row r="1085" spans="2:2" x14ac:dyDescent="0.2">
      <c r="B1085" s="1"/>
    </row>
    <row r="1086" spans="2:2" x14ac:dyDescent="0.2">
      <c r="B1086" s="1"/>
    </row>
    <row r="1087" spans="2:2" x14ac:dyDescent="0.2">
      <c r="B1087" s="1"/>
    </row>
    <row r="1088" spans="2:2" x14ac:dyDescent="0.2">
      <c r="B1088" s="1"/>
    </row>
    <row r="1089" spans="2:2" x14ac:dyDescent="0.2">
      <c r="B1089" s="1"/>
    </row>
    <row r="1090" spans="2:2" x14ac:dyDescent="0.2">
      <c r="B1090" s="1"/>
    </row>
    <row r="1091" spans="2:2" x14ac:dyDescent="0.2">
      <c r="B1091" s="1"/>
    </row>
    <row r="1092" spans="2:2" x14ac:dyDescent="0.2">
      <c r="B1092" s="1"/>
    </row>
    <row r="1093" spans="2:2" x14ac:dyDescent="0.2">
      <c r="B1093" s="1"/>
    </row>
    <row r="1094" spans="2:2" x14ac:dyDescent="0.2">
      <c r="B1094" s="1"/>
    </row>
    <row r="1095" spans="2:2" x14ac:dyDescent="0.2">
      <c r="B1095" s="1"/>
    </row>
    <row r="1096" spans="2:2" x14ac:dyDescent="0.2">
      <c r="B1096" s="1"/>
    </row>
    <row r="1097" spans="2:2" x14ac:dyDescent="0.2">
      <c r="B1097" s="1"/>
    </row>
    <row r="1098" spans="2:2" x14ac:dyDescent="0.2">
      <c r="B1098" s="1"/>
    </row>
    <row r="1099" spans="2:2" x14ac:dyDescent="0.2">
      <c r="B1099" s="1"/>
    </row>
    <row r="1100" spans="2:2" x14ac:dyDescent="0.2">
      <c r="B1100" s="1"/>
    </row>
    <row r="1101" spans="2:2" x14ac:dyDescent="0.2">
      <c r="B1101" s="1"/>
    </row>
    <row r="1102" spans="2:2" x14ac:dyDescent="0.2">
      <c r="B1102" s="1"/>
    </row>
    <row r="1103" spans="2:2" x14ac:dyDescent="0.2">
      <c r="B1103" s="1"/>
    </row>
    <row r="1104" spans="2:2" x14ac:dyDescent="0.2">
      <c r="B1104" s="1"/>
    </row>
    <row r="1105" spans="2:2" x14ac:dyDescent="0.2">
      <c r="B1105" s="1"/>
    </row>
    <row r="1106" spans="2:2" x14ac:dyDescent="0.2">
      <c r="B1106" s="1"/>
    </row>
    <row r="1107" spans="2:2" x14ac:dyDescent="0.2">
      <c r="B1107" s="1"/>
    </row>
    <row r="1108" spans="2:2" x14ac:dyDescent="0.2">
      <c r="B1108" s="1"/>
    </row>
    <row r="1109" spans="2:2" x14ac:dyDescent="0.2">
      <c r="B1109" s="1"/>
    </row>
    <row r="1110" spans="2:2" x14ac:dyDescent="0.2">
      <c r="B1110" s="1"/>
    </row>
    <row r="1111" spans="2:2" x14ac:dyDescent="0.2">
      <c r="B1111" s="1"/>
    </row>
    <row r="1112" spans="2:2" x14ac:dyDescent="0.2">
      <c r="B1112" s="1"/>
    </row>
    <row r="1113" spans="2:2" x14ac:dyDescent="0.2">
      <c r="B1113" s="1"/>
    </row>
    <row r="1114" spans="2:2" x14ac:dyDescent="0.2">
      <c r="B1114" s="1"/>
    </row>
    <row r="1115" spans="2:2" x14ac:dyDescent="0.2">
      <c r="B1115" s="1"/>
    </row>
    <row r="1116" spans="2:2" x14ac:dyDescent="0.2">
      <c r="B1116" s="1"/>
    </row>
    <row r="1117" spans="2:2" x14ac:dyDescent="0.2">
      <c r="B1117" s="1"/>
    </row>
    <row r="1118" spans="2:2" x14ac:dyDescent="0.2">
      <c r="B1118" s="1"/>
    </row>
    <row r="1119" spans="2:2" x14ac:dyDescent="0.2">
      <c r="B1119" s="1"/>
    </row>
    <row r="1120" spans="2:2" x14ac:dyDescent="0.2">
      <c r="B1120" s="1"/>
    </row>
    <row r="1121" spans="2:2" x14ac:dyDescent="0.2">
      <c r="B1121" s="1"/>
    </row>
    <row r="1122" spans="2:2" x14ac:dyDescent="0.2">
      <c r="B1122" s="1"/>
    </row>
    <row r="1123" spans="2:2" x14ac:dyDescent="0.2">
      <c r="B1123" s="1"/>
    </row>
    <row r="1124" spans="2:2" x14ac:dyDescent="0.2">
      <c r="B1124" s="1"/>
    </row>
    <row r="1125" spans="2:2" x14ac:dyDescent="0.2">
      <c r="B1125" s="1"/>
    </row>
    <row r="1126" spans="2:2" x14ac:dyDescent="0.2">
      <c r="B1126" s="1"/>
    </row>
    <row r="1127" spans="2:2" x14ac:dyDescent="0.2">
      <c r="B1127" s="1"/>
    </row>
    <row r="1128" spans="2:2" x14ac:dyDescent="0.2">
      <c r="B1128" s="1"/>
    </row>
    <row r="1129" spans="2:2" x14ac:dyDescent="0.2">
      <c r="B1129" s="1"/>
    </row>
    <row r="1130" spans="2:2" x14ac:dyDescent="0.2">
      <c r="B1130" s="1"/>
    </row>
    <row r="1131" spans="2:2" x14ac:dyDescent="0.2">
      <c r="B1131" s="1"/>
    </row>
    <row r="1132" spans="2:2" x14ac:dyDescent="0.2">
      <c r="B1132" s="1"/>
    </row>
    <row r="1133" spans="2:2" x14ac:dyDescent="0.2">
      <c r="B1133" s="1"/>
    </row>
    <row r="1134" spans="2:2" x14ac:dyDescent="0.2">
      <c r="B1134" s="1"/>
    </row>
    <row r="1135" spans="2:2" x14ac:dyDescent="0.2">
      <c r="B1135" s="1"/>
    </row>
    <row r="1136" spans="2:2" x14ac:dyDescent="0.2">
      <c r="B1136" s="1"/>
    </row>
    <row r="1137" spans="2:2" x14ac:dyDescent="0.2">
      <c r="B1137" s="1"/>
    </row>
    <row r="1138" spans="2:2" x14ac:dyDescent="0.2">
      <c r="B1138" s="1"/>
    </row>
    <row r="1139" spans="2:2" x14ac:dyDescent="0.2">
      <c r="B1139" s="1"/>
    </row>
    <row r="1140" spans="2:2" x14ac:dyDescent="0.2">
      <c r="B1140" s="1"/>
    </row>
    <row r="1141" spans="2:2" x14ac:dyDescent="0.2">
      <c r="B1141" s="1"/>
    </row>
    <row r="1142" spans="2:2" x14ac:dyDescent="0.2">
      <c r="B1142" s="1"/>
    </row>
    <row r="1143" spans="2:2" x14ac:dyDescent="0.2">
      <c r="B1143" s="1"/>
    </row>
    <row r="1144" spans="2:2" x14ac:dyDescent="0.2">
      <c r="B1144" s="1"/>
    </row>
    <row r="1145" spans="2:2" x14ac:dyDescent="0.2">
      <c r="B1145" s="1"/>
    </row>
    <row r="1146" spans="2:2" x14ac:dyDescent="0.2">
      <c r="B1146" s="1"/>
    </row>
    <row r="1147" spans="2:2" x14ac:dyDescent="0.2">
      <c r="B1147" s="1"/>
    </row>
    <row r="1148" spans="2:2" x14ac:dyDescent="0.2">
      <c r="B1148" s="1"/>
    </row>
    <row r="1149" spans="2:2" x14ac:dyDescent="0.2">
      <c r="B1149" s="1"/>
    </row>
    <row r="1150" spans="2:2" x14ac:dyDescent="0.2">
      <c r="B1150" s="1"/>
    </row>
    <row r="1151" spans="2:2" x14ac:dyDescent="0.2">
      <c r="B1151" s="1"/>
    </row>
    <row r="1152" spans="2:2" x14ac:dyDescent="0.2">
      <c r="B1152" s="1"/>
    </row>
    <row r="1153" spans="2:2" x14ac:dyDescent="0.2">
      <c r="B1153" s="1"/>
    </row>
    <row r="1154" spans="2:2" x14ac:dyDescent="0.2">
      <c r="B1154" s="1"/>
    </row>
    <row r="1155" spans="2:2" x14ac:dyDescent="0.2">
      <c r="B1155" s="1"/>
    </row>
    <row r="1156" spans="2:2" x14ac:dyDescent="0.2">
      <c r="B1156" s="1"/>
    </row>
    <row r="1157" spans="2:2" x14ac:dyDescent="0.2">
      <c r="B1157" s="1"/>
    </row>
    <row r="1158" spans="2:2" x14ac:dyDescent="0.2">
      <c r="B1158" s="1"/>
    </row>
    <row r="1159" spans="2:2" x14ac:dyDescent="0.2">
      <c r="B1159" s="1"/>
    </row>
    <row r="1160" spans="2:2" x14ac:dyDescent="0.2">
      <c r="B1160" s="1"/>
    </row>
    <row r="1161" spans="2:2" x14ac:dyDescent="0.2">
      <c r="B1161" s="1"/>
    </row>
    <row r="1162" spans="2:2" x14ac:dyDescent="0.2">
      <c r="B1162" s="1"/>
    </row>
    <row r="1163" spans="2:2" x14ac:dyDescent="0.2">
      <c r="B1163" s="1"/>
    </row>
    <row r="1164" spans="2:2" x14ac:dyDescent="0.2">
      <c r="B1164" s="1"/>
    </row>
    <row r="1165" spans="2:2" x14ac:dyDescent="0.2">
      <c r="B1165" s="1"/>
    </row>
    <row r="1166" spans="2:2" x14ac:dyDescent="0.2">
      <c r="B1166" s="1"/>
    </row>
    <row r="1167" spans="2:2" x14ac:dyDescent="0.2">
      <c r="B1167" s="1"/>
    </row>
    <row r="1168" spans="2:2" x14ac:dyDescent="0.2">
      <c r="B1168" s="1"/>
    </row>
    <row r="1169" spans="2:2" x14ac:dyDescent="0.2">
      <c r="B1169" s="1"/>
    </row>
    <row r="1170" spans="2:2" x14ac:dyDescent="0.2">
      <c r="B1170" s="1"/>
    </row>
    <row r="1171" spans="2:2" x14ac:dyDescent="0.2">
      <c r="B1171" s="1"/>
    </row>
    <row r="1172" spans="2:2" x14ac:dyDescent="0.2">
      <c r="B1172" s="1"/>
    </row>
    <row r="1173" spans="2:2" x14ac:dyDescent="0.2">
      <c r="B1173" s="1"/>
    </row>
    <row r="1174" spans="2:2" x14ac:dyDescent="0.2">
      <c r="B1174" s="1"/>
    </row>
    <row r="1175" spans="2:2" x14ac:dyDescent="0.2">
      <c r="B1175" s="1"/>
    </row>
    <row r="1176" spans="2:2" x14ac:dyDescent="0.2">
      <c r="B1176" s="1"/>
    </row>
    <row r="1177" spans="2:2" x14ac:dyDescent="0.2">
      <c r="B1177" s="1"/>
    </row>
    <row r="1178" spans="2:2" x14ac:dyDescent="0.2">
      <c r="B1178" s="1"/>
    </row>
    <row r="1179" spans="2:2" x14ac:dyDescent="0.2">
      <c r="B1179" s="1"/>
    </row>
    <row r="1180" spans="2:2" x14ac:dyDescent="0.2">
      <c r="B1180" s="1"/>
    </row>
    <row r="1181" spans="2:2" x14ac:dyDescent="0.2">
      <c r="B1181" s="1"/>
    </row>
    <row r="1182" spans="2:2" x14ac:dyDescent="0.2">
      <c r="B1182" s="1"/>
    </row>
    <row r="1183" spans="2:2" x14ac:dyDescent="0.2">
      <c r="B1183" s="1"/>
    </row>
    <row r="1184" spans="2:2" x14ac:dyDescent="0.2">
      <c r="B1184" s="1"/>
    </row>
    <row r="1185" spans="2:2" x14ac:dyDescent="0.2">
      <c r="B1185" s="1"/>
    </row>
    <row r="1186" spans="2:2" x14ac:dyDescent="0.2">
      <c r="B1186" s="1"/>
    </row>
    <row r="1187" spans="2:2" x14ac:dyDescent="0.2">
      <c r="B1187" s="1"/>
    </row>
    <row r="1188" spans="2:2" x14ac:dyDescent="0.2">
      <c r="B1188" s="1"/>
    </row>
    <row r="1189" spans="2:2" x14ac:dyDescent="0.2">
      <c r="B1189" s="1"/>
    </row>
    <row r="1190" spans="2:2" x14ac:dyDescent="0.2">
      <c r="B1190" s="1"/>
    </row>
    <row r="1191" spans="2:2" x14ac:dyDescent="0.2">
      <c r="B1191" s="1"/>
    </row>
    <row r="1192" spans="2:2" x14ac:dyDescent="0.2">
      <c r="B1192" s="1"/>
    </row>
    <row r="1193" spans="2:2" x14ac:dyDescent="0.2">
      <c r="B1193" s="1"/>
    </row>
    <row r="1194" spans="2:2" x14ac:dyDescent="0.2">
      <c r="B1194" s="1"/>
    </row>
    <row r="1195" spans="2:2" x14ac:dyDescent="0.2">
      <c r="B1195" s="1"/>
    </row>
    <row r="1196" spans="2:2" x14ac:dyDescent="0.2">
      <c r="B1196" s="1"/>
    </row>
    <row r="1197" spans="2:2" x14ac:dyDescent="0.2">
      <c r="B1197" s="1"/>
    </row>
    <row r="1198" spans="2:2" x14ac:dyDescent="0.2">
      <c r="B1198" s="1"/>
    </row>
    <row r="1199" spans="2:2" x14ac:dyDescent="0.2">
      <c r="B1199" s="1"/>
    </row>
    <row r="1200" spans="2:2" x14ac:dyDescent="0.2">
      <c r="B1200" s="1"/>
    </row>
    <row r="1201" spans="2:2" x14ac:dyDescent="0.2">
      <c r="B1201" s="1"/>
    </row>
    <row r="1202" spans="2:2" x14ac:dyDescent="0.2">
      <c r="B1202" s="1"/>
    </row>
    <row r="1203" spans="2:2" x14ac:dyDescent="0.2">
      <c r="B1203" s="1"/>
    </row>
    <row r="1204" spans="2:2" x14ac:dyDescent="0.2">
      <c r="B1204" s="1"/>
    </row>
    <row r="1205" spans="2:2" x14ac:dyDescent="0.2">
      <c r="B1205" s="1"/>
    </row>
    <row r="1206" spans="2:2" x14ac:dyDescent="0.2">
      <c r="B1206" s="1"/>
    </row>
    <row r="1207" spans="2:2" x14ac:dyDescent="0.2">
      <c r="B1207" s="1"/>
    </row>
    <row r="1208" spans="2:2" x14ac:dyDescent="0.2">
      <c r="B1208" s="1"/>
    </row>
    <row r="1209" spans="2:2" x14ac:dyDescent="0.2">
      <c r="B1209" s="1"/>
    </row>
    <row r="1210" spans="2:2" x14ac:dyDescent="0.2">
      <c r="B1210" s="1"/>
    </row>
    <row r="1211" spans="2:2" x14ac:dyDescent="0.2">
      <c r="B1211" s="1"/>
    </row>
    <row r="1212" spans="2:2" x14ac:dyDescent="0.2">
      <c r="B1212" s="1"/>
    </row>
    <row r="1213" spans="2:2" x14ac:dyDescent="0.2">
      <c r="B1213" s="1"/>
    </row>
    <row r="1214" spans="2:2" x14ac:dyDescent="0.2">
      <c r="B1214" s="1"/>
    </row>
    <row r="1215" spans="2:2" x14ac:dyDescent="0.2">
      <c r="B1215" s="1"/>
    </row>
    <row r="1216" spans="2:2" x14ac:dyDescent="0.2">
      <c r="B1216" s="1"/>
    </row>
    <row r="1217" spans="2:2" x14ac:dyDescent="0.2">
      <c r="B1217" s="1"/>
    </row>
    <row r="1218" spans="2:2" x14ac:dyDescent="0.2">
      <c r="B1218" s="1"/>
    </row>
    <row r="1219" spans="2:2" x14ac:dyDescent="0.2">
      <c r="B1219" s="1"/>
    </row>
    <row r="1220" spans="2:2" x14ac:dyDescent="0.2">
      <c r="B1220" s="1"/>
    </row>
    <row r="1221" spans="2:2" x14ac:dyDescent="0.2">
      <c r="B1221" s="1"/>
    </row>
    <row r="1222" spans="2:2" x14ac:dyDescent="0.2">
      <c r="B1222" s="1"/>
    </row>
    <row r="1223" spans="2:2" x14ac:dyDescent="0.2">
      <c r="B1223" s="1"/>
    </row>
    <row r="1224" spans="2:2" x14ac:dyDescent="0.2">
      <c r="B1224" s="1"/>
    </row>
    <row r="1225" spans="2:2" x14ac:dyDescent="0.2">
      <c r="B1225" s="1"/>
    </row>
    <row r="1226" spans="2:2" x14ac:dyDescent="0.2">
      <c r="B1226" s="1"/>
    </row>
    <row r="1227" spans="2:2" x14ac:dyDescent="0.2">
      <c r="B1227" s="1"/>
    </row>
    <row r="1228" spans="2:2" x14ac:dyDescent="0.2">
      <c r="B1228" s="1"/>
    </row>
    <row r="1229" spans="2:2" x14ac:dyDescent="0.2">
      <c r="B1229" s="1"/>
    </row>
    <row r="1230" spans="2:2" x14ac:dyDescent="0.2">
      <c r="B1230" s="1"/>
    </row>
    <row r="1231" spans="2:2" x14ac:dyDescent="0.2">
      <c r="B1231" s="1"/>
    </row>
    <row r="1232" spans="2:2" x14ac:dyDescent="0.2">
      <c r="B1232" s="1"/>
    </row>
    <row r="1233" spans="2:2" x14ac:dyDescent="0.2">
      <c r="B1233" s="1"/>
    </row>
    <row r="1234" spans="2:2" x14ac:dyDescent="0.2">
      <c r="B1234" s="1"/>
    </row>
    <row r="1235" spans="2:2" x14ac:dyDescent="0.2">
      <c r="B1235" s="1"/>
    </row>
    <row r="1236" spans="2:2" x14ac:dyDescent="0.2">
      <c r="B1236" s="1"/>
    </row>
    <row r="1237" spans="2:2" x14ac:dyDescent="0.2">
      <c r="B1237" s="1"/>
    </row>
    <row r="1238" spans="2:2" x14ac:dyDescent="0.2">
      <c r="B1238" s="1"/>
    </row>
    <row r="1239" spans="2:2" x14ac:dyDescent="0.2">
      <c r="B1239" s="1"/>
    </row>
    <row r="1240" spans="2:2" x14ac:dyDescent="0.2">
      <c r="B1240" s="1"/>
    </row>
    <row r="1241" spans="2:2" x14ac:dyDescent="0.2">
      <c r="B1241" s="1"/>
    </row>
    <row r="1242" spans="2:2" x14ac:dyDescent="0.2">
      <c r="B1242" s="1"/>
    </row>
    <row r="1243" spans="2:2" x14ac:dyDescent="0.2">
      <c r="B1243" s="1"/>
    </row>
    <row r="1244" spans="2:2" x14ac:dyDescent="0.2">
      <c r="B1244" s="1"/>
    </row>
    <row r="1245" spans="2:2" x14ac:dyDescent="0.2">
      <c r="B1245" s="1"/>
    </row>
    <row r="1246" spans="2:2" x14ac:dyDescent="0.2">
      <c r="B1246" s="1"/>
    </row>
    <row r="1247" spans="2:2" x14ac:dyDescent="0.2">
      <c r="B1247" s="1"/>
    </row>
    <row r="1248" spans="2:2" x14ac:dyDescent="0.2">
      <c r="B1248" s="1"/>
    </row>
    <row r="1249" spans="2:2" x14ac:dyDescent="0.2">
      <c r="B1249" s="1"/>
    </row>
    <row r="1250" spans="2:2" x14ac:dyDescent="0.2">
      <c r="B1250" s="1"/>
    </row>
    <row r="1251" spans="2:2" x14ac:dyDescent="0.2">
      <c r="B1251" s="1"/>
    </row>
    <row r="1252" spans="2:2" x14ac:dyDescent="0.2">
      <c r="B1252" s="1"/>
    </row>
    <row r="1253" spans="2:2" x14ac:dyDescent="0.2">
      <c r="B1253" s="1"/>
    </row>
    <row r="1254" spans="2:2" x14ac:dyDescent="0.2">
      <c r="B1254" s="1"/>
    </row>
    <row r="1255" spans="2:2" x14ac:dyDescent="0.2">
      <c r="B1255" s="1"/>
    </row>
    <row r="1256" spans="2:2" x14ac:dyDescent="0.2">
      <c r="B1256" s="1"/>
    </row>
    <row r="1257" spans="2:2" x14ac:dyDescent="0.2">
      <c r="B1257" s="1"/>
    </row>
    <row r="1258" spans="2:2" x14ac:dyDescent="0.2">
      <c r="B1258" s="1"/>
    </row>
    <row r="1259" spans="2:2" x14ac:dyDescent="0.2">
      <c r="B1259" s="1"/>
    </row>
    <row r="1260" spans="2:2" x14ac:dyDescent="0.2">
      <c r="B1260" s="1"/>
    </row>
    <row r="1261" spans="2:2" x14ac:dyDescent="0.2">
      <c r="B1261" s="1"/>
    </row>
    <row r="1262" spans="2:2" x14ac:dyDescent="0.2">
      <c r="B1262" s="1"/>
    </row>
    <row r="1263" spans="2:2" x14ac:dyDescent="0.2">
      <c r="B1263" s="1"/>
    </row>
    <row r="1264" spans="2:2" x14ac:dyDescent="0.2">
      <c r="B1264" s="1"/>
    </row>
    <row r="1265" spans="2:2" x14ac:dyDescent="0.2">
      <c r="B1265" s="1"/>
    </row>
    <row r="1266" spans="2:2" x14ac:dyDescent="0.2">
      <c r="B1266" s="1"/>
    </row>
    <row r="1267" spans="2:2" x14ac:dyDescent="0.2">
      <c r="B1267" s="1"/>
    </row>
    <row r="1268" spans="2:2" x14ac:dyDescent="0.2">
      <c r="B1268" s="1"/>
    </row>
    <row r="1269" spans="2:2" x14ac:dyDescent="0.2">
      <c r="B1269" s="1"/>
    </row>
    <row r="1270" spans="2:2" x14ac:dyDescent="0.2">
      <c r="B1270" s="1"/>
    </row>
    <row r="1271" spans="2:2" x14ac:dyDescent="0.2">
      <c r="B1271" s="1"/>
    </row>
    <row r="1272" spans="2:2" x14ac:dyDescent="0.2">
      <c r="B1272" s="1"/>
    </row>
    <row r="1273" spans="2:2" x14ac:dyDescent="0.2">
      <c r="B1273" s="1"/>
    </row>
    <row r="1274" spans="2:2" x14ac:dyDescent="0.2">
      <c r="B1274" s="1"/>
    </row>
    <row r="1275" spans="2:2" x14ac:dyDescent="0.2">
      <c r="B1275" s="1"/>
    </row>
    <row r="1276" spans="2:2" x14ac:dyDescent="0.2">
      <c r="B1276" s="1"/>
    </row>
    <row r="1277" spans="2:2" x14ac:dyDescent="0.2">
      <c r="B1277" s="1"/>
    </row>
    <row r="1278" spans="2:2" x14ac:dyDescent="0.2">
      <c r="B1278" s="1"/>
    </row>
    <row r="1279" spans="2:2" x14ac:dyDescent="0.2">
      <c r="B1279" s="1"/>
    </row>
    <row r="1280" spans="2:2" x14ac:dyDescent="0.2">
      <c r="B1280" s="1"/>
    </row>
    <row r="1281" spans="2:2" x14ac:dyDescent="0.2">
      <c r="B1281" s="1"/>
    </row>
    <row r="1282" spans="2:2" x14ac:dyDescent="0.2">
      <c r="B1282" s="1"/>
    </row>
    <row r="1283" spans="2:2" x14ac:dyDescent="0.2">
      <c r="B1283" s="1"/>
    </row>
    <row r="1284" spans="2:2" x14ac:dyDescent="0.2">
      <c r="B1284" s="1"/>
    </row>
    <row r="1285" spans="2:2" x14ac:dyDescent="0.2">
      <c r="B1285" s="1"/>
    </row>
    <row r="1286" spans="2:2" x14ac:dyDescent="0.2">
      <c r="B1286" s="1"/>
    </row>
    <row r="1287" spans="2:2" x14ac:dyDescent="0.2">
      <c r="B1287" s="1"/>
    </row>
    <row r="1288" spans="2:2" x14ac:dyDescent="0.2">
      <c r="B1288" s="1"/>
    </row>
    <row r="1289" spans="2:2" x14ac:dyDescent="0.2">
      <c r="B1289" s="1"/>
    </row>
    <row r="1290" spans="2:2" x14ac:dyDescent="0.2">
      <c r="B1290" s="1"/>
    </row>
    <row r="1291" spans="2:2" x14ac:dyDescent="0.2">
      <c r="B1291" s="1"/>
    </row>
    <row r="1292" spans="2:2" x14ac:dyDescent="0.2">
      <c r="B1292" s="1"/>
    </row>
    <row r="1293" spans="2:2" x14ac:dyDescent="0.2">
      <c r="B1293" s="1"/>
    </row>
    <row r="1294" spans="2:2" x14ac:dyDescent="0.2">
      <c r="B1294" s="1"/>
    </row>
    <row r="1295" spans="2:2" x14ac:dyDescent="0.2">
      <c r="B1295" s="1"/>
    </row>
    <row r="1296" spans="2:2" x14ac:dyDescent="0.2">
      <c r="B1296" s="1"/>
    </row>
    <row r="1297" spans="2:2" x14ac:dyDescent="0.2">
      <c r="B1297" s="1"/>
    </row>
    <row r="1298" spans="2:2" x14ac:dyDescent="0.2">
      <c r="B1298" s="1"/>
    </row>
    <row r="1299" spans="2:2" x14ac:dyDescent="0.2">
      <c r="B1299" s="1"/>
    </row>
    <row r="1300" spans="2:2" x14ac:dyDescent="0.2">
      <c r="B1300" s="1"/>
    </row>
    <row r="1301" spans="2:2" x14ac:dyDescent="0.2">
      <c r="B1301" s="1"/>
    </row>
    <row r="1302" spans="2:2" x14ac:dyDescent="0.2">
      <c r="B1302" s="1"/>
    </row>
    <row r="1303" spans="2:2" x14ac:dyDescent="0.2">
      <c r="B1303" s="1"/>
    </row>
    <row r="1304" spans="2:2" x14ac:dyDescent="0.2">
      <c r="B1304" s="1"/>
    </row>
    <row r="1305" spans="2:2" x14ac:dyDescent="0.2">
      <c r="B1305" s="1"/>
    </row>
    <row r="1306" spans="2:2" x14ac:dyDescent="0.2">
      <c r="B1306" s="1"/>
    </row>
    <row r="1307" spans="2:2" x14ac:dyDescent="0.2">
      <c r="B1307" s="1"/>
    </row>
    <row r="1308" spans="2:2" x14ac:dyDescent="0.2">
      <c r="B1308" s="1"/>
    </row>
    <row r="1309" spans="2:2" x14ac:dyDescent="0.2">
      <c r="B1309" s="1"/>
    </row>
    <row r="1310" spans="2:2" x14ac:dyDescent="0.2">
      <c r="B1310" s="1"/>
    </row>
    <row r="1311" spans="2:2" x14ac:dyDescent="0.2">
      <c r="B1311" s="1"/>
    </row>
    <row r="1312" spans="2:2" x14ac:dyDescent="0.2">
      <c r="B1312" s="1"/>
    </row>
    <row r="1313" spans="2:2" x14ac:dyDescent="0.2">
      <c r="B1313" s="1"/>
    </row>
    <row r="1314" spans="2:2" x14ac:dyDescent="0.2">
      <c r="B1314" s="1"/>
    </row>
    <row r="1315" spans="2:2" x14ac:dyDescent="0.2">
      <c r="B1315" s="1"/>
    </row>
    <row r="1316" spans="2:2" x14ac:dyDescent="0.2">
      <c r="B1316" s="1"/>
    </row>
    <row r="1317" spans="2:2" x14ac:dyDescent="0.2">
      <c r="B1317" s="1"/>
    </row>
    <row r="1318" spans="2:2" x14ac:dyDescent="0.2">
      <c r="B1318" s="1"/>
    </row>
    <row r="1319" spans="2:2" x14ac:dyDescent="0.2">
      <c r="B1319" s="1"/>
    </row>
    <row r="1320" spans="2:2" x14ac:dyDescent="0.2">
      <c r="B1320" s="1"/>
    </row>
    <row r="1321" spans="2:2" x14ac:dyDescent="0.2">
      <c r="B1321" s="1"/>
    </row>
    <row r="1322" spans="2:2" x14ac:dyDescent="0.2">
      <c r="B1322" s="1"/>
    </row>
    <row r="1323" spans="2:2" x14ac:dyDescent="0.2">
      <c r="B1323" s="1"/>
    </row>
    <row r="1324" spans="2:2" x14ac:dyDescent="0.2">
      <c r="B1324" s="1"/>
    </row>
    <row r="1325" spans="2:2" x14ac:dyDescent="0.2">
      <c r="B1325" s="1"/>
    </row>
    <row r="1326" spans="2:2" x14ac:dyDescent="0.2">
      <c r="B1326" s="1"/>
    </row>
    <row r="1327" spans="2:2" x14ac:dyDescent="0.2">
      <c r="B1327" s="1"/>
    </row>
    <row r="1328" spans="2:2" x14ac:dyDescent="0.2">
      <c r="B1328" s="1"/>
    </row>
    <row r="1329" spans="2:2" x14ac:dyDescent="0.2">
      <c r="B1329" s="1"/>
    </row>
    <row r="1330" spans="2:2" x14ac:dyDescent="0.2">
      <c r="B1330" s="1"/>
    </row>
    <row r="1331" spans="2:2" x14ac:dyDescent="0.2">
      <c r="B1331" s="1"/>
    </row>
    <row r="1332" spans="2:2" x14ac:dyDescent="0.2">
      <c r="B1332" s="1"/>
    </row>
    <row r="1333" spans="2:2" x14ac:dyDescent="0.2">
      <c r="B1333" s="1"/>
    </row>
    <row r="1334" spans="2:2" x14ac:dyDescent="0.2">
      <c r="B1334" s="1"/>
    </row>
    <row r="1335" spans="2:2" x14ac:dyDescent="0.2">
      <c r="B1335" s="1"/>
    </row>
    <row r="1336" spans="2:2" x14ac:dyDescent="0.2">
      <c r="B1336" s="1"/>
    </row>
    <row r="1337" spans="2:2" x14ac:dyDescent="0.2">
      <c r="B1337" s="1"/>
    </row>
    <row r="1338" spans="2:2" x14ac:dyDescent="0.2">
      <c r="B1338" s="1"/>
    </row>
    <row r="1339" spans="2:2" x14ac:dyDescent="0.2">
      <c r="B1339" s="1"/>
    </row>
    <row r="1340" spans="2:2" x14ac:dyDescent="0.2">
      <c r="B1340" s="1"/>
    </row>
    <row r="1341" spans="2:2" x14ac:dyDescent="0.2">
      <c r="B1341" s="1"/>
    </row>
    <row r="1342" spans="2:2" x14ac:dyDescent="0.2">
      <c r="B1342" s="1"/>
    </row>
    <row r="1343" spans="2:2" x14ac:dyDescent="0.2">
      <c r="B1343" s="1"/>
    </row>
    <row r="1344" spans="2:2" x14ac:dyDescent="0.2">
      <c r="B1344" s="1"/>
    </row>
    <row r="1345" spans="2:2" x14ac:dyDescent="0.2">
      <c r="B1345" s="1"/>
    </row>
    <row r="1346" spans="2:2" x14ac:dyDescent="0.2">
      <c r="B1346" s="1"/>
    </row>
    <row r="1347" spans="2:2" x14ac:dyDescent="0.2">
      <c r="B1347" s="1"/>
    </row>
    <row r="1348" spans="2:2" x14ac:dyDescent="0.2">
      <c r="B1348" s="1"/>
    </row>
    <row r="1349" spans="2:2" x14ac:dyDescent="0.2">
      <c r="B1349" s="1"/>
    </row>
    <row r="1350" spans="2:2" x14ac:dyDescent="0.2">
      <c r="B1350" s="1"/>
    </row>
    <row r="1351" spans="2:2" x14ac:dyDescent="0.2">
      <c r="B1351" s="1"/>
    </row>
    <row r="1352" spans="2:2" x14ac:dyDescent="0.2">
      <c r="B1352" s="1"/>
    </row>
    <row r="1353" spans="2:2" x14ac:dyDescent="0.2">
      <c r="B1353" s="1"/>
    </row>
    <row r="1354" spans="2:2" x14ac:dyDescent="0.2">
      <c r="B1354" s="1"/>
    </row>
    <row r="1355" spans="2:2" x14ac:dyDescent="0.2">
      <c r="B1355" s="1"/>
    </row>
    <row r="1356" spans="2:2" x14ac:dyDescent="0.2">
      <c r="B1356" s="1"/>
    </row>
    <row r="1357" spans="2:2" x14ac:dyDescent="0.2">
      <c r="B1357" s="1"/>
    </row>
    <row r="1358" spans="2:2" x14ac:dyDescent="0.2">
      <c r="B1358" s="1"/>
    </row>
    <row r="1359" spans="2:2" x14ac:dyDescent="0.2">
      <c r="B1359" s="1"/>
    </row>
    <row r="1360" spans="2:2" x14ac:dyDescent="0.2">
      <c r="B1360" s="1"/>
    </row>
    <row r="1361" spans="2:2" x14ac:dyDescent="0.2">
      <c r="B1361" s="1"/>
    </row>
    <row r="1362" spans="2:2" x14ac:dyDescent="0.2">
      <c r="B1362" s="1"/>
    </row>
    <row r="1363" spans="2:2" x14ac:dyDescent="0.2">
      <c r="B1363" s="1"/>
    </row>
    <row r="1364" spans="2:2" x14ac:dyDescent="0.2">
      <c r="B1364" s="1"/>
    </row>
    <row r="1365" spans="2:2" x14ac:dyDescent="0.2">
      <c r="B1365" s="1"/>
    </row>
    <row r="1366" spans="2:2" x14ac:dyDescent="0.2">
      <c r="B1366" s="1"/>
    </row>
    <row r="1367" spans="2:2" x14ac:dyDescent="0.2">
      <c r="B1367" s="1"/>
    </row>
    <row r="1368" spans="2:2" x14ac:dyDescent="0.2">
      <c r="B1368" s="1"/>
    </row>
    <row r="1369" spans="2:2" x14ac:dyDescent="0.2">
      <c r="B1369" s="1"/>
    </row>
    <row r="1370" spans="2:2" x14ac:dyDescent="0.2">
      <c r="B1370" s="1"/>
    </row>
    <row r="1371" spans="2:2" x14ac:dyDescent="0.2">
      <c r="B1371" s="1"/>
    </row>
    <row r="1372" spans="2:2" x14ac:dyDescent="0.2">
      <c r="B1372" s="1"/>
    </row>
    <row r="1373" spans="2:2" x14ac:dyDescent="0.2">
      <c r="B1373" s="1"/>
    </row>
    <row r="1374" spans="2:2" x14ac:dyDescent="0.2">
      <c r="B1374" s="1"/>
    </row>
    <row r="1375" spans="2:2" x14ac:dyDescent="0.2">
      <c r="B1375" s="1"/>
    </row>
    <row r="1376" spans="2:2" x14ac:dyDescent="0.2">
      <c r="B1376" s="1"/>
    </row>
    <row r="1377" spans="2:2" x14ac:dyDescent="0.2">
      <c r="B1377" s="1"/>
    </row>
    <row r="1378" spans="2:2" x14ac:dyDescent="0.2">
      <c r="B1378" s="1"/>
    </row>
    <row r="1379" spans="2:2" x14ac:dyDescent="0.2">
      <c r="B1379" s="1"/>
    </row>
    <row r="1380" spans="2:2" x14ac:dyDescent="0.2">
      <c r="B1380" s="1"/>
    </row>
    <row r="1381" spans="2:2" x14ac:dyDescent="0.2">
      <c r="B1381" s="1"/>
    </row>
    <row r="1382" spans="2:2" x14ac:dyDescent="0.2">
      <c r="B1382" s="1"/>
    </row>
    <row r="1383" spans="2:2" x14ac:dyDescent="0.2">
      <c r="B1383" s="1"/>
    </row>
    <row r="1384" spans="2:2" x14ac:dyDescent="0.2">
      <c r="B1384" s="1"/>
    </row>
    <row r="1385" spans="2:2" x14ac:dyDescent="0.2">
      <c r="B1385" s="1"/>
    </row>
    <row r="1386" spans="2:2" x14ac:dyDescent="0.2">
      <c r="B1386" s="1"/>
    </row>
    <row r="1387" spans="2:2" x14ac:dyDescent="0.2">
      <c r="B1387" s="1"/>
    </row>
    <row r="1388" spans="2:2" x14ac:dyDescent="0.2">
      <c r="B1388" s="1"/>
    </row>
    <row r="1389" spans="2:2" x14ac:dyDescent="0.2">
      <c r="B1389" s="1"/>
    </row>
    <row r="1390" spans="2:2" x14ac:dyDescent="0.2">
      <c r="B1390" s="1"/>
    </row>
    <row r="1391" spans="2:2" x14ac:dyDescent="0.2">
      <c r="B1391" s="1"/>
    </row>
    <row r="1392" spans="2:2" x14ac:dyDescent="0.2">
      <c r="B1392" s="1"/>
    </row>
    <row r="1393" spans="2:2" x14ac:dyDescent="0.2">
      <c r="B1393" s="1"/>
    </row>
    <row r="1394" spans="2:2" x14ac:dyDescent="0.2">
      <c r="B1394" s="1"/>
    </row>
    <row r="1395" spans="2:2" x14ac:dyDescent="0.2">
      <c r="B1395" s="1"/>
    </row>
    <row r="1396" spans="2:2" x14ac:dyDescent="0.2">
      <c r="B1396" s="1"/>
    </row>
    <row r="1397" spans="2:2" x14ac:dyDescent="0.2">
      <c r="B1397" s="1"/>
    </row>
    <row r="1398" spans="2:2" x14ac:dyDescent="0.2">
      <c r="B1398" s="1"/>
    </row>
    <row r="1399" spans="2:2" x14ac:dyDescent="0.2">
      <c r="B1399" s="1"/>
    </row>
    <row r="1400" spans="2:2" x14ac:dyDescent="0.2">
      <c r="B1400" s="1"/>
    </row>
    <row r="1401" spans="2:2" x14ac:dyDescent="0.2">
      <c r="B1401" s="1"/>
    </row>
    <row r="1402" spans="2:2" x14ac:dyDescent="0.2">
      <c r="B1402" s="1"/>
    </row>
    <row r="1403" spans="2:2" x14ac:dyDescent="0.2">
      <c r="B1403" s="1"/>
    </row>
    <row r="1404" spans="2:2" x14ac:dyDescent="0.2">
      <c r="B1404" s="1"/>
    </row>
    <row r="1405" spans="2:2" x14ac:dyDescent="0.2">
      <c r="B1405" s="1"/>
    </row>
    <row r="1406" spans="2:2" x14ac:dyDescent="0.2">
      <c r="B1406" s="1"/>
    </row>
    <row r="1407" spans="2:2" x14ac:dyDescent="0.2">
      <c r="B1407" s="1"/>
    </row>
    <row r="1408" spans="2:2" x14ac:dyDescent="0.2">
      <c r="B1408" s="1"/>
    </row>
    <row r="1409" spans="2:2" x14ac:dyDescent="0.2">
      <c r="B1409" s="1"/>
    </row>
    <row r="1410" spans="2:2" x14ac:dyDescent="0.2">
      <c r="B1410" s="1"/>
    </row>
    <row r="1411" spans="2:2" x14ac:dyDescent="0.2">
      <c r="B1411" s="1"/>
    </row>
    <row r="1412" spans="2:2" x14ac:dyDescent="0.2">
      <c r="B1412" s="1"/>
    </row>
    <row r="1413" spans="2:2" x14ac:dyDescent="0.2">
      <c r="B1413" s="1"/>
    </row>
    <row r="1414" spans="2:2" x14ac:dyDescent="0.2">
      <c r="B1414" s="1"/>
    </row>
    <row r="1415" spans="2:2" x14ac:dyDescent="0.2">
      <c r="B1415" s="1"/>
    </row>
    <row r="1416" spans="2:2" x14ac:dyDescent="0.2">
      <c r="B1416" s="1"/>
    </row>
    <row r="1417" spans="2:2" x14ac:dyDescent="0.2">
      <c r="B1417" s="1"/>
    </row>
    <row r="1418" spans="2:2" x14ac:dyDescent="0.2">
      <c r="B1418" s="1"/>
    </row>
    <row r="1419" spans="2:2" x14ac:dyDescent="0.2">
      <c r="B1419" s="1"/>
    </row>
    <row r="1420" spans="2:2" x14ac:dyDescent="0.2">
      <c r="B1420" s="1"/>
    </row>
    <row r="1421" spans="2:2" x14ac:dyDescent="0.2">
      <c r="B1421" s="1"/>
    </row>
    <row r="1422" spans="2:2" x14ac:dyDescent="0.2">
      <c r="B1422" s="1"/>
    </row>
    <row r="1423" spans="2:2" x14ac:dyDescent="0.2">
      <c r="B1423" s="1"/>
    </row>
    <row r="1424" spans="2:2" x14ac:dyDescent="0.2">
      <c r="B1424" s="1"/>
    </row>
    <row r="1425" spans="2:2" x14ac:dyDescent="0.2">
      <c r="B1425" s="1"/>
    </row>
    <row r="1426" spans="2:2" x14ac:dyDescent="0.2">
      <c r="B1426" s="1"/>
    </row>
    <row r="1427" spans="2:2" x14ac:dyDescent="0.2">
      <c r="B1427" s="1"/>
    </row>
    <row r="1428" spans="2:2" x14ac:dyDescent="0.2">
      <c r="B1428" s="1"/>
    </row>
    <row r="1429" spans="2:2" x14ac:dyDescent="0.2">
      <c r="B1429" s="1"/>
    </row>
    <row r="1430" spans="2:2" x14ac:dyDescent="0.2">
      <c r="B1430" s="1"/>
    </row>
    <row r="1431" spans="2:2" x14ac:dyDescent="0.2">
      <c r="B1431" s="1"/>
    </row>
    <row r="1432" spans="2:2" x14ac:dyDescent="0.2">
      <c r="B1432" s="1"/>
    </row>
    <row r="1433" spans="2:2" x14ac:dyDescent="0.2">
      <c r="B1433" s="1"/>
    </row>
    <row r="1434" spans="2:2" x14ac:dyDescent="0.2">
      <c r="B1434" s="1"/>
    </row>
    <row r="1435" spans="2:2" x14ac:dyDescent="0.2">
      <c r="B1435" s="1"/>
    </row>
    <row r="1436" spans="2:2" x14ac:dyDescent="0.2">
      <c r="B1436" s="1"/>
    </row>
    <row r="1437" spans="2:2" x14ac:dyDescent="0.2">
      <c r="B1437" s="1"/>
    </row>
    <row r="1438" spans="2:2" x14ac:dyDescent="0.2">
      <c r="B1438" s="1"/>
    </row>
    <row r="1439" spans="2:2" x14ac:dyDescent="0.2">
      <c r="B1439" s="1"/>
    </row>
    <row r="1440" spans="2:2" x14ac:dyDescent="0.2">
      <c r="B1440" s="1"/>
    </row>
    <row r="1441" spans="2:2" x14ac:dyDescent="0.2">
      <c r="B1441" s="1"/>
    </row>
    <row r="1442" spans="2:2" x14ac:dyDescent="0.2">
      <c r="B1442" s="1"/>
    </row>
    <row r="1443" spans="2:2" x14ac:dyDescent="0.2">
      <c r="B1443" s="1"/>
    </row>
    <row r="1444" spans="2:2" x14ac:dyDescent="0.2">
      <c r="B1444" s="1"/>
    </row>
    <row r="1445" spans="2:2" x14ac:dyDescent="0.2">
      <c r="B1445" s="1"/>
    </row>
    <row r="1446" spans="2:2" x14ac:dyDescent="0.2">
      <c r="B1446" s="1"/>
    </row>
    <row r="1447" spans="2:2" x14ac:dyDescent="0.2">
      <c r="B1447" s="1"/>
    </row>
    <row r="1448" spans="2:2" x14ac:dyDescent="0.2">
      <c r="B1448" s="1"/>
    </row>
    <row r="1449" spans="2:2" x14ac:dyDescent="0.2">
      <c r="B1449" s="1"/>
    </row>
    <row r="1450" spans="2:2" x14ac:dyDescent="0.2">
      <c r="B1450" s="1"/>
    </row>
    <row r="1451" spans="2:2" x14ac:dyDescent="0.2">
      <c r="B1451" s="1"/>
    </row>
    <row r="1452" spans="2:2" x14ac:dyDescent="0.2">
      <c r="B1452" s="1"/>
    </row>
    <row r="1453" spans="2:2" x14ac:dyDescent="0.2">
      <c r="B1453" s="1"/>
    </row>
    <row r="1454" spans="2:2" x14ac:dyDescent="0.2">
      <c r="B1454" s="1"/>
    </row>
    <row r="1455" spans="2:2" x14ac:dyDescent="0.2">
      <c r="B1455" s="1"/>
    </row>
    <row r="1456" spans="2:2" x14ac:dyDescent="0.2">
      <c r="B1456" s="1"/>
    </row>
    <row r="1457" spans="2:2" x14ac:dyDescent="0.2">
      <c r="B1457" s="1"/>
    </row>
    <row r="1458" spans="2:2" x14ac:dyDescent="0.2">
      <c r="B1458" s="1"/>
    </row>
    <row r="1459" spans="2:2" x14ac:dyDescent="0.2">
      <c r="B1459" s="1"/>
    </row>
    <row r="1460" spans="2:2" x14ac:dyDescent="0.2">
      <c r="B1460" s="1"/>
    </row>
    <row r="1461" spans="2:2" x14ac:dyDescent="0.2">
      <c r="B1461" s="1"/>
    </row>
    <row r="1462" spans="2:2" x14ac:dyDescent="0.2">
      <c r="B1462" s="1"/>
    </row>
    <row r="1463" spans="2:2" x14ac:dyDescent="0.2">
      <c r="B1463" s="1"/>
    </row>
    <row r="1464" spans="2:2" x14ac:dyDescent="0.2">
      <c r="B1464" s="1"/>
    </row>
    <row r="1465" spans="2:2" x14ac:dyDescent="0.2">
      <c r="B1465" s="1"/>
    </row>
    <row r="1466" spans="2:2" x14ac:dyDescent="0.2">
      <c r="B1466" s="1"/>
    </row>
    <row r="1467" spans="2:2" x14ac:dyDescent="0.2">
      <c r="B1467" s="1"/>
    </row>
    <row r="1468" spans="2:2" x14ac:dyDescent="0.2">
      <c r="B1468" s="1"/>
    </row>
    <row r="1469" spans="2:2" x14ac:dyDescent="0.2">
      <c r="B1469" s="1"/>
    </row>
    <row r="1470" spans="2:2" x14ac:dyDescent="0.2">
      <c r="B1470" s="1"/>
    </row>
    <row r="1471" spans="2:2" x14ac:dyDescent="0.2">
      <c r="B1471" s="1"/>
    </row>
    <row r="1472" spans="2:2" x14ac:dyDescent="0.2">
      <c r="B1472" s="1"/>
    </row>
    <row r="1473" spans="2:2" x14ac:dyDescent="0.2">
      <c r="B1473" s="1"/>
    </row>
    <row r="1474" spans="2:2" x14ac:dyDescent="0.2">
      <c r="B1474" s="1"/>
    </row>
    <row r="1475" spans="2:2" x14ac:dyDescent="0.2">
      <c r="B1475" s="1"/>
    </row>
    <row r="1476" spans="2:2" x14ac:dyDescent="0.2">
      <c r="B1476" s="1"/>
    </row>
    <row r="1477" spans="2:2" x14ac:dyDescent="0.2">
      <c r="B1477" s="1"/>
    </row>
    <row r="1478" spans="2:2" x14ac:dyDescent="0.2">
      <c r="B1478" s="1"/>
    </row>
    <row r="1479" spans="2:2" x14ac:dyDescent="0.2">
      <c r="B1479" s="1"/>
    </row>
    <row r="1480" spans="2:2" x14ac:dyDescent="0.2">
      <c r="B1480" s="1"/>
    </row>
    <row r="1481" spans="2:2" x14ac:dyDescent="0.2">
      <c r="B1481" s="1"/>
    </row>
    <row r="1482" spans="2:2" x14ac:dyDescent="0.2">
      <c r="B1482" s="1"/>
    </row>
    <row r="1483" spans="2:2" x14ac:dyDescent="0.2">
      <c r="B1483" s="1"/>
    </row>
    <row r="1484" spans="2:2" x14ac:dyDescent="0.2">
      <c r="B1484" s="1"/>
    </row>
    <row r="1485" spans="2:2" x14ac:dyDescent="0.2">
      <c r="B1485" s="1"/>
    </row>
    <row r="1486" spans="2:2" x14ac:dyDescent="0.2">
      <c r="B1486" s="1"/>
    </row>
    <row r="1487" spans="2:2" x14ac:dyDescent="0.2">
      <c r="B1487" s="1"/>
    </row>
    <row r="1488" spans="2:2" x14ac:dyDescent="0.2">
      <c r="B1488" s="1"/>
    </row>
    <row r="1489" spans="2:2" x14ac:dyDescent="0.2">
      <c r="B1489" s="1"/>
    </row>
    <row r="1490" spans="2:2" x14ac:dyDescent="0.2">
      <c r="B1490" s="1"/>
    </row>
    <row r="1491" spans="2:2" x14ac:dyDescent="0.2">
      <c r="B1491" s="1"/>
    </row>
    <row r="1492" spans="2:2" x14ac:dyDescent="0.2">
      <c r="B1492" s="1"/>
    </row>
    <row r="1493" spans="2:2" x14ac:dyDescent="0.2">
      <c r="B1493" s="1"/>
    </row>
    <row r="1494" spans="2:2" x14ac:dyDescent="0.2">
      <c r="B1494" s="1"/>
    </row>
    <row r="1495" spans="2:2" x14ac:dyDescent="0.2">
      <c r="B1495" s="1"/>
    </row>
    <row r="1496" spans="2:2" x14ac:dyDescent="0.2">
      <c r="B1496" s="1"/>
    </row>
    <row r="1497" spans="2:2" x14ac:dyDescent="0.2">
      <c r="B1497" s="1"/>
    </row>
    <row r="1498" spans="2:2" x14ac:dyDescent="0.2">
      <c r="B1498" s="1"/>
    </row>
    <row r="1499" spans="2:2" x14ac:dyDescent="0.2">
      <c r="B1499" s="1"/>
    </row>
    <row r="1500" spans="2:2" x14ac:dyDescent="0.2">
      <c r="B1500" s="1"/>
    </row>
    <row r="1501" spans="2:2" x14ac:dyDescent="0.2">
      <c r="B1501" s="1"/>
    </row>
    <row r="1502" spans="2:2" x14ac:dyDescent="0.2">
      <c r="B1502" s="1"/>
    </row>
    <row r="1503" spans="2:2" x14ac:dyDescent="0.2">
      <c r="B1503" s="1"/>
    </row>
    <row r="1504" spans="2:2" x14ac:dyDescent="0.2">
      <c r="B1504" s="1"/>
    </row>
    <row r="1505" spans="2:2" x14ac:dyDescent="0.2">
      <c r="B1505" s="1"/>
    </row>
    <row r="1506" spans="2:2" x14ac:dyDescent="0.2">
      <c r="B1506" s="1"/>
    </row>
    <row r="1507" spans="2:2" x14ac:dyDescent="0.2">
      <c r="B1507" s="1"/>
    </row>
    <row r="1508" spans="2:2" x14ac:dyDescent="0.2">
      <c r="B1508" s="1"/>
    </row>
    <row r="1509" spans="2:2" x14ac:dyDescent="0.2">
      <c r="B1509" s="1"/>
    </row>
    <row r="1510" spans="2:2" x14ac:dyDescent="0.2">
      <c r="B1510" s="1"/>
    </row>
    <row r="1511" spans="2:2" x14ac:dyDescent="0.2">
      <c r="B1511" s="1"/>
    </row>
    <row r="1512" spans="2:2" x14ac:dyDescent="0.2">
      <c r="B1512" s="1"/>
    </row>
    <row r="1513" spans="2:2" x14ac:dyDescent="0.2">
      <c r="B1513" s="1"/>
    </row>
    <row r="1514" spans="2:2" x14ac:dyDescent="0.2">
      <c r="B1514" s="1"/>
    </row>
    <row r="1515" spans="2:2" x14ac:dyDescent="0.2">
      <c r="B1515" s="1"/>
    </row>
    <row r="1516" spans="2:2" x14ac:dyDescent="0.2">
      <c r="B1516" s="1"/>
    </row>
    <row r="1517" spans="2:2" x14ac:dyDescent="0.2">
      <c r="B1517" s="1"/>
    </row>
    <row r="1518" spans="2:2" x14ac:dyDescent="0.2">
      <c r="B1518" s="1"/>
    </row>
    <row r="1519" spans="2:2" x14ac:dyDescent="0.2">
      <c r="B1519" s="1"/>
    </row>
    <row r="1520" spans="2:2" x14ac:dyDescent="0.2">
      <c r="B1520" s="1"/>
    </row>
    <row r="1521" spans="2:2" x14ac:dyDescent="0.2">
      <c r="B1521" s="1"/>
    </row>
    <row r="1522" spans="2:2" x14ac:dyDescent="0.2">
      <c r="B1522" s="1"/>
    </row>
    <row r="1523" spans="2:2" x14ac:dyDescent="0.2">
      <c r="B1523" s="1"/>
    </row>
    <row r="1524" spans="2:2" x14ac:dyDescent="0.2">
      <c r="B1524" s="1"/>
    </row>
    <row r="1525" spans="2:2" x14ac:dyDescent="0.2">
      <c r="B1525" s="1"/>
    </row>
    <row r="1526" spans="2:2" x14ac:dyDescent="0.2">
      <c r="B1526" s="1"/>
    </row>
    <row r="1527" spans="2:2" x14ac:dyDescent="0.2">
      <c r="B1527" s="1"/>
    </row>
    <row r="1528" spans="2:2" x14ac:dyDescent="0.2">
      <c r="B1528" s="1"/>
    </row>
    <row r="1529" spans="2:2" x14ac:dyDescent="0.2">
      <c r="B1529" s="1"/>
    </row>
    <row r="1530" spans="2:2" x14ac:dyDescent="0.2">
      <c r="B1530" s="1"/>
    </row>
    <row r="1531" spans="2:2" x14ac:dyDescent="0.2">
      <c r="B1531" s="1"/>
    </row>
    <row r="1532" spans="2:2" x14ac:dyDescent="0.2">
      <c r="B1532" s="1"/>
    </row>
    <row r="1533" spans="2:2" x14ac:dyDescent="0.2">
      <c r="B1533" s="1"/>
    </row>
    <row r="1534" spans="2:2" x14ac:dyDescent="0.2">
      <c r="B1534" s="1"/>
    </row>
    <row r="1535" spans="2:2" x14ac:dyDescent="0.2">
      <c r="B1535" s="1"/>
    </row>
    <row r="1536" spans="2:2" x14ac:dyDescent="0.2">
      <c r="B1536" s="1"/>
    </row>
    <row r="1537" spans="2:2" x14ac:dyDescent="0.2">
      <c r="B1537" s="1"/>
    </row>
    <row r="1538" spans="2:2" x14ac:dyDescent="0.2">
      <c r="B1538" s="1"/>
    </row>
    <row r="1539" spans="2:2" x14ac:dyDescent="0.2">
      <c r="B1539" s="1"/>
    </row>
    <row r="1540" spans="2:2" x14ac:dyDescent="0.2">
      <c r="B1540" s="1"/>
    </row>
    <row r="1541" spans="2:2" x14ac:dyDescent="0.2">
      <c r="B1541" s="1"/>
    </row>
    <row r="1542" spans="2:2" x14ac:dyDescent="0.2">
      <c r="B1542" s="1"/>
    </row>
    <row r="1543" spans="2:2" x14ac:dyDescent="0.2">
      <c r="B1543" s="1"/>
    </row>
    <row r="1544" spans="2:2" x14ac:dyDescent="0.2">
      <c r="B1544" s="1"/>
    </row>
    <row r="1545" spans="2:2" x14ac:dyDescent="0.2">
      <c r="B1545" s="1"/>
    </row>
    <row r="1546" spans="2:2" x14ac:dyDescent="0.2">
      <c r="B1546" s="1"/>
    </row>
    <row r="1547" spans="2:2" x14ac:dyDescent="0.2">
      <c r="B1547" s="1"/>
    </row>
    <row r="1548" spans="2:2" x14ac:dyDescent="0.2">
      <c r="B1548" s="1"/>
    </row>
    <row r="1549" spans="2:2" x14ac:dyDescent="0.2">
      <c r="B1549" s="1"/>
    </row>
    <row r="1550" spans="2:2" x14ac:dyDescent="0.2">
      <c r="B1550" s="1"/>
    </row>
    <row r="1551" spans="2:2" x14ac:dyDescent="0.2">
      <c r="B1551" s="1"/>
    </row>
    <row r="1552" spans="2:2" x14ac:dyDescent="0.2">
      <c r="B1552" s="1"/>
    </row>
    <row r="1553" spans="2:2" x14ac:dyDescent="0.2">
      <c r="B1553" s="1"/>
    </row>
    <row r="1554" spans="2:2" x14ac:dyDescent="0.2">
      <c r="B1554" s="1"/>
    </row>
    <row r="1555" spans="2:2" x14ac:dyDescent="0.2">
      <c r="B1555" s="1"/>
    </row>
    <row r="1556" spans="2:2" x14ac:dyDescent="0.2">
      <c r="B1556" s="1"/>
    </row>
    <row r="1557" spans="2:2" x14ac:dyDescent="0.2">
      <c r="B1557" s="1"/>
    </row>
    <row r="1558" spans="2:2" x14ac:dyDescent="0.2">
      <c r="B1558" s="1"/>
    </row>
    <row r="1559" spans="2:2" x14ac:dyDescent="0.2">
      <c r="B1559" s="1"/>
    </row>
    <row r="1560" spans="2:2" x14ac:dyDescent="0.2">
      <c r="B1560" s="1"/>
    </row>
    <row r="1561" spans="2:2" x14ac:dyDescent="0.2">
      <c r="B1561" s="1"/>
    </row>
    <row r="1562" spans="2:2" x14ac:dyDescent="0.2">
      <c r="B1562" s="1"/>
    </row>
    <row r="1563" spans="2:2" x14ac:dyDescent="0.2">
      <c r="B1563" s="1"/>
    </row>
    <row r="1564" spans="2:2" x14ac:dyDescent="0.2">
      <c r="B1564" s="1"/>
    </row>
    <row r="1565" spans="2:2" x14ac:dyDescent="0.2">
      <c r="B1565" s="1"/>
    </row>
    <row r="1566" spans="2:2" x14ac:dyDescent="0.2">
      <c r="B1566" s="1"/>
    </row>
    <row r="1567" spans="2:2" x14ac:dyDescent="0.2">
      <c r="B1567" s="1"/>
    </row>
    <row r="1568" spans="2:2" x14ac:dyDescent="0.2">
      <c r="B1568" s="1"/>
    </row>
    <row r="1569" spans="2:2" x14ac:dyDescent="0.2">
      <c r="B1569" s="1"/>
    </row>
    <row r="1570" spans="2:2" x14ac:dyDescent="0.2">
      <c r="B1570" s="1"/>
    </row>
    <row r="1571" spans="2:2" x14ac:dyDescent="0.2">
      <c r="B1571" s="1"/>
    </row>
    <row r="1572" spans="2:2" x14ac:dyDescent="0.2">
      <c r="B1572" s="1"/>
    </row>
    <row r="1573" spans="2:2" x14ac:dyDescent="0.2">
      <c r="B1573" s="1"/>
    </row>
    <row r="1574" spans="2:2" x14ac:dyDescent="0.2">
      <c r="B1574" s="1"/>
    </row>
    <row r="1575" spans="2:2" x14ac:dyDescent="0.2">
      <c r="B1575" s="1"/>
    </row>
    <row r="1576" spans="2:2" x14ac:dyDescent="0.2">
      <c r="B1576" s="1"/>
    </row>
    <row r="1577" spans="2:2" x14ac:dyDescent="0.2">
      <c r="B1577" s="1"/>
    </row>
    <row r="1578" spans="2:2" x14ac:dyDescent="0.2">
      <c r="B1578" s="1"/>
    </row>
    <row r="1579" spans="2:2" x14ac:dyDescent="0.2">
      <c r="B1579" s="1"/>
    </row>
    <row r="1580" spans="2:2" x14ac:dyDescent="0.2">
      <c r="B1580" s="1"/>
    </row>
    <row r="1581" spans="2:2" x14ac:dyDescent="0.2">
      <c r="B1581" s="1"/>
    </row>
    <row r="1582" spans="2:2" x14ac:dyDescent="0.2">
      <c r="B1582" s="1"/>
    </row>
    <row r="1583" spans="2:2" x14ac:dyDescent="0.2">
      <c r="B1583" s="1"/>
    </row>
    <row r="1584" spans="2:2" x14ac:dyDescent="0.2">
      <c r="B1584" s="1"/>
    </row>
    <row r="1585" spans="2:2" x14ac:dyDescent="0.2">
      <c r="B1585" s="1"/>
    </row>
    <row r="1586" spans="2:2" x14ac:dyDescent="0.2">
      <c r="B1586" s="1"/>
    </row>
    <row r="1587" spans="2:2" x14ac:dyDescent="0.2">
      <c r="B1587" s="1"/>
    </row>
    <row r="1588" spans="2:2" x14ac:dyDescent="0.2">
      <c r="B1588" s="1"/>
    </row>
    <row r="1589" spans="2:2" x14ac:dyDescent="0.2">
      <c r="B1589" s="1"/>
    </row>
    <row r="1590" spans="2:2" x14ac:dyDescent="0.2">
      <c r="B1590" s="1"/>
    </row>
    <row r="1591" spans="2:2" x14ac:dyDescent="0.2">
      <c r="B1591" s="1"/>
    </row>
    <row r="1592" spans="2:2" x14ac:dyDescent="0.2">
      <c r="B1592" s="1"/>
    </row>
    <row r="1593" spans="2:2" x14ac:dyDescent="0.2">
      <c r="B1593" s="1"/>
    </row>
    <row r="1594" spans="2:2" x14ac:dyDescent="0.2">
      <c r="B1594" s="1"/>
    </row>
    <row r="1595" spans="2:2" x14ac:dyDescent="0.2">
      <c r="B1595" s="1"/>
    </row>
    <row r="1596" spans="2:2" x14ac:dyDescent="0.2">
      <c r="B1596" s="1"/>
    </row>
    <row r="1597" spans="2:2" x14ac:dyDescent="0.2">
      <c r="B1597" s="1"/>
    </row>
    <row r="1598" spans="2:2" x14ac:dyDescent="0.2">
      <c r="B1598" s="1"/>
    </row>
    <row r="1599" spans="2:2" x14ac:dyDescent="0.2">
      <c r="B1599" s="1"/>
    </row>
    <row r="1600" spans="2:2" x14ac:dyDescent="0.2">
      <c r="B1600" s="1"/>
    </row>
    <row r="1601" spans="2:2" x14ac:dyDescent="0.2">
      <c r="B1601" s="1"/>
    </row>
    <row r="1602" spans="2:2" x14ac:dyDescent="0.2">
      <c r="B1602" s="1"/>
    </row>
    <row r="1603" spans="2:2" x14ac:dyDescent="0.2">
      <c r="B1603" s="1"/>
    </row>
    <row r="1604" spans="2:2" x14ac:dyDescent="0.2">
      <c r="B1604" s="1"/>
    </row>
    <row r="1605" spans="2:2" x14ac:dyDescent="0.2">
      <c r="B1605" s="1"/>
    </row>
    <row r="1606" spans="2:2" x14ac:dyDescent="0.2">
      <c r="B1606" s="1"/>
    </row>
    <row r="1607" spans="2:2" x14ac:dyDescent="0.2">
      <c r="B1607" s="1"/>
    </row>
    <row r="1608" spans="2:2" x14ac:dyDescent="0.2">
      <c r="B1608" s="1"/>
    </row>
    <row r="1609" spans="2:2" x14ac:dyDescent="0.2">
      <c r="B1609" s="1"/>
    </row>
    <row r="1610" spans="2:2" x14ac:dyDescent="0.2">
      <c r="B1610" s="1"/>
    </row>
    <row r="1611" spans="2:2" x14ac:dyDescent="0.2">
      <c r="B1611" s="1"/>
    </row>
    <row r="1612" spans="2:2" x14ac:dyDescent="0.2">
      <c r="B1612" s="1"/>
    </row>
    <row r="1613" spans="2:2" x14ac:dyDescent="0.2">
      <c r="B1613" s="1"/>
    </row>
    <row r="1614" spans="2:2" x14ac:dyDescent="0.2">
      <c r="B1614" s="1"/>
    </row>
    <row r="1615" spans="2:2" x14ac:dyDescent="0.2">
      <c r="B1615" s="1"/>
    </row>
    <row r="1616" spans="2:2" x14ac:dyDescent="0.2">
      <c r="B1616" s="1"/>
    </row>
    <row r="1617" spans="2:2" x14ac:dyDescent="0.2">
      <c r="B1617" s="1"/>
    </row>
    <row r="1618" spans="2:2" x14ac:dyDescent="0.2">
      <c r="B1618" s="1"/>
    </row>
    <row r="1619" spans="2:2" x14ac:dyDescent="0.2">
      <c r="B1619" s="1"/>
    </row>
    <row r="1620" spans="2:2" x14ac:dyDescent="0.2">
      <c r="B1620" s="1"/>
    </row>
    <row r="1621" spans="2:2" x14ac:dyDescent="0.2">
      <c r="B1621" s="1"/>
    </row>
    <row r="1622" spans="2:2" x14ac:dyDescent="0.2">
      <c r="B1622" s="1"/>
    </row>
    <row r="1623" spans="2:2" x14ac:dyDescent="0.2">
      <c r="B1623" s="1"/>
    </row>
    <row r="1624" spans="2:2" x14ac:dyDescent="0.2">
      <c r="B1624" s="1"/>
    </row>
    <row r="1625" spans="2:2" x14ac:dyDescent="0.2">
      <c r="B1625" s="1"/>
    </row>
    <row r="1626" spans="2:2" x14ac:dyDescent="0.2">
      <c r="B1626" s="1"/>
    </row>
    <row r="1627" spans="2:2" x14ac:dyDescent="0.2">
      <c r="B1627" s="1"/>
    </row>
    <row r="1628" spans="2:2" x14ac:dyDescent="0.2">
      <c r="B1628" s="1"/>
    </row>
    <row r="1629" spans="2:2" x14ac:dyDescent="0.2">
      <c r="B1629" s="1"/>
    </row>
    <row r="1630" spans="2:2" x14ac:dyDescent="0.2">
      <c r="B1630" s="1"/>
    </row>
    <row r="1631" spans="2:2" x14ac:dyDescent="0.2">
      <c r="B1631" s="1"/>
    </row>
    <row r="1632" spans="2:2" x14ac:dyDescent="0.2">
      <c r="B1632" s="1"/>
    </row>
    <row r="1633" spans="2:2" x14ac:dyDescent="0.2">
      <c r="B1633" s="1"/>
    </row>
    <row r="1634" spans="2:2" x14ac:dyDescent="0.2">
      <c r="B1634" s="1"/>
    </row>
    <row r="1635" spans="2:2" x14ac:dyDescent="0.2">
      <c r="B1635" s="1"/>
    </row>
    <row r="1636" spans="2:2" x14ac:dyDescent="0.2">
      <c r="B1636" s="1"/>
    </row>
    <row r="1637" spans="2:2" x14ac:dyDescent="0.2">
      <c r="B1637" s="1"/>
    </row>
    <row r="1638" spans="2:2" x14ac:dyDescent="0.2">
      <c r="B1638" s="1"/>
    </row>
    <row r="1639" spans="2:2" x14ac:dyDescent="0.2">
      <c r="B1639" s="1"/>
    </row>
    <row r="1640" spans="2:2" x14ac:dyDescent="0.2">
      <c r="B1640" s="1"/>
    </row>
    <row r="1641" spans="2:2" x14ac:dyDescent="0.2">
      <c r="B1641" s="1"/>
    </row>
    <row r="1642" spans="2:2" x14ac:dyDescent="0.2">
      <c r="B1642" s="1"/>
    </row>
    <row r="1643" spans="2:2" x14ac:dyDescent="0.2">
      <c r="B1643" s="1"/>
    </row>
    <row r="1644" spans="2:2" x14ac:dyDescent="0.2">
      <c r="B1644" s="1"/>
    </row>
    <row r="1645" spans="2:2" x14ac:dyDescent="0.2">
      <c r="B1645" s="1"/>
    </row>
    <row r="1646" spans="2:2" x14ac:dyDescent="0.2">
      <c r="B1646" s="1"/>
    </row>
    <row r="1647" spans="2:2" x14ac:dyDescent="0.2">
      <c r="B1647" s="1"/>
    </row>
    <row r="1648" spans="2:2" x14ac:dyDescent="0.2">
      <c r="B1648" s="1"/>
    </row>
    <row r="1649" spans="2:2" x14ac:dyDescent="0.2">
      <c r="B1649" s="1"/>
    </row>
    <row r="1650" spans="2:2" x14ac:dyDescent="0.2">
      <c r="B1650" s="1"/>
    </row>
    <row r="1651" spans="2:2" x14ac:dyDescent="0.2">
      <c r="B1651" s="1"/>
    </row>
    <row r="1652" spans="2:2" x14ac:dyDescent="0.2">
      <c r="B1652" s="1"/>
    </row>
    <row r="1653" spans="2:2" x14ac:dyDescent="0.2">
      <c r="B1653" s="1"/>
    </row>
    <row r="1654" spans="2:2" x14ac:dyDescent="0.2">
      <c r="B1654" s="1"/>
    </row>
    <row r="1655" spans="2:2" x14ac:dyDescent="0.2">
      <c r="B1655" s="1"/>
    </row>
    <row r="1656" spans="2:2" x14ac:dyDescent="0.2">
      <c r="B1656" s="1"/>
    </row>
    <row r="1657" spans="2:2" x14ac:dyDescent="0.2">
      <c r="B1657" s="1"/>
    </row>
    <row r="1658" spans="2:2" x14ac:dyDescent="0.2">
      <c r="B1658" s="1"/>
    </row>
    <row r="1659" spans="2:2" x14ac:dyDescent="0.2">
      <c r="B1659" s="1"/>
    </row>
    <row r="1660" spans="2:2" x14ac:dyDescent="0.2">
      <c r="B1660" s="1"/>
    </row>
    <row r="1661" spans="2:2" x14ac:dyDescent="0.2">
      <c r="B1661" s="1"/>
    </row>
    <row r="1662" spans="2:2" x14ac:dyDescent="0.2">
      <c r="B1662" s="1"/>
    </row>
    <row r="1663" spans="2:2" x14ac:dyDescent="0.2">
      <c r="B1663" s="1"/>
    </row>
    <row r="1664" spans="2:2" x14ac:dyDescent="0.2">
      <c r="B1664" s="1"/>
    </row>
    <row r="1665" spans="2:2" x14ac:dyDescent="0.2">
      <c r="B1665" s="1"/>
    </row>
    <row r="1666" spans="2:2" x14ac:dyDescent="0.2">
      <c r="B1666" s="1"/>
    </row>
    <row r="1667" spans="2:2" x14ac:dyDescent="0.2">
      <c r="B1667" s="1"/>
    </row>
    <row r="1668" spans="2:2" x14ac:dyDescent="0.2">
      <c r="B1668" s="1"/>
    </row>
    <row r="1669" spans="2:2" x14ac:dyDescent="0.2">
      <c r="B1669" s="1"/>
    </row>
    <row r="1670" spans="2:2" x14ac:dyDescent="0.2">
      <c r="B1670" s="1"/>
    </row>
    <row r="1671" spans="2:2" x14ac:dyDescent="0.2">
      <c r="B1671" s="1"/>
    </row>
    <row r="1672" spans="2:2" x14ac:dyDescent="0.2">
      <c r="B1672" s="1"/>
    </row>
    <row r="1673" spans="2:2" x14ac:dyDescent="0.2">
      <c r="B1673" s="1"/>
    </row>
    <row r="1674" spans="2:2" x14ac:dyDescent="0.2">
      <c r="B1674" s="1"/>
    </row>
    <row r="1675" spans="2:2" x14ac:dyDescent="0.2">
      <c r="B1675" s="1"/>
    </row>
    <row r="1676" spans="2:2" x14ac:dyDescent="0.2">
      <c r="B1676" s="1"/>
    </row>
    <row r="1677" spans="2:2" x14ac:dyDescent="0.2">
      <c r="B1677" s="1"/>
    </row>
    <row r="1678" spans="2:2" x14ac:dyDescent="0.2">
      <c r="B1678" s="1"/>
    </row>
    <row r="1679" spans="2:2" x14ac:dyDescent="0.2">
      <c r="B1679" s="1"/>
    </row>
    <row r="1680" spans="2:2" x14ac:dyDescent="0.2">
      <c r="B1680" s="1"/>
    </row>
    <row r="1681" spans="2:2" x14ac:dyDescent="0.2">
      <c r="B1681" s="1"/>
    </row>
    <row r="1682" spans="2:2" x14ac:dyDescent="0.2">
      <c r="B1682" s="1"/>
    </row>
    <row r="1683" spans="2:2" x14ac:dyDescent="0.2">
      <c r="B1683" s="1"/>
    </row>
    <row r="1684" spans="2:2" x14ac:dyDescent="0.2">
      <c r="B1684" s="1"/>
    </row>
    <row r="1685" spans="2:2" x14ac:dyDescent="0.2">
      <c r="B1685" s="1"/>
    </row>
    <row r="1686" spans="2:2" x14ac:dyDescent="0.2">
      <c r="B1686" s="1"/>
    </row>
    <row r="1687" spans="2:2" x14ac:dyDescent="0.2">
      <c r="B1687" s="1"/>
    </row>
    <row r="1688" spans="2:2" x14ac:dyDescent="0.2">
      <c r="B1688" s="1"/>
    </row>
    <row r="1689" spans="2:2" x14ac:dyDescent="0.2">
      <c r="B1689" s="1"/>
    </row>
    <row r="1690" spans="2:2" x14ac:dyDescent="0.2">
      <c r="B1690" s="1"/>
    </row>
    <row r="1691" spans="2:2" x14ac:dyDescent="0.2">
      <c r="B1691" s="1"/>
    </row>
    <row r="1692" spans="2:2" x14ac:dyDescent="0.2">
      <c r="B1692" s="1"/>
    </row>
    <row r="1693" spans="2:2" x14ac:dyDescent="0.2">
      <c r="B1693" s="1"/>
    </row>
    <row r="1694" spans="2:2" x14ac:dyDescent="0.2">
      <c r="B1694" s="1"/>
    </row>
    <row r="1695" spans="2:2" x14ac:dyDescent="0.2">
      <c r="B1695" s="1"/>
    </row>
    <row r="1696" spans="2:2" x14ac:dyDescent="0.2">
      <c r="B1696" s="1"/>
    </row>
    <row r="1697" spans="2:2" x14ac:dyDescent="0.2">
      <c r="B1697" s="1"/>
    </row>
    <row r="1698" spans="2:2" x14ac:dyDescent="0.2">
      <c r="B1698" s="1"/>
    </row>
    <row r="1699" spans="2:2" x14ac:dyDescent="0.2">
      <c r="B1699" s="1"/>
    </row>
    <row r="1700" spans="2:2" x14ac:dyDescent="0.2">
      <c r="B1700" s="1"/>
    </row>
    <row r="1701" spans="2:2" x14ac:dyDescent="0.2">
      <c r="B1701" s="1"/>
    </row>
    <row r="1702" spans="2:2" x14ac:dyDescent="0.2">
      <c r="B1702" s="1"/>
    </row>
    <row r="1703" spans="2:2" x14ac:dyDescent="0.2">
      <c r="B1703" s="1"/>
    </row>
    <row r="1704" spans="2:2" x14ac:dyDescent="0.2">
      <c r="B1704" s="1"/>
    </row>
    <row r="1705" spans="2:2" x14ac:dyDescent="0.2">
      <c r="B1705" s="1"/>
    </row>
    <row r="1706" spans="2:2" x14ac:dyDescent="0.2">
      <c r="B1706" s="1"/>
    </row>
    <row r="1707" spans="2:2" x14ac:dyDescent="0.2">
      <c r="B1707" s="1"/>
    </row>
    <row r="1708" spans="2:2" x14ac:dyDescent="0.2">
      <c r="B1708" s="1"/>
    </row>
    <row r="1709" spans="2:2" x14ac:dyDescent="0.2">
      <c r="B1709" s="1"/>
    </row>
    <row r="1710" spans="2:2" x14ac:dyDescent="0.2">
      <c r="B1710" s="1"/>
    </row>
    <row r="1711" spans="2:2" x14ac:dyDescent="0.2">
      <c r="B1711" s="1"/>
    </row>
    <row r="1712" spans="2:2" x14ac:dyDescent="0.2">
      <c r="B1712" s="1"/>
    </row>
    <row r="1713" spans="2:2" x14ac:dyDescent="0.2">
      <c r="B1713" s="1"/>
    </row>
    <row r="1714" spans="2:2" x14ac:dyDescent="0.2">
      <c r="B1714" s="1"/>
    </row>
    <row r="1715" spans="2:2" x14ac:dyDescent="0.2">
      <c r="B1715" s="1"/>
    </row>
    <row r="1716" spans="2:2" x14ac:dyDescent="0.2">
      <c r="B1716" s="1"/>
    </row>
    <row r="1717" spans="2:2" x14ac:dyDescent="0.2">
      <c r="B1717" s="1"/>
    </row>
    <row r="1718" spans="2:2" x14ac:dyDescent="0.2">
      <c r="B1718" s="1"/>
    </row>
    <row r="1719" spans="2:2" x14ac:dyDescent="0.2">
      <c r="B1719" s="1"/>
    </row>
    <row r="1720" spans="2:2" x14ac:dyDescent="0.2">
      <c r="B1720" s="1"/>
    </row>
    <row r="1721" spans="2:2" x14ac:dyDescent="0.2">
      <c r="B1721" s="1"/>
    </row>
    <row r="1722" spans="2:2" x14ac:dyDescent="0.2">
      <c r="B1722" s="1"/>
    </row>
    <row r="1723" spans="2:2" x14ac:dyDescent="0.2">
      <c r="B1723" s="1"/>
    </row>
    <row r="1724" spans="2:2" x14ac:dyDescent="0.2">
      <c r="B1724" s="1"/>
    </row>
    <row r="1725" spans="2:2" x14ac:dyDescent="0.2">
      <c r="B1725" s="1"/>
    </row>
    <row r="1726" spans="2:2" x14ac:dyDescent="0.2">
      <c r="B1726" s="1"/>
    </row>
    <row r="1727" spans="2:2" x14ac:dyDescent="0.2">
      <c r="B1727" s="1"/>
    </row>
    <row r="1728" spans="2:2" x14ac:dyDescent="0.2">
      <c r="B1728" s="1"/>
    </row>
    <row r="1729" spans="2:2" x14ac:dyDescent="0.2">
      <c r="B1729" s="1"/>
    </row>
    <row r="1730" spans="2:2" x14ac:dyDescent="0.2">
      <c r="B1730" s="1"/>
    </row>
    <row r="1731" spans="2:2" x14ac:dyDescent="0.2">
      <c r="B1731" s="1"/>
    </row>
    <row r="1732" spans="2:2" x14ac:dyDescent="0.2">
      <c r="B1732" s="1"/>
    </row>
    <row r="1733" spans="2:2" x14ac:dyDescent="0.2">
      <c r="B1733" s="1"/>
    </row>
    <row r="1734" spans="2:2" x14ac:dyDescent="0.2">
      <c r="B1734" s="1"/>
    </row>
    <row r="1735" spans="2:2" x14ac:dyDescent="0.2">
      <c r="B1735" s="1"/>
    </row>
    <row r="1736" spans="2:2" x14ac:dyDescent="0.2">
      <c r="B1736" s="1"/>
    </row>
    <row r="1737" spans="2:2" x14ac:dyDescent="0.2">
      <c r="B1737" s="1"/>
    </row>
    <row r="1738" spans="2:2" x14ac:dyDescent="0.2">
      <c r="B1738" s="1"/>
    </row>
    <row r="1739" spans="2:2" x14ac:dyDescent="0.2">
      <c r="B1739" s="1"/>
    </row>
    <row r="1740" spans="2:2" x14ac:dyDescent="0.2">
      <c r="B1740" s="1"/>
    </row>
    <row r="1741" spans="2:2" x14ac:dyDescent="0.2">
      <c r="B1741" s="1"/>
    </row>
    <row r="1742" spans="2:2" x14ac:dyDescent="0.2">
      <c r="B1742" s="1"/>
    </row>
    <row r="1743" spans="2:2" x14ac:dyDescent="0.2">
      <c r="B1743" s="1"/>
    </row>
    <row r="1744" spans="2:2" x14ac:dyDescent="0.2">
      <c r="B1744" s="1"/>
    </row>
    <row r="1745" spans="2:2" x14ac:dyDescent="0.2">
      <c r="B1745" s="1"/>
    </row>
    <row r="1746" spans="2:2" x14ac:dyDescent="0.2">
      <c r="B1746" s="1"/>
    </row>
    <row r="1747" spans="2:2" x14ac:dyDescent="0.2">
      <c r="B1747" s="1"/>
    </row>
    <row r="1748" spans="2:2" x14ac:dyDescent="0.2">
      <c r="B1748" s="1"/>
    </row>
    <row r="1749" spans="2:2" x14ac:dyDescent="0.2">
      <c r="B1749" s="1"/>
    </row>
    <row r="1750" spans="2:2" x14ac:dyDescent="0.2">
      <c r="B1750" s="1"/>
    </row>
    <row r="1751" spans="2:2" x14ac:dyDescent="0.2">
      <c r="B1751" s="1"/>
    </row>
    <row r="1752" spans="2:2" x14ac:dyDescent="0.2">
      <c r="B1752" s="1"/>
    </row>
    <row r="1753" spans="2:2" x14ac:dyDescent="0.2">
      <c r="B1753" s="1"/>
    </row>
    <row r="1754" spans="2:2" x14ac:dyDescent="0.2">
      <c r="B1754" s="1"/>
    </row>
    <row r="1755" spans="2:2" x14ac:dyDescent="0.2">
      <c r="B1755" s="1"/>
    </row>
    <row r="1756" spans="2:2" x14ac:dyDescent="0.2">
      <c r="B1756" s="1"/>
    </row>
    <row r="1757" spans="2:2" x14ac:dyDescent="0.2">
      <c r="B1757" s="1"/>
    </row>
    <row r="1758" spans="2:2" x14ac:dyDescent="0.2">
      <c r="B1758" s="1"/>
    </row>
    <row r="1759" spans="2:2" x14ac:dyDescent="0.2">
      <c r="B1759" s="1"/>
    </row>
    <row r="1760" spans="2:2" x14ac:dyDescent="0.2">
      <c r="B1760" s="1"/>
    </row>
    <row r="1761" spans="2:2" x14ac:dyDescent="0.2">
      <c r="B1761" s="1"/>
    </row>
    <row r="1762" spans="2:2" x14ac:dyDescent="0.2">
      <c r="B1762" s="1"/>
    </row>
    <row r="1763" spans="2:2" x14ac:dyDescent="0.2">
      <c r="B1763" s="1"/>
    </row>
    <row r="1764" spans="2:2" x14ac:dyDescent="0.2">
      <c r="B1764" s="1"/>
    </row>
    <row r="1765" spans="2:2" x14ac:dyDescent="0.2">
      <c r="B1765" s="1"/>
    </row>
    <row r="1766" spans="2:2" x14ac:dyDescent="0.2">
      <c r="B1766" s="1"/>
    </row>
    <row r="1767" spans="2:2" x14ac:dyDescent="0.2">
      <c r="B1767" s="1"/>
    </row>
    <row r="1768" spans="2:2" x14ac:dyDescent="0.2">
      <c r="B1768" s="1"/>
    </row>
    <row r="1769" spans="2:2" x14ac:dyDescent="0.2">
      <c r="B1769" s="1"/>
    </row>
    <row r="1770" spans="2:2" x14ac:dyDescent="0.2">
      <c r="B1770" s="1"/>
    </row>
    <row r="1771" spans="2:2" x14ac:dyDescent="0.2">
      <c r="B1771" s="1"/>
    </row>
    <row r="1772" spans="2:2" x14ac:dyDescent="0.2">
      <c r="B1772" s="1"/>
    </row>
    <row r="1773" spans="2:2" x14ac:dyDescent="0.2">
      <c r="B1773" s="1"/>
    </row>
    <row r="1774" spans="2:2" x14ac:dyDescent="0.2">
      <c r="B1774" s="1"/>
    </row>
    <row r="1775" spans="2:2" x14ac:dyDescent="0.2">
      <c r="B1775" s="1"/>
    </row>
    <row r="1776" spans="2:2" x14ac:dyDescent="0.2">
      <c r="B1776" s="1"/>
    </row>
    <row r="1777" spans="2:2" x14ac:dyDescent="0.2">
      <c r="B1777" s="1"/>
    </row>
    <row r="1778" spans="2:2" x14ac:dyDescent="0.2">
      <c r="B1778" s="1"/>
    </row>
    <row r="1779" spans="2:2" x14ac:dyDescent="0.2">
      <c r="B1779" s="1"/>
    </row>
    <row r="1780" spans="2:2" x14ac:dyDescent="0.2">
      <c r="B1780" s="1"/>
    </row>
    <row r="1781" spans="2:2" x14ac:dyDescent="0.2">
      <c r="B1781" s="1"/>
    </row>
    <row r="1782" spans="2:2" x14ac:dyDescent="0.2">
      <c r="B1782" s="1"/>
    </row>
    <row r="1783" spans="2:2" x14ac:dyDescent="0.2">
      <c r="B1783" s="1"/>
    </row>
    <row r="1784" spans="2:2" x14ac:dyDescent="0.2">
      <c r="B1784" s="1"/>
    </row>
    <row r="1785" spans="2:2" x14ac:dyDescent="0.2">
      <c r="B1785" s="1"/>
    </row>
    <row r="1786" spans="2:2" x14ac:dyDescent="0.2">
      <c r="B1786" s="1"/>
    </row>
    <row r="1787" spans="2:2" x14ac:dyDescent="0.2">
      <c r="B1787" s="1"/>
    </row>
    <row r="1788" spans="2:2" x14ac:dyDescent="0.2">
      <c r="B1788" s="1"/>
    </row>
    <row r="1789" spans="2:2" x14ac:dyDescent="0.2">
      <c r="B1789" s="1"/>
    </row>
    <row r="1790" spans="2:2" x14ac:dyDescent="0.2">
      <c r="B1790" s="1"/>
    </row>
    <row r="1791" spans="2:2" x14ac:dyDescent="0.2">
      <c r="B1791" s="1"/>
    </row>
    <row r="1792" spans="2:2" x14ac:dyDescent="0.2">
      <c r="B1792" s="1"/>
    </row>
    <row r="1793" spans="2:2" x14ac:dyDescent="0.2">
      <c r="B1793" s="1"/>
    </row>
    <row r="1794" spans="2:2" x14ac:dyDescent="0.2">
      <c r="B1794" s="1"/>
    </row>
    <row r="1795" spans="2:2" x14ac:dyDescent="0.2">
      <c r="B1795" s="1"/>
    </row>
    <row r="1796" spans="2:2" x14ac:dyDescent="0.2">
      <c r="B1796" s="1"/>
    </row>
    <row r="1797" spans="2:2" x14ac:dyDescent="0.2">
      <c r="B1797" s="1"/>
    </row>
    <row r="1798" spans="2:2" x14ac:dyDescent="0.2">
      <c r="B1798" s="1"/>
    </row>
    <row r="1799" spans="2:2" x14ac:dyDescent="0.2">
      <c r="B1799" s="1"/>
    </row>
    <row r="1800" spans="2:2" x14ac:dyDescent="0.2">
      <c r="B1800" s="1"/>
    </row>
    <row r="1801" spans="2:2" x14ac:dyDescent="0.2">
      <c r="B1801" s="1"/>
    </row>
    <row r="1802" spans="2:2" x14ac:dyDescent="0.2">
      <c r="B1802" s="1"/>
    </row>
    <row r="1803" spans="2:2" x14ac:dyDescent="0.2">
      <c r="B1803" s="1"/>
    </row>
    <row r="1804" spans="2:2" x14ac:dyDescent="0.2">
      <c r="B1804" s="1"/>
    </row>
    <row r="1805" spans="2:2" x14ac:dyDescent="0.2">
      <c r="B1805" s="1"/>
    </row>
    <row r="1806" spans="2:2" x14ac:dyDescent="0.2">
      <c r="B1806" s="1"/>
    </row>
    <row r="1807" spans="2:2" x14ac:dyDescent="0.2">
      <c r="B1807" s="1"/>
    </row>
    <row r="1808" spans="2:2" x14ac:dyDescent="0.2">
      <c r="B1808" s="1"/>
    </row>
    <row r="1809" spans="2:2" x14ac:dyDescent="0.2">
      <c r="B1809" s="1"/>
    </row>
    <row r="1810" spans="2:2" x14ac:dyDescent="0.2">
      <c r="B1810" s="1"/>
    </row>
    <row r="1811" spans="2:2" x14ac:dyDescent="0.2">
      <c r="B1811" s="1"/>
    </row>
    <row r="1812" spans="2:2" x14ac:dyDescent="0.2">
      <c r="B1812" s="1"/>
    </row>
    <row r="1813" spans="2:2" x14ac:dyDescent="0.2">
      <c r="B1813" s="1"/>
    </row>
    <row r="1814" spans="2:2" x14ac:dyDescent="0.2">
      <c r="B1814" s="1"/>
    </row>
    <row r="1815" spans="2:2" x14ac:dyDescent="0.2">
      <c r="B1815" s="1"/>
    </row>
    <row r="1816" spans="2:2" x14ac:dyDescent="0.2">
      <c r="B1816" s="1"/>
    </row>
    <row r="1817" spans="2:2" x14ac:dyDescent="0.2">
      <c r="B1817" s="1"/>
    </row>
    <row r="1818" spans="2:2" x14ac:dyDescent="0.2">
      <c r="B1818" s="1"/>
    </row>
    <row r="1819" spans="2:2" x14ac:dyDescent="0.2">
      <c r="B1819" s="1"/>
    </row>
    <row r="1820" spans="2:2" x14ac:dyDescent="0.2">
      <c r="B1820" s="1"/>
    </row>
    <row r="1821" spans="2:2" x14ac:dyDescent="0.2">
      <c r="B1821" s="1"/>
    </row>
    <row r="1822" spans="2:2" x14ac:dyDescent="0.2">
      <c r="B1822" s="1"/>
    </row>
    <row r="1823" spans="2:2" x14ac:dyDescent="0.2">
      <c r="B1823" s="1"/>
    </row>
    <row r="1824" spans="2:2" x14ac:dyDescent="0.2">
      <c r="B1824" s="1"/>
    </row>
    <row r="1825" spans="2:2" x14ac:dyDescent="0.2">
      <c r="B1825" s="1"/>
    </row>
    <row r="1826" spans="2:2" x14ac:dyDescent="0.2">
      <c r="B1826" s="1"/>
    </row>
    <row r="1827" spans="2:2" x14ac:dyDescent="0.2">
      <c r="B1827" s="1"/>
    </row>
    <row r="1828" spans="2:2" x14ac:dyDescent="0.2">
      <c r="B1828" s="1"/>
    </row>
    <row r="1829" spans="2:2" x14ac:dyDescent="0.2">
      <c r="B1829" s="1"/>
    </row>
    <row r="1830" spans="2:2" x14ac:dyDescent="0.2">
      <c r="B1830" s="1"/>
    </row>
    <row r="1831" spans="2:2" x14ac:dyDescent="0.2">
      <c r="B1831" s="1"/>
    </row>
    <row r="1832" spans="2:2" x14ac:dyDescent="0.2">
      <c r="B1832" s="1"/>
    </row>
    <row r="1833" spans="2:2" x14ac:dyDescent="0.2">
      <c r="B1833" s="1"/>
    </row>
    <row r="1834" spans="2:2" x14ac:dyDescent="0.2">
      <c r="B1834" s="1"/>
    </row>
    <row r="1835" spans="2:2" x14ac:dyDescent="0.2">
      <c r="B1835" s="1"/>
    </row>
    <row r="1836" spans="2:2" x14ac:dyDescent="0.2">
      <c r="B1836" s="1"/>
    </row>
    <row r="1837" spans="2:2" x14ac:dyDescent="0.2">
      <c r="B1837" s="1"/>
    </row>
    <row r="1838" spans="2:2" x14ac:dyDescent="0.2">
      <c r="B1838" s="1"/>
    </row>
    <row r="1839" spans="2:2" x14ac:dyDescent="0.2">
      <c r="B1839" s="1"/>
    </row>
    <row r="1840" spans="2:2" x14ac:dyDescent="0.2">
      <c r="B1840" s="1"/>
    </row>
    <row r="1841" spans="2:2" x14ac:dyDescent="0.2">
      <c r="B1841" s="1"/>
    </row>
    <row r="1842" spans="2:2" x14ac:dyDescent="0.2">
      <c r="B1842" s="1"/>
    </row>
    <row r="1843" spans="2:2" x14ac:dyDescent="0.2">
      <c r="B1843" s="1"/>
    </row>
    <row r="1844" spans="2:2" x14ac:dyDescent="0.2">
      <c r="B1844" s="1"/>
    </row>
    <row r="1845" spans="2:2" x14ac:dyDescent="0.2">
      <c r="B1845" s="1"/>
    </row>
    <row r="1846" spans="2:2" x14ac:dyDescent="0.2">
      <c r="B1846" s="1"/>
    </row>
    <row r="1847" spans="2:2" x14ac:dyDescent="0.2">
      <c r="B1847" s="1"/>
    </row>
    <row r="1848" spans="2:2" x14ac:dyDescent="0.2">
      <c r="B1848" s="1"/>
    </row>
    <row r="1849" spans="2:2" x14ac:dyDescent="0.2">
      <c r="B1849" s="1"/>
    </row>
    <row r="1850" spans="2:2" x14ac:dyDescent="0.2">
      <c r="B1850" s="1"/>
    </row>
    <row r="1851" spans="2:2" x14ac:dyDescent="0.2">
      <c r="B1851" s="1"/>
    </row>
    <row r="1852" spans="2:2" x14ac:dyDescent="0.2">
      <c r="B1852" s="1"/>
    </row>
    <row r="1853" spans="2:2" x14ac:dyDescent="0.2">
      <c r="B1853" s="1"/>
    </row>
    <row r="1854" spans="2:2" x14ac:dyDescent="0.2">
      <c r="B1854" s="1"/>
    </row>
    <row r="1855" spans="2:2" x14ac:dyDescent="0.2">
      <c r="B1855" s="1"/>
    </row>
    <row r="1856" spans="2:2" x14ac:dyDescent="0.2">
      <c r="B1856" s="1"/>
    </row>
    <row r="1857" spans="2:2" x14ac:dyDescent="0.2">
      <c r="B1857" s="1"/>
    </row>
    <row r="1858" spans="2:2" x14ac:dyDescent="0.2">
      <c r="B1858" s="1"/>
    </row>
    <row r="1859" spans="2:2" x14ac:dyDescent="0.2">
      <c r="B1859" s="1"/>
    </row>
    <row r="1860" spans="2:2" x14ac:dyDescent="0.2">
      <c r="B1860" s="1"/>
    </row>
    <row r="1861" spans="2:2" x14ac:dyDescent="0.2">
      <c r="B1861" s="1"/>
    </row>
    <row r="1862" spans="2:2" x14ac:dyDescent="0.2">
      <c r="B1862" s="1"/>
    </row>
    <row r="1863" spans="2:2" x14ac:dyDescent="0.2">
      <c r="B1863" s="1"/>
    </row>
    <row r="1864" spans="2:2" x14ac:dyDescent="0.2">
      <c r="B1864" s="1"/>
    </row>
    <row r="1865" spans="2:2" x14ac:dyDescent="0.2">
      <c r="B1865" s="1"/>
    </row>
    <row r="1866" spans="2:2" x14ac:dyDescent="0.2">
      <c r="B1866" s="1"/>
    </row>
    <row r="1867" spans="2:2" x14ac:dyDescent="0.2">
      <c r="B1867" s="1"/>
    </row>
    <row r="1868" spans="2:2" x14ac:dyDescent="0.2">
      <c r="B1868" s="1"/>
    </row>
    <row r="1869" spans="2:2" x14ac:dyDescent="0.2">
      <c r="B1869" s="1"/>
    </row>
    <row r="1870" spans="2:2" x14ac:dyDescent="0.2">
      <c r="B1870" s="1"/>
    </row>
    <row r="1871" spans="2:2" x14ac:dyDescent="0.2">
      <c r="B1871" s="1"/>
    </row>
    <row r="1872" spans="2:2" x14ac:dyDescent="0.2">
      <c r="B1872" s="1"/>
    </row>
    <row r="1873" spans="2:2" x14ac:dyDescent="0.2">
      <c r="B1873" s="1"/>
    </row>
    <row r="1874" spans="2:2" x14ac:dyDescent="0.2">
      <c r="B1874" s="1"/>
    </row>
    <row r="1875" spans="2:2" x14ac:dyDescent="0.2">
      <c r="B1875" s="1"/>
    </row>
    <row r="1876" spans="2:2" x14ac:dyDescent="0.2">
      <c r="B1876" s="1"/>
    </row>
    <row r="1877" spans="2:2" x14ac:dyDescent="0.2">
      <c r="B1877" s="1"/>
    </row>
    <row r="1878" spans="2:2" x14ac:dyDescent="0.2">
      <c r="B1878" s="1"/>
    </row>
    <row r="1879" spans="2:2" x14ac:dyDescent="0.2">
      <c r="B1879" s="1"/>
    </row>
    <row r="1880" spans="2:2" x14ac:dyDescent="0.2">
      <c r="B1880" s="1"/>
    </row>
    <row r="1881" spans="2:2" x14ac:dyDescent="0.2">
      <c r="B1881" s="1"/>
    </row>
    <row r="1882" spans="2:2" x14ac:dyDescent="0.2">
      <c r="B1882" s="1"/>
    </row>
    <row r="1883" spans="2:2" x14ac:dyDescent="0.2">
      <c r="B1883" s="1"/>
    </row>
    <row r="1884" spans="2:2" x14ac:dyDescent="0.2">
      <c r="B1884" s="1"/>
    </row>
    <row r="1885" spans="2:2" x14ac:dyDescent="0.2">
      <c r="B1885" s="1"/>
    </row>
    <row r="1886" spans="2:2" x14ac:dyDescent="0.2">
      <c r="B1886" s="1"/>
    </row>
    <row r="1887" spans="2:2" x14ac:dyDescent="0.2">
      <c r="B1887" s="1"/>
    </row>
    <row r="1888" spans="2:2" x14ac:dyDescent="0.2">
      <c r="B1888" s="1"/>
    </row>
    <row r="1889" spans="2:2" x14ac:dyDescent="0.2">
      <c r="B1889" s="1"/>
    </row>
    <row r="1890" spans="2:2" x14ac:dyDescent="0.2">
      <c r="B1890" s="1"/>
    </row>
    <row r="1891" spans="2:2" x14ac:dyDescent="0.2">
      <c r="B1891" s="1"/>
    </row>
    <row r="1892" spans="2:2" x14ac:dyDescent="0.2">
      <c r="B1892" s="1"/>
    </row>
    <row r="1893" spans="2:2" x14ac:dyDescent="0.2">
      <c r="B1893" s="1"/>
    </row>
    <row r="1894" spans="2:2" x14ac:dyDescent="0.2">
      <c r="B1894" s="1"/>
    </row>
    <row r="1895" spans="2:2" x14ac:dyDescent="0.2">
      <c r="B1895" s="1"/>
    </row>
    <row r="1896" spans="2:2" x14ac:dyDescent="0.2">
      <c r="B1896" s="1"/>
    </row>
    <row r="1897" spans="2:2" x14ac:dyDescent="0.2">
      <c r="B1897" s="1"/>
    </row>
    <row r="1898" spans="2:2" x14ac:dyDescent="0.2">
      <c r="B1898" s="1"/>
    </row>
    <row r="1899" spans="2:2" x14ac:dyDescent="0.2">
      <c r="B1899" s="1"/>
    </row>
    <row r="1900" spans="2:2" x14ac:dyDescent="0.2">
      <c r="B1900" s="1"/>
    </row>
    <row r="1901" spans="2:2" x14ac:dyDescent="0.2">
      <c r="B1901" s="1"/>
    </row>
    <row r="1902" spans="2:2" x14ac:dyDescent="0.2">
      <c r="B1902" s="1"/>
    </row>
    <row r="1903" spans="2:2" x14ac:dyDescent="0.2">
      <c r="B1903" s="1"/>
    </row>
    <row r="1904" spans="2:2" x14ac:dyDescent="0.2">
      <c r="B1904" s="1"/>
    </row>
    <row r="1905" spans="2:2" x14ac:dyDescent="0.2">
      <c r="B1905" s="1"/>
    </row>
    <row r="1906" spans="2:2" x14ac:dyDescent="0.2">
      <c r="B1906" s="1"/>
    </row>
    <row r="1907" spans="2:2" x14ac:dyDescent="0.2">
      <c r="B1907" s="1"/>
    </row>
    <row r="1908" spans="2:2" x14ac:dyDescent="0.2">
      <c r="B1908" s="1"/>
    </row>
    <row r="1909" spans="2:2" x14ac:dyDescent="0.2">
      <c r="B1909" s="1"/>
    </row>
    <row r="1910" spans="2:2" x14ac:dyDescent="0.2">
      <c r="B1910" s="1"/>
    </row>
    <row r="1911" spans="2:2" x14ac:dyDescent="0.2">
      <c r="B1911" s="1"/>
    </row>
    <row r="1912" spans="2:2" x14ac:dyDescent="0.2">
      <c r="B1912" s="1"/>
    </row>
    <row r="1913" spans="2:2" x14ac:dyDescent="0.2">
      <c r="B1913" s="1"/>
    </row>
    <row r="1914" spans="2:2" x14ac:dyDescent="0.2">
      <c r="B1914" s="1"/>
    </row>
    <row r="1915" spans="2:2" x14ac:dyDescent="0.2">
      <c r="B1915" s="1"/>
    </row>
    <row r="1916" spans="2:2" x14ac:dyDescent="0.2">
      <c r="B1916" s="1"/>
    </row>
    <row r="1917" spans="2:2" x14ac:dyDescent="0.2">
      <c r="B1917" s="1"/>
    </row>
    <row r="1918" spans="2:2" x14ac:dyDescent="0.2">
      <c r="B1918" s="1"/>
    </row>
    <row r="1919" spans="2:2" x14ac:dyDescent="0.2">
      <c r="B1919" s="1"/>
    </row>
    <row r="1920" spans="2:2" x14ac:dyDescent="0.2">
      <c r="B1920" s="1"/>
    </row>
    <row r="1921" spans="2:2" x14ac:dyDescent="0.2">
      <c r="B1921" s="1"/>
    </row>
    <row r="1922" spans="2:2" x14ac:dyDescent="0.2">
      <c r="B1922" s="1"/>
    </row>
    <row r="1923" spans="2:2" x14ac:dyDescent="0.2">
      <c r="B1923" s="1"/>
    </row>
    <row r="1924" spans="2:2" x14ac:dyDescent="0.2">
      <c r="B1924" s="1"/>
    </row>
    <row r="1925" spans="2:2" x14ac:dyDescent="0.2">
      <c r="B1925" s="1"/>
    </row>
    <row r="1926" spans="2:2" x14ac:dyDescent="0.2">
      <c r="B1926" s="1"/>
    </row>
    <row r="1927" spans="2:2" x14ac:dyDescent="0.2">
      <c r="B1927" s="1"/>
    </row>
    <row r="1928" spans="2:2" x14ac:dyDescent="0.2">
      <c r="B1928" s="1"/>
    </row>
    <row r="1929" spans="2:2" x14ac:dyDescent="0.2">
      <c r="B1929" s="1"/>
    </row>
    <row r="1930" spans="2:2" x14ac:dyDescent="0.2">
      <c r="B1930" s="1"/>
    </row>
    <row r="1931" spans="2:2" x14ac:dyDescent="0.2">
      <c r="B1931" s="1"/>
    </row>
    <row r="1932" spans="2:2" x14ac:dyDescent="0.2">
      <c r="B1932" s="1"/>
    </row>
    <row r="1933" spans="2:2" x14ac:dyDescent="0.2">
      <c r="B1933" s="1"/>
    </row>
    <row r="1934" spans="2:2" x14ac:dyDescent="0.2">
      <c r="B1934" s="1"/>
    </row>
    <row r="1935" spans="2:2" x14ac:dyDescent="0.2">
      <c r="B1935" s="1"/>
    </row>
    <row r="1936" spans="2:2" x14ac:dyDescent="0.2">
      <c r="B1936" s="1"/>
    </row>
    <row r="1937" spans="2:2" x14ac:dyDescent="0.2">
      <c r="B1937" s="1"/>
    </row>
    <row r="1938" spans="2:2" x14ac:dyDescent="0.2">
      <c r="B1938" s="1"/>
    </row>
    <row r="1939" spans="2:2" x14ac:dyDescent="0.2">
      <c r="B1939" s="1"/>
    </row>
    <row r="1940" spans="2:2" x14ac:dyDescent="0.2">
      <c r="B1940" s="1"/>
    </row>
    <row r="1941" spans="2:2" x14ac:dyDescent="0.2">
      <c r="B1941" s="1"/>
    </row>
    <row r="1942" spans="2:2" x14ac:dyDescent="0.2">
      <c r="B1942" s="1"/>
    </row>
    <row r="1943" spans="2:2" x14ac:dyDescent="0.2">
      <c r="B1943" s="1"/>
    </row>
    <row r="1944" spans="2:2" x14ac:dyDescent="0.2">
      <c r="B1944" s="1"/>
    </row>
    <row r="1945" spans="2:2" x14ac:dyDescent="0.2">
      <c r="B1945" s="1"/>
    </row>
    <row r="1946" spans="2:2" x14ac:dyDescent="0.2">
      <c r="B1946" s="1"/>
    </row>
    <row r="1947" spans="2:2" x14ac:dyDescent="0.2">
      <c r="B1947" s="1"/>
    </row>
    <row r="1948" spans="2:2" x14ac:dyDescent="0.2">
      <c r="B1948" s="1"/>
    </row>
    <row r="1949" spans="2:2" x14ac:dyDescent="0.2">
      <c r="B1949" s="1"/>
    </row>
    <row r="1950" spans="2:2" x14ac:dyDescent="0.2">
      <c r="B1950" s="1"/>
    </row>
    <row r="1951" spans="2:2" x14ac:dyDescent="0.2">
      <c r="B1951" s="1"/>
    </row>
    <row r="1952" spans="2:2" x14ac:dyDescent="0.2">
      <c r="B1952" s="1"/>
    </row>
    <row r="1953" spans="2:2" x14ac:dyDescent="0.2">
      <c r="B1953" s="1"/>
    </row>
    <row r="1954" spans="2:2" x14ac:dyDescent="0.2">
      <c r="B1954" s="1"/>
    </row>
    <row r="1955" spans="2:2" x14ac:dyDescent="0.2">
      <c r="B1955" s="1"/>
    </row>
    <row r="1956" spans="2:2" x14ac:dyDescent="0.2">
      <c r="B1956" s="1"/>
    </row>
    <row r="1957" spans="2:2" x14ac:dyDescent="0.2">
      <c r="B1957" s="1"/>
    </row>
    <row r="1958" spans="2:2" x14ac:dyDescent="0.2">
      <c r="B1958" s="1"/>
    </row>
    <row r="1959" spans="2:2" x14ac:dyDescent="0.2">
      <c r="B1959" s="1"/>
    </row>
    <row r="1960" spans="2:2" x14ac:dyDescent="0.2">
      <c r="B1960" s="1"/>
    </row>
    <row r="1961" spans="2:2" x14ac:dyDescent="0.2">
      <c r="B1961" s="1"/>
    </row>
    <row r="1962" spans="2:2" x14ac:dyDescent="0.2">
      <c r="B1962" s="1"/>
    </row>
    <row r="1963" spans="2:2" x14ac:dyDescent="0.2">
      <c r="B1963" s="1"/>
    </row>
    <row r="1964" spans="2:2" x14ac:dyDescent="0.2">
      <c r="B1964" s="1"/>
    </row>
    <row r="1965" spans="2:2" x14ac:dyDescent="0.2">
      <c r="B1965" s="1"/>
    </row>
    <row r="1966" spans="2:2" x14ac:dyDescent="0.2">
      <c r="B1966" s="1"/>
    </row>
    <row r="1967" spans="2:2" x14ac:dyDescent="0.2">
      <c r="B1967" s="1"/>
    </row>
    <row r="1968" spans="2:2" x14ac:dyDescent="0.2">
      <c r="B1968" s="1"/>
    </row>
    <row r="1969" spans="2:2" x14ac:dyDescent="0.2">
      <c r="B1969" s="1"/>
    </row>
    <row r="1970" spans="2:2" x14ac:dyDescent="0.2">
      <c r="B1970" s="1"/>
    </row>
    <row r="1971" spans="2:2" x14ac:dyDescent="0.2">
      <c r="B1971" s="1"/>
    </row>
    <row r="1972" spans="2:2" x14ac:dyDescent="0.2">
      <c r="B1972" s="1"/>
    </row>
    <row r="1973" spans="2:2" x14ac:dyDescent="0.2">
      <c r="B1973" s="1"/>
    </row>
    <row r="1974" spans="2:2" x14ac:dyDescent="0.2">
      <c r="B1974" s="1"/>
    </row>
    <row r="1975" spans="2:2" x14ac:dyDescent="0.2">
      <c r="B1975" s="1"/>
    </row>
    <row r="1976" spans="2:2" x14ac:dyDescent="0.2">
      <c r="B1976" s="1"/>
    </row>
    <row r="1977" spans="2:2" x14ac:dyDescent="0.2">
      <c r="B1977" s="1"/>
    </row>
    <row r="1978" spans="2:2" x14ac:dyDescent="0.2">
      <c r="B1978" s="1"/>
    </row>
    <row r="1979" spans="2:2" x14ac:dyDescent="0.2">
      <c r="B1979" s="1"/>
    </row>
    <row r="1980" spans="2:2" x14ac:dyDescent="0.2">
      <c r="B1980" s="1"/>
    </row>
    <row r="1981" spans="2:2" x14ac:dyDescent="0.2">
      <c r="B1981" s="1"/>
    </row>
    <row r="1982" spans="2:2" x14ac:dyDescent="0.2">
      <c r="B1982" s="1"/>
    </row>
    <row r="1983" spans="2:2" x14ac:dyDescent="0.2">
      <c r="B1983" s="1"/>
    </row>
    <row r="1984" spans="2:2" x14ac:dyDescent="0.2">
      <c r="B1984" s="1"/>
    </row>
    <row r="1985" spans="2:2" x14ac:dyDescent="0.2">
      <c r="B1985" s="1"/>
    </row>
    <row r="1986" spans="2:2" x14ac:dyDescent="0.2">
      <c r="B1986" s="1"/>
    </row>
    <row r="1987" spans="2:2" x14ac:dyDescent="0.2">
      <c r="B1987" s="1"/>
    </row>
    <row r="1988" spans="2:2" x14ac:dyDescent="0.2">
      <c r="B1988" s="1"/>
    </row>
    <row r="1989" spans="2:2" x14ac:dyDescent="0.2">
      <c r="B1989" s="1"/>
    </row>
    <row r="1990" spans="2:2" x14ac:dyDescent="0.2">
      <c r="B1990" s="1"/>
    </row>
    <row r="1991" spans="2:2" x14ac:dyDescent="0.2">
      <c r="B1991" s="1"/>
    </row>
    <row r="1992" spans="2:2" x14ac:dyDescent="0.2">
      <c r="B1992" s="1"/>
    </row>
    <row r="1993" spans="2:2" x14ac:dyDescent="0.2">
      <c r="B1993" s="1"/>
    </row>
    <row r="1994" spans="2:2" x14ac:dyDescent="0.2">
      <c r="B1994" s="1"/>
    </row>
    <row r="1995" spans="2:2" x14ac:dyDescent="0.2">
      <c r="B1995" s="1"/>
    </row>
    <row r="1996" spans="2:2" x14ac:dyDescent="0.2">
      <c r="B1996" s="1"/>
    </row>
    <row r="1997" spans="2:2" x14ac:dyDescent="0.2">
      <c r="B1997" s="1"/>
    </row>
    <row r="1998" spans="2:2" x14ac:dyDescent="0.2">
      <c r="B1998" s="1"/>
    </row>
    <row r="1999" spans="2:2" x14ac:dyDescent="0.2">
      <c r="B1999" s="1"/>
    </row>
    <row r="2000" spans="2:2" x14ac:dyDescent="0.2">
      <c r="B2000" s="1"/>
    </row>
    <row r="2001" spans="2:2" x14ac:dyDescent="0.2">
      <c r="B2001" s="1"/>
    </row>
    <row r="2002" spans="2:2" x14ac:dyDescent="0.2">
      <c r="B2002" s="1"/>
    </row>
    <row r="2003" spans="2:2" x14ac:dyDescent="0.2">
      <c r="B2003" s="1"/>
    </row>
    <row r="2004" spans="2:2" x14ac:dyDescent="0.2">
      <c r="B2004" s="1"/>
    </row>
    <row r="2005" spans="2:2" x14ac:dyDescent="0.2">
      <c r="B2005" s="1"/>
    </row>
    <row r="2006" spans="2:2" x14ac:dyDescent="0.2">
      <c r="B2006" s="1"/>
    </row>
    <row r="2007" spans="2:2" x14ac:dyDescent="0.2">
      <c r="B2007" s="1"/>
    </row>
    <row r="2008" spans="2:2" x14ac:dyDescent="0.2">
      <c r="B2008" s="1"/>
    </row>
    <row r="2009" spans="2:2" x14ac:dyDescent="0.2">
      <c r="B2009" s="1"/>
    </row>
    <row r="2010" spans="2:2" x14ac:dyDescent="0.2">
      <c r="B2010" s="1"/>
    </row>
    <row r="2011" spans="2:2" x14ac:dyDescent="0.2">
      <c r="B2011" s="1"/>
    </row>
    <row r="2012" spans="2:2" x14ac:dyDescent="0.2">
      <c r="B2012" s="1"/>
    </row>
    <row r="2013" spans="2:2" x14ac:dyDescent="0.2">
      <c r="B2013" s="1"/>
    </row>
    <row r="2014" spans="2:2" x14ac:dyDescent="0.2">
      <c r="B2014" s="1"/>
    </row>
    <row r="2015" spans="2:2" x14ac:dyDescent="0.2">
      <c r="B2015" s="1"/>
    </row>
    <row r="2016" spans="2:2" x14ac:dyDescent="0.2">
      <c r="B2016" s="1"/>
    </row>
    <row r="2017" spans="2:2" x14ac:dyDescent="0.2">
      <c r="B2017" s="1"/>
    </row>
    <row r="2018" spans="2:2" x14ac:dyDescent="0.2">
      <c r="B2018" s="1"/>
    </row>
    <row r="2019" spans="2:2" x14ac:dyDescent="0.2">
      <c r="B2019" s="1"/>
    </row>
    <row r="2020" spans="2:2" x14ac:dyDescent="0.2">
      <c r="B2020" s="1"/>
    </row>
    <row r="2021" spans="2:2" x14ac:dyDescent="0.2">
      <c r="B2021" s="1"/>
    </row>
    <row r="2022" spans="2:2" x14ac:dyDescent="0.2">
      <c r="B2022" s="1"/>
    </row>
    <row r="2023" spans="2:2" x14ac:dyDescent="0.2">
      <c r="B2023" s="1"/>
    </row>
    <row r="2024" spans="2:2" x14ac:dyDescent="0.2">
      <c r="B2024" s="1"/>
    </row>
    <row r="2025" spans="2:2" x14ac:dyDescent="0.2">
      <c r="B2025" s="1"/>
    </row>
    <row r="2026" spans="2:2" x14ac:dyDescent="0.2">
      <c r="B2026" s="1"/>
    </row>
    <row r="2027" spans="2:2" x14ac:dyDescent="0.2">
      <c r="B2027" s="1"/>
    </row>
    <row r="2028" spans="2:2" x14ac:dyDescent="0.2">
      <c r="B2028" s="1"/>
    </row>
    <row r="2029" spans="2:2" x14ac:dyDescent="0.2">
      <c r="B2029" s="1"/>
    </row>
    <row r="2030" spans="2:2" x14ac:dyDescent="0.2">
      <c r="B2030" s="1"/>
    </row>
    <row r="2031" spans="2:2" x14ac:dyDescent="0.2">
      <c r="B2031" s="1"/>
    </row>
    <row r="2032" spans="2:2" x14ac:dyDescent="0.2">
      <c r="B2032" s="1"/>
    </row>
    <row r="2033" spans="2:2" x14ac:dyDescent="0.2">
      <c r="B2033" s="1"/>
    </row>
    <row r="2034" spans="2:2" x14ac:dyDescent="0.2">
      <c r="B2034" s="1"/>
    </row>
    <row r="2035" spans="2:2" x14ac:dyDescent="0.2">
      <c r="B2035" s="1"/>
    </row>
    <row r="2036" spans="2:2" x14ac:dyDescent="0.2">
      <c r="B2036" s="1"/>
    </row>
    <row r="2037" spans="2:2" x14ac:dyDescent="0.2">
      <c r="B2037" s="1"/>
    </row>
    <row r="2038" spans="2:2" x14ac:dyDescent="0.2">
      <c r="B2038" s="1"/>
    </row>
    <row r="2039" spans="2:2" x14ac:dyDescent="0.2">
      <c r="B2039" s="1"/>
    </row>
    <row r="2040" spans="2:2" x14ac:dyDescent="0.2">
      <c r="B2040" s="1"/>
    </row>
    <row r="2041" spans="2:2" x14ac:dyDescent="0.2">
      <c r="B2041" s="1"/>
    </row>
    <row r="2042" spans="2:2" x14ac:dyDescent="0.2">
      <c r="B2042" s="1"/>
    </row>
    <row r="2043" spans="2:2" x14ac:dyDescent="0.2">
      <c r="B2043" s="1"/>
    </row>
    <row r="2044" spans="2:2" x14ac:dyDescent="0.2">
      <c r="B2044" s="1"/>
    </row>
    <row r="2045" spans="2:2" x14ac:dyDescent="0.2">
      <c r="B2045" s="1"/>
    </row>
    <row r="2046" spans="2:2" x14ac:dyDescent="0.2">
      <c r="B2046" s="1"/>
    </row>
    <row r="2047" spans="2:2" x14ac:dyDescent="0.2">
      <c r="B2047" s="1"/>
    </row>
    <row r="2048" spans="2:2" x14ac:dyDescent="0.2">
      <c r="B2048" s="1"/>
    </row>
    <row r="2049" spans="2:2" x14ac:dyDescent="0.2">
      <c r="B2049" s="1"/>
    </row>
    <row r="2050" spans="2:2" x14ac:dyDescent="0.2">
      <c r="B2050" s="1"/>
    </row>
    <row r="2051" spans="2:2" x14ac:dyDescent="0.2">
      <c r="B2051" s="1"/>
    </row>
    <row r="2052" spans="2:2" x14ac:dyDescent="0.2">
      <c r="B2052" s="1"/>
    </row>
    <row r="2053" spans="2:2" x14ac:dyDescent="0.2">
      <c r="B2053" s="1"/>
    </row>
    <row r="2054" spans="2:2" x14ac:dyDescent="0.2">
      <c r="B2054" s="1"/>
    </row>
    <row r="2055" spans="2:2" x14ac:dyDescent="0.2">
      <c r="B2055" s="1"/>
    </row>
    <row r="2056" spans="2:2" x14ac:dyDescent="0.2">
      <c r="B2056" s="1"/>
    </row>
    <row r="2057" spans="2:2" x14ac:dyDescent="0.2">
      <c r="B2057" s="1"/>
    </row>
    <row r="2058" spans="2:2" x14ac:dyDescent="0.2">
      <c r="B2058" s="1"/>
    </row>
    <row r="2059" spans="2:2" x14ac:dyDescent="0.2">
      <c r="B2059" s="1"/>
    </row>
    <row r="2060" spans="2:2" x14ac:dyDescent="0.2">
      <c r="B2060" s="1"/>
    </row>
    <row r="2061" spans="2:2" x14ac:dyDescent="0.2">
      <c r="B2061" s="1"/>
    </row>
    <row r="2062" spans="2:2" x14ac:dyDescent="0.2">
      <c r="B2062" s="1"/>
    </row>
    <row r="2063" spans="2:2" x14ac:dyDescent="0.2">
      <c r="B2063" s="1"/>
    </row>
    <row r="2064" spans="2:2" x14ac:dyDescent="0.2">
      <c r="B2064" s="1"/>
    </row>
    <row r="2065" spans="2:2" x14ac:dyDescent="0.2">
      <c r="B2065" s="1"/>
    </row>
    <row r="2066" spans="2:2" x14ac:dyDescent="0.2">
      <c r="B2066" s="1"/>
    </row>
    <row r="2067" spans="2:2" x14ac:dyDescent="0.2">
      <c r="B2067" s="1"/>
    </row>
    <row r="2068" spans="2:2" x14ac:dyDescent="0.2">
      <c r="B2068" s="1"/>
    </row>
    <row r="2069" spans="2:2" x14ac:dyDescent="0.2">
      <c r="B2069" s="1"/>
    </row>
    <row r="2070" spans="2:2" x14ac:dyDescent="0.2">
      <c r="B2070" s="1"/>
    </row>
    <row r="2071" spans="2:2" x14ac:dyDescent="0.2">
      <c r="B2071" s="1"/>
    </row>
    <row r="2072" spans="2:2" x14ac:dyDescent="0.2">
      <c r="B2072" s="1"/>
    </row>
    <row r="2073" spans="2:2" x14ac:dyDescent="0.2">
      <c r="B2073" s="1"/>
    </row>
    <row r="2074" spans="2:2" x14ac:dyDescent="0.2">
      <c r="B2074" s="1"/>
    </row>
    <row r="2075" spans="2:2" x14ac:dyDescent="0.2">
      <c r="B2075" s="1"/>
    </row>
    <row r="2076" spans="2:2" x14ac:dyDescent="0.2">
      <c r="B2076" s="1"/>
    </row>
    <row r="2077" spans="2:2" x14ac:dyDescent="0.2">
      <c r="B2077" s="1"/>
    </row>
    <row r="2078" spans="2:2" x14ac:dyDescent="0.2">
      <c r="B2078" s="1"/>
    </row>
    <row r="2079" spans="2:2" x14ac:dyDescent="0.2">
      <c r="B2079" s="1"/>
    </row>
    <row r="2080" spans="2:2" x14ac:dyDescent="0.2">
      <c r="B2080" s="1"/>
    </row>
    <row r="2081" spans="2:2" x14ac:dyDescent="0.2">
      <c r="B2081" s="1"/>
    </row>
    <row r="2082" spans="2:2" x14ac:dyDescent="0.2">
      <c r="B2082" s="1"/>
    </row>
    <row r="2083" spans="2:2" x14ac:dyDescent="0.2">
      <c r="B2083" s="1"/>
    </row>
    <row r="2084" spans="2:2" x14ac:dyDescent="0.2">
      <c r="B2084" s="1"/>
    </row>
    <row r="2085" spans="2:2" x14ac:dyDescent="0.2">
      <c r="B2085" s="1"/>
    </row>
    <row r="2086" spans="2:2" x14ac:dyDescent="0.2">
      <c r="B2086" s="1"/>
    </row>
    <row r="2087" spans="2:2" x14ac:dyDescent="0.2">
      <c r="B2087" s="1"/>
    </row>
    <row r="2088" spans="2:2" x14ac:dyDescent="0.2">
      <c r="B2088" s="1"/>
    </row>
    <row r="2089" spans="2:2" x14ac:dyDescent="0.2">
      <c r="B2089" s="1"/>
    </row>
    <row r="2090" spans="2:2" x14ac:dyDescent="0.2">
      <c r="B2090" s="1"/>
    </row>
    <row r="2091" spans="2:2" x14ac:dyDescent="0.2">
      <c r="B2091" s="1"/>
    </row>
    <row r="2092" spans="2:2" x14ac:dyDescent="0.2">
      <c r="B2092" s="1"/>
    </row>
    <row r="2093" spans="2:2" x14ac:dyDescent="0.2">
      <c r="B2093" s="1"/>
    </row>
    <row r="2094" spans="2:2" x14ac:dyDescent="0.2">
      <c r="B2094" s="1"/>
    </row>
    <row r="2095" spans="2:2" x14ac:dyDescent="0.2">
      <c r="B2095" s="1"/>
    </row>
    <row r="2096" spans="2:2" x14ac:dyDescent="0.2">
      <c r="B2096" s="1"/>
    </row>
    <row r="2097" spans="2:2" x14ac:dyDescent="0.2">
      <c r="B2097" s="1"/>
    </row>
    <row r="2098" spans="2:2" x14ac:dyDescent="0.2">
      <c r="B2098" s="1"/>
    </row>
    <row r="2099" spans="2:2" x14ac:dyDescent="0.2">
      <c r="B2099" s="1"/>
    </row>
    <row r="2100" spans="2:2" x14ac:dyDescent="0.2">
      <c r="B2100" s="1"/>
    </row>
    <row r="2101" spans="2:2" x14ac:dyDescent="0.2">
      <c r="B2101" s="1"/>
    </row>
    <row r="2102" spans="2:2" x14ac:dyDescent="0.2">
      <c r="B2102" s="1"/>
    </row>
    <row r="2103" spans="2:2" x14ac:dyDescent="0.2">
      <c r="B2103" s="1"/>
    </row>
    <row r="2104" spans="2:2" x14ac:dyDescent="0.2">
      <c r="B2104" s="1"/>
    </row>
    <row r="2105" spans="2:2" x14ac:dyDescent="0.2">
      <c r="B2105" s="1"/>
    </row>
    <row r="2106" spans="2:2" x14ac:dyDescent="0.2">
      <c r="B2106" s="1"/>
    </row>
    <row r="2107" spans="2:2" x14ac:dyDescent="0.2">
      <c r="B2107" s="1"/>
    </row>
    <row r="2108" spans="2:2" x14ac:dyDescent="0.2">
      <c r="B2108" s="1"/>
    </row>
    <row r="2109" spans="2:2" x14ac:dyDescent="0.2">
      <c r="B2109" s="1"/>
    </row>
    <row r="2110" spans="2:2" x14ac:dyDescent="0.2">
      <c r="B2110" s="1"/>
    </row>
    <row r="2111" spans="2:2" x14ac:dyDescent="0.2">
      <c r="B2111" s="1"/>
    </row>
    <row r="2112" spans="2:2" x14ac:dyDescent="0.2">
      <c r="B2112" s="1"/>
    </row>
    <row r="2113" spans="2:2" x14ac:dyDescent="0.2">
      <c r="B2113" s="1"/>
    </row>
    <row r="2114" spans="2:2" x14ac:dyDescent="0.2">
      <c r="B2114" s="1"/>
    </row>
    <row r="2115" spans="2:2" x14ac:dyDescent="0.2">
      <c r="B2115" s="1"/>
    </row>
    <row r="2116" spans="2:2" x14ac:dyDescent="0.2">
      <c r="B2116" s="1"/>
    </row>
    <row r="2117" spans="2:2" x14ac:dyDescent="0.2">
      <c r="B2117" s="1"/>
    </row>
    <row r="2118" spans="2:2" x14ac:dyDescent="0.2">
      <c r="B2118" s="1"/>
    </row>
    <row r="2119" spans="2:2" x14ac:dyDescent="0.2">
      <c r="B2119" s="1"/>
    </row>
    <row r="2120" spans="2:2" x14ac:dyDescent="0.2">
      <c r="B2120" s="1"/>
    </row>
    <row r="2121" spans="2:2" x14ac:dyDescent="0.2">
      <c r="B2121" s="1"/>
    </row>
    <row r="2122" spans="2:2" x14ac:dyDescent="0.2">
      <c r="B2122" s="1"/>
    </row>
    <row r="2123" spans="2:2" x14ac:dyDescent="0.2">
      <c r="B2123" s="1"/>
    </row>
    <row r="2124" spans="2:2" x14ac:dyDescent="0.2">
      <c r="B2124" s="1"/>
    </row>
    <row r="2125" spans="2:2" x14ac:dyDescent="0.2">
      <c r="B2125" s="1"/>
    </row>
    <row r="2126" spans="2:2" x14ac:dyDescent="0.2">
      <c r="B2126" s="1"/>
    </row>
    <row r="2127" spans="2:2" x14ac:dyDescent="0.2">
      <c r="B2127" s="1"/>
    </row>
    <row r="2128" spans="2:2" x14ac:dyDescent="0.2">
      <c r="B2128" s="1"/>
    </row>
    <row r="2129" spans="2:2" x14ac:dyDescent="0.2">
      <c r="B2129" s="1"/>
    </row>
    <row r="2130" spans="2:2" x14ac:dyDescent="0.2">
      <c r="B2130" s="1"/>
    </row>
    <row r="2131" spans="2:2" x14ac:dyDescent="0.2">
      <c r="B2131" s="1"/>
    </row>
    <row r="2132" spans="2:2" x14ac:dyDescent="0.2">
      <c r="B2132" s="1"/>
    </row>
    <row r="2133" spans="2:2" x14ac:dyDescent="0.2">
      <c r="B2133" s="1"/>
    </row>
    <row r="2134" spans="2:2" x14ac:dyDescent="0.2">
      <c r="B2134" s="1"/>
    </row>
    <row r="2135" spans="2:2" x14ac:dyDescent="0.2">
      <c r="B2135" s="1"/>
    </row>
    <row r="2136" spans="2:2" x14ac:dyDescent="0.2">
      <c r="B2136" s="1"/>
    </row>
    <row r="2137" spans="2:2" x14ac:dyDescent="0.2">
      <c r="B2137" s="1"/>
    </row>
    <row r="2138" spans="2:2" x14ac:dyDescent="0.2">
      <c r="B2138" s="1"/>
    </row>
    <row r="2139" spans="2:2" x14ac:dyDescent="0.2">
      <c r="B2139" s="1"/>
    </row>
    <row r="2140" spans="2:2" x14ac:dyDescent="0.2">
      <c r="B2140" s="1"/>
    </row>
    <row r="2141" spans="2:2" x14ac:dyDescent="0.2">
      <c r="B2141" s="1"/>
    </row>
    <row r="2142" spans="2:2" x14ac:dyDescent="0.2">
      <c r="B2142" s="1"/>
    </row>
    <row r="2143" spans="2:2" x14ac:dyDescent="0.2">
      <c r="B2143" s="1"/>
    </row>
    <row r="2144" spans="2:2" x14ac:dyDescent="0.2">
      <c r="B2144" s="1"/>
    </row>
    <row r="2145" spans="2:2" x14ac:dyDescent="0.2">
      <c r="B2145" s="1"/>
    </row>
    <row r="2146" spans="2:2" x14ac:dyDescent="0.2">
      <c r="B2146" s="1"/>
    </row>
    <row r="2147" spans="2:2" x14ac:dyDescent="0.2">
      <c r="B2147" s="1"/>
    </row>
    <row r="2148" spans="2:2" x14ac:dyDescent="0.2">
      <c r="B2148" s="1"/>
    </row>
    <row r="2149" spans="2:2" x14ac:dyDescent="0.2">
      <c r="B2149" s="1"/>
    </row>
    <row r="2150" spans="2:2" x14ac:dyDescent="0.2">
      <c r="B2150" s="1"/>
    </row>
    <row r="2151" spans="2:2" x14ac:dyDescent="0.2">
      <c r="B2151" s="1"/>
    </row>
    <row r="2152" spans="2:2" x14ac:dyDescent="0.2">
      <c r="B2152" s="1"/>
    </row>
    <row r="2153" spans="2:2" x14ac:dyDescent="0.2">
      <c r="B2153" s="1"/>
    </row>
    <row r="2154" spans="2:2" x14ac:dyDescent="0.2">
      <c r="B2154" s="1"/>
    </row>
    <row r="2155" spans="2:2" x14ac:dyDescent="0.2">
      <c r="B2155" s="1"/>
    </row>
    <row r="2156" spans="2:2" x14ac:dyDescent="0.2">
      <c r="B2156" s="1"/>
    </row>
    <row r="2157" spans="2:2" x14ac:dyDescent="0.2">
      <c r="B2157" s="1"/>
    </row>
    <row r="2158" spans="2:2" x14ac:dyDescent="0.2">
      <c r="B2158" s="1"/>
    </row>
    <row r="2159" spans="2:2" x14ac:dyDescent="0.2">
      <c r="B2159" s="1"/>
    </row>
    <row r="2160" spans="2:2" x14ac:dyDescent="0.2">
      <c r="B2160" s="1"/>
    </row>
    <row r="2161" spans="2:2" x14ac:dyDescent="0.2">
      <c r="B2161" s="1"/>
    </row>
    <row r="2162" spans="2:2" x14ac:dyDescent="0.2">
      <c r="B2162" s="1"/>
    </row>
    <row r="2163" spans="2:2" x14ac:dyDescent="0.2">
      <c r="B2163" s="1"/>
    </row>
    <row r="2164" spans="2:2" x14ac:dyDescent="0.2">
      <c r="B2164" s="1"/>
    </row>
    <row r="2165" spans="2:2" x14ac:dyDescent="0.2">
      <c r="B2165" s="1"/>
    </row>
    <row r="2166" spans="2:2" x14ac:dyDescent="0.2">
      <c r="B2166" s="1"/>
    </row>
    <row r="2167" spans="2:2" x14ac:dyDescent="0.2">
      <c r="B2167" s="1"/>
    </row>
    <row r="2168" spans="2:2" x14ac:dyDescent="0.2">
      <c r="B2168" s="1"/>
    </row>
    <row r="2169" spans="2:2" x14ac:dyDescent="0.2">
      <c r="B2169" s="1"/>
    </row>
    <row r="2170" spans="2:2" x14ac:dyDescent="0.2">
      <c r="B2170" s="1"/>
    </row>
    <row r="2171" spans="2:2" x14ac:dyDescent="0.2">
      <c r="B2171" s="1"/>
    </row>
    <row r="2172" spans="2:2" x14ac:dyDescent="0.2">
      <c r="B2172" s="1"/>
    </row>
    <row r="2173" spans="2:2" x14ac:dyDescent="0.2">
      <c r="B2173" s="1"/>
    </row>
    <row r="2174" spans="2:2" x14ac:dyDescent="0.2">
      <c r="B2174" s="1"/>
    </row>
    <row r="2175" spans="2:2" x14ac:dyDescent="0.2">
      <c r="B2175" s="1"/>
    </row>
    <row r="2176" spans="2:2" x14ac:dyDescent="0.2">
      <c r="B2176" s="1"/>
    </row>
    <row r="2177" spans="2:2" x14ac:dyDescent="0.2">
      <c r="B2177" s="1"/>
    </row>
    <row r="2178" spans="2:2" x14ac:dyDescent="0.2">
      <c r="B2178" s="1"/>
    </row>
    <row r="2179" spans="2:2" x14ac:dyDescent="0.2">
      <c r="B2179" s="1"/>
    </row>
    <row r="2180" spans="2:2" x14ac:dyDescent="0.2">
      <c r="B2180" s="1"/>
    </row>
    <row r="2181" spans="2:2" x14ac:dyDescent="0.2">
      <c r="B2181" s="1"/>
    </row>
    <row r="2182" spans="2:2" x14ac:dyDescent="0.2">
      <c r="B2182" s="1"/>
    </row>
    <row r="2183" spans="2:2" x14ac:dyDescent="0.2">
      <c r="B2183" s="1"/>
    </row>
    <row r="2184" spans="2:2" x14ac:dyDescent="0.2">
      <c r="B2184" s="1"/>
    </row>
    <row r="2185" spans="2:2" x14ac:dyDescent="0.2">
      <c r="B2185" s="1"/>
    </row>
    <row r="2186" spans="2:2" x14ac:dyDescent="0.2">
      <c r="B2186" s="1"/>
    </row>
    <row r="2187" spans="2:2" x14ac:dyDescent="0.2">
      <c r="B2187" s="1"/>
    </row>
    <row r="2188" spans="2:2" x14ac:dyDescent="0.2">
      <c r="B2188" s="1"/>
    </row>
    <row r="2189" spans="2:2" x14ac:dyDescent="0.2">
      <c r="B2189" s="1"/>
    </row>
    <row r="2190" spans="2:2" x14ac:dyDescent="0.2">
      <c r="B2190" s="1"/>
    </row>
    <row r="2191" spans="2:2" x14ac:dyDescent="0.2">
      <c r="B2191" s="1"/>
    </row>
    <row r="2192" spans="2:2" x14ac:dyDescent="0.2">
      <c r="B2192" s="1"/>
    </row>
    <row r="2193" spans="2:2" x14ac:dyDescent="0.2">
      <c r="B2193" s="1"/>
    </row>
    <row r="2194" spans="2:2" x14ac:dyDescent="0.2">
      <c r="B2194" s="1"/>
    </row>
    <row r="2195" spans="2:2" x14ac:dyDescent="0.2">
      <c r="B2195" s="1"/>
    </row>
    <row r="2196" spans="2:2" x14ac:dyDescent="0.2">
      <c r="B2196" s="1"/>
    </row>
    <row r="2197" spans="2:2" x14ac:dyDescent="0.2">
      <c r="B2197" s="1"/>
    </row>
    <row r="2198" spans="2:2" x14ac:dyDescent="0.2">
      <c r="B2198" s="1"/>
    </row>
    <row r="2199" spans="2:2" x14ac:dyDescent="0.2">
      <c r="B2199" s="1"/>
    </row>
    <row r="2200" spans="2:2" x14ac:dyDescent="0.2">
      <c r="B2200" s="1"/>
    </row>
    <row r="2201" spans="2:2" x14ac:dyDescent="0.2">
      <c r="B2201" s="1"/>
    </row>
    <row r="2202" spans="2:2" x14ac:dyDescent="0.2">
      <c r="B2202" s="1"/>
    </row>
    <row r="2203" spans="2:2" x14ac:dyDescent="0.2">
      <c r="B2203" s="1"/>
    </row>
    <row r="2204" spans="2:2" x14ac:dyDescent="0.2">
      <c r="B2204" s="1"/>
    </row>
    <row r="2205" spans="2:2" x14ac:dyDescent="0.2">
      <c r="B2205" s="1"/>
    </row>
    <row r="2206" spans="2:2" x14ac:dyDescent="0.2">
      <c r="B2206" s="1"/>
    </row>
    <row r="2207" spans="2:2" x14ac:dyDescent="0.2">
      <c r="B2207" s="1"/>
    </row>
    <row r="2208" spans="2:2" x14ac:dyDescent="0.2">
      <c r="B2208" s="1"/>
    </row>
    <row r="2209" spans="2:2" x14ac:dyDescent="0.2">
      <c r="B2209" s="1"/>
    </row>
    <row r="2210" spans="2:2" x14ac:dyDescent="0.2">
      <c r="B2210" s="1"/>
    </row>
    <row r="2211" spans="2:2" x14ac:dyDescent="0.2">
      <c r="B2211" s="1"/>
    </row>
    <row r="2212" spans="2:2" x14ac:dyDescent="0.2">
      <c r="B2212" s="1"/>
    </row>
    <row r="2213" spans="2:2" x14ac:dyDescent="0.2">
      <c r="B2213" s="1"/>
    </row>
    <row r="2214" spans="2:2" x14ac:dyDescent="0.2">
      <c r="B2214" s="1"/>
    </row>
    <row r="2215" spans="2:2" x14ac:dyDescent="0.2">
      <c r="B2215" s="1"/>
    </row>
    <row r="2216" spans="2:2" x14ac:dyDescent="0.2">
      <c r="B2216" s="1"/>
    </row>
    <row r="2217" spans="2:2" x14ac:dyDescent="0.2">
      <c r="B2217" s="1"/>
    </row>
    <row r="2218" spans="2:2" x14ac:dyDescent="0.2">
      <c r="B2218" s="1"/>
    </row>
    <row r="2219" spans="2:2" x14ac:dyDescent="0.2">
      <c r="B2219" s="1"/>
    </row>
    <row r="2220" spans="2:2" x14ac:dyDescent="0.2">
      <c r="B2220" s="1"/>
    </row>
    <row r="2221" spans="2:2" x14ac:dyDescent="0.2">
      <c r="B2221" s="1"/>
    </row>
    <row r="2222" spans="2:2" x14ac:dyDescent="0.2">
      <c r="B2222" s="1"/>
    </row>
    <row r="2223" spans="2:2" x14ac:dyDescent="0.2">
      <c r="B2223" s="1"/>
    </row>
    <row r="2224" spans="2:2" x14ac:dyDescent="0.2">
      <c r="B2224" s="1"/>
    </row>
    <row r="2225" spans="2:2" x14ac:dyDescent="0.2">
      <c r="B2225" s="1"/>
    </row>
    <row r="2226" spans="2:2" x14ac:dyDescent="0.2">
      <c r="B2226" s="1"/>
    </row>
    <row r="2227" spans="2:2" x14ac:dyDescent="0.2">
      <c r="B2227" s="1"/>
    </row>
    <row r="2228" spans="2:2" x14ac:dyDescent="0.2">
      <c r="B2228" s="1"/>
    </row>
    <row r="2229" spans="2:2" x14ac:dyDescent="0.2">
      <c r="B2229" s="1"/>
    </row>
    <row r="2230" spans="2:2" x14ac:dyDescent="0.2">
      <c r="B2230" s="1"/>
    </row>
    <row r="2231" spans="2:2" x14ac:dyDescent="0.2">
      <c r="B2231" s="1"/>
    </row>
    <row r="2232" spans="2:2" x14ac:dyDescent="0.2">
      <c r="B2232" s="1"/>
    </row>
    <row r="2233" spans="2:2" x14ac:dyDescent="0.2">
      <c r="B2233" s="1"/>
    </row>
    <row r="2234" spans="2:2" x14ac:dyDescent="0.2">
      <c r="B2234" s="1"/>
    </row>
    <row r="2235" spans="2:2" x14ac:dyDescent="0.2">
      <c r="B2235" s="1"/>
    </row>
    <row r="2236" spans="2:2" x14ac:dyDescent="0.2">
      <c r="B2236" s="1"/>
    </row>
    <row r="2237" spans="2:2" x14ac:dyDescent="0.2">
      <c r="B2237" s="1"/>
    </row>
    <row r="2238" spans="2:2" x14ac:dyDescent="0.2">
      <c r="B2238" s="1"/>
    </row>
    <row r="2239" spans="2:2" x14ac:dyDescent="0.2">
      <c r="B2239" s="1"/>
    </row>
    <row r="2240" spans="2:2" x14ac:dyDescent="0.2">
      <c r="B2240" s="1"/>
    </row>
    <row r="2241" spans="2:2" x14ac:dyDescent="0.2">
      <c r="B2241" s="1"/>
    </row>
    <row r="2242" spans="2:2" x14ac:dyDescent="0.2">
      <c r="B2242" s="1"/>
    </row>
    <row r="2243" spans="2:2" x14ac:dyDescent="0.2">
      <c r="B2243" s="1"/>
    </row>
    <row r="2244" spans="2:2" x14ac:dyDescent="0.2">
      <c r="B2244" s="1"/>
    </row>
    <row r="2245" spans="2:2" x14ac:dyDescent="0.2">
      <c r="B2245" s="1"/>
    </row>
    <row r="2246" spans="2:2" x14ac:dyDescent="0.2">
      <c r="B2246" s="1"/>
    </row>
    <row r="2247" spans="2:2" x14ac:dyDescent="0.2">
      <c r="B2247" s="1"/>
    </row>
    <row r="2248" spans="2:2" x14ac:dyDescent="0.2">
      <c r="B2248" s="1"/>
    </row>
    <row r="2249" spans="2:2" x14ac:dyDescent="0.2">
      <c r="B2249" s="1"/>
    </row>
    <row r="2250" spans="2:2" x14ac:dyDescent="0.2">
      <c r="B2250" s="1"/>
    </row>
    <row r="2251" spans="2:2" x14ac:dyDescent="0.2">
      <c r="B2251" s="1"/>
    </row>
    <row r="2252" spans="2:2" x14ac:dyDescent="0.2">
      <c r="B2252" s="1"/>
    </row>
    <row r="2253" spans="2:2" x14ac:dyDescent="0.2">
      <c r="B2253" s="1"/>
    </row>
    <row r="2254" spans="2:2" x14ac:dyDescent="0.2">
      <c r="B2254" s="1"/>
    </row>
    <row r="2255" spans="2:2" x14ac:dyDescent="0.2">
      <c r="B2255" s="1"/>
    </row>
    <row r="2256" spans="2:2" x14ac:dyDescent="0.2">
      <c r="B2256" s="1"/>
    </row>
    <row r="2257" spans="2:2" x14ac:dyDescent="0.2">
      <c r="B2257" s="1"/>
    </row>
    <row r="2258" spans="2:2" x14ac:dyDescent="0.2">
      <c r="B2258" s="1"/>
    </row>
    <row r="2259" spans="2:2" x14ac:dyDescent="0.2">
      <c r="B2259" s="1"/>
    </row>
    <row r="2260" spans="2:2" x14ac:dyDescent="0.2">
      <c r="B2260" s="1"/>
    </row>
    <row r="2261" spans="2:2" x14ac:dyDescent="0.2">
      <c r="B2261" s="1"/>
    </row>
    <row r="2262" spans="2:2" x14ac:dyDescent="0.2">
      <c r="B2262" s="1"/>
    </row>
    <row r="2263" spans="2:2" x14ac:dyDescent="0.2">
      <c r="B2263" s="1"/>
    </row>
    <row r="2264" spans="2:2" x14ac:dyDescent="0.2">
      <c r="B2264" s="1"/>
    </row>
    <row r="2265" spans="2:2" x14ac:dyDescent="0.2">
      <c r="B2265" s="1"/>
    </row>
    <row r="2266" spans="2:2" x14ac:dyDescent="0.2">
      <c r="B2266" s="1"/>
    </row>
    <row r="2267" spans="2:2" x14ac:dyDescent="0.2">
      <c r="B2267" s="1"/>
    </row>
    <row r="2268" spans="2:2" x14ac:dyDescent="0.2">
      <c r="B2268" s="1"/>
    </row>
    <row r="2269" spans="2:2" x14ac:dyDescent="0.2">
      <c r="B2269" s="1"/>
    </row>
    <row r="2270" spans="2:2" x14ac:dyDescent="0.2">
      <c r="B2270" s="1"/>
    </row>
    <row r="2271" spans="2:2" x14ac:dyDescent="0.2">
      <c r="B2271" s="1"/>
    </row>
    <row r="2272" spans="2:2" x14ac:dyDescent="0.2">
      <c r="B2272" s="1"/>
    </row>
    <row r="2273" spans="2:2" x14ac:dyDescent="0.2">
      <c r="B2273" s="1"/>
    </row>
    <row r="2274" spans="2:2" x14ac:dyDescent="0.2">
      <c r="B2274" s="1"/>
    </row>
    <row r="2275" spans="2:2" x14ac:dyDescent="0.2">
      <c r="B2275" s="1"/>
    </row>
    <row r="2276" spans="2:2" x14ac:dyDescent="0.2">
      <c r="B2276" s="1"/>
    </row>
    <row r="2277" spans="2:2" x14ac:dyDescent="0.2">
      <c r="B2277" s="1"/>
    </row>
    <row r="2278" spans="2:2" x14ac:dyDescent="0.2">
      <c r="B2278" s="1"/>
    </row>
    <row r="2279" spans="2:2" x14ac:dyDescent="0.2">
      <c r="B2279" s="1"/>
    </row>
    <row r="2280" spans="2:2" x14ac:dyDescent="0.2">
      <c r="B2280" s="1"/>
    </row>
    <row r="2281" spans="2:2" x14ac:dyDescent="0.2">
      <c r="B2281" s="1"/>
    </row>
    <row r="2282" spans="2:2" x14ac:dyDescent="0.2">
      <c r="B2282" s="1"/>
    </row>
    <row r="2283" spans="2:2" x14ac:dyDescent="0.2">
      <c r="B2283" s="1"/>
    </row>
    <row r="2284" spans="2:2" x14ac:dyDescent="0.2">
      <c r="B2284" s="1"/>
    </row>
    <row r="2285" spans="2:2" x14ac:dyDescent="0.2">
      <c r="B2285" s="1"/>
    </row>
    <row r="2286" spans="2:2" x14ac:dyDescent="0.2">
      <c r="B2286" s="1"/>
    </row>
    <row r="2287" spans="2:2" x14ac:dyDescent="0.2">
      <c r="B2287" s="1"/>
    </row>
    <row r="2288" spans="2:2" x14ac:dyDescent="0.2">
      <c r="B2288" s="1"/>
    </row>
    <row r="2289" spans="2:2" x14ac:dyDescent="0.2">
      <c r="B2289" s="1"/>
    </row>
    <row r="2290" spans="2:2" x14ac:dyDescent="0.2">
      <c r="B2290" s="1"/>
    </row>
    <row r="2291" spans="2:2" x14ac:dyDescent="0.2">
      <c r="B2291" s="1"/>
    </row>
    <row r="2292" spans="2:2" x14ac:dyDescent="0.2">
      <c r="B2292" s="1"/>
    </row>
    <row r="2293" spans="2:2" x14ac:dyDescent="0.2">
      <c r="B2293" s="1"/>
    </row>
    <row r="2294" spans="2:2" x14ac:dyDescent="0.2">
      <c r="B2294" s="1"/>
    </row>
    <row r="2295" spans="2:2" x14ac:dyDescent="0.2">
      <c r="B2295" s="1"/>
    </row>
    <row r="2296" spans="2:2" x14ac:dyDescent="0.2">
      <c r="B2296" s="1"/>
    </row>
    <row r="2297" spans="2:2" x14ac:dyDescent="0.2">
      <c r="B2297" s="1"/>
    </row>
    <row r="2298" spans="2:2" x14ac:dyDescent="0.2">
      <c r="B2298" s="1"/>
    </row>
    <row r="2299" spans="2:2" x14ac:dyDescent="0.2">
      <c r="B2299" s="1"/>
    </row>
    <row r="2300" spans="2:2" x14ac:dyDescent="0.2">
      <c r="B2300" s="1"/>
    </row>
    <row r="2301" spans="2:2" x14ac:dyDescent="0.2">
      <c r="B2301" s="1"/>
    </row>
    <row r="2302" spans="2:2" x14ac:dyDescent="0.2">
      <c r="B2302" s="1"/>
    </row>
    <row r="2303" spans="2:2" x14ac:dyDescent="0.2">
      <c r="B2303" s="1"/>
    </row>
    <row r="2304" spans="2:2" x14ac:dyDescent="0.2">
      <c r="B2304" s="1"/>
    </row>
    <row r="2305" spans="2:2" x14ac:dyDescent="0.2">
      <c r="B2305" s="1"/>
    </row>
    <row r="2306" spans="2:2" x14ac:dyDescent="0.2">
      <c r="B2306" s="1"/>
    </row>
    <row r="2307" spans="2:2" x14ac:dyDescent="0.2">
      <c r="B2307" s="1"/>
    </row>
    <row r="2308" spans="2:2" x14ac:dyDescent="0.2">
      <c r="B2308" s="1"/>
    </row>
    <row r="2309" spans="2:2" x14ac:dyDescent="0.2">
      <c r="B2309" s="1"/>
    </row>
    <row r="2310" spans="2:2" x14ac:dyDescent="0.2">
      <c r="B2310" s="1"/>
    </row>
    <row r="2311" spans="2:2" x14ac:dyDescent="0.2">
      <c r="B2311" s="1"/>
    </row>
    <row r="2312" spans="2:2" x14ac:dyDescent="0.2">
      <c r="B2312" s="1"/>
    </row>
    <row r="2313" spans="2:2" x14ac:dyDescent="0.2">
      <c r="B2313" s="1"/>
    </row>
    <row r="2314" spans="2:2" x14ac:dyDescent="0.2">
      <c r="B2314" s="1"/>
    </row>
    <row r="2315" spans="2:2" x14ac:dyDescent="0.2">
      <c r="B2315" s="1"/>
    </row>
    <row r="2316" spans="2:2" x14ac:dyDescent="0.2">
      <c r="B2316" s="1"/>
    </row>
    <row r="2317" spans="2:2" x14ac:dyDescent="0.2">
      <c r="B2317" s="1"/>
    </row>
    <row r="2318" spans="2:2" x14ac:dyDescent="0.2">
      <c r="B2318" s="1"/>
    </row>
    <row r="2319" spans="2:2" x14ac:dyDescent="0.2">
      <c r="B2319" s="1"/>
    </row>
    <row r="2320" spans="2:2" x14ac:dyDescent="0.2">
      <c r="B2320" s="1"/>
    </row>
    <row r="2321" spans="2:2" x14ac:dyDescent="0.2">
      <c r="B2321" s="1"/>
    </row>
    <row r="2322" spans="2:2" x14ac:dyDescent="0.2">
      <c r="B2322" s="1"/>
    </row>
    <row r="2323" spans="2:2" x14ac:dyDescent="0.2">
      <c r="B2323" s="1"/>
    </row>
    <row r="2324" spans="2:2" x14ac:dyDescent="0.2">
      <c r="B2324" s="1"/>
    </row>
    <row r="2325" spans="2:2" x14ac:dyDescent="0.2">
      <c r="B2325" s="1"/>
    </row>
    <row r="2326" spans="2:2" x14ac:dyDescent="0.2">
      <c r="B2326" s="1"/>
    </row>
    <row r="2327" spans="2:2" x14ac:dyDescent="0.2">
      <c r="B2327" s="1"/>
    </row>
    <row r="2328" spans="2:2" x14ac:dyDescent="0.2">
      <c r="B2328" s="1"/>
    </row>
    <row r="2329" spans="2:2" x14ac:dyDescent="0.2">
      <c r="B2329" s="1"/>
    </row>
    <row r="2330" spans="2:2" x14ac:dyDescent="0.2">
      <c r="B2330" s="1"/>
    </row>
    <row r="2331" spans="2:2" x14ac:dyDescent="0.2">
      <c r="B2331" s="1"/>
    </row>
    <row r="2332" spans="2:2" x14ac:dyDescent="0.2">
      <c r="B2332" s="1"/>
    </row>
    <row r="2333" spans="2:2" x14ac:dyDescent="0.2">
      <c r="B2333" s="1"/>
    </row>
    <row r="2334" spans="2:2" x14ac:dyDescent="0.2">
      <c r="B2334" s="1"/>
    </row>
    <row r="2335" spans="2:2" x14ac:dyDescent="0.2">
      <c r="B2335" s="1"/>
    </row>
    <row r="2336" spans="2:2" x14ac:dyDescent="0.2">
      <c r="B2336" s="1"/>
    </row>
    <row r="2337" spans="2:2" x14ac:dyDescent="0.2">
      <c r="B2337" s="1"/>
    </row>
    <row r="2338" spans="2:2" x14ac:dyDescent="0.2">
      <c r="B2338" s="1"/>
    </row>
    <row r="2339" spans="2:2" x14ac:dyDescent="0.2">
      <c r="B2339" s="1"/>
    </row>
    <row r="2340" spans="2:2" x14ac:dyDescent="0.2">
      <c r="B2340" s="1"/>
    </row>
    <row r="2341" spans="2:2" x14ac:dyDescent="0.2">
      <c r="B2341" s="1"/>
    </row>
    <row r="2342" spans="2:2" x14ac:dyDescent="0.2">
      <c r="B2342" s="1"/>
    </row>
    <row r="2343" spans="2:2" x14ac:dyDescent="0.2">
      <c r="B2343" s="1"/>
    </row>
    <row r="2344" spans="2:2" x14ac:dyDescent="0.2">
      <c r="B2344" s="1"/>
    </row>
    <row r="2345" spans="2:2" x14ac:dyDescent="0.2">
      <c r="B2345" s="1"/>
    </row>
    <row r="2346" spans="2:2" x14ac:dyDescent="0.2">
      <c r="B2346" s="1"/>
    </row>
    <row r="2347" spans="2:2" x14ac:dyDescent="0.2">
      <c r="B2347" s="1"/>
    </row>
    <row r="2348" spans="2:2" x14ac:dyDescent="0.2">
      <c r="B2348" s="1"/>
    </row>
    <row r="2349" spans="2:2" x14ac:dyDescent="0.2">
      <c r="B2349" s="1"/>
    </row>
    <row r="2350" spans="2:2" x14ac:dyDescent="0.2">
      <c r="B2350" s="1"/>
    </row>
    <row r="2351" spans="2:2" x14ac:dyDescent="0.2">
      <c r="B2351" s="1"/>
    </row>
    <row r="2352" spans="2:2" x14ac:dyDescent="0.2">
      <c r="B2352" s="1"/>
    </row>
    <row r="2353" spans="2:2" x14ac:dyDescent="0.2">
      <c r="B2353" s="1"/>
    </row>
    <row r="2354" spans="2:2" x14ac:dyDescent="0.2">
      <c r="B2354" s="1"/>
    </row>
    <row r="2355" spans="2:2" x14ac:dyDescent="0.2">
      <c r="B2355" s="1"/>
    </row>
    <row r="2356" spans="2:2" x14ac:dyDescent="0.2">
      <c r="B2356" s="1"/>
    </row>
    <row r="2357" spans="2:2" x14ac:dyDescent="0.2">
      <c r="B2357" s="1"/>
    </row>
    <row r="2358" spans="2:2" x14ac:dyDescent="0.2">
      <c r="B2358" s="1"/>
    </row>
    <row r="2359" spans="2:2" x14ac:dyDescent="0.2">
      <c r="B2359" s="1"/>
    </row>
    <row r="2360" spans="2:2" x14ac:dyDescent="0.2">
      <c r="B2360" s="1"/>
    </row>
    <row r="2361" spans="2:2" x14ac:dyDescent="0.2">
      <c r="B2361" s="1"/>
    </row>
    <row r="2362" spans="2:2" x14ac:dyDescent="0.2">
      <c r="B2362" s="1"/>
    </row>
    <row r="2363" spans="2:2" x14ac:dyDescent="0.2">
      <c r="B2363" s="1"/>
    </row>
    <row r="2364" spans="2:2" x14ac:dyDescent="0.2">
      <c r="B2364" s="1"/>
    </row>
    <row r="2365" spans="2:2" x14ac:dyDescent="0.2">
      <c r="B2365" s="1"/>
    </row>
    <row r="2366" spans="2:2" x14ac:dyDescent="0.2">
      <c r="B2366" s="1"/>
    </row>
    <row r="2367" spans="2:2" x14ac:dyDescent="0.2">
      <c r="B2367" s="1"/>
    </row>
    <row r="2368" spans="2:2" x14ac:dyDescent="0.2">
      <c r="B2368" s="1"/>
    </row>
    <row r="2369" spans="2:2" x14ac:dyDescent="0.2">
      <c r="B2369" s="1"/>
    </row>
    <row r="2370" spans="2:2" x14ac:dyDescent="0.2">
      <c r="B2370" s="1"/>
    </row>
    <row r="2371" spans="2:2" x14ac:dyDescent="0.2">
      <c r="B2371" s="1"/>
    </row>
    <row r="2372" spans="2:2" x14ac:dyDescent="0.2">
      <c r="B2372" s="1"/>
    </row>
    <row r="2373" spans="2:2" x14ac:dyDescent="0.2">
      <c r="B2373" s="1"/>
    </row>
    <row r="2374" spans="2:2" x14ac:dyDescent="0.2">
      <c r="B2374" s="1"/>
    </row>
    <row r="2375" spans="2:2" x14ac:dyDescent="0.2">
      <c r="B2375" s="1"/>
    </row>
    <row r="2376" spans="2:2" x14ac:dyDescent="0.2">
      <c r="B2376" s="1"/>
    </row>
    <row r="2377" spans="2:2" x14ac:dyDescent="0.2">
      <c r="B2377" s="1"/>
    </row>
    <row r="2378" spans="2:2" x14ac:dyDescent="0.2">
      <c r="B2378" s="1"/>
    </row>
    <row r="2379" spans="2:2" x14ac:dyDescent="0.2">
      <c r="B2379" s="1"/>
    </row>
    <row r="2380" spans="2:2" x14ac:dyDescent="0.2">
      <c r="B2380" s="1"/>
    </row>
    <row r="2381" spans="2:2" x14ac:dyDescent="0.2">
      <c r="B2381" s="1"/>
    </row>
    <row r="2382" spans="2:2" x14ac:dyDescent="0.2">
      <c r="B2382" s="1"/>
    </row>
    <row r="2383" spans="2:2" x14ac:dyDescent="0.2">
      <c r="B2383" s="1"/>
    </row>
    <row r="2384" spans="2:2" x14ac:dyDescent="0.2">
      <c r="B2384" s="1"/>
    </row>
    <row r="2385" spans="2:2" x14ac:dyDescent="0.2">
      <c r="B2385" s="1"/>
    </row>
    <row r="2386" spans="2:2" x14ac:dyDescent="0.2">
      <c r="B2386" s="1"/>
    </row>
    <row r="2387" spans="2:2" x14ac:dyDescent="0.2">
      <c r="B2387" s="1"/>
    </row>
    <row r="2388" spans="2:2" x14ac:dyDescent="0.2">
      <c r="B2388" s="1"/>
    </row>
    <row r="2389" spans="2:2" x14ac:dyDescent="0.2">
      <c r="B2389" s="1"/>
    </row>
    <row r="2390" spans="2:2" x14ac:dyDescent="0.2">
      <c r="B2390" s="1"/>
    </row>
    <row r="2391" spans="2:2" x14ac:dyDescent="0.2">
      <c r="B2391" s="1"/>
    </row>
    <row r="2392" spans="2:2" x14ac:dyDescent="0.2">
      <c r="B2392" s="1"/>
    </row>
    <row r="2393" spans="2:2" x14ac:dyDescent="0.2">
      <c r="B2393" s="1"/>
    </row>
    <row r="2394" spans="2:2" x14ac:dyDescent="0.2">
      <c r="B2394" s="1"/>
    </row>
    <row r="2395" spans="2:2" x14ac:dyDescent="0.2">
      <c r="B2395" s="1"/>
    </row>
    <row r="2396" spans="2:2" x14ac:dyDescent="0.2">
      <c r="B2396" s="1"/>
    </row>
    <row r="2397" spans="2:2" x14ac:dyDescent="0.2">
      <c r="B2397" s="1"/>
    </row>
    <row r="2398" spans="2:2" x14ac:dyDescent="0.2">
      <c r="B2398" s="1"/>
    </row>
    <row r="2399" spans="2:2" x14ac:dyDescent="0.2">
      <c r="B2399" s="1"/>
    </row>
    <row r="2400" spans="2:2" x14ac:dyDescent="0.2">
      <c r="B2400" s="1"/>
    </row>
    <row r="2401" spans="2:2" x14ac:dyDescent="0.2">
      <c r="B2401" s="1"/>
    </row>
    <row r="2402" spans="2:2" x14ac:dyDescent="0.2">
      <c r="B2402" s="1"/>
    </row>
    <row r="2403" spans="2:2" x14ac:dyDescent="0.2">
      <c r="B2403" s="1"/>
    </row>
    <row r="2404" spans="2:2" x14ac:dyDescent="0.2">
      <c r="B2404" s="1"/>
    </row>
    <row r="2405" spans="2:2" x14ac:dyDescent="0.2">
      <c r="B2405" s="1"/>
    </row>
    <row r="2406" spans="2:2" x14ac:dyDescent="0.2">
      <c r="B2406" s="1"/>
    </row>
    <row r="2407" spans="2:2" x14ac:dyDescent="0.2">
      <c r="B2407" s="1"/>
    </row>
    <row r="2408" spans="2:2" x14ac:dyDescent="0.2">
      <c r="B2408" s="1"/>
    </row>
    <row r="2409" spans="2:2" x14ac:dyDescent="0.2">
      <c r="B2409" s="1"/>
    </row>
    <row r="2410" spans="2:2" x14ac:dyDescent="0.2">
      <c r="B2410" s="1"/>
    </row>
    <row r="2411" spans="2:2" x14ac:dyDescent="0.2">
      <c r="B2411" s="1"/>
    </row>
    <row r="2412" spans="2:2" x14ac:dyDescent="0.2">
      <c r="B2412" s="1"/>
    </row>
    <row r="2413" spans="2:2" x14ac:dyDescent="0.2">
      <c r="B2413" s="1"/>
    </row>
    <row r="2414" spans="2:2" x14ac:dyDescent="0.2">
      <c r="B2414" s="1"/>
    </row>
    <row r="2415" spans="2:2" x14ac:dyDescent="0.2">
      <c r="B2415" s="1"/>
    </row>
    <row r="2416" spans="2:2" x14ac:dyDescent="0.2">
      <c r="B2416" s="1"/>
    </row>
    <row r="2417" spans="2:2" x14ac:dyDescent="0.2">
      <c r="B2417" s="1"/>
    </row>
    <row r="2418" spans="2:2" x14ac:dyDescent="0.2">
      <c r="B2418" s="1"/>
    </row>
    <row r="2419" spans="2:2" x14ac:dyDescent="0.2">
      <c r="B2419" s="1"/>
    </row>
    <row r="2420" spans="2:2" x14ac:dyDescent="0.2">
      <c r="B2420" s="1"/>
    </row>
    <row r="2421" spans="2:2" x14ac:dyDescent="0.2">
      <c r="B2421" s="1"/>
    </row>
    <row r="2422" spans="2:2" x14ac:dyDescent="0.2">
      <c r="B2422" s="1"/>
    </row>
    <row r="2423" spans="2:2" x14ac:dyDescent="0.2">
      <c r="B2423" s="1"/>
    </row>
    <row r="2424" spans="2:2" x14ac:dyDescent="0.2">
      <c r="B2424" s="1"/>
    </row>
    <row r="2425" spans="2:2" x14ac:dyDescent="0.2">
      <c r="B2425" s="1"/>
    </row>
    <row r="2426" spans="2:2" x14ac:dyDescent="0.2">
      <c r="B2426" s="1"/>
    </row>
    <row r="2427" spans="2:2" x14ac:dyDescent="0.2">
      <c r="B2427" s="1"/>
    </row>
    <row r="2428" spans="2:2" x14ac:dyDescent="0.2">
      <c r="B2428" s="1"/>
    </row>
    <row r="2429" spans="2:2" x14ac:dyDescent="0.2">
      <c r="B2429" s="1"/>
    </row>
    <row r="2430" spans="2:2" x14ac:dyDescent="0.2">
      <c r="B2430" s="1"/>
    </row>
    <row r="2431" spans="2:2" x14ac:dyDescent="0.2">
      <c r="B2431" s="1"/>
    </row>
    <row r="2432" spans="2:2" x14ac:dyDescent="0.2">
      <c r="B2432" s="1"/>
    </row>
    <row r="2433" spans="2:2" x14ac:dyDescent="0.2">
      <c r="B2433" s="1"/>
    </row>
    <row r="2434" spans="2:2" x14ac:dyDescent="0.2">
      <c r="B2434" s="1"/>
    </row>
    <row r="2435" spans="2:2" x14ac:dyDescent="0.2">
      <c r="B2435" s="1"/>
    </row>
    <row r="2436" spans="2:2" x14ac:dyDescent="0.2">
      <c r="B2436" s="1"/>
    </row>
    <row r="2437" spans="2:2" x14ac:dyDescent="0.2">
      <c r="B2437" s="1"/>
    </row>
    <row r="2438" spans="2:2" x14ac:dyDescent="0.2">
      <c r="B2438" s="1"/>
    </row>
    <row r="2439" spans="2:2" x14ac:dyDescent="0.2">
      <c r="B2439" s="1"/>
    </row>
    <row r="2440" spans="2:2" x14ac:dyDescent="0.2">
      <c r="B2440" s="1"/>
    </row>
    <row r="2441" spans="2:2" x14ac:dyDescent="0.2">
      <c r="B2441" s="1"/>
    </row>
    <row r="2442" spans="2:2" x14ac:dyDescent="0.2">
      <c r="B2442" s="1"/>
    </row>
    <row r="2443" spans="2:2" x14ac:dyDescent="0.2">
      <c r="B2443" s="1"/>
    </row>
    <row r="2444" spans="2:2" x14ac:dyDescent="0.2">
      <c r="B2444" s="1"/>
    </row>
    <row r="2445" spans="2:2" x14ac:dyDescent="0.2">
      <c r="B2445" s="1"/>
    </row>
    <row r="2446" spans="2:2" x14ac:dyDescent="0.2">
      <c r="B2446" s="1"/>
    </row>
    <row r="2447" spans="2:2" x14ac:dyDescent="0.2">
      <c r="B2447" s="1"/>
    </row>
    <row r="2448" spans="2:2" x14ac:dyDescent="0.2">
      <c r="B2448" s="1"/>
    </row>
    <row r="2449" spans="2:2" x14ac:dyDescent="0.2">
      <c r="B2449" s="1"/>
    </row>
    <row r="2450" spans="2:2" x14ac:dyDescent="0.2">
      <c r="B2450" s="1"/>
    </row>
    <row r="2451" spans="2:2" x14ac:dyDescent="0.2">
      <c r="B2451" s="1"/>
    </row>
    <row r="2452" spans="2:2" x14ac:dyDescent="0.2">
      <c r="B2452" s="1"/>
    </row>
    <row r="2453" spans="2:2" x14ac:dyDescent="0.2">
      <c r="B2453" s="1"/>
    </row>
    <row r="2454" spans="2:2" x14ac:dyDescent="0.2">
      <c r="B2454" s="1"/>
    </row>
    <row r="2455" spans="2:2" x14ac:dyDescent="0.2">
      <c r="B2455" s="1"/>
    </row>
    <row r="2456" spans="2:2" x14ac:dyDescent="0.2">
      <c r="B2456" s="1"/>
    </row>
    <row r="2457" spans="2:2" x14ac:dyDescent="0.2">
      <c r="B2457" s="1"/>
    </row>
    <row r="2458" spans="2:2" x14ac:dyDescent="0.2">
      <c r="B2458" s="1"/>
    </row>
    <row r="2459" spans="2:2" x14ac:dyDescent="0.2">
      <c r="B2459" s="1"/>
    </row>
    <row r="2460" spans="2:2" x14ac:dyDescent="0.2">
      <c r="B2460" s="1"/>
    </row>
    <row r="2461" spans="2:2" x14ac:dyDescent="0.2">
      <c r="B2461" s="1"/>
    </row>
    <row r="2462" spans="2:2" x14ac:dyDescent="0.2">
      <c r="B2462" s="1"/>
    </row>
    <row r="2463" spans="2:2" x14ac:dyDescent="0.2">
      <c r="B2463" s="1"/>
    </row>
    <row r="2464" spans="2:2" x14ac:dyDescent="0.2">
      <c r="B2464" s="1"/>
    </row>
    <row r="2465" spans="2:2" x14ac:dyDescent="0.2">
      <c r="B2465" s="1"/>
    </row>
    <row r="2466" spans="2:2" x14ac:dyDescent="0.2">
      <c r="B2466" s="1"/>
    </row>
    <row r="2467" spans="2:2" x14ac:dyDescent="0.2">
      <c r="B2467" s="1"/>
    </row>
    <row r="2468" spans="2:2" x14ac:dyDescent="0.2">
      <c r="B2468" s="1"/>
    </row>
    <row r="2469" spans="2:2" x14ac:dyDescent="0.2">
      <c r="B2469" s="1"/>
    </row>
    <row r="2470" spans="2:2" x14ac:dyDescent="0.2">
      <c r="B2470" s="1"/>
    </row>
    <row r="2471" spans="2:2" x14ac:dyDescent="0.2">
      <c r="B2471" s="1"/>
    </row>
    <row r="2472" spans="2:2" x14ac:dyDescent="0.2">
      <c r="B2472" s="1"/>
    </row>
    <row r="2473" spans="2:2" x14ac:dyDescent="0.2">
      <c r="B2473" s="1"/>
    </row>
    <row r="2474" spans="2:2" x14ac:dyDescent="0.2">
      <c r="B2474" s="1"/>
    </row>
    <row r="2475" spans="2:2" x14ac:dyDescent="0.2">
      <c r="B2475" s="1"/>
    </row>
    <row r="2476" spans="2:2" x14ac:dyDescent="0.2">
      <c r="B2476" s="1"/>
    </row>
    <row r="2477" spans="2:2" x14ac:dyDescent="0.2">
      <c r="B2477" s="1"/>
    </row>
    <row r="2478" spans="2:2" x14ac:dyDescent="0.2">
      <c r="B2478" s="1"/>
    </row>
    <row r="2479" spans="2:2" x14ac:dyDescent="0.2">
      <c r="B2479" s="1"/>
    </row>
    <row r="2480" spans="2:2" x14ac:dyDescent="0.2">
      <c r="B2480" s="1"/>
    </row>
    <row r="2481" spans="2:2" x14ac:dyDescent="0.2">
      <c r="B2481" s="1"/>
    </row>
    <row r="2482" spans="2:2" x14ac:dyDescent="0.2">
      <c r="B2482" s="1"/>
    </row>
    <row r="2483" spans="2:2" x14ac:dyDescent="0.2">
      <c r="B2483" s="1"/>
    </row>
    <row r="2484" spans="2:2" x14ac:dyDescent="0.2">
      <c r="B2484" s="1"/>
    </row>
    <row r="2485" spans="2:2" x14ac:dyDescent="0.2">
      <c r="B2485" s="1"/>
    </row>
    <row r="2486" spans="2:2" x14ac:dyDescent="0.2">
      <c r="B2486" s="1"/>
    </row>
    <row r="2487" spans="2:2" x14ac:dyDescent="0.2">
      <c r="B2487" s="1"/>
    </row>
    <row r="2488" spans="2:2" x14ac:dyDescent="0.2">
      <c r="B2488" s="1"/>
    </row>
    <row r="2489" spans="2:2" x14ac:dyDescent="0.2">
      <c r="B2489" s="1"/>
    </row>
    <row r="2490" spans="2:2" x14ac:dyDescent="0.2">
      <c r="B2490" s="1"/>
    </row>
    <row r="2491" spans="2:2" x14ac:dyDescent="0.2">
      <c r="B2491" s="1"/>
    </row>
    <row r="2492" spans="2:2" x14ac:dyDescent="0.2">
      <c r="B2492" s="1"/>
    </row>
    <row r="2493" spans="2:2" x14ac:dyDescent="0.2">
      <c r="B2493" s="1"/>
    </row>
    <row r="2494" spans="2:2" x14ac:dyDescent="0.2">
      <c r="B2494" s="1"/>
    </row>
    <row r="2495" spans="2:2" x14ac:dyDescent="0.2">
      <c r="B2495" s="1"/>
    </row>
    <row r="2496" spans="2:2" x14ac:dyDescent="0.2">
      <c r="B2496" s="1"/>
    </row>
    <row r="2497" spans="2:2" x14ac:dyDescent="0.2">
      <c r="B2497" s="1"/>
    </row>
    <row r="2498" spans="2:2" x14ac:dyDescent="0.2">
      <c r="B2498" s="1"/>
    </row>
    <row r="2499" spans="2:2" x14ac:dyDescent="0.2">
      <c r="B2499" s="1"/>
    </row>
    <row r="2500" spans="2:2" x14ac:dyDescent="0.2">
      <c r="B2500" s="1"/>
    </row>
    <row r="2501" spans="2:2" x14ac:dyDescent="0.2">
      <c r="B2501" s="1"/>
    </row>
    <row r="2502" spans="2:2" x14ac:dyDescent="0.2">
      <c r="B2502" s="1"/>
    </row>
    <row r="2503" spans="2:2" x14ac:dyDescent="0.2">
      <c r="B2503" s="1"/>
    </row>
    <row r="2504" spans="2:2" x14ac:dyDescent="0.2">
      <c r="B2504" s="1"/>
    </row>
    <row r="2505" spans="2:2" x14ac:dyDescent="0.2">
      <c r="B2505" s="1"/>
    </row>
    <row r="2506" spans="2:2" x14ac:dyDescent="0.2">
      <c r="B2506" s="1"/>
    </row>
    <row r="2507" spans="2:2" x14ac:dyDescent="0.2">
      <c r="B2507" s="1"/>
    </row>
    <row r="2508" spans="2:2" x14ac:dyDescent="0.2">
      <c r="B2508" s="1"/>
    </row>
    <row r="2509" spans="2:2" x14ac:dyDescent="0.2">
      <c r="B2509" s="1"/>
    </row>
    <row r="2510" spans="2:2" x14ac:dyDescent="0.2">
      <c r="B2510" s="1"/>
    </row>
    <row r="2511" spans="2:2" x14ac:dyDescent="0.2">
      <c r="B2511" s="1"/>
    </row>
    <row r="2512" spans="2:2" x14ac:dyDescent="0.2">
      <c r="B2512" s="1"/>
    </row>
    <row r="2513" spans="2:2" x14ac:dyDescent="0.2">
      <c r="B2513" s="1"/>
    </row>
    <row r="2514" spans="2:2" x14ac:dyDescent="0.2">
      <c r="B2514" s="1"/>
    </row>
    <row r="2515" spans="2:2" x14ac:dyDescent="0.2">
      <c r="B2515" s="1"/>
    </row>
    <row r="2516" spans="2:2" x14ac:dyDescent="0.2">
      <c r="B2516" s="1"/>
    </row>
    <row r="2517" spans="2:2" x14ac:dyDescent="0.2">
      <c r="B2517" s="1"/>
    </row>
    <row r="2518" spans="2:2" x14ac:dyDescent="0.2">
      <c r="B2518" s="1"/>
    </row>
    <row r="2519" spans="2:2" x14ac:dyDescent="0.2">
      <c r="B2519" s="1"/>
    </row>
    <row r="2520" spans="2:2" x14ac:dyDescent="0.2">
      <c r="B2520" s="1"/>
    </row>
    <row r="2521" spans="2:2" x14ac:dyDescent="0.2">
      <c r="B2521" s="1"/>
    </row>
    <row r="2522" spans="2:2" x14ac:dyDescent="0.2">
      <c r="B2522" s="1"/>
    </row>
    <row r="2523" spans="2:2" x14ac:dyDescent="0.2">
      <c r="B2523" s="1"/>
    </row>
    <row r="2524" spans="2:2" x14ac:dyDescent="0.2">
      <c r="B2524" s="1"/>
    </row>
    <row r="2525" spans="2:2" x14ac:dyDescent="0.2">
      <c r="B2525" s="1"/>
    </row>
    <row r="2526" spans="2:2" x14ac:dyDescent="0.2">
      <c r="B2526" s="1"/>
    </row>
    <row r="2527" spans="2:2" x14ac:dyDescent="0.2">
      <c r="B2527" s="1"/>
    </row>
    <row r="2528" spans="2:2" x14ac:dyDescent="0.2">
      <c r="B2528" s="1"/>
    </row>
    <row r="2529" spans="2:2" x14ac:dyDescent="0.2">
      <c r="B2529" s="1"/>
    </row>
    <row r="2530" spans="2:2" x14ac:dyDescent="0.2">
      <c r="B2530" s="1"/>
    </row>
    <row r="2531" spans="2:2" x14ac:dyDescent="0.2">
      <c r="B2531" s="1"/>
    </row>
    <row r="2532" spans="2:2" x14ac:dyDescent="0.2">
      <c r="B2532" s="1"/>
    </row>
    <row r="2533" spans="2:2" x14ac:dyDescent="0.2">
      <c r="B2533" s="1"/>
    </row>
    <row r="2534" spans="2:2" x14ac:dyDescent="0.2">
      <c r="B2534" s="1"/>
    </row>
    <row r="2535" spans="2:2" x14ac:dyDescent="0.2">
      <c r="B2535" s="1"/>
    </row>
    <row r="2536" spans="2:2" x14ac:dyDescent="0.2">
      <c r="B2536" s="1"/>
    </row>
    <row r="2537" spans="2:2" x14ac:dyDescent="0.2">
      <c r="B2537" s="1"/>
    </row>
    <row r="2538" spans="2:2" x14ac:dyDescent="0.2">
      <c r="B2538" s="1"/>
    </row>
    <row r="2539" spans="2:2" x14ac:dyDescent="0.2">
      <c r="B2539" s="1"/>
    </row>
    <row r="2540" spans="2:2" x14ac:dyDescent="0.2">
      <c r="B2540" s="1"/>
    </row>
    <row r="2541" spans="2:2" x14ac:dyDescent="0.2">
      <c r="B2541" s="1"/>
    </row>
    <row r="2542" spans="2:2" x14ac:dyDescent="0.2">
      <c r="B2542" s="1"/>
    </row>
  </sheetData>
  <sheetProtection algorithmName="SHA-512" hashValue="GgiGDppHpcNaqjJ+tpN6XNpp80K/xOvLpyWqiB8QIxY3p21ZKZ82NIvlkw1FocO5MO8wvefKX5NWw5x8ZetCwg==" saltValue="WPALD+9BqFrp/0Ek4idKdw==" spinCount="100000" sheet="1" formatCells="0" formatColumns="0" formatRows="0" insertColumns="0" insertRows="0" insertHyperlinks="0" deleteColumns="0" deleteRows="0" sort="0" autoFilter="0" pivotTables="0"/>
  <mergeCells count="2">
    <mergeCell ref="A59:B59"/>
    <mergeCell ref="A48:B48"/>
  </mergeCells>
  <phoneticPr fontId="0" type="noConversion"/>
  <printOptions horizontalCentered="1"/>
  <pageMargins left="1" right="0.37" top="0.64" bottom="0.54" header="0.25" footer="0.25"/>
  <pageSetup scale="88" orientation="portrait" r:id="rId1"/>
  <headerFooter alignWithMargins="0">
    <oddHeader>&amp;C&amp;"Calibri"&amp;7&amp;K000000Client Confidential&amp;1#</oddHeader>
    <oddFooter xml:space="preserve">&amp;R
</oddFooter>
  </headerFooter>
  <rowBreaks count="1" manualBreakCount="1">
    <brk id="47" max="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C78"/>
  <sheetViews>
    <sheetView topLeftCell="A63" zoomScale="110" zoomScaleNormal="110" workbookViewId="0">
      <selection activeCell="C63" sqref="C63:C70"/>
    </sheetView>
  </sheetViews>
  <sheetFormatPr defaultColWidth="9.140625" defaultRowHeight="12.75" x14ac:dyDescent="0.2"/>
  <cols>
    <col min="1" max="1" width="9.140625" style="21"/>
    <col min="2" max="2" width="56.85546875" style="21" customWidth="1"/>
    <col min="3" max="3" width="70.140625" style="32" customWidth="1"/>
    <col min="4" max="4" width="9.85546875" style="22" customWidth="1"/>
    <col min="5" max="55" width="9.140625" style="22"/>
    <col min="56" max="16384" width="9.140625" style="19"/>
  </cols>
  <sheetData>
    <row r="1" spans="1:55" s="20" customFormat="1" ht="51" customHeight="1" x14ac:dyDescent="0.2">
      <c r="A1" s="883" t="s">
        <v>162</v>
      </c>
      <c r="B1" s="884"/>
      <c r="C1" s="294" t="s">
        <v>207</v>
      </c>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row>
    <row r="2" spans="1:55" s="20" customFormat="1" ht="48" x14ac:dyDescent="0.2">
      <c r="A2" s="295" t="str">
        <f>'SCC List'!A2</f>
        <v>(Rev. 26, January, 2025)</v>
      </c>
      <c r="B2" s="296"/>
      <c r="C2" s="715" t="s">
        <v>306</v>
      </c>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row>
    <row r="3" spans="1:55" s="38" customFormat="1" ht="157.5" customHeight="1" x14ac:dyDescent="0.2">
      <c r="A3" s="879" t="str">
        <f>'SCC List'!A3</f>
        <v>10 GUIDEWAY &amp; TRACK ELEMENTS (route miles)</v>
      </c>
      <c r="B3" s="880"/>
      <c r="C3" s="297" t="s">
        <v>307</v>
      </c>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row>
    <row r="4" spans="1:55" s="40" customFormat="1" ht="29.25" customHeight="1" x14ac:dyDescent="0.2">
      <c r="A4" s="298">
        <f>'SCC List'!A4</f>
        <v>10.01</v>
      </c>
      <c r="B4" s="299" t="str">
        <f>'SCC List'!B4</f>
        <v>Guideway: At-grade exclusive right-of-way</v>
      </c>
      <c r="C4" s="300" t="s">
        <v>320</v>
      </c>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row>
    <row r="5" spans="1:55" s="40" customFormat="1" ht="39.75" customHeight="1" x14ac:dyDescent="0.2">
      <c r="A5" s="301" t="str">
        <f>'SCC List'!A5</f>
        <v>10.02</v>
      </c>
      <c r="B5" s="299" t="str">
        <f>'SCC List'!B5</f>
        <v>Guideway: At-grade semi-exclusive (allows cross-traffic)</v>
      </c>
      <c r="C5" s="300" t="s">
        <v>321</v>
      </c>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row>
    <row r="6" spans="1:55" s="40" customFormat="1" ht="28.5" customHeight="1" x14ac:dyDescent="0.2">
      <c r="A6" s="302">
        <f>'SCC List'!A6</f>
        <v>10.029999999999999</v>
      </c>
      <c r="B6" s="299" t="str">
        <f>'SCC List'!B6</f>
        <v>Guideway: At-grade in mixed traffic</v>
      </c>
      <c r="C6" s="300" t="s">
        <v>322</v>
      </c>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row>
    <row r="7" spans="1:55" s="40" customFormat="1" ht="66.75" customHeight="1" x14ac:dyDescent="0.2">
      <c r="A7" s="302">
        <f>'SCC List'!A7</f>
        <v>10.039999999999999</v>
      </c>
      <c r="B7" s="299" t="str">
        <f>'SCC List'!B7</f>
        <v>Guideway: Aerial structure</v>
      </c>
      <c r="C7" s="300" t="s">
        <v>323</v>
      </c>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row>
    <row r="8" spans="1:55" s="40" customFormat="1" x14ac:dyDescent="0.2">
      <c r="A8" s="302">
        <f>'SCC List'!A8</f>
        <v>10.050000000000001</v>
      </c>
      <c r="B8" s="299" t="str">
        <f>'SCC List'!B8</f>
        <v>Guideway: Built-up fill</v>
      </c>
      <c r="C8" s="300" t="s">
        <v>33</v>
      </c>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row>
    <row r="9" spans="1:55" s="40" customFormat="1" ht="25.5" x14ac:dyDescent="0.2">
      <c r="A9" s="302">
        <f>'SCC List'!A9</f>
        <v>10.06</v>
      </c>
      <c r="B9" s="299" t="str">
        <f>'SCC List'!B9</f>
        <v>Guideway: Underground cut &amp; cover</v>
      </c>
      <c r="C9" s="300" t="s">
        <v>21</v>
      </c>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row>
    <row r="10" spans="1:55" s="40" customFormat="1" ht="25.5" x14ac:dyDescent="0.2">
      <c r="A10" s="302">
        <f>'SCC List'!A10</f>
        <v>10.07</v>
      </c>
      <c r="B10" s="299" t="str">
        <f>'SCC List'!B10</f>
        <v>Guideway: Underground tunnel</v>
      </c>
      <c r="C10" s="300" t="s">
        <v>20</v>
      </c>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row>
    <row r="11" spans="1:55" s="40" customFormat="1" ht="25.5" x14ac:dyDescent="0.2">
      <c r="A11" s="302">
        <f>'SCC List'!A11</f>
        <v>10.08</v>
      </c>
      <c r="B11" s="299" t="str">
        <f>'SCC List'!B11</f>
        <v>Guideway: Retained cut or fill</v>
      </c>
      <c r="C11" s="300" t="s">
        <v>21</v>
      </c>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row>
    <row r="12" spans="1:55" s="40" customFormat="1" x14ac:dyDescent="0.2">
      <c r="A12" s="302">
        <f>'SCC List'!A12</f>
        <v>10.09</v>
      </c>
      <c r="B12" s="299" t="str">
        <f>'SCC List'!B12</f>
        <v>Track:  Direct fixation</v>
      </c>
      <c r="C12" s="300" t="s">
        <v>34</v>
      </c>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row>
    <row r="13" spans="1:55" s="40" customFormat="1" x14ac:dyDescent="0.2">
      <c r="A13" s="301">
        <f>'SCC List'!A13</f>
        <v>10.1</v>
      </c>
      <c r="B13" s="299" t="str">
        <f>'SCC List'!B13</f>
        <v>Track:  Embedded</v>
      </c>
      <c r="C13" s="300" t="s">
        <v>35</v>
      </c>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row>
    <row r="14" spans="1:55" s="40" customFormat="1" x14ac:dyDescent="0.2">
      <c r="A14" s="302">
        <f>'SCC List'!A14</f>
        <v>10.11</v>
      </c>
      <c r="B14" s="299" t="str">
        <f>'SCC List'!B14</f>
        <v>Track:  Ballasted</v>
      </c>
      <c r="C14" s="300" t="s">
        <v>36</v>
      </c>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row>
    <row r="15" spans="1:55" s="40" customFormat="1" x14ac:dyDescent="0.2">
      <c r="A15" s="302">
        <f>'SCC List'!A15</f>
        <v>10.119999999999999</v>
      </c>
      <c r="B15" s="299" t="str">
        <f>'SCC List'!B15</f>
        <v>Track:  Special (switches, turnouts)</v>
      </c>
      <c r="C15" s="300" t="s">
        <v>37</v>
      </c>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row>
    <row r="16" spans="1:55" s="41" customFormat="1" x14ac:dyDescent="0.2">
      <c r="A16" s="302">
        <f>'SCC List'!A16</f>
        <v>10.130000000000001</v>
      </c>
      <c r="B16" s="299" t="str">
        <f>'SCC List'!B16</f>
        <v>Track:  Vibration and noise dampening</v>
      </c>
      <c r="C16" s="300" t="s">
        <v>38</v>
      </c>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row>
    <row r="17" spans="1:55" s="42" customFormat="1" ht="109.35" customHeight="1" x14ac:dyDescent="0.2">
      <c r="A17" s="891" t="str">
        <f>'SCC List'!A17</f>
        <v>20 STATIONS, STOPS, TERMINALS, INTERMODAL (number)</v>
      </c>
      <c r="B17" s="892"/>
      <c r="C17" s="297" t="s">
        <v>261</v>
      </c>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row>
    <row r="18" spans="1:55" s="42" customFormat="1" ht="25.5" x14ac:dyDescent="0.2">
      <c r="A18" s="893"/>
      <c r="B18" s="894"/>
      <c r="C18" s="300" t="s">
        <v>208</v>
      </c>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row>
    <row r="19" spans="1:55" s="43" customFormat="1" x14ac:dyDescent="0.2">
      <c r="A19" s="302">
        <f>'SCC List'!A18</f>
        <v>20.010000000000002</v>
      </c>
      <c r="B19" s="299" t="str">
        <f>'SCC List'!B18</f>
        <v>At-grade station, stop, shelter, mall, terminal, platform</v>
      </c>
      <c r="C19" s="300"/>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row>
    <row r="20" spans="1:55" s="43" customFormat="1" ht="26.25" customHeight="1" x14ac:dyDescent="0.2">
      <c r="A20" s="302">
        <f>'SCC List'!A19</f>
        <v>20.02</v>
      </c>
      <c r="B20" s="299" t="str">
        <f>'SCC List'!B19</f>
        <v>Aerial station, stop, shelter, mall, terminal, platform</v>
      </c>
      <c r="C20" s="300" t="s">
        <v>18</v>
      </c>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row>
    <row r="21" spans="1:55" s="43" customFormat="1" x14ac:dyDescent="0.2">
      <c r="A21" s="302">
        <f>'SCC List'!A20</f>
        <v>20.03</v>
      </c>
      <c r="B21" s="299" t="str">
        <f>'SCC List'!B20</f>
        <v xml:space="preserve">Underground station, stop, shelter, mall, terminal, platform </v>
      </c>
      <c r="C21" s="300" t="s">
        <v>19</v>
      </c>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row>
    <row r="22" spans="1:55" s="43" customFormat="1" x14ac:dyDescent="0.2">
      <c r="A22" s="302">
        <f>'SCC List'!A21</f>
        <v>20.04</v>
      </c>
      <c r="B22" s="299" t="str">
        <f>'SCC List'!B21</f>
        <v xml:space="preserve">Other stations, landings, terminals:  Intermodal, ferry, trolley, etc. </v>
      </c>
      <c r="C22" s="300"/>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row>
    <row r="23" spans="1:55" s="43" customFormat="1" ht="66" customHeight="1" x14ac:dyDescent="0.2">
      <c r="A23" s="302">
        <f>'SCC List'!A22</f>
        <v>20.05</v>
      </c>
      <c r="B23" s="299" t="str">
        <f>'SCC List'!B22</f>
        <v xml:space="preserve">Joint development </v>
      </c>
      <c r="C23" s="297" t="s">
        <v>262</v>
      </c>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row>
    <row r="24" spans="1:55" s="43" customFormat="1" x14ac:dyDescent="0.2">
      <c r="A24" s="302">
        <f>'SCC List'!A23</f>
        <v>20.059999999999999</v>
      </c>
      <c r="B24" s="299" t="str">
        <f>'SCC List'!B23</f>
        <v>Automobile parking multi-story structure</v>
      </c>
      <c r="C24" s="300" t="s">
        <v>19</v>
      </c>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row>
    <row r="25" spans="1:55" s="43" customFormat="1" x14ac:dyDescent="0.2">
      <c r="A25" s="302">
        <f>'SCC List'!A24</f>
        <v>20.07</v>
      </c>
      <c r="B25" s="299" t="str">
        <f>'SCC List'!B24</f>
        <v>Elevators, escalators</v>
      </c>
      <c r="C25" s="300"/>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row>
    <row r="26" spans="1:55" s="44" customFormat="1" ht="92.25" customHeight="1" x14ac:dyDescent="0.2">
      <c r="A26" s="885" t="str">
        <f>'SCC List'!A25</f>
        <v>30 SUPPORT FACILITIES: YARDS, SHOPS, ADMIN. BLDGS</v>
      </c>
      <c r="B26" s="886"/>
      <c r="C26" s="297" t="s">
        <v>318</v>
      </c>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row>
    <row r="27" spans="1:55" s="44" customFormat="1" ht="25.5" x14ac:dyDescent="0.2">
      <c r="A27" s="887"/>
      <c r="B27" s="888"/>
      <c r="C27" s="300" t="s">
        <v>209</v>
      </c>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row>
    <row r="28" spans="1:55" s="44" customFormat="1" ht="38.25" customHeight="1" x14ac:dyDescent="0.2">
      <c r="A28" s="889"/>
      <c r="B28" s="890"/>
      <c r="C28" s="297" t="s">
        <v>23</v>
      </c>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row>
    <row r="29" spans="1:55" x14ac:dyDescent="0.2">
      <c r="A29" s="302">
        <f>'SCC List'!A26</f>
        <v>30.01</v>
      </c>
      <c r="B29" s="299" t="str">
        <f>'SCC List'!B26</f>
        <v>Administration Building:  Office, sales, storage, revenue counting</v>
      </c>
      <c r="C29" s="300"/>
    </row>
    <row r="30" spans="1:55" ht="38.25" x14ac:dyDescent="0.2">
      <c r="A30" s="302">
        <f>'SCC List'!A27</f>
        <v>30.02</v>
      </c>
      <c r="B30" s="299" t="str">
        <f>'SCC List'!B27</f>
        <v xml:space="preserve">Light Maintenance Facility </v>
      </c>
      <c r="C30" s="300" t="s">
        <v>324</v>
      </c>
    </row>
    <row r="31" spans="1:55" x14ac:dyDescent="0.2">
      <c r="A31" s="302">
        <f>'SCC List'!A28</f>
        <v>30.03</v>
      </c>
      <c r="B31" s="299" t="str">
        <f>'SCC List'!B28</f>
        <v>Heavy Maintenance Facility</v>
      </c>
      <c r="C31" s="300" t="s">
        <v>39</v>
      </c>
    </row>
    <row r="32" spans="1:55" x14ac:dyDescent="0.2">
      <c r="A32" s="302">
        <f>'SCC List'!A29</f>
        <v>30.04</v>
      </c>
      <c r="B32" s="299" t="str">
        <f>'SCC List'!B29</f>
        <v>Storage or Maintenance of Way Building</v>
      </c>
      <c r="C32" s="300" t="s">
        <v>325</v>
      </c>
    </row>
    <row r="33" spans="1:55" s="45" customFormat="1" x14ac:dyDescent="0.2">
      <c r="A33" s="302">
        <f>'SCC List'!A30</f>
        <v>30.05</v>
      </c>
      <c r="B33" s="299" t="str">
        <f>'SCC List'!B30</f>
        <v>Yard and Yard Track</v>
      </c>
      <c r="C33" s="300" t="s">
        <v>115</v>
      </c>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row>
    <row r="34" spans="1:55" s="42" customFormat="1" ht="24.75" customHeight="1" x14ac:dyDescent="0.2">
      <c r="A34" s="879" t="str">
        <f>'SCC List'!A31</f>
        <v>40 SITEWORK &amp; SPECIAL CONDITIONS</v>
      </c>
      <c r="B34" s="880"/>
      <c r="C34" s="300" t="s">
        <v>210</v>
      </c>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row>
    <row r="35" spans="1:55" s="43" customFormat="1" x14ac:dyDescent="0.2">
      <c r="A35" s="302">
        <f>'SCC List'!A32</f>
        <v>40.01</v>
      </c>
      <c r="B35" s="299" t="str">
        <f>'SCC List'!B32</f>
        <v>Demolition, Clearing, Earthwork</v>
      </c>
      <c r="C35" s="300" t="s">
        <v>22</v>
      </c>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row>
    <row r="36" spans="1:55" s="43" customFormat="1" x14ac:dyDescent="0.2">
      <c r="A36" s="302">
        <f>'SCC List'!A33</f>
        <v>40.020000000000003</v>
      </c>
      <c r="B36" s="299" t="str">
        <f>'SCC List'!B33</f>
        <v>Site Utilities, Utility Relocation</v>
      </c>
      <c r="C36" s="300" t="s">
        <v>40</v>
      </c>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row>
    <row r="37" spans="1:55" s="43" customFormat="1" ht="25.5" x14ac:dyDescent="0.2">
      <c r="A37" s="302">
        <f>'SCC List'!A34</f>
        <v>40.03</v>
      </c>
      <c r="B37" s="299" t="str">
        <f>'SCC List'!B34</f>
        <v>Haz. mat'l, contam'd soil removal/mitigation, ground water treatments</v>
      </c>
      <c r="C37" s="300" t="s">
        <v>211</v>
      </c>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row>
    <row r="38" spans="1:55" s="43" customFormat="1" ht="12.75" customHeight="1" x14ac:dyDescent="0.2">
      <c r="A38" s="302">
        <f>'SCC List'!A35</f>
        <v>40.04</v>
      </c>
      <c r="B38" s="299" t="str">
        <f>'SCC List'!B35</f>
        <v>Environmental mitigation, e.g. wetlands, historic/archeologic, parks</v>
      </c>
      <c r="C38" s="300" t="s">
        <v>41</v>
      </c>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row>
    <row r="39" spans="1:55" s="43" customFormat="1" x14ac:dyDescent="0.2">
      <c r="A39" s="302">
        <f>'SCC List'!A36</f>
        <v>40.049999999999997</v>
      </c>
      <c r="B39" s="299" t="str">
        <f>'SCC List'!B36</f>
        <v>Site structures including retaining walls, sound walls</v>
      </c>
      <c r="C39" s="300"/>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row>
    <row r="40" spans="1:55" s="43" customFormat="1" ht="25.5" x14ac:dyDescent="0.2">
      <c r="A40" s="302">
        <f>'SCC List'!A37</f>
        <v>40.06</v>
      </c>
      <c r="B40" s="299" t="str">
        <f>'SCC List'!B37</f>
        <v>Pedestrian / bike access and accommodation, landscaping</v>
      </c>
      <c r="C40" s="297" t="s">
        <v>285</v>
      </c>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row>
    <row r="41" spans="1:55" s="43" customFormat="1" x14ac:dyDescent="0.2">
      <c r="A41" s="302">
        <f>'SCC List'!A38</f>
        <v>40.07</v>
      </c>
      <c r="B41" s="299" t="str">
        <f>'SCC List'!B38</f>
        <v>Automobile, bus, van accessways including roads, parking lots</v>
      </c>
      <c r="C41" s="300" t="s">
        <v>214</v>
      </c>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row>
    <row r="42" spans="1:55" s="43" customFormat="1" ht="147" customHeight="1" x14ac:dyDescent="0.2">
      <c r="A42" s="302">
        <f>'SCC List'!A39</f>
        <v>40.08</v>
      </c>
      <c r="B42" s="299" t="str">
        <f>'SCC List'!B39</f>
        <v>Temporary Facilities and other indirect costs during construction</v>
      </c>
      <c r="C42" s="297" t="s">
        <v>234</v>
      </c>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row>
    <row r="43" spans="1:55" s="44" customFormat="1" ht="28.5" customHeight="1" x14ac:dyDescent="0.2">
      <c r="A43" s="879" t="str">
        <f>'SCC List'!A40</f>
        <v>50  SYSTEMS</v>
      </c>
      <c r="B43" s="880"/>
      <c r="C43" s="300" t="s">
        <v>210</v>
      </c>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row>
    <row r="44" spans="1:55" x14ac:dyDescent="0.2">
      <c r="A44" s="302">
        <f>'SCC List'!A41</f>
        <v>50.01</v>
      </c>
      <c r="B44" s="299" t="str">
        <f>'SCC List'!B41</f>
        <v>Train control and signals</v>
      </c>
      <c r="C44" s="300"/>
    </row>
    <row r="45" spans="1:55" s="45" customFormat="1" x14ac:dyDescent="0.2">
      <c r="A45" s="302">
        <f>'SCC List'!A42</f>
        <v>50.02</v>
      </c>
      <c r="B45" s="299" t="str">
        <f>'SCC List'!B42</f>
        <v>Traffic signals and crossing protection</v>
      </c>
      <c r="C45" s="300" t="s">
        <v>159</v>
      </c>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row>
    <row r="46" spans="1:55" s="42" customFormat="1" x14ac:dyDescent="0.2">
      <c r="A46" s="302">
        <f>'SCC List'!A43</f>
        <v>50.03</v>
      </c>
      <c r="B46" s="299" t="str">
        <f>'SCC List'!B43</f>
        <v xml:space="preserve">Traction power supply:  substations </v>
      </c>
      <c r="C46" s="303"/>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row>
    <row r="47" spans="1:55" s="43" customFormat="1" x14ac:dyDescent="0.2">
      <c r="A47" s="302">
        <f>'SCC List'!A44</f>
        <v>50.04</v>
      </c>
      <c r="B47" s="299" t="str">
        <f>'SCC List'!B44</f>
        <v>Traction power distribution:  catenary and third rail</v>
      </c>
      <c r="C47" s="300"/>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row>
    <row r="48" spans="1:55" s="43" customFormat="1" ht="51" x14ac:dyDescent="0.2">
      <c r="A48" s="302">
        <f>'SCC List'!A45</f>
        <v>50.05</v>
      </c>
      <c r="B48" s="299" t="str">
        <f>'SCC List'!B45</f>
        <v>Communications</v>
      </c>
      <c r="C48" s="300" t="s">
        <v>160</v>
      </c>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row>
    <row r="49" spans="1:55" s="43" customFormat="1" x14ac:dyDescent="0.2">
      <c r="A49" s="302">
        <f>'SCC List'!A46</f>
        <v>50.06</v>
      </c>
      <c r="B49" s="299" t="str">
        <f>'SCC List'!B46</f>
        <v>Fare collection system and equipment</v>
      </c>
      <c r="C49" s="300" t="s">
        <v>43</v>
      </c>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row>
    <row r="50" spans="1:55" s="43" customFormat="1" x14ac:dyDescent="0.2">
      <c r="A50" s="302">
        <f>'SCC List'!A47</f>
        <v>50.07</v>
      </c>
      <c r="B50" s="299" t="str">
        <f>'SCC List'!B47</f>
        <v>Central Control</v>
      </c>
      <c r="C50" s="300"/>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row>
    <row r="51" spans="1:55" s="40" customFormat="1" ht="15.75" customHeight="1" x14ac:dyDescent="0.2">
      <c r="A51" s="881" t="s">
        <v>125</v>
      </c>
      <c r="B51" s="882"/>
      <c r="C51" s="300"/>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row>
    <row r="52" spans="1:55" s="43" customFormat="1" ht="51.75" customHeight="1" x14ac:dyDescent="0.2">
      <c r="A52" s="879" t="str">
        <f>'SCC List'!A48</f>
        <v>60 ROW, LAND, EXISTING IMPROVEMENTS</v>
      </c>
      <c r="B52" s="880"/>
      <c r="C52" s="303" t="s">
        <v>5</v>
      </c>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row>
    <row r="53" spans="1:55" s="43" customFormat="1" ht="81" customHeight="1" x14ac:dyDescent="0.2">
      <c r="A53" s="302">
        <f>'SCC List'!A49</f>
        <v>60.01</v>
      </c>
      <c r="B53" s="299" t="str">
        <f>'SCC List'!B49</f>
        <v xml:space="preserve">Purchase or lease of real estate  </v>
      </c>
      <c r="C53" s="297" t="s">
        <v>213</v>
      </c>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row>
    <row r="54" spans="1:55" s="46" customFormat="1" ht="15.75" customHeight="1" x14ac:dyDescent="0.2">
      <c r="A54" s="302">
        <f>'SCC List'!A50</f>
        <v>60.02</v>
      </c>
      <c r="B54" s="299" t="str">
        <f>'SCC List'!B50</f>
        <v>Relocation of existing households and businesses</v>
      </c>
      <c r="C54" s="300" t="s">
        <v>158</v>
      </c>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row>
    <row r="55" spans="1:55" s="44" customFormat="1" ht="57.75" customHeight="1" x14ac:dyDescent="0.2">
      <c r="A55" s="879" t="str">
        <f>'SCC List'!A51</f>
        <v>70 VEHICLES (number)</v>
      </c>
      <c r="B55" s="880"/>
      <c r="C55" s="303" t="s">
        <v>4</v>
      </c>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row>
    <row r="56" spans="1:55" x14ac:dyDescent="0.2">
      <c r="A56" s="302">
        <f>'SCC List'!A52</f>
        <v>70.010000000000005</v>
      </c>
      <c r="B56" s="299" t="str">
        <f>'SCC List'!B52</f>
        <v>Light Rail</v>
      </c>
      <c r="C56" s="300" t="s">
        <v>212</v>
      </c>
    </row>
    <row r="57" spans="1:55" x14ac:dyDescent="0.2">
      <c r="A57" s="302">
        <f>'SCC List'!A53</f>
        <v>70.02</v>
      </c>
      <c r="B57" s="299" t="str">
        <f>'SCC List'!B53</f>
        <v>Heavy Rail</v>
      </c>
      <c r="C57" s="300"/>
    </row>
    <row r="58" spans="1:55" ht="28.5" customHeight="1" x14ac:dyDescent="0.2">
      <c r="A58" s="302">
        <f>'SCC List'!A54</f>
        <v>70.03</v>
      </c>
      <c r="B58" s="299" t="str">
        <f>'SCC List'!B54</f>
        <v>Commuter Rail</v>
      </c>
      <c r="C58" s="297" t="s">
        <v>215</v>
      </c>
    </row>
    <row r="59" spans="1:55" ht="25.5" x14ac:dyDescent="0.2">
      <c r="A59" s="302">
        <f>'SCC List'!A55</f>
        <v>70.040000000000006</v>
      </c>
      <c r="B59" s="299" t="str">
        <f>'SCC List'!B55</f>
        <v>Bus</v>
      </c>
      <c r="C59" s="297" t="s">
        <v>216</v>
      </c>
    </row>
    <row r="60" spans="1:55" ht="25.5" x14ac:dyDescent="0.2">
      <c r="A60" s="302">
        <f>'SCC List'!A56</f>
        <v>70.05</v>
      </c>
      <c r="B60" s="299" t="str">
        <f>'SCC List'!B56</f>
        <v>Other</v>
      </c>
      <c r="C60" s="297" t="s">
        <v>44</v>
      </c>
    </row>
    <row r="61" spans="1:55" x14ac:dyDescent="0.2">
      <c r="A61" s="302">
        <f>'SCC List'!A57</f>
        <v>70.06</v>
      </c>
      <c r="B61" s="299" t="str">
        <f>'SCC List'!B57</f>
        <v>Non-revenue vehicles</v>
      </c>
      <c r="C61" s="304"/>
    </row>
    <row r="62" spans="1:55" x14ac:dyDescent="0.2">
      <c r="A62" s="302">
        <f>'SCC List'!A58</f>
        <v>70.069999999999993</v>
      </c>
      <c r="B62" s="299" t="str">
        <f>'SCC List'!B58</f>
        <v>Spare parts</v>
      </c>
      <c r="C62" s="300"/>
    </row>
    <row r="63" spans="1:55" s="42" customFormat="1" ht="19.5" customHeight="1" x14ac:dyDescent="0.2">
      <c r="A63" s="879" t="str">
        <f>'SCC List'!A59</f>
        <v>80 PROFESSIONAL SERVICES (applies to Cats. 10-50)</v>
      </c>
      <c r="B63" s="880"/>
      <c r="C63" s="895" t="s">
        <v>326</v>
      </c>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row>
    <row r="64" spans="1:55" s="43" customFormat="1" ht="42" customHeight="1" x14ac:dyDescent="0.2">
      <c r="A64" s="302">
        <f>'SCC List'!A60</f>
        <v>80.010000000000005</v>
      </c>
      <c r="B64" s="299" t="str">
        <f>'SCC List'!B60</f>
        <v>Project Development</v>
      </c>
      <c r="C64" s="896"/>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row>
    <row r="65" spans="1:55" s="43" customFormat="1" ht="40.5" customHeight="1" x14ac:dyDescent="0.2">
      <c r="A65" s="302">
        <f>'SCC List'!A61</f>
        <v>80.02</v>
      </c>
      <c r="B65" s="299" t="str">
        <f>'SCC List'!B61</f>
        <v>Engineering</v>
      </c>
      <c r="C65" s="896"/>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row>
    <row r="66" spans="1:55" s="43" customFormat="1" ht="41.25" customHeight="1" x14ac:dyDescent="0.2">
      <c r="A66" s="302">
        <f>'SCC List'!A62</f>
        <v>80.03</v>
      </c>
      <c r="B66" s="299" t="str">
        <f>'SCC List'!B62</f>
        <v>Project Management for Design and Construction</v>
      </c>
      <c r="C66" s="896"/>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row>
    <row r="67" spans="1:55" s="43" customFormat="1" ht="44.25" customHeight="1" x14ac:dyDescent="0.2">
      <c r="A67" s="302">
        <f>'SCC List'!A63</f>
        <v>80.040000000000006</v>
      </c>
      <c r="B67" s="299" t="str">
        <f>'SCC List'!B63</f>
        <v xml:space="preserve">Construction Administration &amp; Management </v>
      </c>
      <c r="C67" s="896"/>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row>
    <row r="68" spans="1:55" s="43" customFormat="1" ht="45" customHeight="1" x14ac:dyDescent="0.2">
      <c r="A68" s="302">
        <f>'SCC List'!A64</f>
        <v>80.05</v>
      </c>
      <c r="B68" s="299" t="str">
        <f>'SCC List'!B64</f>
        <v xml:space="preserve">Professional Liability and other Non-Construction Insurance </v>
      </c>
      <c r="C68" s="896"/>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row>
    <row r="69" spans="1:55" s="43" customFormat="1" ht="41.25" customHeight="1" x14ac:dyDescent="0.2">
      <c r="A69" s="302">
        <f>'SCC List'!A65</f>
        <v>80.06</v>
      </c>
      <c r="B69" s="299" t="str">
        <f>'SCC List'!B65</f>
        <v>Legal; Permits; Review Fees by other agencies, cities, etc.</v>
      </c>
      <c r="C69" s="896"/>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row>
    <row r="70" spans="1:55" s="43" customFormat="1" ht="43.5" customHeight="1" x14ac:dyDescent="0.2">
      <c r="A70" s="302">
        <f>'SCC List'!A66</f>
        <v>80.069999999999993</v>
      </c>
      <c r="B70" s="299" t="str">
        <f>'SCC List'!B66</f>
        <v>Surveys, Testing, Investigation, Inspection</v>
      </c>
      <c r="C70" s="897"/>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row>
    <row r="71" spans="1:55" s="43" customFormat="1" ht="33" customHeight="1" x14ac:dyDescent="0.2">
      <c r="A71" s="302">
        <f>'SCC List'!A67</f>
        <v>80.08</v>
      </c>
      <c r="B71" s="299" t="str">
        <f>'SCC List'!B67</f>
        <v>Start up</v>
      </c>
      <c r="C71" s="297" t="s">
        <v>189</v>
      </c>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row>
    <row r="72" spans="1:55" s="43" customFormat="1" ht="12.75" customHeight="1" x14ac:dyDescent="0.2">
      <c r="A72" s="305" t="s">
        <v>122</v>
      </c>
      <c r="B72" s="306"/>
      <c r="C72" s="300"/>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row>
    <row r="73" spans="1:55" s="43" customFormat="1" ht="25.5" x14ac:dyDescent="0.2">
      <c r="A73" s="898" t="str">
        <f>'SCC List'!A68</f>
        <v>90 UNALLOCATED CONTINGENCY</v>
      </c>
      <c r="B73" s="899"/>
      <c r="C73" s="297" t="s">
        <v>263</v>
      </c>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row>
    <row r="74" spans="1:55" s="43" customFormat="1" ht="12.75" customHeight="1" x14ac:dyDescent="0.2">
      <c r="A74" s="305" t="s">
        <v>123</v>
      </c>
      <c r="B74" s="306"/>
      <c r="C74" s="300"/>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row>
    <row r="75" spans="1:55" s="47" customFormat="1" ht="153" customHeight="1" x14ac:dyDescent="0.2">
      <c r="A75" s="879" t="str">
        <f>'SCC List'!A69</f>
        <v>100  FINANCE CHARGES</v>
      </c>
      <c r="B75" s="880"/>
      <c r="C75" s="297" t="s">
        <v>264</v>
      </c>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row>
    <row r="76" spans="1:55" s="48" customFormat="1" ht="12.75" customHeight="1" x14ac:dyDescent="0.2">
      <c r="A76" s="305" t="s">
        <v>124</v>
      </c>
      <c r="B76" s="306"/>
      <c r="C76" s="300"/>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row>
    <row r="77" spans="1:55" x14ac:dyDescent="0.2">
      <c r="A77" s="28"/>
      <c r="B77" s="28"/>
      <c r="C77" s="39"/>
    </row>
    <row r="78" spans="1:55" s="40" customFormat="1" x14ac:dyDescent="0.2">
      <c r="A78" s="28"/>
      <c r="B78" s="28"/>
      <c r="C78" s="39"/>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row>
  </sheetData>
  <sheetProtection algorithmName="SHA-512" hashValue="fL4Se3jNOcMvgK/FFIscgp7ESpkdwuH8CbDJoeEdtkKlql47MyYYOG9EYJRi2UttoN0pCJz4xLiwsbiBr7aviQ==" saltValue="tE9VbC3xrjxGAIOGzRq2qw==" spinCount="100000" sheet="1" formatCells="0" formatColumns="0" formatRows="0" insertColumns="0" insertRows="0" insertHyperlinks="0" deleteColumns="0" deleteRows="0" sort="0" autoFilter="0" pivotTables="0"/>
  <mergeCells count="13">
    <mergeCell ref="A52:B52"/>
    <mergeCell ref="A75:B75"/>
    <mergeCell ref="C63:C70"/>
    <mergeCell ref="A73:B73"/>
    <mergeCell ref="A55:B55"/>
    <mergeCell ref="A63:B63"/>
    <mergeCell ref="A34:B34"/>
    <mergeCell ref="A43:B43"/>
    <mergeCell ref="A51:B51"/>
    <mergeCell ref="A1:B1"/>
    <mergeCell ref="A3:B3"/>
    <mergeCell ref="A26:B28"/>
    <mergeCell ref="A17:B18"/>
  </mergeCells>
  <phoneticPr fontId="0" type="noConversion"/>
  <pageMargins left="0.51" right="0.35" top="0.59" bottom="0.35" header="0.23" footer="0.26"/>
  <pageSetup scale="73" fitToHeight="0" orientation="portrait" horizontalDpi="4294967293" verticalDpi="4294967293" r:id="rId1"/>
  <headerFooter alignWithMargins="0">
    <oddHeader>&amp;C&amp;"Calibri"&amp;7&amp;K000000Client Confidential&amp;1#</oddHeader>
    <oddFooter xml:space="preserve">&amp;R
</oddFooter>
  </headerFooter>
  <rowBreaks count="2" manualBreakCount="2">
    <brk id="33" max="2" man="1"/>
    <brk id="51" max="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96"/>
  <sheetViews>
    <sheetView zoomScaleNormal="100" workbookViewId="0">
      <selection activeCell="A3" sqref="A3:A36"/>
    </sheetView>
  </sheetViews>
  <sheetFormatPr defaultColWidth="9.140625" defaultRowHeight="12.75" x14ac:dyDescent="0.2"/>
  <cols>
    <col min="1" max="1" width="52.5703125" style="37" customWidth="1"/>
    <col min="2" max="2" width="9.5703125" style="37" customWidth="1"/>
    <col min="3" max="3" width="8.140625" style="37" customWidth="1"/>
    <col min="4" max="4" width="43.42578125" style="37" customWidth="1"/>
    <col min="5" max="5" width="2.140625" style="37" customWidth="1"/>
    <col min="6" max="6" width="19.42578125" style="61" customWidth="1"/>
    <col min="7" max="7" width="2.140625" style="61" customWidth="1"/>
    <col min="8" max="8" width="32.42578125" style="22" customWidth="1"/>
    <col min="9" max="16384" width="9.140625" style="37"/>
  </cols>
  <sheetData>
    <row r="1" spans="1:8" ht="52.5" customHeight="1" x14ac:dyDescent="0.2">
      <c r="A1" s="900" t="s">
        <v>286</v>
      </c>
      <c r="B1" s="901"/>
      <c r="C1" s="901"/>
      <c r="D1" s="901"/>
      <c r="E1" s="901"/>
      <c r="F1" s="901"/>
      <c r="G1" s="901"/>
      <c r="H1" s="902"/>
    </row>
    <row r="2" spans="1:8" ht="15" customHeight="1" x14ac:dyDescent="0.2">
      <c r="A2" s="903" t="str">
        <f>'SCC List'!A2</f>
        <v>(Rev. 26, January, 2025)</v>
      </c>
      <c r="B2" s="904"/>
      <c r="C2" s="904"/>
      <c r="D2" s="904"/>
      <c r="E2" s="904"/>
      <c r="F2" s="904"/>
      <c r="G2" s="904"/>
      <c r="H2" s="905"/>
    </row>
    <row r="3" spans="1:8" ht="30.75" customHeight="1" x14ac:dyDescent="0.2">
      <c r="A3" s="912" t="s">
        <v>308</v>
      </c>
      <c r="B3" s="307" t="s">
        <v>235</v>
      </c>
      <c r="C3" s="308" t="s">
        <v>0</v>
      </c>
      <c r="D3" s="309"/>
      <c r="E3" s="310"/>
      <c r="F3" s="310"/>
      <c r="G3" s="310"/>
      <c r="H3" s="311"/>
    </row>
    <row r="4" spans="1:8" ht="30.75" customHeight="1" x14ac:dyDescent="0.2">
      <c r="A4" s="913"/>
      <c r="B4" s="312"/>
      <c r="C4" s="313"/>
      <c r="D4" s="314"/>
      <c r="E4" s="310"/>
      <c r="F4" s="310"/>
      <c r="G4" s="310"/>
      <c r="H4" s="311"/>
    </row>
    <row r="5" spans="1:8" s="49" customFormat="1" ht="19.5" customHeight="1" x14ac:dyDescent="0.2">
      <c r="A5" s="913"/>
      <c r="B5" s="312" t="s">
        <v>236</v>
      </c>
      <c r="C5" s="313" t="s">
        <v>106</v>
      </c>
      <c r="D5" s="314"/>
      <c r="E5" s="314"/>
      <c r="F5" s="315"/>
      <c r="G5" s="315"/>
      <c r="H5" s="316" t="s">
        <v>129</v>
      </c>
    </row>
    <row r="6" spans="1:8" s="49" customFormat="1" ht="19.5" customHeight="1" x14ac:dyDescent="0.2">
      <c r="A6" s="913"/>
      <c r="B6" s="317"/>
      <c r="C6" s="318"/>
      <c r="D6" s="319"/>
      <c r="E6" s="319"/>
      <c r="F6" s="315"/>
      <c r="G6" s="315"/>
      <c r="H6" s="316" t="s">
        <v>130</v>
      </c>
    </row>
    <row r="7" spans="1:8" s="49" customFormat="1" ht="19.5" customHeight="1" x14ac:dyDescent="0.2">
      <c r="A7" s="913"/>
      <c r="B7" s="317"/>
      <c r="C7" s="318"/>
      <c r="D7" s="319"/>
      <c r="E7" s="319"/>
      <c r="F7" s="315"/>
      <c r="G7" s="315"/>
      <c r="H7" s="316" t="s">
        <v>131</v>
      </c>
    </row>
    <row r="8" spans="1:8" s="49" customFormat="1" ht="19.5" customHeight="1" x14ac:dyDescent="0.2">
      <c r="A8" s="913"/>
      <c r="B8" s="312" t="s">
        <v>237</v>
      </c>
      <c r="C8" s="313" t="s">
        <v>107</v>
      </c>
      <c r="D8" s="313"/>
      <c r="E8" s="313"/>
      <c r="F8" s="315"/>
      <c r="G8" s="320"/>
      <c r="H8" s="321" t="s">
        <v>132</v>
      </c>
    </row>
    <row r="9" spans="1:8" s="49" customFormat="1" ht="19.5" customHeight="1" x14ac:dyDescent="0.2">
      <c r="A9" s="913"/>
      <c r="B9" s="317"/>
      <c r="C9" s="318"/>
      <c r="D9" s="319"/>
      <c r="E9" s="319"/>
      <c r="F9" s="315"/>
      <c r="G9" s="320"/>
      <c r="H9" s="321" t="s">
        <v>133</v>
      </c>
    </row>
    <row r="10" spans="1:8" s="49" customFormat="1" ht="19.5" customHeight="1" x14ac:dyDescent="0.2">
      <c r="A10" s="913"/>
      <c r="B10" s="317"/>
      <c r="C10" s="318"/>
      <c r="D10" s="319"/>
      <c r="E10" s="319"/>
      <c r="F10" s="315"/>
      <c r="G10" s="320"/>
      <c r="H10" s="321" t="s">
        <v>134</v>
      </c>
    </row>
    <row r="11" spans="1:8" s="49" customFormat="1" ht="19.5" customHeight="1" x14ac:dyDescent="0.2">
      <c r="A11" s="913"/>
      <c r="B11" s="312" t="s">
        <v>238</v>
      </c>
      <c r="C11" s="313" t="s">
        <v>108</v>
      </c>
      <c r="D11" s="313"/>
      <c r="E11" s="313"/>
      <c r="F11" s="315"/>
      <c r="G11" s="320"/>
      <c r="H11" s="321" t="s">
        <v>147</v>
      </c>
    </row>
    <row r="12" spans="1:8" s="49" customFormat="1" ht="19.5" customHeight="1" x14ac:dyDescent="0.2">
      <c r="A12" s="913"/>
      <c r="B12" s="317"/>
      <c r="C12" s="318"/>
      <c r="D12" s="318"/>
      <c r="E12" s="318"/>
      <c r="F12" s="315"/>
      <c r="G12" s="320"/>
      <c r="H12" s="321" t="s">
        <v>135</v>
      </c>
    </row>
    <row r="13" spans="1:8" s="49" customFormat="1" ht="19.5" customHeight="1" x14ac:dyDescent="0.2">
      <c r="A13" s="913"/>
      <c r="B13" s="317"/>
      <c r="C13" s="318"/>
      <c r="D13" s="318"/>
      <c r="E13" s="318"/>
      <c r="F13" s="315"/>
      <c r="G13" s="320"/>
      <c r="H13" s="321" t="s">
        <v>136</v>
      </c>
    </row>
    <row r="14" spans="1:8" s="49" customFormat="1" ht="19.5" customHeight="1" x14ac:dyDescent="0.2">
      <c r="A14" s="913"/>
      <c r="B14" s="312" t="s">
        <v>239</v>
      </c>
      <c r="C14" s="313" t="s">
        <v>109</v>
      </c>
      <c r="D14" s="319"/>
      <c r="E14" s="319"/>
      <c r="F14" s="322" t="s">
        <v>170</v>
      </c>
      <c r="G14" s="323"/>
      <c r="H14" s="321" t="s">
        <v>137</v>
      </c>
    </row>
    <row r="15" spans="1:8" s="49" customFormat="1" ht="19.5" customHeight="1" x14ac:dyDescent="0.2">
      <c r="A15" s="913"/>
      <c r="B15" s="317"/>
      <c r="C15" s="318"/>
      <c r="D15" s="319"/>
      <c r="E15" s="319"/>
      <c r="F15" s="322" t="s">
        <v>171</v>
      </c>
      <c r="G15" s="320"/>
      <c r="H15" s="321" t="s">
        <v>138</v>
      </c>
    </row>
    <row r="16" spans="1:8" s="49" customFormat="1" ht="19.5" customHeight="1" x14ac:dyDescent="0.2">
      <c r="A16" s="913"/>
      <c r="B16" s="317"/>
      <c r="C16" s="318"/>
      <c r="D16" s="319"/>
      <c r="E16" s="319"/>
      <c r="F16" s="324"/>
      <c r="G16" s="320"/>
      <c r="H16" s="321" t="s">
        <v>139</v>
      </c>
    </row>
    <row r="17" spans="1:8" s="49" customFormat="1" ht="19.5" customHeight="1" x14ac:dyDescent="0.2">
      <c r="A17" s="913"/>
      <c r="B17" s="312" t="s">
        <v>240</v>
      </c>
      <c r="C17" s="313" t="s">
        <v>110</v>
      </c>
      <c r="D17" s="313"/>
      <c r="E17" s="313"/>
      <c r="F17" s="322" t="s">
        <v>172</v>
      </c>
      <c r="G17" s="323"/>
      <c r="H17" s="321" t="s">
        <v>6</v>
      </c>
    </row>
    <row r="18" spans="1:8" s="49" customFormat="1" ht="19.5" customHeight="1" x14ac:dyDescent="0.2">
      <c r="A18" s="913"/>
      <c r="B18" s="317"/>
      <c r="C18" s="318"/>
      <c r="D18" s="319"/>
      <c r="E18" s="319"/>
      <c r="F18" s="322" t="s">
        <v>173</v>
      </c>
      <c r="G18" s="320"/>
      <c r="H18" s="321" t="s">
        <v>7</v>
      </c>
    </row>
    <row r="19" spans="1:8" s="49" customFormat="1" ht="19.5" customHeight="1" x14ac:dyDescent="0.2">
      <c r="A19" s="913"/>
      <c r="B19" s="317"/>
      <c r="C19" s="318"/>
      <c r="D19" s="319"/>
      <c r="E19" s="319"/>
      <c r="F19" s="324"/>
      <c r="G19" s="320"/>
      <c r="H19" s="321" t="s">
        <v>140</v>
      </c>
    </row>
    <row r="20" spans="1:8" s="49" customFormat="1" ht="19.5" customHeight="1" x14ac:dyDescent="0.2">
      <c r="A20" s="913"/>
      <c r="B20" s="312" t="s">
        <v>241</v>
      </c>
      <c r="C20" s="908" t="s">
        <v>111</v>
      </c>
      <c r="D20" s="909"/>
      <c r="E20" s="319"/>
      <c r="F20" s="325" t="s">
        <v>174</v>
      </c>
      <c r="G20" s="323"/>
      <c r="H20" s="321" t="s">
        <v>141</v>
      </c>
    </row>
    <row r="21" spans="1:8" s="49" customFormat="1" ht="19.5" customHeight="1" x14ac:dyDescent="0.2">
      <c r="A21" s="913"/>
      <c r="B21" s="317"/>
      <c r="C21" s="910"/>
      <c r="D21" s="907"/>
      <c r="E21" s="319"/>
      <c r="F21" s="322" t="s">
        <v>149</v>
      </c>
      <c r="G21" s="320"/>
      <c r="H21" s="321" t="s">
        <v>8</v>
      </c>
    </row>
    <row r="22" spans="1:8" s="49" customFormat="1" ht="19.5" customHeight="1" x14ac:dyDescent="0.2">
      <c r="A22" s="913"/>
      <c r="B22" s="317"/>
      <c r="C22" s="326"/>
      <c r="D22" s="319"/>
      <c r="E22" s="319"/>
      <c r="F22" s="327"/>
      <c r="G22" s="315"/>
      <c r="H22" s="316" t="s">
        <v>9</v>
      </c>
    </row>
    <row r="23" spans="1:8" s="49" customFormat="1" ht="19.5" customHeight="1" x14ac:dyDescent="0.2">
      <c r="A23" s="913"/>
      <c r="B23" s="328" t="s">
        <v>116</v>
      </c>
      <c r="C23" s="329" t="s">
        <v>242</v>
      </c>
      <c r="D23" s="329"/>
      <c r="E23" s="329"/>
      <c r="F23" s="325" t="s">
        <v>175</v>
      </c>
      <c r="G23" s="330"/>
      <c r="H23" s="316" t="s">
        <v>11</v>
      </c>
    </row>
    <row r="24" spans="1:8" s="49" customFormat="1" ht="19.5" customHeight="1" x14ac:dyDescent="0.2">
      <c r="A24" s="913"/>
      <c r="B24" s="331"/>
      <c r="C24" s="332"/>
      <c r="D24" s="332"/>
      <c r="E24" s="333"/>
      <c r="F24" s="322" t="s">
        <v>169</v>
      </c>
      <c r="G24" s="315"/>
      <c r="H24" s="316" t="s">
        <v>10</v>
      </c>
    </row>
    <row r="25" spans="1:8" s="49" customFormat="1" ht="19.5" customHeight="1" x14ac:dyDescent="0.2">
      <c r="A25" s="913"/>
      <c r="B25" s="334"/>
      <c r="C25" s="333"/>
      <c r="D25" s="333"/>
      <c r="E25" s="333"/>
      <c r="F25" s="327"/>
      <c r="G25" s="315"/>
      <c r="H25" s="316" t="s">
        <v>12</v>
      </c>
    </row>
    <row r="26" spans="1:8" s="49" customFormat="1" ht="19.5" customHeight="1" x14ac:dyDescent="0.2">
      <c r="A26" s="913"/>
      <c r="B26" s="312" t="s">
        <v>243</v>
      </c>
      <c r="C26" s="911" t="s">
        <v>117</v>
      </c>
      <c r="D26" s="907"/>
      <c r="E26" s="319"/>
      <c r="F26" s="322" t="s">
        <v>176</v>
      </c>
      <c r="G26" s="330"/>
      <c r="H26" s="316" t="s">
        <v>13</v>
      </c>
    </row>
    <row r="27" spans="1:8" s="49" customFormat="1" ht="19.5" customHeight="1" x14ac:dyDescent="0.2">
      <c r="A27" s="913"/>
      <c r="B27" s="317"/>
      <c r="C27" s="906"/>
      <c r="D27" s="907"/>
      <c r="E27" s="319"/>
      <c r="F27" s="335" t="s">
        <v>177</v>
      </c>
      <c r="G27" s="320"/>
      <c r="H27" s="321" t="s">
        <v>14</v>
      </c>
    </row>
    <row r="28" spans="1:8" s="49" customFormat="1" ht="19.5" customHeight="1" x14ac:dyDescent="0.2">
      <c r="A28" s="913"/>
      <c r="B28" s="317"/>
      <c r="C28" s="318"/>
      <c r="D28" s="319"/>
      <c r="E28" s="319"/>
      <c r="F28" s="324"/>
      <c r="G28" s="320"/>
      <c r="H28" s="321" t="s">
        <v>15</v>
      </c>
    </row>
    <row r="29" spans="1:8" s="49" customFormat="1" ht="19.5" customHeight="1" x14ac:dyDescent="0.2">
      <c r="A29" s="913"/>
      <c r="B29" s="312" t="s">
        <v>244</v>
      </c>
      <c r="C29" s="336" t="s">
        <v>118</v>
      </c>
      <c r="D29" s="319"/>
      <c r="E29" s="319"/>
      <c r="F29" s="322" t="s">
        <v>178</v>
      </c>
      <c r="G29" s="323"/>
      <c r="H29" s="321" t="s">
        <v>16</v>
      </c>
    </row>
    <row r="30" spans="1:8" s="49" customFormat="1" ht="19.5" customHeight="1" x14ac:dyDescent="0.2">
      <c r="A30" s="913"/>
      <c r="B30" s="317"/>
      <c r="C30" s="337"/>
      <c r="D30" s="319"/>
      <c r="E30" s="319"/>
      <c r="F30" s="322" t="s">
        <v>179</v>
      </c>
      <c r="G30" s="320"/>
      <c r="H30" s="321" t="s">
        <v>142</v>
      </c>
    </row>
    <row r="31" spans="1:8" s="49" customFormat="1" ht="19.5" customHeight="1" x14ac:dyDescent="0.2">
      <c r="A31" s="913"/>
      <c r="B31" s="317"/>
      <c r="C31" s="337"/>
      <c r="D31" s="319"/>
      <c r="E31" s="319"/>
      <c r="F31" s="338"/>
      <c r="G31" s="320"/>
      <c r="H31" s="316" t="s">
        <v>143</v>
      </c>
    </row>
    <row r="32" spans="1:8" s="49" customFormat="1" ht="19.5" customHeight="1" x14ac:dyDescent="0.2">
      <c r="A32" s="913"/>
      <c r="B32" s="312" t="s">
        <v>245</v>
      </c>
      <c r="C32" s="314" t="s">
        <v>113</v>
      </c>
      <c r="D32" s="313"/>
      <c r="E32" s="313"/>
      <c r="F32" s="339" t="s">
        <v>180</v>
      </c>
      <c r="G32" s="323"/>
      <c r="H32" s="316" t="s">
        <v>144</v>
      </c>
    </row>
    <row r="33" spans="1:8" s="49" customFormat="1" ht="20.25" customHeight="1" x14ac:dyDescent="0.2">
      <c r="A33" s="913"/>
      <c r="B33" s="317"/>
      <c r="C33" s="319"/>
      <c r="D33" s="319"/>
      <c r="E33" s="319"/>
      <c r="F33" s="339" t="s">
        <v>181</v>
      </c>
      <c r="G33" s="320"/>
      <c r="H33" s="316" t="s">
        <v>145</v>
      </c>
    </row>
    <row r="34" spans="1:8" s="49" customFormat="1" ht="20.25" customHeight="1" x14ac:dyDescent="0.2">
      <c r="A34" s="913"/>
      <c r="B34" s="340"/>
      <c r="C34" s="319"/>
      <c r="D34" s="319"/>
      <c r="E34" s="319"/>
      <c r="F34" s="338"/>
      <c r="G34" s="320"/>
      <c r="H34" s="316" t="s">
        <v>146</v>
      </c>
    </row>
    <row r="35" spans="1:8" s="49" customFormat="1" ht="20.25" customHeight="1" x14ac:dyDescent="0.2">
      <c r="A35" s="913"/>
      <c r="B35" s="340"/>
      <c r="C35" s="319"/>
      <c r="D35" s="319"/>
      <c r="E35" s="319"/>
      <c r="F35" s="339" t="s">
        <v>182</v>
      </c>
      <c r="G35" s="323"/>
      <c r="H35" s="316" t="s">
        <v>148</v>
      </c>
    </row>
    <row r="36" spans="1:8" s="49" customFormat="1" ht="20.25" customHeight="1" x14ac:dyDescent="0.2">
      <c r="A36" s="914"/>
      <c r="B36" s="341"/>
      <c r="C36" s="342"/>
      <c r="D36" s="342"/>
      <c r="E36" s="342"/>
      <c r="F36" s="343" t="s">
        <v>183</v>
      </c>
      <c r="G36" s="344"/>
      <c r="H36" s="335" t="s">
        <v>150</v>
      </c>
    </row>
    <row r="37" spans="1:8" s="49" customFormat="1" ht="12" x14ac:dyDescent="0.2">
      <c r="G37" s="60"/>
      <c r="H37" s="24"/>
    </row>
    <row r="38" spans="1:8" s="49" customFormat="1" ht="12" x14ac:dyDescent="0.2">
      <c r="G38" s="60"/>
      <c r="H38" s="24"/>
    </row>
    <row r="39" spans="1:8" s="49" customFormat="1" ht="12" x14ac:dyDescent="0.2">
      <c r="F39" s="60"/>
      <c r="G39" s="60"/>
      <c r="H39" s="24"/>
    </row>
    <row r="40" spans="1:8" s="49" customFormat="1" ht="12" x14ac:dyDescent="0.2">
      <c r="F40" s="60"/>
      <c r="G40" s="60"/>
      <c r="H40" s="24"/>
    </row>
    <row r="41" spans="1:8" s="49" customFormat="1" ht="12" x14ac:dyDescent="0.2">
      <c r="F41" s="60"/>
      <c r="G41" s="60"/>
      <c r="H41" s="24"/>
    </row>
    <row r="42" spans="1:8" s="49" customFormat="1" ht="12" x14ac:dyDescent="0.2">
      <c r="F42" s="60"/>
      <c r="G42" s="60"/>
      <c r="H42" s="24"/>
    </row>
    <row r="43" spans="1:8" s="49" customFormat="1" ht="12" x14ac:dyDescent="0.2">
      <c r="F43" s="60"/>
      <c r="G43" s="60"/>
      <c r="H43" s="24"/>
    </row>
    <row r="44" spans="1:8" s="49" customFormat="1" ht="12" x14ac:dyDescent="0.2">
      <c r="F44" s="60"/>
      <c r="G44" s="60"/>
      <c r="H44" s="24"/>
    </row>
    <row r="45" spans="1:8" s="49" customFormat="1" ht="12" x14ac:dyDescent="0.2">
      <c r="F45" s="60"/>
      <c r="G45" s="60"/>
      <c r="H45" s="24"/>
    </row>
    <row r="46" spans="1:8" s="49" customFormat="1" ht="12" x14ac:dyDescent="0.2">
      <c r="F46" s="60"/>
      <c r="G46" s="60"/>
      <c r="H46" s="24"/>
    </row>
    <row r="47" spans="1:8" s="49" customFormat="1" ht="12" x14ac:dyDescent="0.2">
      <c r="F47" s="60"/>
      <c r="G47" s="60"/>
      <c r="H47" s="24"/>
    </row>
    <row r="48" spans="1:8" s="49" customFormat="1" ht="12" x14ac:dyDescent="0.2">
      <c r="F48" s="60"/>
      <c r="G48" s="60"/>
      <c r="H48" s="24"/>
    </row>
    <row r="49" spans="6:8" s="49" customFormat="1" ht="12" x14ac:dyDescent="0.2">
      <c r="F49" s="60"/>
      <c r="G49" s="60"/>
      <c r="H49" s="24"/>
    </row>
    <row r="50" spans="6:8" s="49" customFormat="1" ht="12" x14ac:dyDescent="0.2">
      <c r="F50" s="60"/>
      <c r="G50" s="60"/>
      <c r="H50" s="24"/>
    </row>
    <row r="51" spans="6:8" s="49" customFormat="1" ht="12" x14ac:dyDescent="0.2">
      <c r="F51" s="60"/>
      <c r="G51" s="60"/>
      <c r="H51" s="24"/>
    </row>
    <row r="52" spans="6:8" s="49" customFormat="1" ht="12" x14ac:dyDescent="0.2">
      <c r="F52" s="60"/>
      <c r="G52" s="60"/>
      <c r="H52" s="24"/>
    </row>
    <row r="53" spans="6:8" s="49" customFormat="1" ht="12" x14ac:dyDescent="0.2">
      <c r="F53" s="60"/>
      <c r="G53" s="60"/>
      <c r="H53" s="24"/>
    </row>
    <row r="54" spans="6:8" s="49" customFormat="1" ht="12" x14ac:dyDescent="0.2">
      <c r="F54" s="60"/>
      <c r="G54" s="60"/>
      <c r="H54" s="24"/>
    </row>
    <row r="55" spans="6:8" s="49" customFormat="1" ht="12" x14ac:dyDescent="0.2">
      <c r="F55" s="60"/>
      <c r="G55" s="60"/>
      <c r="H55" s="24"/>
    </row>
    <row r="56" spans="6:8" s="49" customFormat="1" ht="12" x14ac:dyDescent="0.2">
      <c r="F56" s="60"/>
      <c r="G56" s="60"/>
      <c r="H56" s="24"/>
    </row>
    <row r="57" spans="6:8" s="49" customFormat="1" ht="12" x14ac:dyDescent="0.2">
      <c r="F57" s="60"/>
      <c r="G57" s="60"/>
      <c r="H57" s="24"/>
    </row>
    <row r="58" spans="6:8" s="49" customFormat="1" ht="12" x14ac:dyDescent="0.2">
      <c r="F58" s="60"/>
      <c r="G58" s="60"/>
      <c r="H58" s="24"/>
    </row>
    <row r="59" spans="6:8" s="49" customFormat="1" ht="12" x14ac:dyDescent="0.2">
      <c r="F59" s="60"/>
      <c r="G59" s="60"/>
      <c r="H59" s="24"/>
    </row>
    <row r="60" spans="6:8" s="49" customFormat="1" ht="12" x14ac:dyDescent="0.2">
      <c r="F60" s="60"/>
      <c r="G60" s="60"/>
      <c r="H60" s="24"/>
    </row>
    <row r="61" spans="6:8" s="49" customFormat="1" ht="12" x14ac:dyDescent="0.2">
      <c r="F61" s="60"/>
      <c r="G61" s="60"/>
      <c r="H61" s="24"/>
    </row>
    <row r="62" spans="6:8" s="49" customFormat="1" ht="12" x14ac:dyDescent="0.2">
      <c r="F62" s="60"/>
      <c r="G62" s="60"/>
      <c r="H62" s="24"/>
    </row>
    <row r="63" spans="6:8" s="49" customFormat="1" ht="12" x14ac:dyDescent="0.2">
      <c r="F63" s="60"/>
      <c r="G63" s="60"/>
      <c r="H63" s="24"/>
    </row>
    <row r="64" spans="6:8" s="49" customFormat="1" ht="12" x14ac:dyDescent="0.2">
      <c r="F64" s="60"/>
      <c r="G64" s="60"/>
      <c r="H64" s="24"/>
    </row>
    <row r="65" spans="6:8" s="49" customFormat="1" ht="12" x14ac:dyDescent="0.2">
      <c r="F65" s="60"/>
      <c r="G65" s="60"/>
      <c r="H65" s="24"/>
    </row>
    <row r="66" spans="6:8" s="49" customFormat="1" ht="12" x14ac:dyDescent="0.2">
      <c r="F66" s="60"/>
      <c r="G66" s="60"/>
      <c r="H66" s="24"/>
    </row>
    <row r="67" spans="6:8" s="49" customFormat="1" ht="12" x14ac:dyDescent="0.2">
      <c r="F67" s="60"/>
      <c r="G67" s="60"/>
      <c r="H67" s="24"/>
    </row>
    <row r="68" spans="6:8" s="49" customFormat="1" ht="12" x14ac:dyDescent="0.2">
      <c r="F68" s="60"/>
      <c r="G68" s="60"/>
      <c r="H68" s="24"/>
    </row>
    <row r="69" spans="6:8" s="49" customFormat="1" ht="12" x14ac:dyDescent="0.2">
      <c r="F69" s="60"/>
      <c r="G69" s="60"/>
      <c r="H69" s="24"/>
    </row>
    <row r="70" spans="6:8" s="49" customFormat="1" ht="12" x14ac:dyDescent="0.2">
      <c r="F70" s="60"/>
      <c r="G70" s="60"/>
      <c r="H70" s="24"/>
    </row>
    <row r="71" spans="6:8" s="49" customFormat="1" ht="12" x14ac:dyDescent="0.2">
      <c r="F71" s="60"/>
      <c r="G71" s="60"/>
      <c r="H71" s="24"/>
    </row>
    <row r="72" spans="6:8" s="49" customFormat="1" ht="12" x14ac:dyDescent="0.2">
      <c r="F72" s="60"/>
      <c r="G72" s="60"/>
      <c r="H72" s="24"/>
    </row>
    <row r="73" spans="6:8" s="49" customFormat="1" ht="12" x14ac:dyDescent="0.2">
      <c r="F73" s="60"/>
      <c r="G73" s="60"/>
      <c r="H73" s="24"/>
    </row>
    <row r="74" spans="6:8" s="49" customFormat="1" ht="12" x14ac:dyDescent="0.2">
      <c r="F74" s="60"/>
      <c r="G74" s="60"/>
      <c r="H74" s="24"/>
    </row>
    <row r="75" spans="6:8" s="49" customFormat="1" ht="12" x14ac:dyDescent="0.2">
      <c r="F75" s="60"/>
      <c r="G75" s="60"/>
      <c r="H75" s="24"/>
    </row>
    <row r="76" spans="6:8" s="49" customFormat="1" ht="12" x14ac:dyDescent="0.2">
      <c r="F76" s="60"/>
      <c r="G76" s="60"/>
      <c r="H76" s="24"/>
    </row>
    <row r="77" spans="6:8" s="49" customFormat="1" ht="12" x14ac:dyDescent="0.2">
      <c r="F77" s="60"/>
      <c r="G77" s="60"/>
      <c r="H77" s="24"/>
    </row>
    <row r="78" spans="6:8" s="49" customFormat="1" ht="12" x14ac:dyDescent="0.2">
      <c r="F78" s="60"/>
      <c r="G78" s="60"/>
      <c r="H78" s="24"/>
    </row>
    <row r="79" spans="6:8" s="49" customFormat="1" ht="12" x14ac:dyDescent="0.2">
      <c r="F79" s="60"/>
      <c r="G79" s="60"/>
      <c r="H79" s="24"/>
    </row>
    <row r="80" spans="6:8" s="49" customFormat="1" ht="12" x14ac:dyDescent="0.2">
      <c r="F80" s="60"/>
      <c r="G80" s="60"/>
      <c r="H80" s="24"/>
    </row>
    <row r="81" spans="6:8" s="49" customFormat="1" ht="12" x14ac:dyDescent="0.2">
      <c r="F81" s="60"/>
      <c r="G81" s="60"/>
      <c r="H81" s="24"/>
    </row>
    <row r="82" spans="6:8" s="49" customFormat="1" ht="12" x14ac:dyDescent="0.2">
      <c r="F82" s="60"/>
      <c r="G82" s="60"/>
      <c r="H82" s="24"/>
    </row>
    <row r="83" spans="6:8" s="49" customFormat="1" ht="12" x14ac:dyDescent="0.2">
      <c r="F83" s="60"/>
      <c r="G83" s="60"/>
      <c r="H83" s="24"/>
    </row>
    <row r="84" spans="6:8" s="49" customFormat="1" ht="12" x14ac:dyDescent="0.2">
      <c r="F84" s="60"/>
      <c r="G84" s="60"/>
      <c r="H84" s="24"/>
    </row>
    <row r="85" spans="6:8" s="49" customFormat="1" ht="12" x14ac:dyDescent="0.2">
      <c r="F85" s="60"/>
      <c r="G85" s="60"/>
      <c r="H85" s="24"/>
    </row>
    <row r="86" spans="6:8" s="49" customFormat="1" ht="12" x14ac:dyDescent="0.2">
      <c r="F86" s="60"/>
      <c r="G86" s="60"/>
      <c r="H86" s="24"/>
    </row>
    <row r="87" spans="6:8" s="49" customFormat="1" ht="12" x14ac:dyDescent="0.2">
      <c r="F87" s="60"/>
      <c r="G87" s="60"/>
      <c r="H87" s="24"/>
    </row>
    <row r="88" spans="6:8" s="49" customFormat="1" ht="12" x14ac:dyDescent="0.2">
      <c r="F88" s="60"/>
      <c r="G88" s="60"/>
      <c r="H88" s="24"/>
    </row>
    <row r="89" spans="6:8" s="49" customFormat="1" ht="12" x14ac:dyDescent="0.2">
      <c r="F89" s="60"/>
      <c r="G89" s="60"/>
      <c r="H89" s="24"/>
    </row>
    <row r="90" spans="6:8" s="49" customFormat="1" ht="12" x14ac:dyDescent="0.2">
      <c r="F90" s="60"/>
      <c r="G90" s="60"/>
      <c r="H90" s="24"/>
    </row>
    <row r="91" spans="6:8" s="49" customFormat="1" ht="12" x14ac:dyDescent="0.2">
      <c r="F91" s="60"/>
      <c r="G91" s="60"/>
      <c r="H91" s="24"/>
    </row>
    <row r="92" spans="6:8" s="49" customFormat="1" ht="12" x14ac:dyDescent="0.2">
      <c r="F92" s="60"/>
      <c r="G92" s="60"/>
      <c r="H92" s="24"/>
    </row>
    <row r="93" spans="6:8" s="49" customFormat="1" ht="12" x14ac:dyDescent="0.2">
      <c r="F93" s="60"/>
      <c r="G93" s="60"/>
      <c r="H93" s="24"/>
    </row>
    <row r="94" spans="6:8" s="49" customFormat="1" ht="12" x14ac:dyDescent="0.2">
      <c r="F94" s="60"/>
      <c r="G94" s="60"/>
      <c r="H94" s="24"/>
    </row>
    <row r="95" spans="6:8" s="49" customFormat="1" ht="12" x14ac:dyDescent="0.2">
      <c r="F95" s="60"/>
      <c r="G95" s="60"/>
      <c r="H95" s="24"/>
    </row>
    <row r="96" spans="6:8" s="49" customFormat="1" ht="12" x14ac:dyDescent="0.2">
      <c r="F96" s="60"/>
      <c r="G96" s="60"/>
      <c r="H96" s="24"/>
    </row>
    <row r="97" spans="6:8" s="49" customFormat="1" ht="12" x14ac:dyDescent="0.2">
      <c r="F97" s="60"/>
      <c r="G97" s="60"/>
      <c r="H97" s="24"/>
    </row>
    <row r="98" spans="6:8" s="49" customFormat="1" ht="12" x14ac:dyDescent="0.2">
      <c r="F98" s="60"/>
      <c r="G98" s="60"/>
      <c r="H98" s="24"/>
    </row>
    <row r="99" spans="6:8" s="49" customFormat="1" ht="12" x14ac:dyDescent="0.2">
      <c r="F99" s="60"/>
      <c r="G99" s="60"/>
      <c r="H99" s="24"/>
    </row>
    <row r="100" spans="6:8" s="49" customFormat="1" ht="12" x14ac:dyDescent="0.2">
      <c r="F100" s="60"/>
      <c r="G100" s="60"/>
      <c r="H100" s="24"/>
    </row>
    <row r="101" spans="6:8" s="49" customFormat="1" ht="12" x14ac:dyDescent="0.2">
      <c r="F101" s="60"/>
      <c r="G101" s="60"/>
      <c r="H101" s="24"/>
    </row>
    <row r="102" spans="6:8" s="49" customFormat="1" ht="12" x14ac:dyDescent="0.2">
      <c r="F102" s="60"/>
      <c r="G102" s="60"/>
      <c r="H102" s="24"/>
    </row>
    <row r="103" spans="6:8" s="49" customFormat="1" ht="12" x14ac:dyDescent="0.2">
      <c r="F103" s="60"/>
      <c r="G103" s="60"/>
      <c r="H103" s="24"/>
    </row>
    <row r="104" spans="6:8" s="49" customFormat="1" ht="12" x14ac:dyDescent="0.2">
      <c r="F104" s="60"/>
      <c r="G104" s="60"/>
      <c r="H104" s="24"/>
    </row>
    <row r="105" spans="6:8" s="49" customFormat="1" ht="12" x14ac:dyDescent="0.2">
      <c r="F105" s="60"/>
      <c r="G105" s="60"/>
      <c r="H105" s="24"/>
    </row>
    <row r="106" spans="6:8" s="49" customFormat="1" ht="12" x14ac:dyDescent="0.2">
      <c r="F106" s="60"/>
      <c r="G106" s="60"/>
      <c r="H106" s="24"/>
    </row>
    <row r="107" spans="6:8" s="49" customFormat="1" ht="12" x14ac:dyDescent="0.2">
      <c r="F107" s="60"/>
      <c r="G107" s="60"/>
      <c r="H107" s="24"/>
    </row>
    <row r="108" spans="6:8" s="49" customFormat="1" ht="12" x14ac:dyDescent="0.2">
      <c r="F108" s="60"/>
      <c r="G108" s="60"/>
      <c r="H108" s="24"/>
    </row>
    <row r="109" spans="6:8" s="49" customFormat="1" ht="12" x14ac:dyDescent="0.2">
      <c r="F109" s="60"/>
      <c r="G109" s="60"/>
      <c r="H109" s="24"/>
    </row>
    <row r="110" spans="6:8" s="49" customFormat="1" ht="12" x14ac:dyDescent="0.2">
      <c r="F110" s="60"/>
      <c r="G110" s="60"/>
      <c r="H110" s="24"/>
    </row>
    <row r="111" spans="6:8" s="49" customFormat="1" ht="12" x14ac:dyDescent="0.2">
      <c r="F111" s="60"/>
      <c r="G111" s="60"/>
      <c r="H111" s="24"/>
    </row>
    <row r="112" spans="6:8" s="49" customFormat="1" ht="12" x14ac:dyDescent="0.2">
      <c r="F112" s="60"/>
      <c r="G112" s="60"/>
      <c r="H112" s="24"/>
    </row>
    <row r="113" spans="6:8" s="49" customFormat="1" ht="12" x14ac:dyDescent="0.2">
      <c r="F113" s="60"/>
      <c r="G113" s="60"/>
      <c r="H113" s="24"/>
    </row>
    <row r="114" spans="6:8" s="49" customFormat="1" ht="12" x14ac:dyDescent="0.2">
      <c r="F114" s="60"/>
      <c r="G114" s="60"/>
      <c r="H114" s="24"/>
    </row>
    <row r="115" spans="6:8" s="49" customFormat="1" ht="12" x14ac:dyDescent="0.2">
      <c r="F115" s="60"/>
      <c r="G115" s="60"/>
      <c r="H115" s="24"/>
    </row>
    <row r="116" spans="6:8" s="49" customFormat="1" ht="12" x14ac:dyDescent="0.2">
      <c r="F116" s="60"/>
      <c r="G116" s="60"/>
      <c r="H116" s="24"/>
    </row>
    <row r="117" spans="6:8" s="49" customFormat="1" ht="12" x14ac:dyDescent="0.2">
      <c r="F117" s="60"/>
      <c r="G117" s="60"/>
      <c r="H117" s="24"/>
    </row>
    <row r="118" spans="6:8" s="49" customFormat="1" ht="12" x14ac:dyDescent="0.2">
      <c r="F118" s="60"/>
      <c r="G118" s="60"/>
      <c r="H118" s="24"/>
    </row>
    <row r="119" spans="6:8" s="49" customFormat="1" ht="12" x14ac:dyDescent="0.2">
      <c r="F119" s="60"/>
      <c r="G119" s="60"/>
      <c r="H119" s="24"/>
    </row>
    <row r="120" spans="6:8" s="49" customFormat="1" ht="12" x14ac:dyDescent="0.2">
      <c r="F120" s="60"/>
      <c r="G120" s="60"/>
      <c r="H120" s="24"/>
    </row>
    <row r="121" spans="6:8" s="49" customFormat="1" ht="12" x14ac:dyDescent="0.2">
      <c r="F121" s="60"/>
      <c r="G121" s="60"/>
      <c r="H121" s="24"/>
    </row>
    <row r="122" spans="6:8" s="49" customFormat="1" ht="12" x14ac:dyDescent="0.2">
      <c r="F122" s="60"/>
      <c r="G122" s="60"/>
      <c r="H122" s="24"/>
    </row>
    <row r="123" spans="6:8" s="49" customFormat="1" ht="12" x14ac:dyDescent="0.2">
      <c r="F123" s="60"/>
      <c r="G123" s="60"/>
      <c r="H123" s="24"/>
    </row>
    <row r="124" spans="6:8" s="49" customFormat="1" ht="12" x14ac:dyDescent="0.2">
      <c r="F124" s="60"/>
      <c r="G124" s="60"/>
      <c r="H124" s="24"/>
    </row>
    <row r="125" spans="6:8" s="49" customFormat="1" ht="12" x14ac:dyDescent="0.2">
      <c r="F125" s="60"/>
      <c r="G125" s="60"/>
      <c r="H125" s="24"/>
    </row>
    <row r="126" spans="6:8" s="49" customFormat="1" ht="12" x14ac:dyDescent="0.2">
      <c r="F126" s="60"/>
      <c r="G126" s="60"/>
      <c r="H126" s="24"/>
    </row>
    <row r="127" spans="6:8" s="49" customFormat="1" ht="12" x14ac:dyDescent="0.2">
      <c r="F127" s="60"/>
      <c r="G127" s="60"/>
      <c r="H127" s="24"/>
    </row>
    <row r="128" spans="6:8" s="49" customFormat="1" ht="12" x14ac:dyDescent="0.2">
      <c r="F128" s="60"/>
      <c r="G128" s="60"/>
      <c r="H128" s="24"/>
    </row>
    <row r="129" spans="6:8" s="49" customFormat="1" ht="12" x14ac:dyDescent="0.2">
      <c r="F129" s="60"/>
      <c r="G129" s="60"/>
      <c r="H129" s="24"/>
    </row>
    <row r="130" spans="6:8" s="49" customFormat="1" ht="12" x14ac:dyDescent="0.2">
      <c r="F130" s="60"/>
      <c r="G130" s="60"/>
      <c r="H130" s="24"/>
    </row>
    <row r="131" spans="6:8" s="49" customFormat="1" ht="12" x14ac:dyDescent="0.2">
      <c r="F131" s="60"/>
      <c r="G131" s="60"/>
      <c r="H131" s="24"/>
    </row>
    <row r="132" spans="6:8" s="49" customFormat="1" ht="12" x14ac:dyDescent="0.2">
      <c r="F132" s="60"/>
      <c r="G132" s="60"/>
      <c r="H132" s="24"/>
    </row>
    <row r="133" spans="6:8" s="49" customFormat="1" ht="12" x14ac:dyDescent="0.2">
      <c r="F133" s="60"/>
      <c r="G133" s="60"/>
      <c r="H133" s="24"/>
    </row>
    <row r="134" spans="6:8" s="49" customFormat="1" ht="12" x14ac:dyDescent="0.2">
      <c r="F134" s="60"/>
      <c r="G134" s="60"/>
      <c r="H134" s="24"/>
    </row>
    <row r="135" spans="6:8" s="49" customFormat="1" ht="12" x14ac:dyDescent="0.2">
      <c r="F135" s="60"/>
      <c r="G135" s="60"/>
      <c r="H135" s="24"/>
    </row>
    <row r="136" spans="6:8" s="49" customFormat="1" ht="12" x14ac:dyDescent="0.2">
      <c r="F136" s="60"/>
      <c r="G136" s="60"/>
      <c r="H136" s="24"/>
    </row>
    <row r="137" spans="6:8" s="49" customFormat="1" ht="12" x14ac:dyDescent="0.2">
      <c r="F137" s="60"/>
      <c r="G137" s="60"/>
      <c r="H137" s="24"/>
    </row>
    <row r="138" spans="6:8" s="49" customFormat="1" ht="12" x14ac:dyDescent="0.2">
      <c r="F138" s="60"/>
      <c r="G138" s="60"/>
      <c r="H138" s="24"/>
    </row>
    <row r="139" spans="6:8" s="49" customFormat="1" ht="12" x14ac:dyDescent="0.2">
      <c r="F139" s="60"/>
      <c r="G139" s="60"/>
      <c r="H139" s="24"/>
    </row>
    <row r="140" spans="6:8" s="49" customFormat="1" ht="12" x14ac:dyDescent="0.2">
      <c r="F140" s="60"/>
      <c r="G140" s="60"/>
      <c r="H140" s="24"/>
    </row>
    <row r="141" spans="6:8" s="49" customFormat="1" ht="12" x14ac:dyDescent="0.2">
      <c r="F141" s="60"/>
      <c r="G141" s="60"/>
      <c r="H141" s="24"/>
    </row>
    <row r="142" spans="6:8" s="49" customFormat="1" ht="12" x14ac:dyDescent="0.2">
      <c r="F142" s="60"/>
      <c r="G142" s="60"/>
      <c r="H142" s="24"/>
    </row>
    <row r="143" spans="6:8" s="49" customFormat="1" ht="12" x14ac:dyDescent="0.2">
      <c r="F143" s="60"/>
      <c r="G143" s="60"/>
      <c r="H143" s="24"/>
    </row>
    <row r="144" spans="6:8" s="49" customFormat="1" ht="12" x14ac:dyDescent="0.2">
      <c r="F144" s="60"/>
      <c r="G144" s="60"/>
      <c r="H144" s="24"/>
    </row>
    <row r="145" spans="6:8" s="49" customFormat="1" ht="12" x14ac:dyDescent="0.2">
      <c r="F145" s="60"/>
      <c r="G145" s="60"/>
      <c r="H145" s="24"/>
    </row>
    <row r="146" spans="6:8" s="49" customFormat="1" ht="12" x14ac:dyDescent="0.2">
      <c r="F146" s="60"/>
      <c r="G146" s="60"/>
      <c r="H146" s="24"/>
    </row>
    <row r="147" spans="6:8" s="49" customFormat="1" ht="12" x14ac:dyDescent="0.2">
      <c r="F147" s="60"/>
      <c r="G147" s="60"/>
      <c r="H147" s="24"/>
    </row>
    <row r="148" spans="6:8" s="49" customFormat="1" ht="12" x14ac:dyDescent="0.2">
      <c r="F148" s="60"/>
      <c r="G148" s="60"/>
      <c r="H148" s="24"/>
    </row>
    <row r="149" spans="6:8" s="49" customFormat="1" ht="12" x14ac:dyDescent="0.2">
      <c r="F149" s="60"/>
      <c r="G149" s="60"/>
      <c r="H149" s="24"/>
    </row>
    <row r="150" spans="6:8" s="49" customFormat="1" ht="12" x14ac:dyDescent="0.2">
      <c r="F150" s="60"/>
      <c r="G150" s="60"/>
      <c r="H150" s="24"/>
    </row>
    <row r="151" spans="6:8" s="49" customFormat="1" ht="12" x14ac:dyDescent="0.2">
      <c r="F151" s="60"/>
      <c r="G151" s="60"/>
      <c r="H151" s="24"/>
    </row>
    <row r="152" spans="6:8" s="49" customFormat="1" ht="12" x14ac:dyDescent="0.2">
      <c r="F152" s="60"/>
      <c r="G152" s="60"/>
      <c r="H152" s="24"/>
    </row>
    <row r="153" spans="6:8" s="49" customFormat="1" ht="12" x14ac:dyDescent="0.2">
      <c r="F153" s="60"/>
      <c r="G153" s="60"/>
      <c r="H153" s="24"/>
    </row>
    <row r="154" spans="6:8" s="49" customFormat="1" ht="12" x14ac:dyDescent="0.2">
      <c r="F154" s="60"/>
      <c r="G154" s="60"/>
      <c r="H154" s="24"/>
    </row>
    <row r="155" spans="6:8" s="49" customFormat="1" ht="12" x14ac:dyDescent="0.2">
      <c r="F155" s="60"/>
      <c r="G155" s="60"/>
      <c r="H155" s="24"/>
    </row>
    <row r="156" spans="6:8" s="49" customFormat="1" ht="12" x14ac:dyDescent="0.2">
      <c r="F156" s="60"/>
      <c r="G156" s="60"/>
      <c r="H156" s="24"/>
    </row>
    <row r="157" spans="6:8" s="49" customFormat="1" ht="12" x14ac:dyDescent="0.2">
      <c r="F157" s="60"/>
      <c r="G157" s="60"/>
      <c r="H157" s="24"/>
    </row>
    <row r="158" spans="6:8" s="49" customFormat="1" ht="12" x14ac:dyDescent="0.2">
      <c r="F158" s="60"/>
      <c r="G158" s="60"/>
      <c r="H158" s="24"/>
    </row>
    <row r="159" spans="6:8" s="49" customFormat="1" ht="12" x14ac:dyDescent="0.2">
      <c r="F159" s="60"/>
      <c r="G159" s="60"/>
      <c r="H159" s="24"/>
    </row>
    <row r="160" spans="6:8" s="49" customFormat="1" ht="12" x14ac:dyDescent="0.2">
      <c r="F160" s="60"/>
      <c r="G160" s="60"/>
      <c r="H160" s="24"/>
    </row>
    <row r="161" spans="6:8" s="49" customFormat="1" ht="12" x14ac:dyDescent="0.2">
      <c r="F161" s="60"/>
      <c r="G161" s="60"/>
      <c r="H161" s="24"/>
    </row>
    <row r="162" spans="6:8" s="49" customFormat="1" ht="12" x14ac:dyDescent="0.2">
      <c r="F162" s="60"/>
      <c r="G162" s="60"/>
      <c r="H162" s="24"/>
    </row>
    <row r="163" spans="6:8" s="49" customFormat="1" ht="12" x14ac:dyDescent="0.2">
      <c r="F163" s="60"/>
      <c r="G163" s="60"/>
      <c r="H163" s="24"/>
    </row>
    <row r="164" spans="6:8" s="49" customFormat="1" ht="12" x14ac:dyDescent="0.2">
      <c r="F164" s="60"/>
      <c r="G164" s="60"/>
      <c r="H164" s="24"/>
    </row>
    <row r="165" spans="6:8" s="49" customFormat="1" ht="12" x14ac:dyDescent="0.2">
      <c r="F165" s="60"/>
      <c r="G165" s="60"/>
      <c r="H165" s="24"/>
    </row>
    <row r="166" spans="6:8" s="49" customFormat="1" ht="12" x14ac:dyDescent="0.2">
      <c r="F166" s="60"/>
      <c r="G166" s="60"/>
      <c r="H166" s="24"/>
    </row>
    <row r="167" spans="6:8" s="49" customFormat="1" ht="12" x14ac:dyDescent="0.2">
      <c r="F167" s="60"/>
      <c r="G167" s="60"/>
      <c r="H167" s="24"/>
    </row>
    <row r="168" spans="6:8" s="49" customFormat="1" ht="12" x14ac:dyDescent="0.2">
      <c r="F168" s="60"/>
      <c r="G168" s="60"/>
      <c r="H168" s="24"/>
    </row>
    <row r="169" spans="6:8" s="49" customFormat="1" ht="12" x14ac:dyDescent="0.2">
      <c r="F169" s="60"/>
      <c r="G169" s="60"/>
      <c r="H169" s="24"/>
    </row>
    <row r="170" spans="6:8" s="49" customFormat="1" ht="12" x14ac:dyDescent="0.2">
      <c r="F170" s="60"/>
      <c r="G170" s="60"/>
      <c r="H170" s="24"/>
    </row>
    <row r="171" spans="6:8" s="49" customFormat="1" ht="12" x14ac:dyDescent="0.2">
      <c r="F171" s="60"/>
      <c r="G171" s="60"/>
      <c r="H171" s="24"/>
    </row>
    <row r="172" spans="6:8" s="49" customFormat="1" ht="12" x14ac:dyDescent="0.2">
      <c r="F172" s="60"/>
      <c r="G172" s="60"/>
      <c r="H172" s="24"/>
    </row>
    <row r="173" spans="6:8" s="49" customFormat="1" ht="12" x14ac:dyDescent="0.2">
      <c r="F173" s="60"/>
      <c r="G173" s="60"/>
      <c r="H173" s="24"/>
    </row>
    <row r="174" spans="6:8" s="49" customFormat="1" ht="12" x14ac:dyDescent="0.2">
      <c r="F174" s="60"/>
      <c r="G174" s="60"/>
      <c r="H174" s="24"/>
    </row>
    <row r="175" spans="6:8" s="49" customFormat="1" ht="12" x14ac:dyDescent="0.2">
      <c r="F175" s="60"/>
      <c r="G175" s="60"/>
      <c r="H175" s="24"/>
    </row>
    <row r="176" spans="6:8" s="49" customFormat="1" ht="12" x14ac:dyDescent="0.2">
      <c r="F176" s="60"/>
      <c r="G176" s="60"/>
      <c r="H176" s="24"/>
    </row>
    <row r="177" spans="6:8" s="49" customFormat="1" ht="12" x14ac:dyDescent="0.2">
      <c r="F177" s="60"/>
      <c r="G177" s="60"/>
      <c r="H177" s="24"/>
    </row>
    <row r="178" spans="6:8" s="49" customFormat="1" ht="12" x14ac:dyDescent="0.2">
      <c r="F178" s="60"/>
      <c r="G178" s="60"/>
      <c r="H178" s="24"/>
    </row>
    <row r="179" spans="6:8" s="49" customFormat="1" ht="12" x14ac:dyDescent="0.2">
      <c r="F179" s="60"/>
      <c r="G179" s="60"/>
      <c r="H179" s="24"/>
    </row>
    <row r="180" spans="6:8" s="49" customFormat="1" ht="12" x14ac:dyDescent="0.2">
      <c r="F180" s="60"/>
      <c r="G180" s="60"/>
      <c r="H180" s="24"/>
    </row>
    <row r="181" spans="6:8" s="49" customFormat="1" ht="12" x14ac:dyDescent="0.2">
      <c r="F181" s="60"/>
      <c r="G181" s="60"/>
      <c r="H181" s="24"/>
    </row>
    <row r="182" spans="6:8" s="49" customFormat="1" ht="12" x14ac:dyDescent="0.2">
      <c r="F182" s="60"/>
      <c r="G182" s="60"/>
      <c r="H182" s="24"/>
    </row>
    <row r="183" spans="6:8" s="49" customFormat="1" ht="12" x14ac:dyDescent="0.2">
      <c r="F183" s="60"/>
      <c r="G183" s="60"/>
      <c r="H183" s="24"/>
    </row>
    <row r="184" spans="6:8" s="49" customFormat="1" ht="12" x14ac:dyDescent="0.2">
      <c r="F184" s="60"/>
      <c r="G184" s="60"/>
      <c r="H184" s="24"/>
    </row>
    <row r="185" spans="6:8" s="49" customFormat="1" ht="12" x14ac:dyDescent="0.2">
      <c r="F185" s="60"/>
      <c r="G185" s="60"/>
      <c r="H185" s="24"/>
    </row>
    <row r="186" spans="6:8" s="49" customFormat="1" ht="12" x14ac:dyDescent="0.2">
      <c r="F186" s="60"/>
      <c r="G186" s="60"/>
      <c r="H186" s="24"/>
    </row>
    <row r="187" spans="6:8" s="49" customFormat="1" ht="12" x14ac:dyDescent="0.2">
      <c r="F187" s="60"/>
      <c r="G187" s="60"/>
      <c r="H187" s="24"/>
    </row>
    <row r="188" spans="6:8" s="49" customFormat="1" ht="12" x14ac:dyDescent="0.2">
      <c r="F188" s="60"/>
      <c r="G188" s="60"/>
      <c r="H188" s="24"/>
    </row>
    <row r="189" spans="6:8" s="49" customFormat="1" ht="12" x14ac:dyDescent="0.2">
      <c r="F189" s="60"/>
      <c r="G189" s="60"/>
      <c r="H189" s="24"/>
    </row>
    <row r="190" spans="6:8" s="49" customFormat="1" ht="12" x14ac:dyDescent="0.2">
      <c r="F190" s="60"/>
      <c r="G190" s="60"/>
      <c r="H190" s="24"/>
    </row>
    <row r="191" spans="6:8" s="49" customFormat="1" ht="12" x14ac:dyDescent="0.2">
      <c r="F191" s="60"/>
      <c r="G191" s="60"/>
      <c r="H191" s="24"/>
    </row>
    <row r="192" spans="6:8" s="49" customFormat="1" ht="12" x14ac:dyDescent="0.2">
      <c r="F192" s="60"/>
      <c r="G192" s="60"/>
      <c r="H192" s="24"/>
    </row>
    <row r="193" spans="6:8" s="49" customFormat="1" ht="12" x14ac:dyDescent="0.2">
      <c r="F193" s="60"/>
      <c r="G193" s="60"/>
      <c r="H193" s="24"/>
    </row>
    <row r="194" spans="6:8" s="49" customFormat="1" ht="12" x14ac:dyDescent="0.2">
      <c r="F194" s="60"/>
      <c r="G194" s="60"/>
      <c r="H194" s="24"/>
    </row>
    <row r="195" spans="6:8" s="49" customFormat="1" ht="12" x14ac:dyDescent="0.2">
      <c r="F195" s="60"/>
      <c r="G195" s="60"/>
      <c r="H195" s="24"/>
    </row>
    <row r="196" spans="6:8" s="49" customFormat="1" ht="12" x14ac:dyDescent="0.2">
      <c r="F196" s="60"/>
      <c r="G196" s="60"/>
      <c r="H196" s="24"/>
    </row>
    <row r="197" spans="6:8" s="49" customFormat="1" ht="12" x14ac:dyDescent="0.2">
      <c r="F197" s="60"/>
      <c r="G197" s="60"/>
      <c r="H197" s="24"/>
    </row>
    <row r="198" spans="6:8" s="49" customFormat="1" ht="12" x14ac:dyDescent="0.2">
      <c r="F198" s="60"/>
      <c r="G198" s="60"/>
      <c r="H198" s="24"/>
    </row>
    <row r="199" spans="6:8" s="49" customFormat="1" ht="12" x14ac:dyDescent="0.2">
      <c r="F199" s="60"/>
      <c r="G199" s="60"/>
      <c r="H199" s="24"/>
    </row>
    <row r="200" spans="6:8" s="49" customFormat="1" ht="12" x14ac:dyDescent="0.2">
      <c r="F200" s="60"/>
      <c r="G200" s="60"/>
      <c r="H200" s="24"/>
    </row>
    <row r="201" spans="6:8" s="49" customFormat="1" ht="12" x14ac:dyDescent="0.2">
      <c r="F201" s="60"/>
      <c r="G201" s="60"/>
      <c r="H201" s="24"/>
    </row>
    <row r="202" spans="6:8" s="49" customFormat="1" ht="12" x14ac:dyDescent="0.2">
      <c r="F202" s="60"/>
      <c r="G202" s="60"/>
      <c r="H202" s="24"/>
    </row>
    <row r="203" spans="6:8" s="49" customFormat="1" ht="12" x14ac:dyDescent="0.2">
      <c r="F203" s="60"/>
      <c r="G203" s="60"/>
      <c r="H203" s="24"/>
    </row>
    <row r="204" spans="6:8" s="49" customFormat="1" ht="12" x14ac:dyDescent="0.2">
      <c r="F204" s="60"/>
      <c r="G204" s="60"/>
      <c r="H204" s="24"/>
    </row>
    <row r="205" spans="6:8" s="49" customFormat="1" ht="12" x14ac:dyDescent="0.2">
      <c r="F205" s="60"/>
      <c r="G205" s="60"/>
      <c r="H205" s="24"/>
    </row>
    <row r="206" spans="6:8" s="49" customFormat="1" ht="12" x14ac:dyDescent="0.2">
      <c r="F206" s="60"/>
      <c r="G206" s="60"/>
      <c r="H206" s="24"/>
    </row>
    <row r="207" spans="6:8" s="49" customFormat="1" ht="12" x14ac:dyDescent="0.2">
      <c r="F207" s="60"/>
      <c r="G207" s="60"/>
      <c r="H207" s="24"/>
    </row>
    <row r="208" spans="6:8" s="49" customFormat="1" ht="12" x14ac:dyDescent="0.2">
      <c r="F208" s="60"/>
      <c r="G208" s="60"/>
      <c r="H208" s="24"/>
    </row>
    <row r="209" spans="6:8" s="49" customFormat="1" ht="12" x14ac:dyDescent="0.2">
      <c r="F209" s="60"/>
      <c r="G209" s="60"/>
      <c r="H209" s="24"/>
    </row>
    <row r="210" spans="6:8" s="49" customFormat="1" ht="12" x14ac:dyDescent="0.2">
      <c r="F210" s="60"/>
      <c r="G210" s="60"/>
      <c r="H210" s="24"/>
    </row>
    <row r="211" spans="6:8" s="49" customFormat="1" ht="12" x14ac:dyDescent="0.2">
      <c r="F211" s="60"/>
      <c r="G211" s="60"/>
      <c r="H211" s="24"/>
    </row>
    <row r="212" spans="6:8" s="49" customFormat="1" ht="12" x14ac:dyDescent="0.2">
      <c r="F212" s="60"/>
      <c r="G212" s="60"/>
      <c r="H212" s="24"/>
    </row>
    <row r="213" spans="6:8" s="49" customFormat="1" ht="12" x14ac:dyDescent="0.2">
      <c r="F213" s="60"/>
      <c r="G213" s="60"/>
      <c r="H213" s="24"/>
    </row>
    <row r="214" spans="6:8" s="49" customFormat="1" ht="12" x14ac:dyDescent="0.2">
      <c r="F214" s="60"/>
      <c r="G214" s="60"/>
      <c r="H214" s="24"/>
    </row>
    <row r="215" spans="6:8" s="49" customFormat="1" ht="12" x14ac:dyDescent="0.2">
      <c r="F215" s="60"/>
      <c r="G215" s="60"/>
      <c r="H215" s="24"/>
    </row>
    <row r="216" spans="6:8" s="49" customFormat="1" ht="12" x14ac:dyDescent="0.2">
      <c r="F216" s="60"/>
      <c r="G216" s="60"/>
      <c r="H216" s="24"/>
    </row>
    <row r="217" spans="6:8" s="49" customFormat="1" ht="12" x14ac:dyDescent="0.2">
      <c r="F217" s="60"/>
      <c r="G217" s="60"/>
      <c r="H217" s="24"/>
    </row>
    <row r="218" spans="6:8" s="49" customFormat="1" ht="12" x14ac:dyDescent="0.2">
      <c r="F218" s="60"/>
      <c r="G218" s="60"/>
      <c r="H218" s="24"/>
    </row>
    <row r="219" spans="6:8" s="49" customFormat="1" ht="12" x14ac:dyDescent="0.2">
      <c r="F219" s="60"/>
      <c r="G219" s="60"/>
      <c r="H219" s="24"/>
    </row>
    <row r="220" spans="6:8" s="49" customFormat="1" ht="12" x14ac:dyDescent="0.2">
      <c r="F220" s="60"/>
      <c r="G220" s="60"/>
      <c r="H220" s="24"/>
    </row>
    <row r="221" spans="6:8" s="49" customFormat="1" ht="12" x14ac:dyDescent="0.2">
      <c r="F221" s="60"/>
      <c r="G221" s="60"/>
      <c r="H221" s="24"/>
    </row>
    <row r="222" spans="6:8" s="49" customFormat="1" ht="12" x14ac:dyDescent="0.2">
      <c r="F222" s="60"/>
      <c r="G222" s="60"/>
      <c r="H222" s="24"/>
    </row>
    <row r="223" spans="6:8" s="49" customFormat="1" ht="12" x14ac:dyDescent="0.2">
      <c r="F223" s="60"/>
      <c r="G223" s="60"/>
      <c r="H223" s="24"/>
    </row>
    <row r="224" spans="6:8" s="49" customFormat="1" ht="12" x14ac:dyDescent="0.2">
      <c r="F224" s="60"/>
      <c r="G224" s="60"/>
      <c r="H224" s="24"/>
    </row>
    <row r="225" spans="6:8" s="49" customFormat="1" ht="12" x14ac:dyDescent="0.2">
      <c r="F225" s="60"/>
      <c r="G225" s="60"/>
      <c r="H225" s="24"/>
    </row>
    <row r="226" spans="6:8" s="49" customFormat="1" ht="12" x14ac:dyDescent="0.2">
      <c r="F226" s="60"/>
      <c r="G226" s="60"/>
      <c r="H226" s="24"/>
    </row>
    <row r="227" spans="6:8" s="49" customFormat="1" ht="12" x14ac:dyDescent="0.2">
      <c r="F227" s="60"/>
      <c r="G227" s="60"/>
      <c r="H227" s="24"/>
    </row>
    <row r="228" spans="6:8" s="49" customFormat="1" ht="12" x14ac:dyDescent="0.2">
      <c r="F228" s="60"/>
      <c r="G228" s="60"/>
      <c r="H228" s="24"/>
    </row>
    <row r="229" spans="6:8" s="49" customFormat="1" ht="12" x14ac:dyDescent="0.2">
      <c r="F229" s="60"/>
      <c r="G229" s="60"/>
      <c r="H229" s="24"/>
    </row>
    <row r="230" spans="6:8" s="49" customFormat="1" ht="12" x14ac:dyDescent="0.2">
      <c r="F230" s="60"/>
      <c r="G230" s="60"/>
      <c r="H230" s="24"/>
    </row>
    <row r="231" spans="6:8" s="49" customFormat="1" ht="12" x14ac:dyDescent="0.2">
      <c r="F231" s="60"/>
      <c r="G231" s="60"/>
      <c r="H231" s="24"/>
    </row>
    <row r="232" spans="6:8" s="49" customFormat="1" ht="12" x14ac:dyDescent="0.2">
      <c r="F232" s="60"/>
      <c r="G232" s="60"/>
      <c r="H232" s="24"/>
    </row>
    <row r="233" spans="6:8" s="49" customFormat="1" ht="12" x14ac:dyDescent="0.2">
      <c r="F233" s="60"/>
      <c r="G233" s="60"/>
      <c r="H233" s="24"/>
    </row>
    <row r="234" spans="6:8" s="49" customFormat="1" ht="12" x14ac:dyDescent="0.2">
      <c r="F234" s="60"/>
      <c r="G234" s="60"/>
      <c r="H234" s="24"/>
    </row>
    <row r="235" spans="6:8" s="49" customFormat="1" ht="12" x14ac:dyDescent="0.2">
      <c r="F235" s="60"/>
      <c r="G235" s="60"/>
      <c r="H235" s="24"/>
    </row>
    <row r="236" spans="6:8" s="49" customFormat="1" ht="12" x14ac:dyDescent="0.2">
      <c r="F236" s="60"/>
      <c r="G236" s="60"/>
      <c r="H236" s="24"/>
    </row>
    <row r="237" spans="6:8" s="49" customFormat="1" ht="12" x14ac:dyDescent="0.2">
      <c r="F237" s="60"/>
      <c r="G237" s="60"/>
      <c r="H237" s="24"/>
    </row>
    <row r="238" spans="6:8" s="49" customFormat="1" ht="12" x14ac:dyDescent="0.2">
      <c r="F238" s="60"/>
      <c r="G238" s="60"/>
      <c r="H238" s="24"/>
    </row>
    <row r="239" spans="6:8" s="49" customFormat="1" ht="12" x14ac:dyDescent="0.2">
      <c r="F239" s="60"/>
      <c r="G239" s="60"/>
      <c r="H239" s="24"/>
    </row>
    <row r="240" spans="6:8" s="49" customFormat="1" ht="12" x14ac:dyDescent="0.2">
      <c r="F240" s="60"/>
      <c r="G240" s="60"/>
      <c r="H240" s="24"/>
    </row>
    <row r="241" spans="6:8" s="49" customFormat="1" ht="12" x14ac:dyDescent="0.2">
      <c r="F241" s="60"/>
      <c r="G241" s="60"/>
      <c r="H241" s="24"/>
    </row>
    <row r="242" spans="6:8" s="49" customFormat="1" ht="12" x14ac:dyDescent="0.2">
      <c r="F242" s="60"/>
      <c r="G242" s="60"/>
      <c r="H242" s="24"/>
    </row>
    <row r="243" spans="6:8" s="49" customFormat="1" ht="12" x14ac:dyDescent="0.2">
      <c r="F243" s="60"/>
      <c r="G243" s="60"/>
      <c r="H243" s="24"/>
    </row>
    <row r="244" spans="6:8" s="49" customFormat="1" ht="12" x14ac:dyDescent="0.2">
      <c r="F244" s="60"/>
      <c r="G244" s="60"/>
      <c r="H244" s="24"/>
    </row>
    <row r="245" spans="6:8" s="49" customFormat="1" ht="12" x14ac:dyDescent="0.2">
      <c r="F245" s="60"/>
      <c r="G245" s="60"/>
      <c r="H245" s="24"/>
    </row>
    <row r="246" spans="6:8" s="49" customFormat="1" ht="12" x14ac:dyDescent="0.2">
      <c r="F246" s="60"/>
      <c r="G246" s="60"/>
      <c r="H246" s="24"/>
    </row>
    <row r="247" spans="6:8" s="49" customFormat="1" ht="12" x14ac:dyDescent="0.2">
      <c r="F247" s="60"/>
      <c r="G247" s="60"/>
      <c r="H247" s="24"/>
    </row>
    <row r="248" spans="6:8" s="49" customFormat="1" ht="12" x14ac:dyDescent="0.2">
      <c r="F248" s="60"/>
      <c r="G248" s="60"/>
      <c r="H248" s="24"/>
    </row>
    <row r="249" spans="6:8" s="49" customFormat="1" ht="12" x14ac:dyDescent="0.2">
      <c r="F249" s="60"/>
      <c r="G249" s="60"/>
      <c r="H249" s="24"/>
    </row>
    <row r="250" spans="6:8" s="49" customFormat="1" ht="12" x14ac:dyDescent="0.2">
      <c r="F250" s="60"/>
      <c r="G250" s="60"/>
      <c r="H250" s="24"/>
    </row>
    <row r="251" spans="6:8" s="49" customFormat="1" ht="12" x14ac:dyDescent="0.2">
      <c r="F251" s="60"/>
      <c r="G251" s="60"/>
      <c r="H251" s="24"/>
    </row>
    <row r="252" spans="6:8" s="49" customFormat="1" ht="12" x14ac:dyDescent="0.2">
      <c r="F252" s="60"/>
      <c r="G252" s="60"/>
      <c r="H252" s="24"/>
    </row>
    <row r="253" spans="6:8" s="49" customFormat="1" ht="12" x14ac:dyDescent="0.2">
      <c r="F253" s="60"/>
      <c r="G253" s="60"/>
      <c r="H253" s="24"/>
    </row>
    <row r="254" spans="6:8" s="49" customFormat="1" ht="12" x14ac:dyDescent="0.2">
      <c r="F254" s="60"/>
      <c r="G254" s="60"/>
      <c r="H254" s="24"/>
    </row>
    <row r="255" spans="6:8" s="49" customFormat="1" ht="12" x14ac:dyDescent="0.2">
      <c r="F255" s="60"/>
      <c r="G255" s="60"/>
      <c r="H255" s="24"/>
    </row>
    <row r="256" spans="6:8" s="49" customFormat="1" ht="12" x14ac:dyDescent="0.2">
      <c r="F256" s="60"/>
      <c r="G256" s="60"/>
      <c r="H256" s="24"/>
    </row>
    <row r="257" spans="6:8" s="49" customFormat="1" ht="12" x14ac:dyDescent="0.2">
      <c r="F257" s="60"/>
      <c r="G257" s="60"/>
      <c r="H257" s="24"/>
    </row>
    <row r="258" spans="6:8" s="49" customFormat="1" ht="12" x14ac:dyDescent="0.2">
      <c r="F258" s="60"/>
      <c r="G258" s="60"/>
      <c r="H258" s="24"/>
    </row>
    <row r="259" spans="6:8" s="49" customFormat="1" ht="12" x14ac:dyDescent="0.2">
      <c r="F259" s="60"/>
      <c r="G259" s="60"/>
      <c r="H259" s="24"/>
    </row>
    <row r="260" spans="6:8" s="49" customFormat="1" ht="12" x14ac:dyDescent="0.2">
      <c r="F260" s="60"/>
      <c r="G260" s="60"/>
      <c r="H260" s="24"/>
    </row>
    <row r="261" spans="6:8" s="49" customFormat="1" ht="12" x14ac:dyDescent="0.2">
      <c r="F261" s="60"/>
      <c r="G261" s="60"/>
      <c r="H261" s="24"/>
    </row>
    <row r="262" spans="6:8" s="49" customFormat="1" ht="12" x14ac:dyDescent="0.2">
      <c r="F262" s="60"/>
      <c r="G262" s="60"/>
      <c r="H262" s="24"/>
    </row>
    <row r="263" spans="6:8" s="49" customFormat="1" ht="12" x14ac:dyDescent="0.2">
      <c r="F263" s="60"/>
      <c r="G263" s="60"/>
      <c r="H263" s="24"/>
    </row>
    <row r="264" spans="6:8" s="49" customFormat="1" ht="12" x14ac:dyDescent="0.2">
      <c r="F264" s="60"/>
      <c r="G264" s="60"/>
      <c r="H264" s="24"/>
    </row>
    <row r="265" spans="6:8" s="49" customFormat="1" ht="12" x14ac:dyDescent="0.2">
      <c r="F265" s="60"/>
      <c r="G265" s="60"/>
      <c r="H265" s="24"/>
    </row>
    <row r="266" spans="6:8" s="49" customFormat="1" ht="12" x14ac:dyDescent="0.2">
      <c r="F266" s="60"/>
      <c r="G266" s="60"/>
      <c r="H266" s="24"/>
    </row>
    <row r="267" spans="6:8" s="49" customFormat="1" ht="12" x14ac:dyDescent="0.2">
      <c r="F267" s="60"/>
      <c r="G267" s="60"/>
      <c r="H267" s="24"/>
    </row>
    <row r="268" spans="6:8" s="49" customFormat="1" ht="12" x14ac:dyDescent="0.2">
      <c r="F268" s="60"/>
      <c r="G268" s="60"/>
      <c r="H268" s="24"/>
    </row>
    <row r="269" spans="6:8" s="49" customFormat="1" ht="12" x14ac:dyDescent="0.2">
      <c r="F269" s="60"/>
      <c r="G269" s="60"/>
      <c r="H269" s="24"/>
    </row>
    <row r="270" spans="6:8" s="49" customFormat="1" ht="12" x14ac:dyDescent="0.2">
      <c r="F270" s="60"/>
      <c r="G270" s="60"/>
      <c r="H270" s="24"/>
    </row>
    <row r="271" spans="6:8" s="49" customFormat="1" ht="12" x14ac:dyDescent="0.2">
      <c r="F271" s="60"/>
      <c r="G271" s="60"/>
      <c r="H271" s="24"/>
    </row>
    <row r="272" spans="6:8" s="49" customFormat="1" ht="12" x14ac:dyDescent="0.2">
      <c r="F272" s="60"/>
      <c r="G272" s="60"/>
      <c r="H272" s="24"/>
    </row>
    <row r="273" spans="6:8" s="49" customFormat="1" ht="12" x14ac:dyDescent="0.2">
      <c r="F273" s="60"/>
      <c r="G273" s="60"/>
      <c r="H273" s="24"/>
    </row>
    <row r="274" spans="6:8" s="49" customFormat="1" ht="12" x14ac:dyDescent="0.2">
      <c r="F274" s="60"/>
      <c r="G274" s="60"/>
      <c r="H274" s="24"/>
    </row>
    <row r="275" spans="6:8" s="49" customFormat="1" ht="12" x14ac:dyDescent="0.2">
      <c r="F275" s="60"/>
      <c r="G275" s="60"/>
      <c r="H275" s="24"/>
    </row>
    <row r="276" spans="6:8" s="49" customFormat="1" ht="12" x14ac:dyDescent="0.2">
      <c r="F276" s="60"/>
      <c r="G276" s="60"/>
      <c r="H276" s="24"/>
    </row>
    <row r="277" spans="6:8" s="49" customFormat="1" ht="12" x14ac:dyDescent="0.2">
      <c r="F277" s="60"/>
      <c r="G277" s="60"/>
      <c r="H277" s="24"/>
    </row>
    <row r="278" spans="6:8" s="49" customFormat="1" ht="12" x14ac:dyDescent="0.2">
      <c r="F278" s="60"/>
      <c r="G278" s="60"/>
      <c r="H278" s="24"/>
    </row>
    <row r="279" spans="6:8" s="49" customFormat="1" ht="12" x14ac:dyDescent="0.2">
      <c r="F279" s="60"/>
      <c r="G279" s="60"/>
      <c r="H279" s="24"/>
    </row>
    <row r="280" spans="6:8" s="49" customFormat="1" ht="12" x14ac:dyDescent="0.2">
      <c r="F280" s="60"/>
      <c r="G280" s="60"/>
      <c r="H280" s="24"/>
    </row>
    <row r="281" spans="6:8" s="49" customFormat="1" ht="12" x14ac:dyDescent="0.2">
      <c r="F281" s="60"/>
      <c r="G281" s="60"/>
      <c r="H281" s="24"/>
    </row>
    <row r="282" spans="6:8" s="49" customFormat="1" ht="12" x14ac:dyDescent="0.2">
      <c r="F282" s="60"/>
      <c r="G282" s="60"/>
      <c r="H282" s="24"/>
    </row>
    <row r="283" spans="6:8" s="49" customFormat="1" ht="12" x14ac:dyDescent="0.2">
      <c r="F283" s="60"/>
      <c r="G283" s="60"/>
      <c r="H283" s="24"/>
    </row>
    <row r="284" spans="6:8" s="49" customFormat="1" ht="12" x14ac:dyDescent="0.2">
      <c r="F284" s="60"/>
      <c r="G284" s="60"/>
      <c r="H284" s="24"/>
    </row>
    <row r="285" spans="6:8" s="49" customFormat="1" ht="12" x14ac:dyDescent="0.2">
      <c r="F285" s="60"/>
      <c r="G285" s="60"/>
      <c r="H285" s="24"/>
    </row>
    <row r="286" spans="6:8" s="49" customFormat="1" ht="12" x14ac:dyDescent="0.2">
      <c r="F286" s="60"/>
      <c r="G286" s="60"/>
      <c r="H286" s="24"/>
    </row>
    <row r="287" spans="6:8" s="49" customFormat="1" ht="12" x14ac:dyDescent="0.2">
      <c r="F287" s="60"/>
      <c r="G287" s="60"/>
      <c r="H287" s="24"/>
    </row>
    <row r="288" spans="6:8" s="49" customFormat="1" ht="12" x14ac:dyDescent="0.2">
      <c r="F288" s="60"/>
      <c r="G288" s="60"/>
      <c r="H288" s="24"/>
    </row>
    <row r="289" spans="6:8" s="49" customFormat="1" ht="12" x14ac:dyDescent="0.2">
      <c r="F289" s="60"/>
      <c r="G289" s="60"/>
      <c r="H289" s="24"/>
    </row>
    <row r="290" spans="6:8" s="49" customFormat="1" ht="12" x14ac:dyDescent="0.2">
      <c r="F290" s="60"/>
      <c r="G290" s="60"/>
      <c r="H290" s="24"/>
    </row>
    <row r="291" spans="6:8" s="49" customFormat="1" ht="12" x14ac:dyDescent="0.2">
      <c r="F291" s="60"/>
      <c r="G291" s="60"/>
      <c r="H291" s="24"/>
    </row>
    <row r="292" spans="6:8" s="49" customFormat="1" ht="12" x14ac:dyDescent="0.2">
      <c r="F292" s="60"/>
      <c r="G292" s="60"/>
      <c r="H292" s="24"/>
    </row>
    <row r="293" spans="6:8" s="49" customFormat="1" ht="12" x14ac:dyDescent="0.2">
      <c r="F293" s="60"/>
      <c r="G293" s="60"/>
      <c r="H293" s="24"/>
    </row>
    <row r="294" spans="6:8" s="49" customFormat="1" ht="12" x14ac:dyDescent="0.2">
      <c r="F294" s="60"/>
      <c r="G294" s="60"/>
      <c r="H294" s="24"/>
    </row>
    <row r="295" spans="6:8" s="49" customFormat="1" ht="12" x14ac:dyDescent="0.2">
      <c r="F295" s="60"/>
      <c r="G295" s="60"/>
      <c r="H295" s="24"/>
    </row>
    <row r="296" spans="6:8" s="49" customFormat="1" ht="12" x14ac:dyDescent="0.2">
      <c r="F296" s="60"/>
      <c r="G296" s="60"/>
      <c r="H296" s="24"/>
    </row>
  </sheetData>
  <sheetProtection password="94DA" sheet="1" formatCells="0" formatColumns="0" formatRows="0" insertColumns="0" insertRows="0" insertHyperlinks="0" deleteColumns="0" deleteRows="0" sort="0" autoFilter="0" pivotTables="0"/>
  <mergeCells count="7">
    <mergeCell ref="A1:H1"/>
    <mergeCell ref="A2:H2"/>
    <mergeCell ref="C27:D27"/>
    <mergeCell ref="C20:D20"/>
    <mergeCell ref="C21:D21"/>
    <mergeCell ref="C26:D26"/>
    <mergeCell ref="A3:A36"/>
  </mergeCells>
  <phoneticPr fontId="0" type="noConversion"/>
  <printOptions horizontalCentered="1"/>
  <pageMargins left="0.77" right="0.4" top="0.67" bottom="1" header="0.35" footer="0.5"/>
  <pageSetup scale="65" orientation="landscape" r:id="rId1"/>
  <headerFooter alignWithMargins="0">
    <oddHeader>&amp;C&amp;"Calibri"&amp;7&amp;K000000Client Confidential&amp;1#</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W1739"/>
  <sheetViews>
    <sheetView tabSelected="1" zoomScale="70" zoomScaleNormal="70" workbookViewId="0">
      <selection activeCell="C6" sqref="C6"/>
    </sheetView>
  </sheetViews>
  <sheetFormatPr defaultColWidth="9.140625" defaultRowHeight="12.75" x14ac:dyDescent="0.2"/>
  <cols>
    <col min="1" max="1" width="19.7109375" style="5" customWidth="1"/>
    <col min="2" max="2" width="60.140625" style="6" customWidth="1"/>
    <col min="3" max="3" width="11.42578125" style="9" customWidth="1"/>
    <col min="4" max="4" width="20.85546875" style="9" customWidth="1"/>
    <col min="5" max="5" width="23" style="9" customWidth="1"/>
    <col min="6" max="6" width="30.5703125" style="9" customWidth="1"/>
    <col min="7" max="7" width="14.5703125" style="9" customWidth="1"/>
    <col min="8" max="8" width="15.85546875" style="9" customWidth="1"/>
    <col min="9" max="9" width="15.5703125" style="9" customWidth="1"/>
    <col min="10" max="10" width="14.5703125" style="9" customWidth="1"/>
    <col min="11" max="13" width="10.5703125" style="9" customWidth="1"/>
    <col min="14" max="14" width="30.85546875" style="9" customWidth="1"/>
    <col min="15" max="15" width="29" style="9" customWidth="1"/>
    <col min="16" max="16384" width="9.140625" style="6"/>
  </cols>
  <sheetData>
    <row r="1" spans="1:16" ht="24" customHeight="1" x14ac:dyDescent="0.2">
      <c r="A1" s="345" t="s">
        <v>186</v>
      </c>
      <c r="B1" s="346"/>
      <c r="C1" s="347"/>
      <c r="D1" s="347"/>
      <c r="E1" s="348"/>
      <c r="F1" s="348"/>
      <c r="G1" s="348"/>
      <c r="H1" s="348"/>
      <c r="I1" s="348"/>
      <c r="J1" s="348"/>
      <c r="K1" s="347"/>
      <c r="L1" s="349"/>
      <c r="M1" s="349"/>
      <c r="N1" s="672"/>
      <c r="O1" s="416" t="str">
        <f>'SCC List'!A2</f>
        <v>(Rev. 26, January, 2025)</v>
      </c>
      <c r="P1" s="377"/>
    </row>
    <row r="2" spans="1:16" s="16" customFormat="1" ht="24" customHeight="1" x14ac:dyDescent="0.2">
      <c r="A2" s="924" t="s">
        <v>315</v>
      </c>
      <c r="B2" s="925"/>
      <c r="C2" s="351"/>
      <c r="D2" s="351"/>
      <c r="E2" s="351"/>
      <c r="F2" s="351"/>
      <c r="G2" s="667"/>
      <c r="H2" s="667"/>
      <c r="I2" s="667"/>
      <c r="J2" s="667"/>
      <c r="K2" s="915" t="s">
        <v>56</v>
      </c>
      <c r="L2" s="915"/>
      <c r="M2" s="915"/>
      <c r="N2" s="915"/>
      <c r="O2" s="105">
        <f ca="1">NOW()</f>
        <v>45671.655153935186</v>
      </c>
      <c r="P2" s="673"/>
    </row>
    <row r="3" spans="1:16" s="16" customFormat="1" ht="24" customHeight="1" x14ac:dyDescent="0.2">
      <c r="A3" s="924" t="s">
        <v>316</v>
      </c>
      <c r="B3" s="925"/>
      <c r="C3" s="351"/>
      <c r="D3" s="351"/>
      <c r="E3" s="351"/>
      <c r="F3" s="351"/>
      <c r="G3" s="667"/>
      <c r="H3" s="667"/>
      <c r="I3" s="667"/>
      <c r="J3" s="667"/>
      <c r="K3" s="916" t="s">
        <v>161</v>
      </c>
      <c r="L3" s="916"/>
      <c r="M3" s="916"/>
      <c r="N3" s="916"/>
      <c r="O3" s="120">
        <v>2025</v>
      </c>
      <c r="P3" s="673"/>
    </row>
    <row r="4" spans="1:16" s="16" customFormat="1" ht="24" customHeight="1" x14ac:dyDescent="0.2">
      <c r="A4" s="926" t="s">
        <v>317</v>
      </c>
      <c r="B4" s="927"/>
      <c r="C4" s="352"/>
      <c r="D4" s="352"/>
      <c r="E4" s="352"/>
      <c r="F4" s="352"/>
      <c r="G4" s="668"/>
      <c r="H4" s="668"/>
      <c r="I4" s="668"/>
      <c r="J4" s="668"/>
      <c r="K4" s="917" t="s">
        <v>57</v>
      </c>
      <c r="L4" s="917"/>
      <c r="M4" s="917"/>
      <c r="N4" s="917"/>
      <c r="O4" s="674">
        <v>2040</v>
      </c>
      <c r="P4" s="673"/>
    </row>
    <row r="5" spans="1:16" s="7" customFormat="1" ht="6" customHeight="1" x14ac:dyDescent="0.2">
      <c r="A5" s="920"/>
      <c r="B5" s="921"/>
      <c r="C5" s="921"/>
      <c r="D5" s="921"/>
      <c r="E5" s="921"/>
      <c r="F5" s="921"/>
      <c r="G5" s="921"/>
      <c r="H5" s="921"/>
      <c r="I5" s="921"/>
      <c r="J5" s="921"/>
      <c r="K5" s="675"/>
      <c r="L5" s="675"/>
      <c r="M5" s="675"/>
      <c r="N5" s="676"/>
      <c r="O5" s="677"/>
      <c r="P5" s="678"/>
    </row>
    <row r="6" spans="1:16" ht="137.44999999999999" customHeight="1" x14ac:dyDescent="0.2">
      <c r="A6" s="922"/>
      <c r="B6" s="923"/>
      <c r="C6" s="353" t="s">
        <v>58</v>
      </c>
      <c r="D6" s="354" t="s">
        <v>300</v>
      </c>
      <c r="E6" s="354" t="s">
        <v>301</v>
      </c>
      <c r="F6" s="354" t="s">
        <v>302</v>
      </c>
      <c r="G6" s="669" t="s">
        <v>296</v>
      </c>
      <c r="H6" s="666" t="s">
        <v>291</v>
      </c>
      <c r="I6" s="666" t="s">
        <v>292</v>
      </c>
      <c r="J6" s="666" t="s">
        <v>293</v>
      </c>
      <c r="K6" s="355" t="s">
        <v>288</v>
      </c>
      <c r="L6" s="355" t="s">
        <v>289</v>
      </c>
      <c r="M6" s="355" t="s">
        <v>290</v>
      </c>
      <c r="N6" s="666" t="s">
        <v>295</v>
      </c>
      <c r="O6" s="679" t="s">
        <v>294</v>
      </c>
      <c r="P6" s="377"/>
    </row>
    <row r="7" spans="1:16" s="11" customFormat="1" ht="15" customHeight="1" x14ac:dyDescent="0.2">
      <c r="A7" s="356" t="str">
        <f>'SCC List'!A3:B3</f>
        <v>10 GUIDEWAY &amp; TRACK ELEMENTS (route miles)</v>
      </c>
      <c r="B7" s="357"/>
      <c r="C7" s="838">
        <f>SUM(C8:C15)</f>
        <v>0</v>
      </c>
      <c r="D7" s="380">
        <f>SUM(D8:D20)</f>
        <v>0</v>
      </c>
      <c r="E7" s="380">
        <f>SUM(E8:E20)</f>
        <v>0</v>
      </c>
      <c r="F7" s="381">
        <f>SUM(F8:F20)</f>
        <v>0</v>
      </c>
      <c r="G7" s="771"/>
      <c r="H7" s="393">
        <f>J7-I7</f>
        <v>0</v>
      </c>
      <c r="I7" s="393">
        <f>E7*G7</f>
        <v>0</v>
      </c>
      <c r="J7" s="393">
        <f>(SUM(D7+E7))*G7</f>
        <v>0</v>
      </c>
      <c r="K7" s="382" t="e">
        <f>SUM((D7+E7)/(D52+E52))</f>
        <v>#DIV/0!</v>
      </c>
      <c r="L7" s="383" t="e">
        <f>F7/F77</f>
        <v>#DIV/0!</v>
      </c>
      <c r="M7" s="383" t="e">
        <f>J7/F77</f>
        <v>#DIV/0!</v>
      </c>
      <c r="N7" s="384">
        <f>Inflation!C24</f>
        <v>0</v>
      </c>
      <c r="O7" s="381">
        <f>N7*G7</f>
        <v>0</v>
      </c>
      <c r="P7" s="680" t="e">
        <f>SUM(O7/J7)</f>
        <v>#DIV/0!</v>
      </c>
    </row>
    <row r="8" spans="1:16" s="12" customFormat="1" ht="15" customHeight="1" x14ac:dyDescent="0.2">
      <c r="A8" s="358">
        <f>'SCC List'!A4:B4</f>
        <v>10.01</v>
      </c>
      <c r="B8" s="359" t="str">
        <f>'SCC List'!B4</f>
        <v>Guideway: At-grade exclusive right-of-way</v>
      </c>
      <c r="C8" s="839"/>
      <c r="D8" s="191"/>
      <c r="E8" s="191"/>
      <c r="F8" s="386">
        <f>SUM(D8:E8)</f>
        <v>0</v>
      </c>
      <c r="G8" s="771"/>
      <c r="H8" s="393">
        <f>J8-I8</f>
        <v>0</v>
      </c>
      <c r="I8" s="393">
        <f>E8*G8</f>
        <v>0</v>
      </c>
      <c r="J8" s="393">
        <f>(SUM(D8+E8))*G8</f>
        <v>0</v>
      </c>
      <c r="K8" s="404"/>
      <c r="L8" s="405"/>
      <c r="M8" s="405"/>
      <c r="N8" s="380" t="e">
        <f>SUM(F8/$F$7)*$N$7</f>
        <v>#DIV/0!</v>
      </c>
      <c r="O8" s="381" t="e">
        <f t="shared" ref="O8:O51" si="0">N8*G8</f>
        <v>#DIV/0!</v>
      </c>
      <c r="P8" s="361"/>
    </row>
    <row r="9" spans="1:16" s="12" customFormat="1" ht="15" customHeight="1" x14ac:dyDescent="0.2">
      <c r="A9" s="358" t="str">
        <f>'SCC List'!A5:B5</f>
        <v>10.02</v>
      </c>
      <c r="B9" s="359" t="str">
        <f>'SCC List'!B5</f>
        <v>Guideway: At-grade semi-exclusive (allows cross-traffic)</v>
      </c>
      <c r="C9" s="839"/>
      <c r="D9" s="191"/>
      <c r="E9" s="191"/>
      <c r="F9" s="386">
        <f t="shared" ref="F9:F22" si="1">SUM(D9:E9)</f>
        <v>0</v>
      </c>
      <c r="G9" s="771"/>
      <c r="H9" s="393">
        <f t="shared" ref="H9:H20" si="2">J9-I9</f>
        <v>0</v>
      </c>
      <c r="I9" s="393">
        <f t="shared" ref="I9:I20" si="3">E9*G9</f>
        <v>0</v>
      </c>
      <c r="J9" s="393">
        <f t="shared" ref="J9:J20" si="4">(SUM(D9+E9))*G9</f>
        <v>0</v>
      </c>
      <c r="K9" s="404"/>
      <c r="L9" s="405"/>
      <c r="M9" s="405"/>
      <c r="N9" s="380" t="e">
        <f t="shared" ref="N9:N20" si="5">SUM(F9/$F$7)*$N$7</f>
        <v>#DIV/0!</v>
      </c>
      <c r="O9" s="381" t="e">
        <f t="shared" si="0"/>
        <v>#DIV/0!</v>
      </c>
      <c r="P9" s="361"/>
    </row>
    <row r="10" spans="1:16" s="12" customFormat="1" ht="15" customHeight="1" x14ac:dyDescent="0.2">
      <c r="A10" s="358">
        <f>'SCC List'!A6:B6</f>
        <v>10.029999999999999</v>
      </c>
      <c r="B10" s="359" t="str">
        <f>'SCC List'!B6</f>
        <v>Guideway: At-grade in mixed traffic</v>
      </c>
      <c r="C10" s="839"/>
      <c r="D10" s="191"/>
      <c r="E10" s="191"/>
      <c r="F10" s="386">
        <f t="shared" si="1"/>
        <v>0</v>
      </c>
      <c r="G10" s="771"/>
      <c r="H10" s="393">
        <f t="shared" si="2"/>
        <v>0</v>
      </c>
      <c r="I10" s="393">
        <f t="shared" si="3"/>
        <v>0</v>
      </c>
      <c r="J10" s="393">
        <f t="shared" si="4"/>
        <v>0</v>
      </c>
      <c r="K10" s="404"/>
      <c r="L10" s="405"/>
      <c r="M10" s="405"/>
      <c r="N10" s="380" t="e">
        <f t="shared" si="5"/>
        <v>#DIV/0!</v>
      </c>
      <c r="O10" s="381" t="e">
        <f t="shared" si="0"/>
        <v>#DIV/0!</v>
      </c>
      <c r="P10" s="361"/>
    </row>
    <row r="11" spans="1:16" s="12" customFormat="1" ht="15" customHeight="1" x14ac:dyDescent="0.2">
      <c r="A11" s="358">
        <f>'SCC List'!A7:B7</f>
        <v>10.039999999999999</v>
      </c>
      <c r="B11" s="359" t="str">
        <f>'SCC List'!B7</f>
        <v>Guideway: Aerial structure</v>
      </c>
      <c r="C11" s="839"/>
      <c r="D11" s="191"/>
      <c r="E11" s="191"/>
      <c r="F11" s="386">
        <f t="shared" si="1"/>
        <v>0</v>
      </c>
      <c r="G11" s="771"/>
      <c r="H11" s="393">
        <f t="shared" si="2"/>
        <v>0</v>
      </c>
      <c r="I11" s="393">
        <f t="shared" si="3"/>
        <v>0</v>
      </c>
      <c r="J11" s="393">
        <f t="shared" si="4"/>
        <v>0</v>
      </c>
      <c r="K11" s="404"/>
      <c r="L11" s="405"/>
      <c r="M11" s="405"/>
      <c r="N11" s="380" t="e">
        <f t="shared" si="5"/>
        <v>#DIV/0!</v>
      </c>
      <c r="O11" s="381" t="e">
        <f t="shared" si="0"/>
        <v>#DIV/0!</v>
      </c>
      <c r="P11" s="361"/>
    </row>
    <row r="12" spans="1:16" s="12" customFormat="1" ht="15" customHeight="1" x14ac:dyDescent="0.2">
      <c r="A12" s="358">
        <f>'SCC List'!A8:B8</f>
        <v>10.050000000000001</v>
      </c>
      <c r="B12" s="359" t="str">
        <f>'SCC List'!B8</f>
        <v>Guideway: Built-up fill</v>
      </c>
      <c r="C12" s="839"/>
      <c r="D12" s="191"/>
      <c r="E12" s="191"/>
      <c r="F12" s="386">
        <f t="shared" si="1"/>
        <v>0</v>
      </c>
      <c r="G12" s="771"/>
      <c r="H12" s="393">
        <f t="shared" si="2"/>
        <v>0</v>
      </c>
      <c r="I12" s="393">
        <f t="shared" si="3"/>
        <v>0</v>
      </c>
      <c r="J12" s="393">
        <f t="shared" si="4"/>
        <v>0</v>
      </c>
      <c r="K12" s="404"/>
      <c r="L12" s="405"/>
      <c r="M12" s="405"/>
      <c r="N12" s="380" t="e">
        <f t="shared" si="5"/>
        <v>#DIV/0!</v>
      </c>
      <c r="O12" s="381" t="e">
        <f t="shared" si="0"/>
        <v>#DIV/0!</v>
      </c>
      <c r="P12" s="361"/>
    </row>
    <row r="13" spans="1:16" s="12" customFormat="1" ht="15" customHeight="1" x14ac:dyDescent="0.2">
      <c r="A13" s="358">
        <f>'SCC List'!A9:B9</f>
        <v>10.06</v>
      </c>
      <c r="B13" s="359" t="str">
        <f>'SCC List'!B9</f>
        <v>Guideway: Underground cut &amp; cover</v>
      </c>
      <c r="C13" s="839"/>
      <c r="D13" s="716"/>
      <c r="E13" s="191"/>
      <c r="F13" s="386">
        <f t="shared" si="1"/>
        <v>0</v>
      </c>
      <c r="G13" s="771"/>
      <c r="H13" s="393">
        <f t="shared" si="2"/>
        <v>0</v>
      </c>
      <c r="I13" s="393">
        <f t="shared" si="3"/>
        <v>0</v>
      </c>
      <c r="J13" s="393">
        <f t="shared" si="4"/>
        <v>0</v>
      </c>
      <c r="K13" s="404"/>
      <c r="L13" s="405"/>
      <c r="M13" s="405"/>
      <c r="N13" s="380" t="e">
        <f t="shared" si="5"/>
        <v>#DIV/0!</v>
      </c>
      <c r="O13" s="381" t="e">
        <f t="shared" si="0"/>
        <v>#DIV/0!</v>
      </c>
      <c r="P13" s="361"/>
    </row>
    <row r="14" spans="1:16" s="12" customFormat="1" ht="15" customHeight="1" x14ac:dyDescent="0.2">
      <c r="A14" s="358">
        <f>'SCC List'!A10:B10</f>
        <v>10.07</v>
      </c>
      <c r="B14" s="359" t="str">
        <f>'SCC List'!B10</f>
        <v>Guideway: Underground tunnel</v>
      </c>
      <c r="C14" s="839"/>
      <c r="D14" s="716"/>
      <c r="E14" s="191"/>
      <c r="F14" s="386">
        <f t="shared" si="1"/>
        <v>0</v>
      </c>
      <c r="G14" s="771"/>
      <c r="H14" s="393">
        <f t="shared" si="2"/>
        <v>0</v>
      </c>
      <c r="I14" s="393">
        <f t="shared" si="3"/>
        <v>0</v>
      </c>
      <c r="J14" s="393">
        <f t="shared" si="4"/>
        <v>0</v>
      </c>
      <c r="K14" s="404"/>
      <c r="L14" s="405"/>
      <c r="M14" s="405"/>
      <c r="N14" s="380" t="e">
        <f t="shared" si="5"/>
        <v>#DIV/0!</v>
      </c>
      <c r="O14" s="381" t="e">
        <f t="shared" si="0"/>
        <v>#DIV/0!</v>
      </c>
      <c r="P14" s="361"/>
    </row>
    <row r="15" spans="1:16" s="12" customFormat="1" ht="15" customHeight="1" x14ac:dyDescent="0.2">
      <c r="A15" s="358">
        <f>'SCC List'!A11:B11</f>
        <v>10.08</v>
      </c>
      <c r="B15" s="359" t="str">
        <f>'SCC List'!B11</f>
        <v>Guideway: Retained cut or fill</v>
      </c>
      <c r="C15" s="839"/>
      <c r="D15" s="716"/>
      <c r="E15" s="191"/>
      <c r="F15" s="386">
        <f t="shared" si="1"/>
        <v>0</v>
      </c>
      <c r="G15" s="771"/>
      <c r="H15" s="393">
        <f t="shared" si="2"/>
        <v>0</v>
      </c>
      <c r="I15" s="393">
        <f t="shared" si="3"/>
        <v>0</v>
      </c>
      <c r="J15" s="393">
        <f t="shared" si="4"/>
        <v>0</v>
      </c>
      <c r="K15" s="404"/>
      <c r="L15" s="405"/>
      <c r="M15" s="405"/>
      <c r="N15" s="380" t="e">
        <f t="shared" si="5"/>
        <v>#DIV/0!</v>
      </c>
      <c r="O15" s="381" t="e">
        <f t="shared" si="0"/>
        <v>#DIV/0!</v>
      </c>
      <c r="P15" s="361"/>
    </row>
    <row r="16" spans="1:16" s="12" customFormat="1" ht="15" customHeight="1" x14ac:dyDescent="0.2">
      <c r="A16" s="358">
        <f>'SCC List'!A12:B12</f>
        <v>10.09</v>
      </c>
      <c r="B16" s="359" t="str">
        <f>'SCC List'!B12</f>
        <v>Track:  Direct fixation</v>
      </c>
      <c r="C16" s="840"/>
      <c r="D16" s="716"/>
      <c r="E16" s="191"/>
      <c r="F16" s="386">
        <f t="shared" si="1"/>
        <v>0</v>
      </c>
      <c r="G16" s="771"/>
      <c r="H16" s="393">
        <f t="shared" si="2"/>
        <v>0</v>
      </c>
      <c r="I16" s="393">
        <f t="shared" si="3"/>
        <v>0</v>
      </c>
      <c r="J16" s="393">
        <f t="shared" si="4"/>
        <v>0</v>
      </c>
      <c r="K16" s="404"/>
      <c r="L16" s="405"/>
      <c r="M16" s="405"/>
      <c r="N16" s="380" t="e">
        <f t="shared" si="5"/>
        <v>#DIV/0!</v>
      </c>
      <c r="O16" s="381" t="e">
        <f t="shared" si="0"/>
        <v>#DIV/0!</v>
      </c>
      <c r="P16" s="361"/>
    </row>
    <row r="17" spans="1:16" s="12" customFormat="1" ht="15" customHeight="1" x14ac:dyDescent="0.2">
      <c r="A17" s="358">
        <f>'SCC List'!A13:B13</f>
        <v>10.1</v>
      </c>
      <c r="B17" s="359" t="str">
        <f>'SCC List'!B13</f>
        <v>Track:  Embedded</v>
      </c>
      <c r="C17" s="840"/>
      <c r="D17" s="716"/>
      <c r="E17" s="191"/>
      <c r="F17" s="386">
        <f t="shared" si="1"/>
        <v>0</v>
      </c>
      <c r="G17" s="771"/>
      <c r="H17" s="393">
        <f t="shared" si="2"/>
        <v>0</v>
      </c>
      <c r="I17" s="393">
        <f t="shared" si="3"/>
        <v>0</v>
      </c>
      <c r="J17" s="393">
        <f t="shared" si="4"/>
        <v>0</v>
      </c>
      <c r="K17" s="404"/>
      <c r="L17" s="405"/>
      <c r="M17" s="405"/>
      <c r="N17" s="380" t="e">
        <f t="shared" si="5"/>
        <v>#DIV/0!</v>
      </c>
      <c r="O17" s="381" t="e">
        <f t="shared" si="0"/>
        <v>#DIV/0!</v>
      </c>
      <c r="P17" s="361"/>
    </row>
    <row r="18" spans="1:16" s="12" customFormat="1" ht="15" customHeight="1" x14ac:dyDescent="0.2">
      <c r="A18" s="358">
        <f>'SCC List'!A14:B14</f>
        <v>10.11</v>
      </c>
      <c r="B18" s="359" t="str">
        <f>'SCC List'!B14</f>
        <v>Track:  Ballasted</v>
      </c>
      <c r="C18" s="840"/>
      <c r="D18" s="716"/>
      <c r="E18" s="191"/>
      <c r="F18" s="386">
        <f t="shared" si="1"/>
        <v>0</v>
      </c>
      <c r="G18" s="771"/>
      <c r="H18" s="393">
        <f t="shared" si="2"/>
        <v>0</v>
      </c>
      <c r="I18" s="393">
        <f t="shared" si="3"/>
        <v>0</v>
      </c>
      <c r="J18" s="393">
        <f t="shared" si="4"/>
        <v>0</v>
      </c>
      <c r="K18" s="404"/>
      <c r="L18" s="405"/>
      <c r="M18" s="405"/>
      <c r="N18" s="380" t="e">
        <f t="shared" si="5"/>
        <v>#DIV/0!</v>
      </c>
      <c r="O18" s="381" t="e">
        <f t="shared" si="0"/>
        <v>#DIV/0!</v>
      </c>
      <c r="P18" s="361"/>
    </row>
    <row r="19" spans="1:16" s="12" customFormat="1" ht="15" customHeight="1" x14ac:dyDescent="0.2">
      <c r="A19" s="358">
        <f>'SCC List'!A15:B15</f>
        <v>10.119999999999999</v>
      </c>
      <c r="B19" s="359" t="str">
        <f>'SCC List'!B15</f>
        <v>Track:  Special (switches, turnouts)</v>
      </c>
      <c r="C19" s="840"/>
      <c r="D19" s="716"/>
      <c r="E19" s="191"/>
      <c r="F19" s="386">
        <f t="shared" si="1"/>
        <v>0</v>
      </c>
      <c r="G19" s="771"/>
      <c r="H19" s="393">
        <f t="shared" si="2"/>
        <v>0</v>
      </c>
      <c r="I19" s="393">
        <f t="shared" si="3"/>
        <v>0</v>
      </c>
      <c r="J19" s="393">
        <f t="shared" si="4"/>
        <v>0</v>
      </c>
      <c r="K19" s="404"/>
      <c r="L19" s="405"/>
      <c r="M19" s="405"/>
      <c r="N19" s="380" t="e">
        <f t="shared" si="5"/>
        <v>#DIV/0!</v>
      </c>
      <c r="O19" s="381" t="e">
        <f t="shared" si="0"/>
        <v>#DIV/0!</v>
      </c>
      <c r="P19" s="361"/>
    </row>
    <row r="20" spans="1:16" s="12" customFormat="1" ht="15" customHeight="1" x14ac:dyDescent="0.2">
      <c r="A20" s="358">
        <f>'SCC List'!A16:B16</f>
        <v>10.130000000000001</v>
      </c>
      <c r="B20" s="359" t="str">
        <f>'SCC List'!B16</f>
        <v>Track:  Vibration and noise dampening</v>
      </c>
      <c r="C20" s="840"/>
      <c r="D20" s="716"/>
      <c r="E20" s="191"/>
      <c r="F20" s="386">
        <f t="shared" si="1"/>
        <v>0</v>
      </c>
      <c r="G20" s="771"/>
      <c r="H20" s="393">
        <f t="shared" si="2"/>
        <v>0</v>
      </c>
      <c r="I20" s="393">
        <f t="shared" si="3"/>
        <v>0</v>
      </c>
      <c r="J20" s="393">
        <f t="shared" si="4"/>
        <v>0</v>
      </c>
      <c r="K20" s="404"/>
      <c r="L20" s="405"/>
      <c r="M20" s="405"/>
      <c r="N20" s="380" t="e">
        <f t="shared" si="5"/>
        <v>#DIV/0!</v>
      </c>
      <c r="O20" s="381" t="e">
        <f t="shared" si="0"/>
        <v>#DIV/0!</v>
      </c>
      <c r="P20" s="361"/>
    </row>
    <row r="21" spans="1:16" s="11" customFormat="1" ht="15" customHeight="1" x14ac:dyDescent="0.2">
      <c r="A21" s="356" t="str">
        <f>'SCC List'!A17:B17</f>
        <v>20 STATIONS, STOPS, TERMINALS, INTERMODAL (number)</v>
      </c>
      <c r="B21" s="357"/>
      <c r="C21" s="494">
        <f>SUM(C22:C25)</f>
        <v>0</v>
      </c>
      <c r="D21" s="398">
        <f>SUM(D22:D28)</f>
        <v>0</v>
      </c>
      <c r="E21" s="380">
        <f>SUM(E22:E28)</f>
        <v>0</v>
      </c>
      <c r="F21" s="385">
        <f t="shared" si="1"/>
        <v>0</v>
      </c>
      <c r="G21" s="771"/>
      <c r="H21" s="380">
        <f>J21-I21</f>
        <v>0</v>
      </c>
      <c r="I21" s="380">
        <f>E21*G21</f>
        <v>0</v>
      </c>
      <c r="J21" s="380">
        <f>(SUM(D21+E21))*G21</f>
        <v>0</v>
      </c>
      <c r="K21" s="382" t="e">
        <f>SUM((D21+E21)/(D52+E52))</f>
        <v>#DIV/0!</v>
      </c>
      <c r="L21" s="383" t="e">
        <f>F21/F77</f>
        <v>#DIV/0!</v>
      </c>
      <c r="M21" s="383" t="e">
        <f>J21/F77</f>
        <v>#DIV/0!</v>
      </c>
      <c r="N21" s="381">
        <f>Inflation!C25</f>
        <v>0</v>
      </c>
      <c r="O21" s="381">
        <f t="shared" si="0"/>
        <v>0</v>
      </c>
      <c r="P21" s="680" t="e">
        <f>SUM(O21/J21)</f>
        <v>#DIV/0!</v>
      </c>
    </row>
    <row r="22" spans="1:16" s="12" customFormat="1" ht="15" customHeight="1" x14ac:dyDescent="0.2">
      <c r="A22" s="360">
        <f>'SCC List'!A18</f>
        <v>20.010000000000002</v>
      </c>
      <c r="B22" s="361" t="str">
        <f>'SCC List'!B18</f>
        <v>At-grade station, stop, shelter, mall, terminal, platform</v>
      </c>
      <c r="C22" s="840"/>
      <c r="D22" s="716"/>
      <c r="E22" s="191"/>
      <c r="F22" s="386">
        <f t="shared" si="1"/>
        <v>0</v>
      </c>
      <c r="G22" s="771"/>
      <c r="H22" s="380">
        <f>J22-I22</f>
        <v>0</v>
      </c>
      <c r="I22" s="380">
        <f>E22*G22</f>
        <v>0</v>
      </c>
      <c r="J22" s="380">
        <f>(SUM(D22+E22))*G22</f>
        <v>0</v>
      </c>
      <c r="K22" s="404"/>
      <c r="L22" s="405"/>
      <c r="M22" s="405"/>
      <c r="N22" s="380" t="e">
        <f>SUM(F22/$F$21)*$N$21</f>
        <v>#DIV/0!</v>
      </c>
      <c r="O22" s="381" t="e">
        <f t="shared" si="0"/>
        <v>#DIV/0!</v>
      </c>
      <c r="P22" s="361"/>
    </row>
    <row r="23" spans="1:16" s="12" customFormat="1" ht="15" customHeight="1" x14ac:dyDescent="0.2">
      <c r="A23" s="360">
        <f>'SCC List'!A19</f>
        <v>20.02</v>
      </c>
      <c r="B23" s="361" t="str">
        <f>'SCC List'!B19</f>
        <v>Aerial station, stop, shelter, mall, terminal, platform</v>
      </c>
      <c r="C23" s="840"/>
      <c r="D23" s="716"/>
      <c r="E23" s="191"/>
      <c r="F23" s="380">
        <f t="shared" ref="F23:F29" si="6">SUM(D23:E23)</f>
        <v>0</v>
      </c>
      <c r="G23" s="771"/>
      <c r="H23" s="380">
        <f t="shared" ref="H23:H50" si="7">J23-I23</f>
        <v>0</v>
      </c>
      <c r="I23" s="380">
        <f t="shared" ref="I23:I50" si="8">E23*G23</f>
        <v>0</v>
      </c>
      <c r="J23" s="380">
        <f t="shared" ref="J23:J50" si="9">(SUM(D23+E23))*G23</f>
        <v>0</v>
      </c>
      <c r="K23" s="404"/>
      <c r="L23" s="405"/>
      <c r="M23" s="405"/>
      <c r="N23" s="380" t="e">
        <f t="shared" ref="N23:N28" si="10">SUM(F23/$F$21)*$N$21</f>
        <v>#DIV/0!</v>
      </c>
      <c r="O23" s="381" t="e">
        <f t="shared" si="0"/>
        <v>#DIV/0!</v>
      </c>
      <c r="P23" s="361"/>
    </row>
    <row r="24" spans="1:16" s="12" customFormat="1" ht="15" customHeight="1" x14ac:dyDescent="0.2">
      <c r="A24" s="360">
        <f>'SCC List'!A20</f>
        <v>20.03</v>
      </c>
      <c r="B24" s="361" t="str">
        <f>'SCC List'!B20</f>
        <v xml:space="preserve">Underground station, stop, shelter, mall, terminal, platform </v>
      </c>
      <c r="C24" s="840"/>
      <c r="D24" s="716"/>
      <c r="E24" s="191"/>
      <c r="F24" s="380">
        <f t="shared" si="6"/>
        <v>0</v>
      </c>
      <c r="G24" s="771"/>
      <c r="H24" s="380">
        <f t="shared" si="7"/>
        <v>0</v>
      </c>
      <c r="I24" s="380">
        <f t="shared" si="8"/>
        <v>0</v>
      </c>
      <c r="J24" s="380">
        <f t="shared" si="9"/>
        <v>0</v>
      </c>
      <c r="K24" s="404"/>
      <c r="L24" s="405"/>
      <c r="M24" s="405"/>
      <c r="N24" s="380" t="e">
        <f t="shared" si="10"/>
        <v>#DIV/0!</v>
      </c>
      <c r="O24" s="381" t="e">
        <f t="shared" si="0"/>
        <v>#DIV/0!</v>
      </c>
      <c r="P24" s="361"/>
    </row>
    <row r="25" spans="1:16" s="12" customFormat="1" ht="15" customHeight="1" x14ac:dyDescent="0.2">
      <c r="A25" s="360">
        <f>'SCC List'!A21</f>
        <v>20.04</v>
      </c>
      <c r="B25" s="361" t="str">
        <f>'SCC List'!B21</f>
        <v xml:space="preserve">Other stations, landings, terminals:  Intermodal, ferry, trolley, etc. </v>
      </c>
      <c r="C25" s="840"/>
      <c r="D25" s="716"/>
      <c r="E25" s="191"/>
      <c r="F25" s="380">
        <f t="shared" si="6"/>
        <v>0</v>
      </c>
      <c r="G25" s="771"/>
      <c r="H25" s="380">
        <f t="shared" si="7"/>
        <v>0</v>
      </c>
      <c r="I25" s="380">
        <f t="shared" si="8"/>
        <v>0</v>
      </c>
      <c r="J25" s="380">
        <f t="shared" si="9"/>
        <v>0</v>
      </c>
      <c r="K25" s="404"/>
      <c r="L25" s="405"/>
      <c r="M25" s="405"/>
      <c r="N25" s="380" t="e">
        <f t="shared" si="10"/>
        <v>#DIV/0!</v>
      </c>
      <c r="O25" s="381" t="e">
        <f t="shared" si="0"/>
        <v>#DIV/0!</v>
      </c>
      <c r="P25" s="361"/>
    </row>
    <row r="26" spans="1:16" s="12" customFormat="1" ht="15" customHeight="1" x14ac:dyDescent="0.2">
      <c r="A26" s="360">
        <f>'SCC List'!A22</f>
        <v>20.05</v>
      </c>
      <c r="B26" s="361" t="str">
        <f>'SCC List'!B22</f>
        <v xml:space="preserve">Joint development </v>
      </c>
      <c r="C26" s="840"/>
      <c r="D26" s="716"/>
      <c r="E26" s="191"/>
      <c r="F26" s="386">
        <f t="shared" si="6"/>
        <v>0</v>
      </c>
      <c r="G26" s="771"/>
      <c r="H26" s="380">
        <f t="shared" si="7"/>
        <v>0</v>
      </c>
      <c r="I26" s="380">
        <f t="shared" si="8"/>
        <v>0</v>
      </c>
      <c r="J26" s="380">
        <f t="shared" si="9"/>
        <v>0</v>
      </c>
      <c r="K26" s="406"/>
      <c r="L26" s="405"/>
      <c r="M26" s="405"/>
      <c r="N26" s="380" t="e">
        <f t="shared" si="10"/>
        <v>#DIV/0!</v>
      </c>
      <c r="O26" s="381" t="e">
        <f t="shared" si="0"/>
        <v>#DIV/0!</v>
      </c>
      <c r="P26" s="361"/>
    </row>
    <row r="27" spans="1:16" s="12" customFormat="1" ht="15" customHeight="1" x14ac:dyDescent="0.2">
      <c r="A27" s="360">
        <f>'SCC List'!A23</f>
        <v>20.059999999999999</v>
      </c>
      <c r="B27" s="361" t="str">
        <f>'SCC List'!B23</f>
        <v>Automobile parking multi-story structure</v>
      </c>
      <c r="C27" s="840"/>
      <c r="D27" s="716"/>
      <c r="E27" s="191"/>
      <c r="F27" s="386">
        <f t="shared" si="6"/>
        <v>0</v>
      </c>
      <c r="G27" s="771"/>
      <c r="H27" s="380">
        <f t="shared" si="7"/>
        <v>0</v>
      </c>
      <c r="I27" s="380">
        <f t="shared" si="8"/>
        <v>0</v>
      </c>
      <c r="J27" s="380">
        <f t="shared" si="9"/>
        <v>0</v>
      </c>
      <c r="K27" s="406"/>
      <c r="L27" s="405"/>
      <c r="M27" s="405"/>
      <c r="N27" s="380" t="e">
        <f t="shared" si="10"/>
        <v>#DIV/0!</v>
      </c>
      <c r="O27" s="381" t="e">
        <f t="shared" si="0"/>
        <v>#DIV/0!</v>
      </c>
      <c r="P27" s="361"/>
    </row>
    <row r="28" spans="1:16" s="12" customFormat="1" ht="15" customHeight="1" x14ac:dyDescent="0.2">
      <c r="A28" s="360">
        <f>'SCC List'!A24</f>
        <v>20.07</v>
      </c>
      <c r="B28" s="361" t="str">
        <f>'SCC List'!B24</f>
        <v>Elevators, escalators</v>
      </c>
      <c r="C28" s="840"/>
      <c r="D28" s="716"/>
      <c r="E28" s="191"/>
      <c r="F28" s="386">
        <f t="shared" si="6"/>
        <v>0</v>
      </c>
      <c r="G28" s="771"/>
      <c r="H28" s="380">
        <f t="shared" si="7"/>
        <v>0</v>
      </c>
      <c r="I28" s="380">
        <f t="shared" si="8"/>
        <v>0</v>
      </c>
      <c r="J28" s="380">
        <f t="shared" si="9"/>
        <v>0</v>
      </c>
      <c r="K28" s="406"/>
      <c r="L28" s="405"/>
      <c r="M28" s="405"/>
      <c r="N28" s="380" t="e">
        <f t="shared" si="10"/>
        <v>#DIV/0!</v>
      </c>
      <c r="O28" s="381" t="e">
        <f t="shared" si="0"/>
        <v>#DIV/0!</v>
      </c>
      <c r="P28" s="361"/>
    </row>
    <row r="29" spans="1:16" s="11" customFormat="1" ht="15" customHeight="1" x14ac:dyDescent="0.2">
      <c r="A29" s="356" t="str">
        <f>'SCC List'!A25</f>
        <v>30 SUPPORT FACILITIES: YARDS, SHOPS, ADMIN. BLDGS</v>
      </c>
      <c r="B29" s="357"/>
      <c r="C29" s="841">
        <f>SUM(C30:C34)</f>
        <v>0</v>
      </c>
      <c r="D29" s="398">
        <f>SUM(D30:D34)</f>
        <v>0</v>
      </c>
      <c r="E29" s="380">
        <f>SUM(E30:E34)</f>
        <v>0</v>
      </c>
      <c r="F29" s="385">
        <f t="shared" si="6"/>
        <v>0</v>
      </c>
      <c r="G29" s="771"/>
      <c r="H29" s="386">
        <f t="shared" si="7"/>
        <v>0</v>
      </c>
      <c r="I29" s="386">
        <f t="shared" si="8"/>
        <v>0</v>
      </c>
      <c r="J29" s="386">
        <f t="shared" si="9"/>
        <v>0</v>
      </c>
      <c r="K29" s="382" t="e">
        <f>SUM((D29+E29)/(D52+E52))</f>
        <v>#DIV/0!</v>
      </c>
      <c r="L29" s="383" t="e">
        <f>F29/F77</f>
        <v>#DIV/0!</v>
      </c>
      <c r="M29" s="383" t="e">
        <f>J29/F77</f>
        <v>#DIV/0!</v>
      </c>
      <c r="N29" s="381">
        <f>Inflation!C26</f>
        <v>0</v>
      </c>
      <c r="O29" s="381">
        <f t="shared" si="0"/>
        <v>0</v>
      </c>
      <c r="P29" s="680" t="e">
        <f>SUM(O29/J29)</f>
        <v>#DIV/0!</v>
      </c>
    </row>
    <row r="30" spans="1:16" s="12" customFormat="1" ht="15" customHeight="1" x14ac:dyDescent="0.2">
      <c r="A30" s="360">
        <f>'SCC List'!A26</f>
        <v>30.01</v>
      </c>
      <c r="B30" s="361" t="str">
        <f>'SCC List'!B26</f>
        <v>Administration Building:  Office, sales, storage, revenue counting</v>
      </c>
      <c r="C30" s="840"/>
      <c r="D30" s="716"/>
      <c r="E30" s="191"/>
      <c r="F30" s="380">
        <f t="shared" ref="F30:F36" si="11">SUM(D30:E30)</f>
        <v>0</v>
      </c>
      <c r="G30" s="771"/>
      <c r="H30" s="386">
        <f t="shared" si="7"/>
        <v>0</v>
      </c>
      <c r="I30" s="386">
        <f t="shared" si="8"/>
        <v>0</v>
      </c>
      <c r="J30" s="386">
        <f t="shared" si="9"/>
        <v>0</v>
      </c>
      <c r="K30" s="404"/>
      <c r="L30" s="405"/>
      <c r="M30" s="405"/>
      <c r="N30" s="380" t="e">
        <f>SUM(F30/$F$29)*$N$29</f>
        <v>#DIV/0!</v>
      </c>
      <c r="O30" s="381" t="e">
        <f t="shared" si="0"/>
        <v>#DIV/0!</v>
      </c>
      <c r="P30" s="361"/>
    </row>
    <row r="31" spans="1:16" s="12" customFormat="1" ht="15" customHeight="1" x14ac:dyDescent="0.2">
      <c r="A31" s="360">
        <f>'SCC List'!A27</f>
        <v>30.02</v>
      </c>
      <c r="B31" s="362" t="str">
        <f>'SCC List'!B27</f>
        <v xml:space="preserve">Light Maintenance Facility </v>
      </c>
      <c r="C31" s="840"/>
      <c r="D31" s="716"/>
      <c r="E31" s="191"/>
      <c r="F31" s="380">
        <f t="shared" si="11"/>
        <v>0</v>
      </c>
      <c r="G31" s="771"/>
      <c r="H31" s="386">
        <f t="shared" si="7"/>
        <v>0</v>
      </c>
      <c r="I31" s="386">
        <f t="shared" si="8"/>
        <v>0</v>
      </c>
      <c r="J31" s="386">
        <f t="shared" si="9"/>
        <v>0</v>
      </c>
      <c r="K31" s="404"/>
      <c r="L31" s="405"/>
      <c r="M31" s="405"/>
      <c r="N31" s="380" t="e">
        <f>SUM(F31/$F$29)*$N$29</f>
        <v>#DIV/0!</v>
      </c>
      <c r="O31" s="381" t="e">
        <f t="shared" si="0"/>
        <v>#DIV/0!</v>
      </c>
      <c r="P31" s="361"/>
    </row>
    <row r="32" spans="1:16" s="12" customFormat="1" ht="15" customHeight="1" x14ac:dyDescent="0.2">
      <c r="A32" s="360">
        <f>'SCC List'!A28</f>
        <v>30.03</v>
      </c>
      <c r="B32" s="362" t="str">
        <f>'SCC List'!B28</f>
        <v>Heavy Maintenance Facility</v>
      </c>
      <c r="C32" s="840"/>
      <c r="D32" s="716"/>
      <c r="E32" s="191"/>
      <c r="F32" s="380">
        <f t="shared" si="11"/>
        <v>0</v>
      </c>
      <c r="G32" s="771"/>
      <c r="H32" s="386">
        <f t="shared" si="7"/>
        <v>0</v>
      </c>
      <c r="I32" s="386">
        <f t="shared" si="8"/>
        <v>0</v>
      </c>
      <c r="J32" s="386">
        <f t="shared" si="9"/>
        <v>0</v>
      </c>
      <c r="K32" s="404"/>
      <c r="L32" s="405"/>
      <c r="M32" s="405"/>
      <c r="N32" s="380" t="e">
        <f>SUM(F32/$F$29)*$N$29</f>
        <v>#DIV/0!</v>
      </c>
      <c r="O32" s="381" t="e">
        <f t="shared" si="0"/>
        <v>#DIV/0!</v>
      </c>
      <c r="P32" s="361"/>
    </row>
    <row r="33" spans="1:16" s="12" customFormat="1" ht="15" customHeight="1" x14ac:dyDescent="0.2">
      <c r="A33" s="360">
        <f>'SCC List'!A29</f>
        <v>30.04</v>
      </c>
      <c r="B33" s="362" t="str">
        <f>'SCC List'!B29</f>
        <v>Storage or Maintenance of Way Building</v>
      </c>
      <c r="C33" s="840"/>
      <c r="D33" s="716"/>
      <c r="E33" s="191"/>
      <c r="F33" s="380">
        <f t="shared" si="11"/>
        <v>0</v>
      </c>
      <c r="G33" s="771"/>
      <c r="H33" s="386">
        <f t="shared" si="7"/>
        <v>0</v>
      </c>
      <c r="I33" s="386">
        <f t="shared" si="8"/>
        <v>0</v>
      </c>
      <c r="J33" s="386">
        <f t="shared" si="9"/>
        <v>0</v>
      </c>
      <c r="K33" s="404"/>
      <c r="L33" s="405"/>
      <c r="M33" s="405"/>
      <c r="N33" s="380" t="e">
        <f>SUM(F33/$F$29)*$N$29</f>
        <v>#DIV/0!</v>
      </c>
      <c r="O33" s="381" t="e">
        <f t="shared" si="0"/>
        <v>#DIV/0!</v>
      </c>
      <c r="P33" s="361"/>
    </row>
    <row r="34" spans="1:16" s="12" customFormat="1" ht="15" customHeight="1" x14ac:dyDescent="0.2">
      <c r="A34" s="360">
        <f>'SCC List'!A30</f>
        <v>30.05</v>
      </c>
      <c r="B34" s="362" t="str">
        <f>'SCC List'!B30</f>
        <v>Yard and Yard Track</v>
      </c>
      <c r="C34" s="840"/>
      <c r="D34" s="716"/>
      <c r="E34" s="191"/>
      <c r="F34" s="380">
        <f t="shared" si="11"/>
        <v>0</v>
      </c>
      <c r="G34" s="771"/>
      <c r="H34" s="386">
        <f t="shared" si="7"/>
        <v>0</v>
      </c>
      <c r="I34" s="386">
        <f t="shared" si="8"/>
        <v>0</v>
      </c>
      <c r="J34" s="386">
        <f t="shared" si="9"/>
        <v>0</v>
      </c>
      <c r="K34" s="404"/>
      <c r="L34" s="405"/>
      <c r="M34" s="405"/>
      <c r="N34" s="380" t="e">
        <f>SUM(F34/$F$29)*$N$29</f>
        <v>#DIV/0!</v>
      </c>
      <c r="O34" s="381" t="e">
        <f t="shared" si="0"/>
        <v>#DIV/0!</v>
      </c>
      <c r="P34" s="361"/>
    </row>
    <row r="35" spans="1:16" s="11" customFormat="1" ht="15" customHeight="1" x14ac:dyDescent="0.2">
      <c r="A35" s="356" t="str">
        <f>'SCC List'!A31</f>
        <v>40 SITEWORK &amp; SPECIAL CONDITIONS</v>
      </c>
      <c r="B35" s="363"/>
      <c r="C35" s="841">
        <f>SUM(C36:C43)</f>
        <v>0</v>
      </c>
      <c r="D35" s="398">
        <f>SUM(D36:D43)</f>
        <v>0</v>
      </c>
      <c r="E35" s="386">
        <f>SUM(E36:E43)</f>
        <v>0</v>
      </c>
      <c r="F35" s="381">
        <f t="shared" si="11"/>
        <v>0</v>
      </c>
      <c r="G35" s="771"/>
      <c r="H35" s="386">
        <f t="shared" si="7"/>
        <v>0</v>
      </c>
      <c r="I35" s="386">
        <f t="shared" si="8"/>
        <v>0</v>
      </c>
      <c r="J35" s="386">
        <f t="shared" si="9"/>
        <v>0</v>
      </c>
      <c r="K35" s="382" t="e">
        <f>SUM((D35+E35)/(D52+E52))</f>
        <v>#DIV/0!</v>
      </c>
      <c r="L35" s="383" t="e">
        <f>F35/F77</f>
        <v>#DIV/0!</v>
      </c>
      <c r="M35" s="383" t="e">
        <f>J35/F77</f>
        <v>#DIV/0!</v>
      </c>
      <c r="N35" s="381">
        <f>Inflation!C27</f>
        <v>0</v>
      </c>
      <c r="O35" s="381">
        <f t="shared" si="0"/>
        <v>0</v>
      </c>
      <c r="P35" s="680" t="e">
        <f>SUM(O35/J35)</f>
        <v>#DIV/0!</v>
      </c>
    </row>
    <row r="36" spans="1:16" s="12" customFormat="1" ht="15" customHeight="1" x14ac:dyDescent="0.2">
      <c r="A36" s="360">
        <f>'SCC List'!A32</f>
        <v>40.01</v>
      </c>
      <c r="B36" s="361" t="str">
        <f>'SCC List'!B32</f>
        <v>Demolition, Clearing, Earthwork</v>
      </c>
      <c r="C36" s="840"/>
      <c r="D36" s="717"/>
      <c r="E36" s="191"/>
      <c r="F36" s="380">
        <f t="shared" si="11"/>
        <v>0</v>
      </c>
      <c r="G36" s="771"/>
      <c r="H36" s="386">
        <f t="shared" si="7"/>
        <v>0</v>
      </c>
      <c r="I36" s="386">
        <f t="shared" si="8"/>
        <v>0</v>
      </c>
      <c r="J36" s="386">
        <f t="shared" si="9"/>
        <v>0</v>
      </c>
      <c r="K36" s="407"/>
      <c r="L36" s="408"/>
      <c r="M36" s="537"/>
      <c r="N36" s="380" t="e">
        <f>SUM(F36/$F$35)*$N$35</f>
        <v>#DIV/0!</v>
      </c>
      <c r="O36" s="381" t="e">
        <f t="shared" si="0"/>
        <v>#DIV/0!</v>
      </c>
      <c r="P36" s="361"/>
    </row>
    <row r="37" spans="1:16" s="12" customFormat="1" ht="15" customHeight="1" x14ac:dyDescent="0.2">
      <c r="A37" s="360">
        <f>'SCC List'!A33</f>
        <v>40.020000000000003</v>
      </c>
      <c r="B37" s="361" t="str">
        <f>'SCC List'!B33</f>
        <v>Site Utilities, Utility Relocation</v>
      </c>
      <c r="C37" s="840"/>
      <c r="D37" s="717"/>
      <c r="E37" s="191"/>
      <c r="F37" s="380">
        <f t="shared" ref="F37:F44" si="12">SUM(D37:E37)</f>
        <v>0</v>
      </c>
      <c r="G37" s="771"/>
      <c r="H37" s="386">
        <f t="shared" si="7"/>
        <v>0</v>
      </c>
      <c r="I37" s="386">
        <f t="shared" si="8"/>
        <v>0</v>
      </c>
      <c r="J37" s="386">
        <f t="shared" si="9"/>
        <v>0</v>
      </c>
      <c r="K37" s="409"/>
      <c r="L37" s="408"/>
      <c r="M37" s="537"/>
      <c r="N37" s="380" t="e">
        <f t="shared" ref="N37:N43" si="13">SUM(F37/$F$35)*$N$35</f>
        <v>#DIV/0!</v>
      </c>
      <c r="O37" s="381" t="e">
        <f t="shared" si="0"/>
        <v>#DIV/0!</v>
      </c>
      <c r="P37" s="361"/>
    </row>
    <row r="38" spans="1:16" s="12" customFormat="1" ht="15" x14ac:dyDescent="0.2">
      <c r="A38" s="360">
        <f>'SCC List'!A34</f>
        <v>40.03</v>
      </c>
      <c r="B38" s="361" t="str">
        <f>'SCC List'!B34</f>
        <v>Haz. mat'l, contam'd soil removal/mitigation, ground water treatments</v>
      </c>
      <c r="C38" s="840"/>
      <c r="D38" s="717"/>
      <c r="E38" s="191"/>
      <c r="F38" s="380">
        <f t="shared" si="12"/>
        <v>0</v>
      </c>
      <c r="G38" s="771"/>
      <c r="H38" s="386">
        <f t="shared" si="7"/>
        <v>0</v>
      </c>
      <c r="I38" s="386">
        <f t="shared" si="8"/>
        <v>0</v>
      </c>
      <c r="J38" s="386">
        <f t="shared" si="9"/>
        <v>0</v>
      </c>
      <c r="K38" s="409"/>
      <c r="L38" s="408"/>
      <c r="M38" s="537"/>
      <c r="N38" s="380" t="e">
        <f t="shared" si="13"/>
        <v>#DIV/0!</v>
      </c>
      <c r="O38" s="381" t="e">
        <f>N38*G38</f>
        <v>#DIV/0!</v>
      </c>
      <c r="P38" s="361"/>
    </row>
    <row r="39" spans="1:16" s="12" customFormat="1" ht="12.75" customHeight="1" x14ac:dyDescent="0.2">
      <c r="A39" s="360">
        <f>'SCC List'!A35</f>
        <v>40.04</v>
      </c>
      <c r="B39" s="361" t="str">
        <f>'SCC List'!B35</f>
        <v>Environmental mitigation, e.g. wetlands, historic/archeologic, parks</v>
      </c>
      <c r="C39" s="840"/>
      <c r="D39" s="717"/>
      <c r="E39" s="191"/>
      <c r="F39" s="380">
        <f t="shared" si="12"/>
        <v>0</v>
      </c>
      <c r="G39" s="771"/>
      <c r="H39" s="386">
        <f t="shared" si="7"/>
        <v>0</v>
      </c>
      <c r="I39" s="386">
        <f t="shared" si="8"/>
        <v>0</v>
      </c>
      <c r="J39" s="386">
        <f t="shared" si="9"/>
        <v>0</v>
      </c>
      <c r="K39" s="409"/>
      <c r="L39" s="408"/>
      <c r="M39" s="537"/>
      <c r="N39" s="380" t="e">
        <f t="shared" si="13"/>
        <v>#DIV/0!</v>
      </c>
      <c r="O39" s="381" t="e">
        <f t="shared" si="0"/>
        <v>#DIV/0!</v>
      </c>
      <c r="P39" s="361"/>
    </row>
    <row r="40" spans="1:16" s="12" customFormat="1" ht="15" x14ac:dyDescent="0.2">
      <c r="A40" s="360">
        <f>'SCC List'!A36</f>
        <v>40.049999999999997</v>
      </c>
      <c r="B40" s="361" t="str">
        <f>'SCC List'!B36</f>
        <v>Site structures including retaining walls, sound walls</v>
      </c>
      <c r="C40" s="840"/>
      <c r="D40" s="717"/>
      <c r="E40" s="191"/>
      <c r="F40" s="380">
        <f t="shared" si="12"/>
        <v>0</v>
      </c>
      <c r="G40" s="771"/>
      <c r="H40" s="386">
        <f t="shared" si="7"/>
        <v>0</v>
      </c>
      <c r="I40" s="386">
        <f t="shared" si="8"/>
        <v>0</v>
      </c>
      <c r="J40" s="386">
        <f t="shared" si="9"/>
        <v>0</v>
      </c>
      <c r="K40" s="409"/>
      <c r="L40" s="408"/>
      <c r="M40" s="537"/>
      <c r="N40" s="380" t="e">
        <f t="shared" si="13"/>
        <v>#DIV/0!</v>
      </c>
      <c r="O40" s="381" t="e">
        <f t="shared" si="0"/>
        <v>#DIV/0!</v>
      </c>
      <c r="P40" s="361"/>
    </row>
    <row r="41" spans="1:16" s="12" customFormat="1" ht="12.75" customHeight="1" x14ac:dyDescent="0.2">
      <c r="A41" s="360">
        <f>'SCC List'!A37</f>
        <v>40.06</v>
      </c>
      <c r="B41" s="364" t="str">
        <f>'SCC List'!B37</f>
        <v>Pedestrian / bike access and accommodation, landscaping</v>
      </c>
      <c r="C41" s="840"/>
      <c r="D41" s="717"/>
      <c r="E41" s="191"/>
      <c r="F41" s="380">
        <f t="shared" si="12"/>
        <v>0</v>
      </c>
      <c r="G41" s="771"/>
      <c r="H41" s="386">
        <f t="shared" si="7"/>
        <v>0</v>
      </c>
      <c r="I41" s="386">
        <f t="shared" si="8"/>
        <v>0</v>
      </c>
      <c r="J41" s="386">
        <f t="shared" si="9"/>
        <v>0</v>
      </c>
      <c r="K41" s="409"/>
      <c r="L41" s="408"/>
      <c r="M41" s="537"/>
      <c r="N41" s="380" t="e">
        <f t="shared" si="13"/>
        <v>#DIV/0!</v>
      </c>
      <c r="O41" s="381" t="e">
        <f t="shared" si="0"/>
        <v>#DIV/0!</v>
      </c>
      <c r="P41" s="361"/>
    </row>
    <row r="42" spans="1:16" s="12" customFormat="1" ht="12.75" customHeight="1" x14ac:dyDescent="0.2">
      <c r="A42" s="360">
        <f>'SCC List'!A38</f>
        <v>40.07</v>
      </c>
      <c r="B42" s="364" t="str">
        <f>'SCC List'!B38</f>
        <v>Automobile, bus, van accessways including roads, parking lots</v>
      </c>
      <c r="C42" s="840"/>
      <c r="D42" s="717"/>
      <c r="E42" s="191"/>
      <c r="F42" s="380">
        <f t="shared" si="12"/>
        <v>0</v>
      </c>
      <c r="G42" s="771"/>
      <c r="H42" s="386">
        <f t="shared" si="7"/>
        <v>0</v>
      </c>
      <c r="I42" s="386">
        <f t="shared" si="8"/>
        <v>0</v>
      </c>
      <c r="J42" s="386">
        <f t="shared" si="9"/>
        <v>0</v>
      </c>
      <c r="K42" s="409"/>
      <c r="L42" s="408"/>
      <c r="M42" s="537"/>
      <c r="N42" s="380" t="e">
        <f t="shared" si="13"/>
        <v>#DIV/0!</v>
      </c>
      <c r="O42" s="381" t="e">
        <f t="shared" si="0"/>
        <v>#DIV/0!</v>
      </c>
      <c r="P42" s="361"/>
    </row>
    <row r="43" spans="1:16" s="12" customFormat="1" ht="15" x14ac:dyDescent="0.2">
      <c r="A43" s="360">
        <f>'SCC List'!A39</f>
        <v>40.08</v>
      </c>
      <c r="B43" s="361" t="str">
        <f>'SCC List'!B39</f>
        <v>Temporary Facilities and other indirect costs during construction</v>
      </c>
      <c r="C43" s="840"/>
      <c r="D43" s="717"/>
      <c r="E43" s="191"/>
      <c r="F43" s="380">
        <f t="shared" si="12"/>
        <v>0</v>
      </c>
      <c r="G43" s="771"/>
      <c r="H43" s="386">
        <f t="shared" si="7"/>
        <v>0</v>
      </c>
      <c r="I43" s="386">
        <f t="shared" si="8"/>
        <v>0</v>
      </c>
      <c r="J43" s="386">
        <f t="shared" si="9"/>
        <v>0</v>
      </c>
      <c r="K43" s="409"/>
      <c r="L43" s="408"/>
      <c r="M43" s="537"/>
      <c r="N43" s="380" t="e">
        <f t="shared" si="13"/>
        <v>#DIV/0!</v>
      </c>
      <c r="O43" s="381" t="e">
        <f t="shared" si="0"/>
        <v>#DIV/0!</v>
      </c>
      <c r="P43" s="361"/>
    </row>
    <row r="44" spans="1:16" s="11" customFormat="1" ht="15" customHeight="1" x14ac:dyDescent="0.2">
      <c r="A44" s="356" t="str">
        <f>'SCC List'!A40</f>
        <v>50  SYSTEMS</v>
      </c>
      <c r="B44" s="357"/>
      <c r="C44" s="841">
        <f>SUM(C45:C51)</f>
        <v>0</v>
      </c>
      <c r="D44" s="398">
        <f>SUM(D45:D51)</f>
        <v>0</v>
      </c>
      <c r="E44" s="386">
        <f>SUM(E45:E51)</f>
        <v>0</v>
      </c>
      <c r="F44" s="381">
        <f t="shared" si="12"/>
        <v>0</v>
      </c>
      <c r="G44" s="771"/>
      <c r="H44" s="386">
        <f t="shared" si="7"/>
        <v>0</v>
      </c>
      <c r="I44" s="386">
        <f t="shared" si="8"/>
        <v>0</v>
      </c>
      <c r="J44" s="386">
        <f t="shared" si="9"/>
        <v>0</v>
      </c>
      <c r="K44" s="382" t="e">
        <f>SUM((D44+E44)/(D52+E52))</f>
        <v>#DIV/0!</v>
      </c>
      <c r="L44" s="383" t="e">
        <f>F44/F77</f>
        <v>#DIV/0!</v>
      </c>
      <c r="M44" s="383" t="e">
        <f>J44/F77</f>
        <v>#DIV/0!</v>
      </c>
      <c r="N44" s="381">
        <f>Inflation!C28</f>
        <v>0</v>
      </c>
      <c r="O44" s="381">
        <f t="shared" si="0"/>
        <v>0</v>
      </c>
      <c r="P44" s="680" t="e">
        <f>SUM(O44/J44)</f>
        <v>#DIV/0!</v>
      </c>
    </row>
    <row r="45" spans="1:16" s="12" customFormat="1" ht="15" customHeight="1" x14ac:dyDescent="0.2">
      <c r="A45" s="360">
        <f>'SCC List'!A41</f>
        <v>50.01</v>
      </c>
      <c r="B45" s="361" t="str">
        <f>'SCC List'!B41</f>
        <v>Train control and signals</v>
      </c>
      <c r="C45" s="840"/>
      <c r="D45" s="717"/>
      <c r="E45" s="192"/>
      <c r="F45" s="380">
        <f>SUM(D45:E45)</f>
        <v>0</v>
      </c>
      <c r="G45" s="771"/>
      <c r="H45" s="386">
        <f t="shared" si="7"/>
        <v>0</v>
      </c>
      <c r="I45" s="386">
        <f t="shared" si="8"/>
        <v>0</v>
      </c>
      <c r="J45" s="386">
        <f t="shared" si="9"/>
        <v>0</v>
      </c>
      <c r="K45" s="407"/>
      <c r="L45" s="408"/>
      <c r="M45" s="537"/>
      <c r="N45" s="380" t="e">
        <f>SUM(F45/$F$44)*$N$44</f>
        <v>#DIV/0!</v>
      </c>
      <c r="O45" s="381" t="e">
        <f t="shared" si="0"/>
        <v>#DIV/0!</v>
      </c>
      <c r="P45" s="361"/>
    </row>
    <row r="46" spans="1:16" s="12" customFormat="1" ht="15" customHeight="1" x14ac:dyDescent="0.2">
      <c r="A46" s="360">
        <f>'SCC List'!A42</f>
        <v>50.02</v>
      </c>
      <c r="B46" s="361" t="str">
        <f>'SCC List'!B42</f>
        <v>Traffic signals and crossing protection</v>
      </c>
      <c r="C46" s="840"/>
      <c r="D46" s="717"/>
      <c r="E46" s="192"/>
      <c r="F46" s="380">
        <f t="shared" ref="F46:F51" si="14">SUM(D46:E46)</f>
        <v>0</v>
      </c>
      <c r="G46" s="771"/>
      <c r="H46" s="386">
        <f t="shared" si="7"/>
        <v>0</v>
      </c>
      <c r="I46" s="386">
        <f t="shared" si="8"/>
        <v>0</v>
      </c>
      <c r="J46" s="386">
        <f t="shared" si="9"/>
        <v>0</v>
      </c>
      <c r="K46" s="409"/>
      <c r="L46" s="408"/>
      <c r="M46" s="537"/>
      <c r="N46" s="380" t="e">
        <f t="shared" ref="N46:N51" si="15">SUM(F46/$F$44)*$N$44</f>
        <v>#DIV/0!</v>
      </c>
      <c r="O46" s="381" t="e">
        <f t="shared" si="0"/>
        <v>#DIV/0!</v>
      </c>
      <c r="P46" s="361"/>
    </row>
    <row r="47" spans="1:16" s="12" customFormat="1" ht="15" customHeight="1" x14ac:dyDescent="0.2">
      <c r="A47" s="360">
        <f>'SCC List'!A43</f>
        <v>50.03</v>
      </c>
      <c r="B47" s="361" t="str">
        <f>'SCC List'!B43</f>
        <v xml:space="preserve">Traction power supply:  substations </v>
      </c>
      <c r="C47" s="840"/>
      <c r="D47" s="717"/>
      <c r="E47" s="192"/>
      <c r="F47" s="380">
        <f t="shared" si="14"/>
        <v>0</v>
      </c>
      <c r="G47" s="771"/>
      <c r="H47" s="386">
        <f t="shared" si="7"/>
        <v>0</v>
      </c>
      <c r="I47" s="386">
        <f t="shared" si="8"/>
        <v>0</v>
      </c>
      <c r="J47" s="386">
        <f t="shared" si="9"/>
        <v>0</v>
      </c>
      <c r="K47" s="409"/>
      <c r="L47" s="408"/>
      <c r="M47" s="537"/>
      <c r="N47" s="380" t="e">
        <f t="shared" si="15"/>
        <v>#DIV/0!</v>
      </c>
      <c r="O47" s="381" t="e">
        <f t="shared" si="0"/>
        <v>#DIV/0!</v>
      </c>
      <c r="P47" s="361"/>
    </row>
    <row r="48" spans="1:16" s="12" customFormat="1" ht="15" customHeight="1" x14ac:dyDescent="0.2">
      <c r="A48" s="360">
        <f>'SCC List'!A44</f>
        <v>50.04</v>
      </c>
      <c r="B48" s="361" t="str">
        <f>'SCC List'!B44</f>
        <v>Traction power distribution:  catenary and third rail</v>
      </c>
      <c r="C48" s="840"/>
      <c r="D48" s="717"/>
      <c r="E48" s="192"/>
      <c r="F48" s="380">
        <f t="shared" si="14"/>
        <v>0</v>
      </c>
      <c r="G48" s="771"/>
      <c r="H48" s="386">
        <f t="shared" si="7"/>
        <v>0</v>
      </c>
      <c r="I48" s="386">
        <f t="shared" si="8"/>
        <v>0</v>
      </c>
      <c r="J48" s="386">
        <f t="shared" si="9"/>
        <v>0</v>
      </c>
      <c r="K48" s="409"/>
      <c r="L48" s="408"/>
      <c r="M48" s="537"/>
      <c r="N48" s="380" t="e">
        <f t="shared" si="15"/>
        <v>#DIV/0!</v>
      </c>
      <c r="O48" s="381" t="e">
        <f t="shared" si="0"/>
        <v>#DIV/0!</v>
      </c>
      <c r="P48" s="361"/>
    </row>
    <row r="49" spans="1:75" s="12" customFormat="1" ht="15" customHeight="1" x14ac:dyDescent="0.2">
      <c r="A49" s="360">
        <f>'SCC List'!A45</f>
        <v>50.05</v>
      </c>
      <c r="B49" s="361" t="str">
        <f>'SCC List'!B45</f>
        <v>Communications</v>
      </c>
      <c r="C49" s="840"/>
      <c r="D49" s="717"/>
      <c r="E49" s="192"/>
      <c r="F49" s="380">
        <f t="shared" si="14"/>
        <v>0</v>
      </c>
      <c r="G49" s="771"/>
      <c r="H49" s="386">
        <f t="shared" si="7"/>
        <v>0</v>
      </c>
      <c r="I49" s="386">
        <f t="shared" si="8"/>
        <v>0</v>
      </c>
      <c r="J49" s="386">
        <f t="shared" si="9"/>
        <v>0</v>
      </c>
      <c r="K49" s="409"/>
      <c r="L49" s="408"/>
      <c r="M49" s="537"/>
      <c r="N49" s="380" t="e">
        <f t="shared" si="15"/>
        <v>#DIV/0!</v>
      </c>
      <c r="O49" s="381" t="e">
        <f t="shared" si="0"/>
        <v>#DIV/0!</v>
      </c>
      <c r="P49" s="361"/>
    </row>
    <row r="50" spans="1:75" s="12" customFormat="1" ht="15" customHeight="1" x14ac:dyDescent="0.2">
      <c r="A50" s="360">
        <f>'SCC List'!A46</f>
        <v>50.06</v>
      </c>
      <c r="B50" s="361" t="str">
        <f>'SCC List'!B46</f>
        <v>Fare collection system and equipment</v>
      </c>
      <c r="C50" s="840"/>
      <c r="D50" s="717"/>
      <c r="E50" s="192"/>
      <c r="F50" s="380">
        <f t="shared" si="14"/>
        <v>0</v>
      </c>
      <c r="G50" s="771"/>
      <c r="H50" s="386">
        <f t="shared" si="7"/>
        <v>0</v>
      </c>
      <c r="I50" s="386">
        <f t="shared" si="8"/>
        <v>0</v>
      </c>
      <c r="J50" s="386">
        <f t="shared" si="9"/>
        <v>0</v>
      </c>
      <c r="K50" s="409"/>
      <c r="L50" s="408"/>
      <c r="M50" s="537"/>
      <c r="N50" s="380" t="e">
        <f t="shared" si="15"/>
        <v>#DIV/0!</v>
      </c>
      <c r="O50" s="381" t="e">
        <f t="shared" si="0"/>
        <v>#DIV/0!</v>
      </c>
      <c r="P50" s="361"/>
    </row>
    <row r="51" spans="1:75" s="12" customFormat="1" ht="15" customHeight="1" x14ac:dyDescent="0.2">
      <c r="A51" s="360">
        <f>'SCC List'!A47</f>
        <v>50.07</v>
      </c>
      <c r="B51" s="361" t="str">
        <f>'SCC List'!B47</f>
        <v>Central Control</v>
      </c>
      <c r="C51" s="840"/>
      <c r="D51" s="717"/>
      <c r="E51" s="192"/>
      <c r="F51" s="380">
        <f t="shared" si="14"/>
        <v>0</v>
      </c>
      <c r="G51" s="771"/>
      <c r="H51" s="386">
        <f>J51-I51</f>
        <v>0</v>
      </c>
      <c r="I51" s="386">
        <f>E51*G51</f>
        <v>0</v>
      </c>
      <c r="J51" s="386">
        <f>(SUM(D51+E51))*G51</f>
        <v>0</v>
      </c>
      <c r="K51" s="409"/>
      <c r="L51" s="408"/>
      <c r="M51" s="537"/>
      <c r="N51" s="380" t="e">
        <f t="shared" si="15"/>
        <v>#DIV/0!</v>
      </c>
      <c r="O51" s="381" t="e">
        <f t="shared" si="0"/>
        <v>#DIV/0!</v>
      </c>
      <c r="P51" s="361"/>
    </row>
    <row r="52" spans="1:75" s="29" customFormat="1" ht="15.95" customHeight="1" x14ac:dyDescent="0.2">
      <c r="A52" s="918" t="str">
        <f>'SCC Definitions'!A51:B51</f>
        <v>Construction Subtotal (10 - 50)</v>
      </c>
      <c r="B52" s="919"/>
      <c r="C52" s="841"/>
      <c r="D52" s="398">
        <f>SUM(D44,D35,D29,D21,D7)</f>
        <v>0</v>
      </c>
      <c r="E52" s="380">
        <f>SUM(E44,E35,E29,E21,E7)</f>
        <v>0</v>
      </c>
      <c r="F52" s="389">
        <f>SUM(F44,F35,F29,F21,F7)</f>
        <v>0</v>
      </c>
      <c r="G52" s="771"/>
      <c r="H52" s="398">
        <f>SUM(H44,H35,H29,H21,H7)</f>
        <v>0</v>
      </c>
      <c r="I52" s="398">
        <f>SUM(I44,I35,I29,I21,I7)</f>
        <v>0</v>
      </c>
      <c r="J52" s="398">
        <f>SUM(J44,J35,J29,J21,J7)</f>
        <v>0</v>
      </c>
      <c r="K52" s="390" t="e">
        <f>SUM(K44,K35,K29,K21,K7)</f>
        <v>#DIV/0!</v>
      </c>
      <c r="L52" s="383" t="e">
        <f>(SUM(F7,F21,F29,F35,F44))/F77</f>
        <v>#DIV/0!</v>
      </c>
      <c r="M52" s="383" t="e">
        <f>(SUM(J7,J21,J29,J35,J44))/F77</f>
        <v>#DIV/0!</v>
      </c>
      <c r="N52" s="381">
        <f>SUM(N44,N35,N29,N21,N7)</f>
        <v>0</v>
      </c>
      <c r="O52" s="381">
        <f>SUM(O44,O35,O29,O21,O7)</f>
        <v>0</v>
      </c>
      <c r="P52" s="680" t="e">
        <f>SUM(O52/J52)</f>
        <v>#DIV/0!</v>
      </c>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row>
    <row r="53" spans="1:75" s="11" customFormat="1" ht="15" x14ac:dyDescent="0.2">
      <c r="A53" s="356" t="str">
        <f>'SCC List'!A48:B48</f>
        <v>60 ROW, LAND, EXISTING IMPROVEMENTS</v>
      </c>
      <c r="B53" s="363"/>
      <c r="C53" s="841">
        <f>SUM(C54:C55)</f>
        <v>0</v>
      </c>
      <c r="D53" s="398">
        <f>SUM(D54:D55)</f>
        <v>0</v>
      </c>
      <c r="E53" s="380">
        <f>SUM(E54:E55)</f>
        <v>0</v>
      </c>
      <c r="F53" s="391">
        <f>SUM(F54:F55)</f>
        <v>0</v>
      </c>
      <c r="G53" s="771"/>
      <c r="H53" s="380">
        <f>J53-I53</f>
        <v>0</v>
      </c>
      <c r="I53" s="380">
        <f>E53*G53</f>
        <v>0</v>
      </c>
      <c r="J53" s="380">
        <f>(SUM(D53+E53))*G53</f>
        <v>0</v>
      </c>
      <c r="K53" s="392"/>
      <c r="L53" s="383" t="e">
        <f>F53/F77</f>
        <v>#DIV/0!</v>
      </c>
      <c r="M53" s="383" t="e">
        <f>J53/F77</f>
        <v>#DIV/0!</v>
      </c>
      <c r="N53" s="381">
        <f>Inflation!C29</f>
        <v>0</v>
      </c>
      <c r="O53" s="381">
        <f>N53*G53</f>
        <v>0</v>
      </c>
      <c r="P53" s="680" t="e">
        <f>SUM(O53/J53)</f>
        <v>#DIV/0!</v>
      </c>
    </row>
    <row r="54" spans="1:75" s="12" customFormat="1" ht="15" x14ac:dyDescent="0.2">
      <c r="A54" s="360">
        <f>'SCC List'!A49</f>
        <v>60.01</v>
      </c>
      <c r="B54" s="361" t="str">
        <f>'SCC List'!B49</f>
        <v xml:space="preserve">Purchase or lease of real estate  </v>
      </c>
      <c r="C54" s="840"/>
      <c r="D54" s="717"/>
      <c r="E54" s="192"/>
      <c r="F54" s="380">
        <f>SUM(D54:E54)</f>
        <v>0</v>
      </c>
      <c r="G54" s="771"/>
      <c r="H54" s="380">
        <f>J54-I54</f>
        <v>0</v>
      </c>
      <c r="I54" s="380">
        <f>E54*G54</f>
        <v>0</v>
      </c>
      <c r="J54" s="380">
        <f>(SUM(D54+E54))*G54</f>
        <v>0</v>
      </c>
      <c r="K54" s="409"/>
      <c r="L54" s="408"/>
      <c r="M54" s="537"/>
      <c r="N54" s="380" t="e">
        <f>SUM(F54/$F$53)*$N$53</f>
        <v>#DIV/0!</v>
      </c>
      <c r="O54" s="381" t="e">
        <f t="shared" ref="O54:O72" si="16">N54*G54</f>
        <v>#DIV/0!</v>
      </c>
      <c r="P54" s="361"/>
    </row>
    <row r="55" spans="1:75" s="12" customFormat="1" ht="15" x14ac:dyDescent="0.2">
      <c r="A55" s="360">
        <f>'SCC List'!A50</f>
        <v>60.02</v>
      </c>
      <c r="B55" s="361" t="str">
        <f>'SCC List'!B50</f>
        <v>Relocation of existing households and businesses</v>
      </c>
      <c r="C55" s="840"/>
      <c r="D55" s="717"/>
      <c r="E55" s="192"/>
      <c r="F55" s="380">
        <f>SUM(D55:E55)</f>
        <v>0</v>
      </c>
      <c r="G55" s="771"/>
      <c r="H55" s="380">
        <f>J55-I55</f>
        <v>0</v>
      </c>
      <c r="I55" s="380">
        <f>E55*G55</f>
        <v>0</v>
      </c>
      <c r="J55" s="380">
        <f>(SUM(D55+E55))*G55</f>
        <v>0</v>
      </c>
      <c r="K55" s="409"/>
      <c r="L55" s="408"/>
      <c r="M55" s="537"/>
      <c r="N55" s="380" t="e">
        <f>SUM(F55/$F$53)*$N$53</f>
        <v>#DIV/0!</v>
      </c>
      <c r="O55" s="381" t="e">
        <f t="shared" si="16"/>
        <v>#DIV/0!</v>
      </c>
      <c r="P55" s="361"/>
    </row>
    <row r="56" spans="1:75" s="11" customFormat="1" ht="15" customHeight="1" x14ac:dyDescent="0.2">
      <c r="A56" s="365" t="str">
        <f>'SCC List'!A51</f>
        <v>70 VEHICLES (number)</v>
      </c>
      <c r="B56" s="357"/>
      <c r="C56" s="494">
        <f>SUM(C57:C61)</f>
        <v>0</v>
      </c>
      <c r="D56" s="398">
        <f>SUM(D57:D63)</f>
        <v>0</v>
      </c>
      <c r="E56" s="386">
        <f>SUM(E57:E63)</f>
        <v>0</v>
      </c>
      <c r="F56" s="381">
        <f>SUM(D56:E56)</f>
        <v>0</v>
      </c>
      <c r="G56" s="771"/>
      <c r="H56" s="380">
        <f>J56-I56</f>
        <v>0</v>
      </c>
      <c r="I56" s="380">
        <f>E56*G56</f>
        <v>0</v>
      </c>
      <c r="J56" s="380">
        <f>(SUM(D56+E56))*G56</f>
        <v>0</v>
      </c>
      <c r="K56" s="392"/>
      <c r="L56" s="383" t="e">
        <f>F64/F77</f>
        <v>#DIV/0!</v>
      </c>
      <c r="M56" s="383" t="e">
        <f>J56/F77</f>
        <v>#DIV/0!</v>
      </c>
      <c r="N56" s="381">
        <f>Inflation!C30</f>
        <v>0</v>
      </c>
      <c r="O56" s="381">
        <f t="shared" si="16"/>
        <v>0</v>
      </c>
      <c r="P56" s="680" t="e">
        <f>SUM(O56/J56)</f>
        <v>#DIV/0!</v>
      </c>
    </row>
    <row r="57" spans="1:75" s="12" customFormat="1" ht="15" customHeight="1" x14ac:dyDescent="0.2">
      <c r="A57" s="360">
        <f>'SCC List'!A52</f>
        <v>70.010000000000005</v>
      </c>
      <c r="B57" s="361" t="str">
        <f>'SCC List'!B52</f>
        <v>Light Rail</v>
      </c>
      <c r="C57" s="840"/>
      <c r="D57" s="716"/>
      <c r="E57" s="191"/>
      <c r="F57" s="380">
        <f>SUM(D57:E57)</f>
        <v>0</v>
      </c>
      <c r="G57" s="771"/>
      <c r="H57" s="380">
        <f>J57-I57</f>
        <v>0</v>
      </c>
      <c r="I57" s="380">
        <f>E57*G57</f>
        <v>0</v>
      </c>
      <c r="J57" s="380">
        <f>(SUM(D57+E57))*G57</f>
        <v>0</v>
      </c>
      <c r="K57" s="409"/>
      <c r="L57" s="408"/>
      <c r="M57" s="537"/>
      <c r="N57" s="380" t="e">
        <f>SUM(F57/$F$56)*$N$56</f>
        <v>#DIV/0!</v>
      </c>
      <c r="O57" s="381" t="e">
        <f t="shared" si="16"/>
        <v>#DIV/0!</v>
      </c>
      <c r="P57" s="361"/>
    </row>
    <row r="58" spans="1:75" s="12" customFormat="1" ht="15" customHeight="1" x14ac:dyDescent="0.2">
      <c r="A58" s="360">
        <f>'SCC List'!A53</f>
        <v>70.02</v>
      </c>
      <c r="B58" s="361" t="str">
        <f>'SCC List'!B53</f>
        <v>Heavy Rail</v>
      </c>
      <c r="C58" s="840"/>
      <c r="D58" s="716"/>
      <c r="E58" s="191"/>
      <c r="F58" s="380">
        <f t="shared" ref="F58:F64" si="17">SUM(D58:E58)</f>
        <v>0</v>
      </c>
      <c r="G58" s="771"/>
      <c r="H58" s="380">
        <f t="shared" ref="H58:H63" si="18">J58-I58</f>
        <v>0</v>
      </c>
      <c r="I58" s="380">
        <f t="shared" ref="I58:I63" si="19">E58*G58</f>
        <v>0</v>
      </c>
      <c r="J58" s="380">
        <f t="shared" ref="J58:J63" si="20">(SUM(D58+E58))*G58</f>
        <v>0</v>
      </c>
      <c r="K58" s="409"/>
      <c r="L58" s="408"/>
      <c r="M58" s="537"/>
      <c r="N58" s="380" t="e">
        <f t="shared" ref="N58:N63" si="21">SUM(F58/$F$56)*$N$56</f>
        <v>#DIV/0!</v>
      </c>
      <c r="O58" s="381" t="e">
        <f t="shared" si="16"/>
        <v>#DIV/0!</v>
      </c>
      <c r="P58" s="361"/>
    </row>
    <row r="59" spans="1:75" s="12" customFormat="1" ht="15" customHeight="1" x14ac:dyDescent="0.2">
      <c r="A59" s="360">
        <f>'SCC List'!A54</f>
        <v>70.03</v>
      </c>
      <c r="B59" s="361" t="str">
        <f>'SCC List'!B54</f>
        <v>Commuter Rail</v>
      </c>
      <c r="C59" s="840"/>
      <c r="D59" s="716"/>
      <c r="E59" s="191"/>
      <c r="F59" s="380">
        <f t="shared" si="17"/>
        <v>0</v>
      </c>
      <c r="G59" s="771"/>
      <c r="H59" s="380">
        <f t="shared" si="18"/>
        <v>0</v>
      </c>
      <c r="I59" s="380">
        <f t="shared" si="19"/>
        <v>0</v>
      </c>
      <c r="J59" s="380">
        <f t="shared" si="20"/>
        <v>0</v>
      </c>
      <c r="K59" s="409"/>
      <c r="L59" s="408"/>
      <c r="M59" s="537"/>
      <c r="N59" s="380" t="e">
        <f t="shared" si="21"/>
        <v>#DIV/0!</v>
      </c>
      <c r="O59" s="381" t="e">
        <f t="shared" si="16"/>
        <v>#DIV/0!</v>
      </c>
      <c r="P59" s="361"/>
    </row>
    <row r="60" spans="1:75" s="12" customFormat="1" ht="15" customHeight="1" x14ac:dyDescent="0.2">
      <c r="A60" s="360">
        <f>'SCC List'!A55</f>
        <v>70.040000000000006</v>
      </c>
      <c r="B60" s="361" t="str">
        <f>'SCC List'!B55</f>
        <v>Bus</v>
      </c>
      <c r="C60" s="840"/>
      <c r="D60" s="716"/>
      <c r="E60" s="191"/>
      <c r="F60" s="380">
        <f t="shared" si="17"/>
        <v>0</v>
      </c>
      <c r="G60" s="771"/>
      <c r="H60" s="380">
        <f t="shared" si="18"/>
        <v>0</v>
      </c>
      <c r="I60" s="380">
        <f t="shared" si="19"/>
        <v>0</v>
      </c>
      <c r="J60" s="380">
        <f t="shared" si="20"/>
        <v>0</v>
      </c>
      <c r="K60" s="409"/>
      <c r="L60" s="408"/>
      <c r="M60" s="537"/>
      <c r="N60" s="380" t="e">
        <f t="shared" si="21"/>
        <v>#DIV/0!</v>
      </c>
      <c r="O60" s="381" t="e">
        <f t="shared" si="16"/>
        <v>#DIV/0!</v>
      </c>
      <c r="P60" s="361"/>
    </row>
    <row r="61" spans="1:75" s="12" customFormat="1" ht="15" customHeight="1" x14ac:dyDescent="0.2">
      <c r="A61" s="360">
        <f>'SCC List'!A56</f>
        <v>70.05</v>
      </c>
      <c r="B61" s="361" t="str">
        <f>'SCC List'!B56</f>
        <v>Other</v>
      </c>
      <c r="C61" s="840"/>
      <c r="D61" s="716"/>
      <c r="E61" s="191"/>
      <c r="F61" s="380">
        <f t="shared" si="17"/>
        <v>0</v>
      </c>
      <c r="G61" s="771"/>
      <c r="H61" s="380">
        <f t="shared" si="18"/>
        <v>0</v>
      </c>
      <c r="I61" s="380">
        <f t="shared" si="19"/>
        <v>0</v>
      </c>
      <c r="J61" s="380">
        <f t="shared" si="20"/>
        <v>0</v>
      </c>
      <c r="K61" s="409"/>
      <c r="L61" s="408"/>
      <c r="M61" s="537"/>
      <c r="N61" s="380" t="e">
        <f t="shared" si="21"/>
        <v>#DIV/0!</v>
      </c>
      <c r="O61" s="381" t="e">
        <f t="shared" si="16"/>
        <v>#DIV/0!</v>
      </c>
      <c r="P61" s="361"/>
    </row>
    <row r="62" spans="1:75" s="12" customFormat="1" ht="15" customHeight="1" x14ac:dyDescent="0.2">
      <c r="A62" s="360">
        <f>'SCC List'!A57</f>
        <v>70.06</v>
      </c>
      <c r="B62" s="361" t="str">
        <f>'SCC List'!B57</f>
        <v>Non-revenue vehicles</v>
      </c>
      <c r="C62" s="840"/>
      <c r="D62" s="716"/>
      <c r="E62" s="191"/>
      <c r="F62" s="380">
        <f t="shared" si="17"/>
        <v>0</v>
      </c>
      <c r="G62" s="771"/>
      <c r="H62" s="380">
        <f t="shared" si="18"/>
        <v>0</v>
      </c>
      <c r="I62" s="380">
        <f t="shared" si="19"/>
        <v>0</v>
      </c>
      <c r="J62" s="380">
        <f t="shared" si="20"/>
        <v>0</v>
      </c>
      <c r="K62" s="409"/>
      <c r="L62" s="408"/>
      <c r="M62" s="537"/>
      <c r="N62" s="380" t="e">
        <f t="shared" si="21"/>
        <v>#DIV/0!</v>
      </c>
      <c r="O62" s="381" t="e">
        <f t="shared" si="16"/>
        <v>#DIV/0!</v>
      </c>
      <c r="P62" s="361"/>
    </row>
    <row r="63" spans="1:75" s="12" customFormat="1" ht="15" customHeight="1" x14ac:dyDescent="0.2">
      <c r="A63" s="360">
        <f>'SCC List'!A58</f>
        <v>70.069999999999993</v>
      </c>
      <c r="B63" s="361" t="str">
        <f>'SCC List'!B58</f>
        <v>Spare parts</v>
      </c>
      <c r="C63" s="840"/>
      <c r="D63" s="716"/>
      <c r="E63" s="191"/>
      <c r="F63" s="380">
        <f t="shared" si="17"/>
        <v>0</v>
      </c>
      <c r="G63" s="771"/>
      <c r="H63" s="380">
        <f t="shared" si="18"/>
        <v>0</v>
      </c>
      <c r="I63" s="380">
        <f t="shared" si="19"/>
        <v>0</v>
      </c>
      <c r="J63" s="380">
        <f t="shared" si="20"/>
        <v>0</v>
      </c>
      <c r="K63" s="409"/>
      <c r="L63" s="408"/>
      <c r="M63" s="537"/>
      <c r="N63" s="380" t="e">
        <f t="shared" si="21"/>
        <v>#DIV/0!</v>
      </c>
      <c r="O63" s="381" t="e">
        <f t="shared" si="16"/>
        <v>#DIV/0!</v>
      </c>
      <c r="P63" s="361"/>
    </row>
    <row r="64" spans="1:75" s="23" customFormat="1" ht="15" customHeight="1" x14ac:dyDescent="0.2">
      <c r="A64" s="365" t="str">
        <f>'SCC List'!A59</f>
        <v>80 PROFESSIONAL SERVICES (applies to Cats. 10-50)</v>
      </c>
      <c r="B64" s="366"/>
      <c r="C64" s="841">
        <f>SUM(C65:C72)</f>
        <v>0</v>
      </c>
      <c r="D64" s="398">
        <f>SUM(D65:D72)</f>
        <v>0</v>
      </c>
      <c r="E64" s="386">
        <f>SUM(E65:E72)</f>
        <v>0</v>
      </c>
      <c r="F64" s="381">
        <f t="shared" si="17"/>
        <v>0</v>
      </c>
      <c r="G64" s="771"/>
      <c r="H64" s="380">
        <f>J64-I64</f>
        <v>0</v>
      </c>
      <c r="I64" s="380">
        <f>E64*G64</f>
        <v>0</v>
      </c>
      <c r="J64" s="380">
        <f>(SUM(D64+E64))*G64</f>
        <v>0</v>
      </c>
      <c r="K64" s="382" t="e">
        <f>SUM((D64+E64)/(D52+E52))</f>
        <v>#DIV/0!</v>
      </c>
      <c r="L64" s="383" t="e">
        <f>F64/F77</f>
        <v>#DIV/0!</v>
      </c>
      <c r="M64" s="383" t="e">
        <f>J64/F77</f>
        <v>#DIV/0!</v>
      </c>
      <c r="N64" s="381">
        <f>Inflation!C31</f>
        <v>0</v>
      </c>
      <c r="O64" s="381">
        <f t="shared" si="16"/>
        <v>0</v>
      </c>
      <c r="P64" s="361" t="e">
        <f>SUM(O64/J64)</f>
        <v>#DIV/0!</v>
      </c>
    </row>
    <row r="65" spans="1:75" s="12" customFormat="1" ht="15" customHeight="1" x14ac:dyDescent="0.2">
      <c r="A65" s="367">
        <f>'SCC List'!A60</f>
        <v>80.010000000000005</v>
      </c>
      <c r="B65" s="359" t="str">
        <f>'SCC List'!B60</f>
        <v>Project Development</v>
      </c>
      <c r="C65" s="840"/>
      <c r="D65" s="716"/>
      <c r="E65" s="191"/>
      <c r="F65" s="380">
        <f>SUM(D65:E65)</f>
        <v>0</v>
      </c>
      <c r="G65" s="771"/>
      <c r="H65" s="380">
        <f>J65-I65</f>
        <v>0</v>
      </c>
      <c r="I65" s="380">
        <f>E65*G65</f>
        <v>0</v>
      </c>
      <c r="J65" s="380">
        <f>(SUM(D65+E65))*G65</f>
        <v>0</v>
      </c>
      <c r="K65" s="409"/>
      <c r="L65" s="408"/>
      <c r="M65" s="681"/>
      <c r="N65" s="380" t="e">
        <f>SUM(F65/$F$64)*$N$64</f>
        <v>#DIV/0!</v>
      </c>
      <c r="O65" s="381" t="e">
        <f t="shared" si="16"/>
        <v>#DIV/0!</v>
      </c>
      <c r="P65" s="361"/>
    </row>
    <row r="66" spans="1:75" s="12" customFormat="1" ht="15" customHeight="1" x14ac:dyDescent="0.2">
      <c r="A66" s="367">
        <f>'SCC List'!A61</f>
        <v>80.02</v>
      </c>
      <c r="B66" s="359" t="str">
        <f>'SCC List'!B61</f>
        <v>Engineering</v>
      </c>
      <c r="C66" s="840"/>
      <c r="D66" s="716"/>
      <c r="E66" s="191"/>
      <c r="F66" s="380">
        <f t="shared" ref="F66:F72" si="22">SUM(D66:E66)</f>
        <v>0</v>
      </c>
      <c r="G66" s="771"/>
      <c r="H66" s="380">
        <f>J66-I66</f>
        <v>0</v>
      </c>
      <c r="I66" s="380">
        <f>E66*G66</f>
        <v>0</v>
      </c>
      <c r="J66" s="380">
        <f>(SUM(D66+E66))*G66</f>
        <v>0</v>
      </c>
      <c r="K66" s="409"/>
      <c r="L66" s="408"/>
      <c r="M66" s="537"/>
      <c r="N66" s="380" t="e">
        <f t="shared" ref="N66:N72" si="23">SUM(F66/$F$64)*$N$64</f>
        <v>#DIV/0!</v>
      </c>
      <c r="O66" s="381" t="e">
        <f t="shared" si="16"/>
        <v>#DIV/0!</v>
      </c>
      <c r="P66" s="361"/>
    </row>
    <row r="67" spans="1:75" s="12" customFormat="1" ht="15" customHeight="1" x14ac:dyDescent="0.2">
      <c r="A67" s="367">
        <f>'SCC List'!A62</f>
        <v>80.03</v>
      </c>
      <c r="B67" s="359" t="str">
        <f>'SCC List'!B62</f>
        <v>Project Management for Design and Construction</v>
      </c>
      <c r="C67" s="840"/>
      <c r="D67" s="716"/>
      <c r="E67" s="191"/>
      <c r="F67" s="380">
        <f t="shared" si="22"/>
        <v>0</v>
      </c>
      <c r="G67" s="771"/>
      <c r="H67" s="380">
        <f t="shared" ref="H67:H72" si="24">J67-I67</f>
        <v>0</v>
      </c>
      <c r="I67" s="380">
        <f t="shared" ref="I67:I72" si="25">E67*G67</f>
        <v>0</v>
      </c>
      <c r="J67" s="380">
        <f t="shared" ref="J67:J72" si="26">(SUM(D67+E67))*G67</f>
        <v>0</v>
      </c>
      <c r="K67" s="409"/>
      <c r="L67" s="408"/>
      <c r="M67" s="537"/>
      <c r="N67" s="380" t="e">
        <f t="shared" si="23"/>
        <v>#DIV/0!</v>
      </c>
      <c r="O67" s="381" t="e">
        <f t="shared" si="16"/>
        <v>#DIV/0!</v>
      </c>
      <c r="P67" s="361"/>
    </row>
    <row r="68" spans="1:75" s="12" customFormat="1" ht="15" customHeight="1" x14ac:dyDescent="0.2">
      <c r="A68" s="367">
        <f>'SCC List'!A63</f>
        <v>80.040000000000006</v>
      </c>
      <c r="B68" s="359" t="str">
        <f>'SCC List'!B63</f>
        <v xml:space="preserve">Construction Administration &amp; Management </v>
      </c>
      <c r="C68" s="840"/>
      <c r="D68" s="716"/>
      <c r="E68" s="191"/>
      <c r="F68" s="380">
        <f t="shared" si="22"/>
        <v>0</v>
      </c>
      <c r="G68" s="771"/>
      <c r="H68" s="380">
        <f t="shared" si="24"/>
        <v>0</v>
      </c>
      <c r="I68" s="380">
        <f t="shared" si="25"/>
        <v>0</v>
      </c>
      <c r="J68" s="380">
        <f t="shared" si="26"/>
        <v>0</v>
      </c>
      <c r="K68" s="409"/>
      <c r="L68" s="408"/>
      <c r="M68" s="537"/>
      <c r="N68" s="380" t="e">
        <f t="shared" si="23"/>
        <v>#DIV/0!</v>
      </c>
      <c r="O68" s="381" t="e">
        <f t="shared" si="16"/>
        <v>#DIV/0!</v>
      </c>
      <c r="P68" s="361"/>
    </row>
    <row r="69" spans="1:75" s="12" customFormat="1" ht="15" customHeight="1" x14ac:dyDescent="0.2">
      <c r="A69" s="367">
        <f>'SCC List'!A64</f>
        <v>80.05</v>
      </c>
      <c r="B69" s="359" t="str">
        <f>'SCC List'!B64</f>
        <v xml:space="preserve">Professional Liability and other Non-Construction Insurance </v>
      </c>
      <c r="C69" s="840"/>
      <c r="D69" s="716"/>
      <c r="E69" s="191"/>
      <c r="F69" s="380">
        <f t="shared" si="22"/>
        <v>0</v>
      </c>
      <c r="G69" s="771"/>
      <c r="H69" s="380">
        <f t="shared" si="24"/>
        <v>0</v>
      </c>
      <c r="I69" s="380">
        <f t="shared" si="25"/>
        <v>0</v>
      </c>
      <c r="J69" s="380">
        <f t="shared" si="26"/>
        <v>0</v>
      </c>
      <c r="K69" s="409"/>
      <c r="L69" s="408"/>
      <c r="M69" s="537"/>
      <c r="N69" s="380" t="e">
        <f t="shared" si="23"/>
        <v>#DIV/0!</v>
      </c>
      <c r="O69" s="381" t="e">
        <f t="shared" si="16"/>
        <v>#DIV/0!</v>
      </c>
      <c r="P69" s="361"/>
    </row>
    <row r="70" spans="1:75" s="12" customFormat="1" ht="15" customHeight="1" x14ac:dyDescent="0.2">
      <c r="A70" s="367">
        <f>'SCC List'!A65</f>
        <v>80.06</v>
      </c>
      <c r="B70" s="359" t="str">
        <f>'SCC List'!B65</f>
        <v>Legal; Permits; Review Fees by other agencies, cities, etc.</v>
      </c>
      <c r="C70" s="840"/>
      <c r="D70" s="716"/>
      <c r="E70" s="191"/>
      <c r="F70" s="380">
        <f t="shared" si="22"/>
        <v>0</v>
      </c>
      <c r="G70" s="771"/>
      <c r="H70" s="380">
        <f t="shared" si="24"/>
        <v>0</v>
      </c>
      <c r="I70" s="380">
        <f t="shared" si="25"/>
        <v>0</v>
      </c>
      <c r="J70" s="380">
        <f t="shared" si="26"/>
        <v>0</v>
      </c>
      <c r="K70" s="409"/>
      <c r="L70" s="408"/>
      <c r="M70" s="537"/>
      <c r="N70" s="380" t="e">
        <f t="shared" si="23"/>
        <v>#DIV/0!</v>
      </c>
      <c r="O70" s="381" t="e">
        <f t="shared" si="16"/>
        <v>#DIV/0!</v>
      </c>
      <c r="P70" s="361"/>
    </row>
    <row r="71" spans="1:75" s="12" customFormat="1" ht="15" customHeight="1" x14ac:dyDescent="0.2">
      <c r="A71" s="367">
        <f>'SCC List'!A66</f>
        <v>80.069999999999993</v>
      </c>
      <c r="B71" s="368" t="str">
        <f>'SCC List'!B66</f>
        <v>Surveys, Testing, Investigation, Inspection</v>
      </c>
      <c r="C71" s="840"/>
      <c r="D71" s="716"/>
      <c r="E71" s="191"/>
      <c r="F71" s="380">
        <f t="shared" si="22"/>
        <v>0</v>
      </c>
      <c r="G71" s="771"/>
      <c r="H71" s="380">
        <f t="shared" si="24"/>
        <v>0</v>
      </c>
      <c r="I71" s="380">
        <f t="shared" si="25"/>
        <v>0</v>
      </c>
      <c r="J71" s="380">
        <f t="shared" si="26"/>
        <v>0</v>
      </c>
      <c r="K71" s="409"/>
      <c r="L71" s="408"/>
      <c r="M71" s="537"/>
      <c r="N71" s="380" t="e">
        <f t="shared" si="23"/>
        <v>#DIV/0!</v>
      </c>
      <c r="O71" s="381" t="e">
        <f t="shared" si="16"/>
        <v>#DIV/0!</v>
      </c>
      <c r="P71" s="361"/>
    </row>
    <row r="72" spans="1:75" s="12" customFormat="1" ht="15" customHeight="1" x14ac:dyDescent="0.2">
      <c r="A72" s="367">
        <f>'SCC List'!A67</f>
        <v>80.08</v>
      </c>
      <c r="B72" s="368" t="str">
        <f>'SCC List'!B67</f>
        <v>Start up</v>
      </c>
      <c r="C72" s="840"/>
      <c r="D72" s="716"/>
      <c r="E72" s="191"/>
      <c r="F72" s="380">
        <f t="shared" si="22"/>
        <v>0</v>
      </c>
      <c r="G72" s="771"/>
      <c r="H72" s="380">
        <f t="shared" si="24"/>
        <v>0</v>
      </c>
      <c r="I72" s="380">
        <f t="shared" si="25"/>
        <v>0</v>
      </c>
      <c r="J72" s="380">
        <f t="shared" si="26"/>
        <v>0</v>
      </c>
      <c r="K72" s="409"/>
      <c r="L72" s="408"/>
      <c r="M72" s="682"/>
      <c r="N72" s="380" t="e">
        <f t="shared" si="23"/>
        <v>#DIV/0!</v>
      </c>
      <c r="O72" s="381" t="e">
        <f t="shared" si="16"/>
        <v>#DIV/0!</v>
      </c>
      <c r="P72" s="361"/>
    </row>
    <row r="73" spans="1:75" s="12" customFormat="1" ht="15" customHeight="1" x14ac:dyDescent="0.2">
      <c r="A73" s="369" t="str">
        <f>'SCC Definitions'!A72</f>
        <v>Subtotal (10 - 80)</v>
      </c>
      <c r="B73" s="370"/>
      <c r="C73" s="837"/>
      <c r="D73" s="718">
        <f>SUM(D52,D53,D56,D64)</f>
        <v>0</v>
      </c>
      <c r="E73" s="394">
        <f>SUM(E52,E53,E56,E64)</f>
        <v>0</v>
      </c>
      <c r="F73" s="381">
        <f>SUM(F52,F53,F56,F64)</f>
        <v>0</v>
      </c>
      <c r="G73" s="827"/>
      <c r="H73" s="394">
        <f>SUM(H52,H53,H56,H64)</f>
        <v>0</v>
      </c>
      <c r="I73" s="394">
        <f>SUM(I52,I53,I56,I64)</f>
        <v>0</v>
      </c>
      <c r="J73" s="394">
        <f>SUM(J52,J53,J56,J64)</f>
        <v>0</v>
      </c>
      <c r="K73" s="395"/>
      <c r="L73" s="383" t="e">
        <f>SUM(L52,L53,L56,L64)</f>
        <v>#DIV/0!</v>
      </c>
      <c r="M73" s="383" t="e">
        <f>SUM(M52,M53,M56,M64)</f>
        <v>#DIV/0!</v>
      </c>
      <c r="N73" s="381">
        <f>SUM(N52,N53,N56,N64)</f>
        <v>0</v>
      </c>
      <c r="O73" s="381">
        <f>SUM(O52,O53,O56,O64)</f>
        <v>0</v>
      </c>
      <c r="P73" s="361"/>
    </row>
    <row r="74" spans="1:75" s="11" customFormat="1" ht="15" customHeight="1" x14ac:dyDescent="0.2">
      <c r="A74" s="356" t="str">
        <f>'SCC List'!A68</f>
        <v>90 UNALLOCATED CONTINGENCY</v>
      </c>
      <c r="B74" s="363"/>
      <c r="C74" s="719"/>
      <c r="D74" s="220"/>
      <c r="E74" s="221"/>
      <c r="F74" s="193"/>
      <c r="G74" s="771"/>
      <c r="H74" s="718"/>
      <c r="I74" s="718"/>
      <c r="J74" s="670"/>
      <c r="K74" s="392"/>
      <c r="L74" s="410"/>
      <c r="M74" s="410"/>
      <c r="N74" s="411">
        <f>Inflation!C32</f>
        <v>0</v>
      </c>
      <c r="O74" s="381">
        <f>N74*G74</f>
        <v>0</v>
      </c>
      <c r="P74" s="683" t="e">
        <f>SUM(O74/J74)</f>
        <v>#DIV/0!</v>
      </c>
    </row>
    <row r="75" spans="1:75" s="11" customFormat="1" ht="15" customHeight="1" x14ac:dyDescent="0.2">
      <c r="A75" s="371" t="str">
        <f>'SCC Definitions'!A74</f>
        <v>Subtotal (10 - 90)</v>
      </c>
      <c r="B75" s="372"/>
      <c r="C75" s="388"/>
      <c r="D75" s="397"/>
      <c r="E75" s="398"/>
      <c r="F75" s="389">
        <f>SUM(F73:F74)</f>
        <v>0</v>
      </c>
      <c r="G75" s="398"/>
      <c r="H75" s="398"/>
      <c r="I75" s="398"/>
      <c r="J75" s="398">
        <f>SUM(J73:J74)</f>
        <v>0</v>
      </c>
      <c r="K75" s="390"/>
      <c r="L75" s="383"/>
      <c r="M75" s="383"/>
      <c r="N75" s="381">
        <f>SUM(N73:N74)</f>
        <v>0</v>
      </c>
      <c r="O75" s="381">
        <f>SUM(O73:O74)</f>
        <v>0</v>
      </c>
      <c r="P75" s="680"/>
    </row>
    <row r="76" spans="1:75" s="11" customFormat="1" ht="15" customHeight="1" x14ac:dyDescent="0.2">
      <c r="A76" s="365" t="str">
        <f>'SCC List'!A69</f>
        <v>100  FINANCE CHARGES</v>
      </c>
      <c r="B76" s="363"/>
      <c r="C76" s="720"/>
      <c r="D76" s="222"/>
      <c r="E76" s="223"/>
      <c r="F76" s="746">
        <f>Inflation!C17</f>
        <v>0</v>
      </c>
      <c r="G76" s="671"/>
      <c r="H76" s="671"/>
      <c r="I76" s="671"/>
      <c r="J76" s="671">
        <f>Inflation!C17</f>
        <v>0</v>
      </c>
      <c r="K76" s="738"/>
      <c r="L76" s="412"/>
      <c r="M76" s="684"/>
      <c r="N76" s="391">
        <f>Inflation!C33</f>
        <v>0</v>
      </c>
      <c r="O76" s="381">
        <f>N76</f>
        <v>0</v>
      </c>
      <c r="P76" s="680" t="e">
        <f>SUM(O76/J76)</f>
        <v>#DIV/0!</v>
      </c>
    </row>
    <row r="77" spans="1:75" s="29" customFormat="1" ht="15.95" customHeight="1" x14ac:dyDescent="0.2">
      <c r="A77" s="373" t="str">
        <f>'SCC Definitions'!A76</f>
        <v>Total Project Cost (10 - 100)</v>
      </c>
      <c r="B77" s="374"/>
      <c r="C77" s="396"/>
      <c r="D77" s="397"/>
      <c r="E77" s="398"/>
      <c r="F77" s="389">
        <f>SUM(F75,F76)</f>
        <v>0</v>
      </c>
      <c r="G77" s="398"/>
      <c r="H77" s="398"/>
      <c r="I77" s="398"/>
      <c r="J77" s="398">
        <f>SUM(J75:J76)</f>
        <v>0</v>
      </c>
      <c r="K77" s="390"/>
      <c r="L77" s="383"/>
      <c r="M77" s="383"/>
      <c r="N77" s="381">
        <f>Inflation!C34</f>
        <v>0</v>
      </c>
      <c r="O77" s="381">
        <f>SUM(O75:O76)</f>
        <v>0</v>
      </c>
      <c r="P77" s="680" t="e">
        <f>SUM(O77/J77)</f>
        <v>#DIV/0!</v>
      </c>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row>
    <row r="78" spans="1:75" s="58" customFormat="1" x14ac:dyDescent="0.2">
      <c r="A78" s="375" t="s">
        <v>217</v>
      </c>
      <c r="B78" s="376"/>
      <c r="C78" s="399"/>
      <c r="D78" s="400"/>
      <c r="E78" s="400"/>
      <c r="F78" s="401" t="e">
        <f>SUM(E73/D73)</f>
        <v>#DIV/0!</v>
      </c>
      <c r="G78" s="728"/>
      <c r="H78" s="729"/>
      <c r="I78" s="729"/>
      <c r="J78" s="729"/>
      <c r="K78" s="730"/>
      <c r="L78" s="731"/>
      <c r="M78" s="731"/>
      <c r="N78" s="723"/>
      <c r="O78" s="732"/>
      <c r="P78" s="217"/>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23"/>
      <c r="AY78" s="23"/>
      <c r="AZ78" s="23"/>
      <c r="BA78" s="23"/>
      <c r="BB78" s="23"/>
      <c r="BC78" s="23"/>
      <c r="BD78" s="23"/>
      <c r="BE78" s="23"/>
      <c r="BF78" s="23"/>
      <c r="BG78" s="23"/>
      <c r="BH78" s="23"/>
      <c r="BI78" s="23"/>
      <c r="BJ78" s="23"/>
      <c r="BK78" s="23"/>
      <c r="BL78" s="23"/>
      <c r="BM78" s="23"/>
      <c r="BN78" s="23"/>
      <c r="BO78" s="23"/>
      <c r="BP78" s="23"/>
      <c r="BQ78" s="23"/>
      <c r="BR78" s="23"/>
      <c r="BS78" s="23"/>
      <c r="BT78" s="23"/>
      <c r="BU78" s="23"/>
      <c r="BV78" s="23"/>
      <c r="BW78" s="23"/>
    </row>
    <row r="79" spans="1:75" s="58" customFormat="1" x14ac:dyDescent="0.2">
      <c r="A79" s="375" t="s">
        <v>218</v>
      </c>
      <c r="B79" s="376"/>
      <c r="C79" s="399"/>
      <c r="D79" s="400"/>
      <c r="E79" s="400"/>
      <c r="F79" s="401" t="e">
        <f>SUM(F74/D73)</f>
        <v>#DIV/0!</v>
      </c>
      <c r="G79" s="733"/>
      <c r="H79" s="400"/>
      <c r="I79" s="400"/>
      <c r="J79" s="400"/>
      <c r="K79" s="721"/>
      <c r="L79" s="722"/>
      <c r="M79" s="722"/>
      <c r="N79" s="408"/>
      <c r="O79" s="734"/>
      <c r="P79" s="217"/>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3"/>
      <c r="BA79" s="23"/>
      <c r="BB79" s="23"/>
      <c r="BC79" s="23"/>
      <c r="BD79" s="23"/>
      <c r="BE79" s="23"/>
      <c r="BF79" s="23"/>
      <c r="BG79" s="23"/>
      <c r="BH79" s="23"/>
      <c r="BI79" s="23"/>
      <c r="BJ79" s="23"/>
      <c r="BK79" s="23"/>
      <c r="BL79" s="23"/>
      <c r="BM79" s="23"/>
      <c r="BN79" s="23"/>
      <c r="BO79" s="23"/>
      <c r="BP79" s="23"/>
      <c r="BQ79" s="23"/>
      <c r="BR79" s="23"/>
      <c r="BS79" s="23"/>
      <c r="BT79" s="23"/>
      <c r="BU79" s="23"/>
      <c r="BV79" s="23"/>
      <c r="BW79" s="23"/>
    </row>
    <row r="80" spans="1:75" s="58" customFormat="1" x14ac:dyDescent="0.2">
      <c r="A80" s="375" t="s">
        <v>219</v>
      </c>
      <c r="B80" s="376"/>
      <c r="C80" s="399"/>
      <c r="D80" s="400"/>
      <c r="E80" s="400"/>
      <c r="F80" s="401" t="e">
        <f>SUM(F78:F79)</f>
        <v>#DIV/0!</v>
      </c>
      <c r="G80" s="733"/>
      <c r="H80" s="400"/>
      <c r="I80" s="400"/>
      <c r="J80" s="400"/>
      <c r="K80" s="721"/>
      <c r="L80" s="722"/>
      <c r="M80" s="722"/>
      <c r="N80" s="408"/>
      <c r="O80" s="734"/>
      <c r="P80" s="217"/>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row>
    <row r="81" spans="1:75" s="58" customFormat="1" x14ac:dyDescent="0.2">
      <c r="A81" s="375" t="s">
        <v>184</v>
      </c>
      <c r="B81" s="376"/>
      <c r="C81" s="399"/>
      <c r="D81" s="400"/>
      <c r="E81" s="400"/>
      <c r="F81" s="401" t="e">
        <f>SUM(F74/F73)</f>
        <v>#DIV/0!</v>
      </c>
      <c r="G81" s="733"/>
      <c r="H81" s="400"/>
      <c r="I81" s="400"/>
      <c r="J81" s="400"/>
      <c r="K81" s="721"/>
      <c r="L81" s="722"/>
      <c r="M81" s="722"/>
      <c r="N81" s="408"/>
      <c r="O81" s="734"/>
      <c r="P81" s="217"/>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row>
    <row r="82" spans="1:75" hidden="1" x14ac:dyDescent="0.2">
      <c r="A82" s="375" t="s">
        <v>103</v>
      </c>
      <c r="B82" s="377"/>
      <c r="C82" s="377"/>
      <c r="D82" s="377"/>
      <c r="E82" s="377"/>
      <c r="F82" s="402" t="e">
        <f>N52/C7</f>
        <v>#DIV/0!</v>
      </c>
      <c r="G82" s="735"/>
      <c r="H82" s="377"/>
      <c r="I82" s="377"/>
      <c r="J82" s="377"/>
      <c r="K82" s="724"/>
      <c r="L82" s="724"/>
      <c r="M82" s="724"/>
      <c r="N82" s="725"/>
      <c r="O82" s="736"/>
      <c r="P82" s="73"/>
    </row>
    <row r="83" spans="1:75" hidden="1" x14ac:dyDescent="0.2">
      <c r="A83" s="375" t="s">
        <v>3</v>
      </c>
      <c r="B83" s="377"/>
      <c r="C83" s="377"/>
      <c r="D83" s="377"/>
      <c r="E83" s="377"/>
      <c r="F83" s="402" t="e">
        <f>SUM((N77-N56)/C7)</f>
        <v>#DIV/0!</v>
      </c>
      <c r="G83" s="735"/>
      <c r="H83" s="377"/>
      <c r="I83" s="377"/>
      <c r="J83" s="377"/>
      <c r="K83" s="724"/>
      <c r="L83" s="724"/>
      <c r="M83" s="724"/>
      <c r="N83" s="725"/>
      <c r="O83" s="736"/>
      <c r="P83" s="73"/>
    </row>
    <row r="84" spans="1:75" hidden="1" x14ac:dyDescent="0.2">
      <c r="A84" s="378" t="s">
        <v>59</v>
      </c>
      <c r="B84" s="379"/>
      <c r="C84" s="379"/>
      <c r="D84" s="379"/>
      <c r="E84" s="379"/>
      <c r="F84" s="403" t="e">
        <f>SUM(N77/C7)</f>
        <v>#DIV/0!</v>
      </c>
      <c r="G84" s="590"/>
      <c r="H84" s="379"/>
      <c r="I84" s="379"/>
      <c r="J84" s="379"/>
      <c r="K84" s="726"/>
      <c r="L84" s="726"/>
      <c r="M84" s="726"/>
      <c r="N84" s="727"/>
      <c r="O84" s="737"/>
      <c r="P84" s="73"/>
    </row>
    <row r="85" spans="1:75" s="11" customFormat="1" ht="14.25" customHeight="1" x14ac:dyDescent="0.2">
      <c r="N85" s="15"/>
      <c r="O85" s="15"/>
    </row>
    <row r="86" spans="1:75" s="13" customFormat="1" ht="15" customHeight="1" x14ac:dyDescent="0.2">
      <c r="C86" s="14"/>
      <c r="D86" s="14"/>
      <c r="E86" s="14"/>
      <c r="F86" s="14"/>
      <c r="G86" s="14"/>
      <c r="H86" s="14"/>
      <c r="I86" s="14"/>
      <c r="J86" s="14"/>
      <c r="K86" s="14"/>
      <c r="L86" s="14"/>
      <c r="M86" s="14"/>
      <c r="N86" s="14"/>
      <c r="O86" s="14"/>
    </row>
    <row r="87" spans="1:75" s="13" customFormat="1" ht="15" customHeight="1" x14ac:dyDescent="0.2">
      <c r="C87" s="14"/>
      <c r="D87" s="14"/>
      <c r="E87" s="14"/>
      <c r="F87" s="14"/>
      <c r="G87" s="14"/>
      <c r="H87" s="14"/>
      <c r="I87" s="14"/>
      <c r="J87" s="14"/>
      <c r="K87" s="14"/>
      <c r="L87" s="14"/>
      <c r="M87" s="14"/>
      <c r="N87" s="14"/>
      <c r="O87" s="14"/>
    </row>
    <row r="88" spans="1:75" s="13" customFormat="1" ht="15" customHeight="1" x14ac:dyDescent="0.2">
      <c r="C88" s="14"/>
      <c r="D88" s="14"/>
      <c r="E88" s="14"/>
      <c r="F88" s="14"/>
      <c r="G88" s="14"/>
      <c r="H88" s="14"/>
      <c r="I88" s="14"/>
      <c r="J88" s="14"/>
      <c r="K88" s="14"/>
      <c r="L88" s="14"/>
      <c r="M88" s="14"/>
      <c r="N88" s="14"/>
      <c r="O88" s="14"/>
    </row>
    <row r="89" spans="1:75" s="13" customFormat="1" ht="15" customHeight="1" x14ac:dyDescent="0.2">
      <c r="C89" s="14"/>
      <c r="D89" s="14"/>
      <c r="E89" s="14"/>
      <c r="F89" s="14"/>
      <c r="G89" s="14"/>
      <c r="H89" s="14"/>
      <c r="I89" s="14"/>
      <c r="J89" s="14"/>
      <c r="K89" s="14"/>
      <c r="L89" s="14"/>
      <c r="M89" s="14"/>
      <c r="N89" s="14"/>
      <c r="O89" s="14"/>
    </row>
    <row r="90" spans="1:75" s="13" customFormat="1" ht="15" customHeight="1" x14ac:dyDescent="0.2">
      <c r="C90" s="14"/>
      <c r="D90" s="14"/>
      <c r="E90" s="14"/>
      <c r="F90" s="14"/>
      <c r="G90" s="14"/>
      <c r="H90" s="14"/>
      <c r="I90" s="14"/>
      <c r="J90" s="14"/>
      <c r="K90" s="14"/>
      <c r="L90" s="14"/>
      <c r="M90" s="14"/>
      <c r="N90" s="14"/>
      <c r="O90" s="14"/>
    </row>
    <row r="91" spans="1:75" s="13" customFormat="1" ht="15" customHeight="1" x14ac:dyDescent="0.2">
      <c r="C91" s="14"/>
      <c r="D91" s="14"/>
      <c r="E91" s="14"/>
      <c r="F91" s="14"/>
      <c r="G91" s="14"/>
      <c r="H91" s="14"/>
      <c r="I91" s="14"/>
      <c r="J91" s="14"/>
      <c r="K91" s="14"/>
      <c r="L91" s="14"/>
      <c r="M91" s="14"/>
      <c r="N91" s="14"/>
      <c r="O91" s="14"/>
    </row>
    <row r="92" spans="1:75" s="13" customFormat="1" ht="15" customHeight="1" x14ac:dyDescent="0.2">
      <c r="C92" s="14"/>
      <c r="D92" s="14"/>
      <c r="E92" s="14"/>
      <c r="F92" s="14"/>
      <c r="G92" s="14"/>
      <c r="H92" s="14"/>
      <c r="I92" s="14"/>
      <c r="J92" s="14"/>
      <c r="K92" s="14"/>
      <c r="L92" s="14"/>
      <c r="M92" s="14"/>
      <c r="N92" s="14"/>
      <c r="O92" s="14"/>
    </row>
    <row r="93" spans="1:75" s="13" customFormat="1" ht="15" customHeight="1" x14ac:dyDescent="0.2">
      <c r="C93" s="14"/>
      <c r="D93" s="14"/>
      <c r="E93" s="14"/>
      <c r="F93" s="14"/>
      <c r="G93" s="14"/>
      <c r="H93" s="14"/>
      <c r="I93" s="14"/>
      <c r="J93" s="14"/>
      <c r="K93" s="14"/>
      <c r="L93" s="14"/>
      <c r="M93" s="14"/>
      <c r="N93" s="14"/>
      <c r="O93" s="14"/>
    </row>
    <row r="94" spans="1:75" s="13" customFormat="1" ht="15" customHeight="1" x14ac:dyDescent="0.2">
      <c r="C94" s="14"/>
      <c r="D94" s="14"/>
      <c r="E94" s="14"/>
      <c r="F94" s="14"/>
      <c r="G94" s="14"/>
      <c r="H94" s="14"/>
      <c r="I94" s="14"/>
      <c r="J94" s="14"/>
      <c r="K94" s="14"/>
      <c r="L94" s="14"/>
      <c r="M94" s="14"/>
      <c r="N94" s="14"/>
      <c r="O94" s="14"/>
    </row>
    <row r="95" spans="1:75" s="13" customFormat="1" ht="15" customHeight="1" x14ac:dyDescent="0.2">
      <c r="C95" s="14"/>
      <c r="D95" s="14"/>
      <c r="E95" s="14"/>
      <c r="F95" s="14"/>
      <c r="G95" s="14"/>
      <c r="H95" s="14"/>
      <c r="I95" s="14"/>
      <c r="J95" s="14"/>
      <c r="K95" s="14"/>
      <c r="L95" s="14"/>
      <c r="M95" s="14"/>
      <c r="N95" s="14"/>
      <c r="O95" s="14"/>
    </row>
    <row r="96" spans="1:75" s="13" customFormat="1" ht="15" customHeight="1" x14ac:dyDescent="0.2">
      <c r="C96" s="14"/>
      <c r="D96" s="14"/>
      <c r="E96" s="14"/>
      <c r="F96" s="14"/>
      <c r="G96" s="14"/>
      <c r="H96" s="14"/>
      <c r="I96" s="14"/>
      <c r="J96" s="14"/>
      <c r="K96" s="14"/>
      <c r="L96" s="14"/>
      <c r="M96" s="14"/>
      <c r="N96" s="14"/>
      <c r="O96" s="14"/>
    </row>
    <row r="97" spans="3:15" s="13" customFormat="1" ht="15" customHeight="1" x14ac:dyDescent="0.2">
      <c r="C97" s="14"/>
      <c r="D97" s="14"/>
      <c r="E97" s="14"/>
      <c r="F97" s="14"/>
      <c r="G97" s="14"/>
      <c r="H97" s="14"/>
      <c r="I97" s="14"/>
      <c r="J97" s="14"/>
      <c r="K97" s="14"/>
      <c r="L97" s="14"/>
      <c r="M97" s="14"/>
      <c r="N97" s="14"/>
      <c r="O97" s="14"/>
    </row>
    <row r="98" spans="3:15" s="13" customFormat="1" ht="15" customHeight="1" x14ac:dyDescent="0.2">
      <c r="C98" s="14"/>
      <c r="D98" s="14"/>
      <c r="E98" s="14"/>
      <c r="F98" s="14"/>
      <c r="G98" s="14"/>
      <c r="H98" s="14"/>
      <c r="I98" s="14"/>
      <c r="J98" s="14"/>
      <c r="K98" s="14"/>
      <c r="L98" s="14"/>
      <c r="M98" s="14"/>
      <c r="N98" s="14"/>
      <c r="O98" s="14"/>
    </row>
    <row r="99" spans="3:15" s="13" customFormat="1" ht="15" customHeight="1" x14ac:dyDescent="0.2">
      <c r="C99" s="14"/>
      <c r="D99" s="14"/>
      <c r="E99" s="14"/>
      <c r="F99" s="14"/>
      <c r="G99" s="14"/>
      <c r="H99" s="14"/>
      <c r="I99" s="14"/>
      <c r="J99" s="14"/>
      <c r="K99" s="14"/>
      <c r="L99" s="14"/>
      <c r="M99" s="14"/>
      <c r="N99" s="14"/>
      <c r="O99" s="14"/>
    </row>
    <row r="100" spans="3:15" s="13" customFormat="1" ht="15" customHeight="1" x14ac:dyDescent="0.2">
      <c r="C100" s="14"/>
      <c r="D100" s="14"/>
      <c r="E100" s="14"/>
      <c r="F100" s="14"/>
      <c r="G100" s="14"/>
      <c r="H100" s="14"/>
      <c r="I100" s="14"/>
      <c r="J100" s="14"/>
      <c r="K100" s="14"/>
      <c r="L100" s="14"/>
      <c r="M100" s="14"/>
      <c r="N100" s="14"/>
      <c r="O100" s="14"/>
    </row>
    <row r="101" spans="3:15" s="13" customFormat="1" ht="15" customHeight="1" x14ac:dyDescent="0.2">
      <c r="C101" s="14"/>
      <c r="D101" s="14"/>
      <c r="E101" s="14"/>
      <c r="F101" s="14"/>
      <c r="G101" s="14"/>
      <c r="H101" s="14"/>
      <c r="I101" s="14"/>
      <c r="J101" s="14"/>
      <c r="K101" s="14"/>
      <c r="L101" s="14"/>
      <c r="M101" s="14"/>
      <c r="N101" s="14"/>
      <c r="O101" s="14"/>
    </row>
    <row r="102" spans="3:15" s="13" customFormat="1" ht="15" customHeight="1" x14ac:dyDescent="0.2">
      <c r="C102" s="14"/>
      <c r="D102" s="14"/>
      <c r="E102" s="14"/>
      <c r="F102" s="14"/>
      <c r="G102" s="14"/>
      <c r="H102" s="14"/>
      <c r="I102" s="14"/>
      <c r="J102" s="14"/>
      <c r="K102" s="14"/>
      <c r="L102" s="14"/>
      <c r="M102" s="14"/>
      <c r="N102" s="14"/>
      <c r="O102" s="14"/>
    </row>
    <row r="103" spans="3:15" s="13" customFormat="1" ht="15" customHeight="1" x14ac:dyDescent="0.2">
      <c r="C103" s="14"/>
      <c r="D103" s="14"/>
      <c r="E103" s="14"/>
      <c r="F103" s="14"/>
      <c r="G103" s="14"/>
      <c r="H103" s="14"/>
      <c r="I103" s="14"/>
      <c r="J103" s="14"/>
      <c r="K103" s="14"/>
      <c r="L103" s="14"/>
      <c r="M103" s="14"/>
      <c r="N103" s="14"/>
      <c r="O103" s="14"/>
    </row>
    <row r="104" spans="3:15" s="13" customFormat="1" ht="15" customHeight="1" x14ac:dyDescent="0.2">
      <c r="C104" s="14"/>
      <c r="D104" s="14"/>
      <c r="E104" s="14"/>
      <c r="F104" s="14"/>
      <c r="G104" s="14"/>
      <c r="H104" s="14"/>
      <c r="I104" s="14"/>
      <c r="J104" s="14"/>
      <c r="K104" s="14"/>
      <c r="L104" s="14"/>
      <c r="M104" s="14"/>
      <c r="N104" s="14"/>
      <c r="O104" s="14"/>
    </row>
    <row r="105" spans="3:15" s="13" customFormat="1" ht="15" customHeight="1" x14ac:dyDescent="0.2">
      <c r="C105" s="14"/>
      <c r="D105" s="14"/>
      <c r="E105" s="14"/>
      <c r="F105" s="14"/>
      <c r="G105" s="14"/>
      <c r="H105" s="14"/>
      <c r="I105" s="14"/>
      <c r="J105" s="14"/>
      <c r="K105" s="14"/>
      <c r="L105" s="14"/>
      <c r="M105" s="14"/>
      <c r="N105" s="14"/>
      <c r="O105" s="14"/>
    </row>
    <row r="106" spans="3:15" s="13" customFormat="1" ht="15" customHeight="1" x14ac:dyDescent="0.2">
      <c r="C106" s="14"/>
      <c r="D106" s="14"/>
      <c r="E106" s="14"/>
      <c r="F106" s="14"/>
      <c r="G106" s="14"/>
      <c r="H106" s="14"/>
      <c r="I106" s="14"/>
      <c r="J106" s="14"/>
      <c r="K106" s="14"/>
      <c r="L106" s="14"/>
      <c r="M106" s="14"/>
      <c r="N106" s="14"/>
      <c r="O106" s="14"/>
    </row>
    <row r="107" spans="3:15" s="13" customFormat="1" ht="14.25" x14ac:dyDescent="0.2">
      <c r="C107" s="14"/>
      <c r="D107" s="14"/>
      <c r="E107" s="14"/>
      <c r="F107" s="14"/>
      <c r="G107" s="14"/>
      <c r="H107" s="14"/>
      <c r="I107" s="14"/>
      <c r="J107" s="14"/>
      <c r="K107" s="14"/>
      <c r="L107" s="14"/>
      <c r="M107" s="14"/>
      <c r="N107" s="14"/>
      <c r="O107" s="14"/>
    </row>
    <row r="108" spans="3:15" s="13" customFormat="1" ht="14.25" x14ac:dyDescent="0.2">
      <c r="C108" s="14"/>
      <c r="D108" s="14"/>
      <c r="E108" s="14"/>
      <c r="F108" s="14"/>
      <c r="G108" s="14"/>
      <c r="H108" s="14"/>
      <c r="I108" s="14"/>
      <c r="J108" s="14"/>
      <c r="K108" s="14"/>
      <c r="L108" s="14"/>
      <c r="M108" s="14"/>
      <c r="N108" s="14"/>
      <c r="O108" s="14"/>
    </row>
    <row r="109" spans="3:15" s="13" customFormat="1" ht="14.25" x14ac:dyDescent="0.2">
      <c r="C109" s="14"/>
      <c r="D109" s="14"/>
      <c r="E109" s="14"/>
      <c r="F109" s="14"/>
      <c r="G109" s="14"/>
      <c r="H109" s="14"/>
      <c r="I109" s="14"/>
      <c r="J109" s="14"/>
      <c r="K109" s="14"/>
      <c r="L109" s="14"/>
      <c r="M109" s="14"/>
      <c r="N109" s="14"/>
      <c r="O109" s="14"/>
    </row>
    <row r="110" spans="3:15" s="13" customFormat="1" ht="14.25" x14ac:dyDescent="0.2">
      <c r="C110" s="14"/>
      <c r="D110" s="14"/>
      <c r="E110" s="14"/>
      <c r="F110" s="14"/>
      <c r="G110" s="14"/>
      <c r="H110" s="14"/>
      <c r="I110" s="14"/>
      <c r="J110" s="14"/>
      <c r="K110" s="14"/>
      <c r="L110" s="14"/>
      <c r="M110" s="14"/>
      <c r="N110" s="14"/>
      <c r="O110" s="14"/>
    </row>
    <row r="111" spans="3:15" s="13" customFormat="1" ht="14.25" x14ac:dyDescent="0.2">
      <c r="C111" s="14"/>
      <c r="D111" s="14"/>
      <c r="E111" s="14"/>
      <c r="F111" s="14"/>
      <c r="G111" s="14"/>
      <c r="H111" s="14"/>
      <c r="I111" s="14"/>
      <c r="J111" s="14"/>
      <c r="K111" s="14"/>
      <c r="L111" s="14"/>
      <c r="M111" s="14"/>
      <c r="N111" s="14"/>
      <c r="O111" s="14"/>
    </row>
    <row r="112" spans="3:15" s="13" customFormat="1" ht="14.25" x14ac:dyDescent="0.2">
      <c r="C112" s="14"/>
      <c r="D112" s="14"/>
      <c r="E112" s="14"/>
      <c r="F112" s="14"/>
      <c r="G112" s="14"/>
      <c r="H112" s="14"/>
      <c r="I112" s="14"/>
      <c r="J112" s="14"/>
      <c r="K112" s="14"/>
      <c r="L112" s="14"/>
      <c r="M112" s="14"/>
      <c r="N112" s="14"/>
      <c r="O112" s="14"/>
    </row>
    <row r="113" spans="3:15" s="13" customFormat="1" ht="14.25" x14ac:dyDescent="0.2">
      <c r="C113" s="14"/>
      <c r="D113" s="14"/>
      <c r="E113" s="14"/>
      <c r="F113" s="14"/>
      <c r="G113" s="14"/>
      <c r="H113" s="14"/>
      <c r="I113" s="14"/>
      <c r="J113" s="14"/>
      <c r="K113" s="14"/>
      <c r="L113" s="14"/>
      <c r="M113" s="14"/>
      <c r="N113" s="14"/>
      <c r="O113" s="14"/>
    </row>
    <row r="114" spans="3:15" s="13" customFormat="1" ht="14.25" x14ac:dyDescent="0.2">
      <c r="C114" s="14"/>
      <c r="D114" s="14"/>
      <c r="E114" s="14"/>
      <c r="F114" s="14"/>
      <c r="G114" s="14"/>
      <c r="H114" s="14"/>
      <c r="I114" s="14"/>
      <c r="J114" s="14"/>
      <c r="K114" s="14"/>
      <c r="L114" s="14"/>
      <c r="M114" s="14"/>
      <c r="N114" s="14"/>
      <c r="O114" s="14"/>
    </row>
    <row r="115" spans="3:15" s="13" customFormat="1" ht="14.25" x14ac:dyDescent="0.2">
      <c r="C115" s="14"/>
      <c r="D115" s="14"/>
      <c r="E115" s="14"/>
      <c r="F115" s="14"/>
      <c r="G115" s="14"/>
      <c r="H115" s="14"/>
      <c r="I115" s="14"/>
      <c r="J115" s="14"/>
      <c r="K115" s="14"/>
      <c r="L115" s="14"/>
      <c r="M115" s="14"/>
      <c r="N115" s="14"/>
      <c r="O115" s="14"/>
    </row>
    <row r="116" spans="3:15" s="13" customFormat="1" ht="14.25" x14ac:dyDescent="0.2">
      <c r="C116" s="14"/>
      <c r="D116" s="14"/>
      <c r="E116" s="14"/>
      <c r="F116" s="14"/>
      <c r="G116" s="14"/>
      <c r="H116" s="14"/>
      <c r="I116" s="14"/>
      <c r="J116" s="14"/>
      <c r="K116" s="14"/>
      <c r="L116" s="14"/>
      <c r="M116" s="14"/>
      <c r="N116" s="14"/>
      <c r="O116" s="14"/>
    </row>
    <row r="117" spans="3:15" s="13" customFormat="1" ht="14.25" x14ac:dyDescent="0.2">
      <c r="C117" s="14"/>
      <c r="D117" s="14"/>
      <c r="E117" s="14"/>
      <c r="F117" s="14"/>
      <c r="G117" s="14"/>
      <c r="H117" s="14"/>
      <c r="I117" s="14"/>
      <c r="J117" s="14"/>
      <c r="K117" s="14"/>
      <c r="L117" s="14"/>
      <c r="M117" s="14"/>
      <c r="N117" s="14"/>
      <c r="O117" s="14"/>
    </row>
    <row r="118" spans="3:15" s="13" customFormat="1" ht="14.25" x14ac:dyDescent="0.2">
      <c r="C118" s="14"/>
      <c r="D118" s="14"/>
      <c r="E118" s="14"/>
      <c r="F118" s="14"/>
      <c r="G118" s="14"/>
      <c r="H118" s="14"/>
      <c r="I118" s="14"/>
      <c r="J118" s="14"/>
      <c r="K118" s="14"/>
      <c r="L118" s="14"/>
      <c r="M118" s="14"/>
      <c r="N118" s="14"/>
      <c r="O118" s="14"/>
    </row>
    <row r="119" spans="3:15" s="13" customFormat="1" ht="14.25" x14ac:dyDescent="0.2">
      <c r="C119" s="14"/>
      <c r="D119" s="14"/>
      <c r="E119" s="14"/>
      <c r="F119" s="14"/>
      <c r="G119" s="14"/>
      <c r="H119" s="14"/>
      <c r="I119" s="14"/>
      <c r="J119" s="14"/>
      <c r="K119" s="14"/>
      <c r="L119" s="14"/>
      <c r="M119" s="14"/>
      <c r="N119" s="14"/>
      <c r="O119" s="14"/>
    </row>
    <row r="120" spans="3:15" s="13" customFormat="1" ht="14.25" x14ac:dyDescent="0.2">
      <c r="C120" s="14"/>
      <c r="D120" s="14"/>
      <c r="E120" s="14"/>
      <c r="F120" s="14"/>
      <c r="G120" s="14"/>
      <c r="H120" s="14"/>
      <c r="I120" s="14"/>
      <c r="J120" s="14"/>
      <c r="K120" s="14"/>
      <c r="L120" s="14"/>
      <c r="M120" s="14"/>
      <c r="N120" s="14"/>
      <c r="O120" s="14"/>
    </row>
    <row r="121" spans="3:15" s="13" customFormat="1" ht="14.25" x14ac:dyDescent="0.2">
      <c r="C121" s="14"/>
      <c r="D121" s="14"/>
      <c r="E121" s="14"/>
      <c r="F121" s="14"/>
      <c r="G121" s="14"/>
      <c r="H121" s="14"/>
      <c r="I121" s="14"/>
      <c r="J121" s="14"/>
      <c r="K121" s="14"/>
      <c r="L121" s="14"/>
      <c r="M121" s="14"/>
      <c r="N121" s="14"/>
      <c r="O121" s="14"/>
    </row>
    <row r="122" spans="3:15" s="13" customFormat="1" ht="14.25" x14ac:dyDescent="0.2">
      <c r="C122" s="14"/>
      <c r="D122" s="14"/>
      <c r="E122" s="14"/>
      <c r="F122" s="14"/>
      <c r="G122" s="14"/>
      <c r="H122" s="14"/>
      <c r="I122" s="14"/>
      <c r="J122" s="14"/>
      <c r="K122" s="14"/>
      <c r="L122" s="14"/>
      <c r="M122" s="14"/>
      <c r="N122" s="14"/>
      <c r="O122" s="14"/>
    </row>
    <row r="123" spans="3:15" s="13" customFormat="1" ht="14.25" x14ac:dyDescent="0.2">
      <c r="C123" s="14"/>
      <c r="D123" s="14"/>
      <c r="E123" s="14"/>
      <c r="F123" s="14"/>
      <c r="G123" s="14"/>
      <c r="H123" s="14"/>
      <c r="I123" s="14"/>
      <c r="J123" s="14"/>
      <c r="K123" s="14"/>
      <c r="L123" s="14"/>
      <c r="M123" s="14"/>
      <c r="N123" s="14"/>
      <c r="O123" s="14"/>
    </row>
    <row r="124" spans="3:15" s="13" customFormat="1" ht="14.25" x14ac:dyDescent="0.2">
      <c r="C124" s="14"/>
      <c r="D124" s="14"/>
      <c r="E124" s="14"/>
      <c r="F124" s="14"/>
      <c r="G124" s="14"/>
      <c r="H124" s="14"/>
      <c r="I124" s="14"/>
      <c r="J124" s="14"/>
      <c r="K124" s="14"/>
      <c r="L124" s="14"/>
      <c r="M124" s="14"/>
      <c r="N124" s="14"/>
      <c r="O124" s="14"/>
    </row>
    <row r="125" spans="3:15" s="13" customFormat="1" ht="14.25" x14ac:dyDescent="0.2">
      <c r="C125" s="14"/>
      <c r="D125" s="14"/>
      <c r="E125" s="14"/>
      <c r="F125" s="14"/>
      <c r="G125" s="14"/>
      <c r="H125" s="14"/>
      <c r="I125" s="14"/>
      <c r="J125" s="14"/>
      <c r="K125" s="14"/>
      <c r="L125" s="14"/>
      <c r="M125" s="14"/>
      <c r="N125" s="14"/>
      <c r="O125" s="14"/>
    </row>
    <row r="126" spans="3:15" s="13" customFormat="1" ht="14.25" x14ac:dyDescent="0.2">
      <c r="C126" s="14"/>
      <c r="D126" s="14"/>
      <c r="E126" s="14"/>
      <c r="F126" s="14"/>
      <c r="G126" s="14"/>
      <c r="H126" s="14"/>
      <c r="I126" s="14"/>
      <c r="J126" s="14"/>
      <c r="K126" s="14"/>
      <c r="L126" s="14"/>
      <c r="M126" s="14"/>
      <c r="N126" s="14"/>
      <c r="O126" s="14"/>
    </row>
    <row r="127" spans="3:15" s="13" customFormat="1" ht="14.25" x14ac:dyDescent="0.2">
      <c r="C127" s="14"/>
      <c r="D127" s="14"/>
      <c r="E127" s="14"/>
      <c r="F127" s="14"/>
      <c r="G127" s="14"/>
      <c r="H127" s="14"/>
      <c r="I127" s="14"/>
      <c r="J127" s="14"/>
      <c r="K127" s="14"/>
      <c r="L127" s="14"/>
      <c r="M127" s="14"/>
      <c r="N127" s="14"/>
      <c r="O127" s="14"/>
    </row>
    <row r="128" spans="3:15" s="13" customFormat="1" ht="14.25" x14ac:dyDescent="0.2">
      <c r="C128" s="14"/>
      <c r="D128" s="14"/>
      <c r="E128" s="14"/>
      <c r="F128" s="14"/>
      <c r="G128" s="14"/>
      <c r="H128" s="14"/>
      <c r="I128" s="14"/>
      <c r="J128" s="14"/>
      <c r="K128" s="14"/>
      <c r="L128" s="14"/>
      <c r="M128" s="14"/>
      <c r="N128" s="14"/>
      <c r="O128" s="14"/>
    </row>
    <row r="129" spans="1:15" s="13" customFormat="1" ht="14.25" x14ac:dyDescent="0.2">
      <c r="C129" s="14"/>
      <c r="D129" s="14"/>
      <c r="E129" s="14"/>
      <c r="F129" s="14"/>
      <c r="G129" s="14"/>
      <c r="H129" s="14"/>
      <c r="I129" s="14"/>
      <c r="J129" s="14"/>
      <c r="K129" s="14"/>
      <c r="L129" s="14"/>
      <c r="M129" s="14"/>
      <c r="N129" s="14"/>
      <c r="O129" s="14"/>
    </row>
    <row r="130" spans="1:15" s="13" customFormat="1" ht="14.25" x14ac:dyDescent="0.2">
      <c r="C130" s="14"/>
      <c r="D130" s="14"/>
      <c r="E130" s="14"/>
      <c r="F130" s="14"/>
      <c r="G130" s="14"/>
      <c r="H130" s="14"/>
      <c r="I130" s="14"/>
      <c r="J130" s="14"/>
      <c r="K130" s="14"/>
      <c r="L130" s="14"/>
      <c r="M130" s="14"/>
      <c r="N130" s="14"/>
      <c r="O130" s="14"/>
    </row>
    <row r="131" spans="1:15" s="12" customFormat="1" ht="14.25" x14ac:dyDescent="0.2">
      <c r="A131" s="13"/>
      <c r="B131" s="13"/>
      <c r="C131" s="14"/>
      <c r="D131" s="14"/>
      <c r="E131" s="14"/>
      <c r="F131" s="14"/>
      <c r="G131" s="14"/>
      <c r="H131" s="14"/>
      <c r="I131" s="14"/>
      <c r="J131" s="14"/>
      <c r="K131" s="14"/>
      <c r="L131" s="14"/>
      <c r="M131" s="14"/>
      <c r="N131" s="14"/>
      <c r="O131" s="14"/>
    </row>
    <row r="132" spans="1:15" s="12" customFormat="1" ht="14.25" x14ac:dyDescent="0.2">
      <c r="A132" s="13"/>
      <c r="B132" s="13"/>
      <c r="C132" s="14"/>
      <c r="D132" s="14"/>
      <c r="E132" s="14"/>
      <c r="F132" s="14"/>
      <c r="G132" s="14"/>
      <c r="H132" s="14"/>
      <c r="I132" s="14"/>
      <c r="J132" s="14"/>
      <c r="K132" s="14"/>
      <c r="L132" s="14"/>
      <c r="M132" s="14"/>
      <c r="N132" s="14"/>
      <c r="O132" s="14"/>
    </row>
    <row r="133" spans="1:15" s="12" customFormat="1" ht="14.25" x14ac:dyDescent="0.2">
      <c r="A133" s="13"/>
      <c r="B133" s="13"/>
      <c r="C133" s="14"/>
      <c r="D133" s="14"/>
      <c r="E133" s="14"/>
      <c r="F133" s="14"/>
      <c r="G133" s="14"/>
      <c r="H133" s="14"/>
      <c r="I133" s="14"/>
      <c r="J133" s="14"/>
      <c r="K133" s="14"/>
      <c r="L133" s="14"/>
      <c r="M133" s="14"/>
      <c r="N133" s="14"/>
      <c r="O133" s="14"/>
    </row>
    <row r="134" spans="1:15" s="12" customFormat="1" ht="14.25" x14ac:dyDescent="0.2">
      <c r="A134" s="13"/>
      <c r="B134" s="13"/>
      <c r="C134" s="14"/>
      <c r="D134" s="14"/>
      <c r="E134" s="14"/>
      <c r="F134" s="14"/>
      <c r="G134" s="14"/>
      <c r="H134" s="14"/>
      <c r="I134" s="14"/>
      <c r="J134" s="14"/>
      <c r="K134" s="14"/>
      <c r="L134" s="14"/>
      <c r="M134" s="14"/>
      <c r="N134" s="14"/>
      <c r="O134" s="14"/>
    </row>
    <row r="135" spans="1:15" s="12" customFormat="1" ht="14.25" x14ac:dyDescent="0.2">
      <c r="A135" s="13"/>
      <c r="B135" s="13"/>
      <c r="C135" s="14"/>
      <c r="D135" s="14"/>
      <c r="E135" s="14"/>
      <c r="F135" s="14"/>
      <c r="G135" s="14"/>
      <c r="H135" s="14"/>
      <c r="I135" s="14"/>
      <c r="J135" s="14"/>
      <c r="K135" s="14"/>
      <c r="L135" s="14"/>
      <c r="M135" s="14"/>
      <c r="N135" s="14"/>
      <c r="O135" s="14"/>
    </row>
    <row r="136" spans="1:15" s="12" customFormat="1" ht="14.25" x14ac:dyDescent="0.2">
      <c r="A136" s="13"/>
      <c r="B136" s="13"/>
      <c r="C136" s="14"/>
      <c r="D136" s="14"/>
      <c r="E136" s="14"/>
      <c r="F136" s="14"/>
      <c r="G136" s="14"/>
      <c r="H136" s="14"/>
      <c r="I136" s="14"/>
      <c r="J136" s="14"/>
      <c r="K136" s="14"/>
      <c r="L136" s="14"/>
      <c r="M136" s="14"/>
      <c r="N136" s="14"/>
      <c r="O136" s="14"/>
    </row>
    <row r="137" spans="1:15" s="12" customFormat="1" ht="14.25" x14ac:dyDescent="0.2">
      <c r="A137" s="13"/>
      <c r="B137" s="13"/>
      <c r="C137" s="14"/>
      <c r="D137" s="14"/>
      <c r="E137" s="14"/>
      <c r="F137" s="14"/>
      <c r="G137" s="14"/>
      <c r="H137" s="14"/>
      <c r="I137" s="14"/>
      <c r="J137" s="14"/>
      <c r="K137" s="14"/>
      <c r="L137" s="14"/>
      <c r="M137" s="14"/>
      <c r="N137" s="14"/>
      <c r="O137" s="14"/>
    </row>
    <row r="138" spans="1:15" s="12" customFormat="1" ht="14.25" x14ac:dyDescent="0.2">
      <c r="A138" s="13"/>
      <c r="B138" s="13"/>
      <c r="C138" s="14"/>
      <c r="D138" s="14"/>
      <c r="E138" s="14"/>
      <c r="F138" s="14"/>
      <c r="G138" s="14"/>
      <c r="H138" s="14"/>
      <c r="I138" s="14"/>
      <c r="J138" s="14"/>
      <c r="K138" s="14"/>
      <c r="L138" s="14"/>
      <c r="M138" s="14"/>
      <c r="N138" s="14"/>
      <c r="O138" s="14"/>
    </row>
    <row r="139" spans="1:15" s="12" customFormat="1" ht="14.25" x14ac:dyDescent="0.2">
      <c r="A139" s="13"/>
      <c r="B139" s="13"/>
      <c r="C139" s="14"/>
      <c r="D139" s="14"/>
      <c r="E139" s="14"/>
      <c r="F139" s="14"/>
      <c r="G139" s="14"/>
      <c r="H139" s="14"/>
      <c r="I139" s="14"/>
      <c r="J139" s="14"/>
      <c r="K139" s="14"/>
      <c r="L139" s="14"/>
      <c r="M139" s="14"/>
      <c r="N139" s="14"/>
      <c r="O139" s="14"/>
    </row>
    <row r="140" spans="1:15" s="12" customFormat="1" ht="14.25" x14ac:dyDescent="0.2">
      <c r="A140" s="13"/>
      <c r="B140" s="13"/>
      <c r="C140" s="14"/>
      <c r="D140" s="14"/>
      <c r="E140" s="14"/>
      <c r="F140" s="14"/>
      <c r="G140" s="14"/>
      <c r="H140" s="14"/>
      <c r="I140" s="14"/>
      <c r="J140" s="14"/>
      <c r="K140" s="14"/>
      <c r="L140" s="14"/>
      <c r="M140" s="14"/>
      <c r="N140" s="14"/>
      <c r="O140" s="14"/>
    </row>
    <row r="141" spans="1:15" s="12" customFormat="1" ht="14.25" x14ac:dyDescent="0.2">
      <c r="A141" s="13"/>
      <c r="B141" s="13"/>
      <c r="C141" s="14"/>
      <c r="D141" s="14"/>
      <c r="E141" s="14"/>
      <c r="F141" s="14"/>
      <c r="G141" s="14"/>
      <c r="H141" s="14"/>
      <c r="I141" s="14"/>
      <c r="J141" s="14"/>
      <c r="K141" s="14"/>
      <c r="L141" s="14"/>
      <c r="M141" s="14"/>
      <c r="N141" s="14"/>
      <c r="O141" s="14"/>
    </row>
    <row r="142" spans="1:15" s="12" customFormat="1" ht="14.25" x14ac:dyDescent="0.2">
      <c r="A142" s="13"/>
      <c r="B142" s="13"/>
      <c r="C142" s="14"/>
      <c r="D142" s="14"/>
      <c r="E142" s="14"/>
      <c r="F142" s="14"/>
      <c r="G142" s="14"/>
      <c r="H142" s="14"/>
      <c r="I142" s="14"/>
      <c r="J142" s="14"/>
      <c r="K142" s="14"/>
      <c r="L142" s="14"/>
      <c r="M142" s="14"/>
      <c r="N142" s="14"/>
      <c r="O142" s="14"/>
    </row>
    <row r="143" spans="1:15" s="12" customFormat="1" ht="14.25" x14ac:dyDescent="0.2">
      <c r="A143" s="13"/>
      <c r="B143" s="13"/>
      <c r="C143" s="14"/>
      <c r="D143" s="14"/>
      <c r="E143" s="14"/>
      <c r="F143" s="14"/>
      <c r="G143" s="14"/>
      <c r="H143" s="14"/>
      <c r="I143" s="14"/>
      <c r="J143" s="14"/>
      <c r="K143" s="14"/>
      <c r="L143" s="14"/>
      <c r="M143" s="14"/>
      <c r="N143" s="14"/>
      <c r="O143" s="14"/>
    </row>
    <row r="144" spans="1:15" s="12" customFormat="1" ht="14.25" x14ac:dyDescent="0.2">
      <c r="A144" s="13"/>
      <c r="B144" s="13"/>
      <c r="C144" s="14"/>
      <c r="D144" s="14"/>
      <c r="E144" s="14"/>
      <c r="F144" s="14"/>
      <c r="G144" s="14"/>
      <c r="H144" s="14"/>
      <c r="I144" s="14"/>
      <c r="J144" s="14"/>
      <c r="K144" s="14"/>
      <c r="L144" s="14"/>
      <c r="M144" s="14"/>
      <c r="N144" s="14"/>
      <c r="O144" s="14"/>
    </row>
    <row r="145" spans="1:15" s="12" customFormat="1" ht="14.25" x14ac:dyDescent="0.2">
      <c r="A145" s="13"/>
      <c r="B145" s="13"/>
      <c r="C145" s="14"/>
      <c r="D145" s="14"/>
      <c r="E145" s="14"/>
      <c r="F145" s="14"/>
      <c r="G145" s="14"/>
      <c r="H145" s="14"/>
      <c r="I145" s="14"/>
      <c r="J145" s="14"/>
      <c r="K145" s="14"/>
      <c r="L145" s="14"/>
      <c r="M145" s="14"/>
      <c r="N145" s="14"/>
      <c r="O145" s="14"/>
    </row>
    <row r="146" spans="1:15" s="12" customFormat="1" ht="14.25" x14ac:dyDescent="0.2">
      <c r="A146" s="13"/>
      <c r="B146" s="13"/>
      <c r="C146" s="14"/>
      <c r="D146" s="14"/>
      <c r="E146" s="14"/>
      <c r="F146" s="14"/>
      <c r="G146" s="14"/>
      <c r="H146" s="14"/>
      <c r="I146" s="14"/>
      <c r="J146" s="14"/>
      <c r="K146" s="14"/>
      <c r="L146" s="14"/>
      <c r="M146" s="14"/>
      <c r="N146" s="14"/>
      <c r="O146" s="14"/>
    </row>
    <row r="147" spans="1:15" s="12" customFormat="1" ht="14.25" x14ac:dyDescent="0.2">
      <c r="A147" s="13"/>
      <c r="B147" s="13"/>
      <c r="C147" s="14"/>
      <c r="D147" s="14"/>
      <c r="E147" s="14"/>
      <c r="F147" s="14"/>
      <c r="G147" s="14"/>
      <c r="H147" s="14"/>
      <c r="I147" s="14"/>
      <c r="J147" s="14"/>
      <c r="K147" s="14"/>
      <c r="L147" s="14"/>
      <c r="M147" s="14"/>
      <c r="N147" s="14"/>
      <c r="O147" s="14"/>
    </row>
    <row r="148" spans="1:15" s="12" customFormat="1" ht="14.25" x14ac:dyDescent="0.2">
      <c r="A148" s="13"/>
      <c r="B148" s="13"/>
      <c r="C148" s="14"/>
      <c r="D148" s="14"/>
      <c r="E148" s="14"/>
      <c r="F148" s="14"/>
      <c r="G148" s="14"/>
      <c r="H148" s="14"/>
      <c r="I148" s="14"/>
      <c r="J148" s="14"/>
      <c r="K148" s="14"/>
      <c r="L148" s="14"/>
      <c r="M148" s="14"/>
      <c r="N148" s="14"/>
      <c r="O148" s="14"/>
    </row>
    <row r="149" spans="1:15" s="12" customFormat="1" ht="14.25" x14ac:dyDescent="0.2">
      <c r="A149" s="13"/>
      <c r="B149" s="13"/>
      <c r="C149" s="14"/>
      <c r="D149" s="14"/>
      <c r="E149" s="14"/>
      <c r="F149" s="14"/>
      <c r="G149" s="14"/>
      <c r="H149" s="14"/>
      <c r="I149" s="14"/>
      <c r="J149" s="14"/>
      <c r="K149" s="14"/>
      <c r="L149" s="14"/>
      <c r="M149" s="14"/>
      <c r="N149" s="14"/>
      <c r="O149" s="14"/>
    </row>
    <row r="150" spans="1:15" s="12" customFormat="1" ht="14.25" x14ac:dyDescent="0.2">
      <c r="A150" s="13"/>
      <c r="B150" s="13"/>
      <c r="C150" s="14"/>
      <c r="D150" s="14"/>
      <c r="E150" s="14"/>
      <c r="F150" s="14"/>
      <c r="G150" s="14"/>
      <c r="H150" s="14"/>
      <c r="I150" s="14"/>
      <c r="J150" s="14"/>
      <c r="K150" s="14"/>
      <c r="L150" s="14"/>
      <c r="M150" s="14"/>
      <c r="N150" s="14"/>
      <c r="O150" s="14"/>
    </row>
    <row r="151" spans="1:15" s="12" customFormat="1" ht="14.25" x14ac:dyDescent="0.2">
      <c r="A151" s="13"/>
      <c r="B151" s="13"/>
      <c r="C151" s="14"/>
      <c r="D151" s="14"/>
      <c r="E151" s="14"/>
      <c r="F151" s="14"/>
      <c r="G151" s="14"/>
      <c r="H151" s="14"/>
      <c r="I151" s="14"/>
      <c r="J151" s="14"/>
      <c r="K151" s="14"/>
      <c r="L151" s="14"/>
      <c r="M151" s="14"/>
      <c r="N151" s="14"/>
      <c r="O151" s="14"/>
    </row>
    <row r="152" spans="1:15" s="12" customFormat="1" ht="14.25" x14ac:dyDescent="0.2">
      <c r="A152" s="13"/>
      <c r="B152" s="13"/>
      <c r="C152" s="14"/>
      <c r="D152" s="14"/>
      <c r="E152" s="14"/>
      <c r="F152" s="14"/>
      <c r="G152" s="14"/>
      <c r="H152" s="14"/>
      <c r="I152" s="14"/>
      <c r="J152" s="14"/>
      <c r="K152" s="14"/>
      <c r="L152" s="14"/>
      <c r="M152" s="14"/>
      <c r="N152" s="14"/>
      <c r="O152" s="14"/>
    </row>
    <row r="153" spans="1:15" s="12" customFormat="1" ht="14.25" x14ac:dyDescent="0.2">
      <c r="A153" s="13"/>
      <c r="B153" s="13"/>
      <c r="C153" s="14"/>
      <c r="D153" s="14"/>
      <c r="E153" s="14"/>
      <c r="F153" s="14"/>
      <c r="G153" s="14"/>
      <c r="H153" s="14"/>
      <c r="I153" s="14"/>
      <c r="J153" s="14"/>
      <c r="K153" s="14"/>
      <c r="L153" s="14"/>
      <c r="M153" s="14"/>
      <c r="N153" s="14"/>
      <c r="O153" s="14"/>
    </row>
    <row r="154" spans="1:15" s="12" customFormat="1" ht="14.25" x14ac:dyDescent="0.2">
      <c r="A154" s="13"/>
      <c r="B154" s="13"/>
      <c r="C154" s="14"/>
      <c r="D154" s="14"/>
      <c r="E154" s="14"/>
      <c r="F154" s="14"/>
      <c r="G154" s="14"/>
      <c r="H154" s="14"/>
      <c r="I154" s="14"/>
      <c r="J154" s="14"/>
      <c r="K154" s="14"/>
      <c r="L154" s="14"/>
      <c r="M154" s="14"/>
      <c r="N154" s="14"/>
      <c r="O154" s="14"/>
    </row>
    <row r="155" spans="1:15" s="12" customFormat="1" ht="14.25" x14ac:dyDescent="0.2">
      <c r="A155" s="13"/>
      <c r="B155" s="13"/>
      <c r="C155" s="14"/>
      <c r="D155" s="14"/>
      <c r="E155" s="14"/>
      <c r="F155" s="14"/>
      <c r="G155" s="14"/>
      <c r="H155" s="14"/>
      <c r="I155" s="14"/>
      <c r="J155" s="14"/>
      <c r="K155" s="14"/>
      <c r="L155" s="14"/>
      <c r="M155" s="14"/>
      <c r="N155" s="14"/>
      <c r="O155" s="14"/>
    </row>
    <row r="156" spans="1:15" s="12" customFormat="1" ht="14.25" x14ac:dyDescent="0.2">
      <c r="A156" s="13"/>
      <c r="B156" s="13"/>
      <c r="C156" s="14"/>
      <c r="D156" s="14"/>
      <c r="E156" s="14"/>
      <c r="F156" s="14"/>
      <c r="G156" s="14"/>
      <c r="H156" s="14"/>
      <c r="I156" s="14"/>
      <c r="J156" s="14"/>
      <c r="K156" s="14"/>
      <c r="L156" s="14"/>
      <c r="M156" s="14"/>
      <c r="N156" s="14"/>
      <c r="O156" s="14"/>
    </row>
    <row r="157" spans="1:15" s="12" customFormat="1" ht="14.25" x14ac:dyDescent="0.2">
      <c r="A157" s="13"/>
      <c r="B157" s="13"/>
      <c r="C157" s="14"/>
      <c r="D157" s="14"/>
      <c r="E157" s="14"/>
      <c r="F157" s="14"/>
      <c r="G157" s="14"/>
      <c r="H157" s="14"/>
      <c r="I157" s="14"/>
      <c r="J157" s="14"/>
      <c r="K157" s="14"/>
      <c r="L157" s="14"/>
      <c r="M157" s="14"/>
      <c r="N157" s="14"/>
      <c r="O157" s="14"/>
    </row>
    <row r="158" spans="1:15" s="12" customFormat="1" ht="14.25" x14ac:dyDescent="0.2">
      <c r="A158" s="13"/>
      <c r="B158" s="13"/>
      <c r="C158" s="14"/>
      <c r="D158" s="14"/>
      <c r="E158" s="14"/>
      <c r="F158" s="14"/>
      <c r="G158" s="14"/>
      <c r="H158" s="14"/>
      <c r="I158" s="14"/>
      <c r="J158" s="14"/>
      <c r="K158" s="14"/>
      <c r="L158" s="14"/>
      <c r="M158" s="14"/>
      <c r="N158" s="14"/>
      <c r="O158" s="14"/>
    </row>
    <row r="159" spans="1:15" s="12" customFormat="1" ht="14.25" x14ac:dyDescent="0.2">
      <c r="A159" s="13"/>
      <c r="B159" s="13"/>
      <c r="C159" s="14"/>
      <c r="D159" s="14"/>
      <c r="E159" s="14"/>
      <c r="F159" s="14"/>
      <c r="G159" s="14"/>
      <c r="H159" s="14"/>
      <c r="I159" s="14"/>
      <c r="J159" s="14"/>
      <c r="K159" s="14"/>
      <c r="L159" s="14"/>
      <c r="M159" s="14"/>
      <c r="N159" s="14"/>
      <c r="O159" s="14"/>
    </row>
    <row r="160" spans="1:15" s="12" customFormat="1" ht="14.25" x14ac:dyDescent="0.2">
      <c r="A160" s="13"/>
      <c r="B160" s="13"/>
      <c r="C160" s="14"/>
      <c r="D160" s="14"/>
      <c r="E160" s="14"/>
      <c r="F160" s="14"/>
      <c r="G160" s="14"/>
      <c r="H160" s="14"/>
      <c r="I160" s="14"/>
      <c r="J160" s="14"/>
      <c r="K160" s="14"/>
      <c r="L160" s="14"/>
      <c r="M160" s="14"/>
      <c r="N160" s="14"/>
      <c r="O160" s="14"/>
    </row>
    <row r="161" spans="1:15" s="12" customFormat="1" ht="14.25" x14ac:dyDescent="0.2">
      <c r="A161" s="13"/>
      <c r="B161" s="13"/>
      <c r="C161" s="14"/>
      <c r="D161" s="14"/>
      <c r="E161" s="14"/>
      <c r="F161" s="14"/>
      <c r="G161" s="14"/>
      <c r="H161" s="14"/>
      <c r="I161" s="14"/>
      <c r="J161" s="14"/>
      <c r="K161" s="14"/>
      <c r="L161" s="14"/>
      <c r="M161" s="14"/>
      <c r="N161" s="14"/>
      <c r="O161" s="14"/>
    </row>
    <row r="162" spans="1:15" s="12" customFormat="1" ht="14.25" x14ac:dyDescent="0.2">
      <c r="A162" s="13"/>
      <c r="B162" s="13"/>
      <c r="C162" s="14"/>
      <c r="D162" s="14"/>
      <c r="E162" s="14"/>
      <c r="F162" s="14"/>
      <c r="G162" s="14"/>
      <c r="H162" s="14"/>
      <c r="I162" s="14"/>
      <c r="J162" s="14"/>
      <c r="K162" s="14"/>
      <c r="L162" s="14"/>
      <c r="M162" s="14"/>
      <c r="N162" s="14"/>
      <c r="O162" s="14"/>
    </row>
    <row r="163" spans="1:15" s="12" customFormat="1" ht="14.25" x14ac:dyDescent="0.2">
      <c r="A163" s="13"/>
      <c r="B163" s="13"/>
      <c r="C163" s="14"/>
      <c r="D163" s="14"/>
      <c r="E163" s="14"/>
      <c r="F163" s="14"/>
      <c r="G163" s="14"/>
      <c r="H163" s="14"/>
      <c r="I163" s="14"/>
      <c r="J163" s="14"/>
      <c r="K163" s="14"/>
      <c r="L163" s="14"/>
      <c r="M163" s="14"/>
      <c r="N163" s="14"/>
      <c r="O163" s="14"/>
    </row>
    <row r="164" spans="1:15" s="12" customFormat="1" ht="14.25" x14ac:dyDescent="0.2">
      <c r="A164" s="13"/>
      <c r="B164" s="13"/>
      <c r="C164" s="14"/>
      <c r="D164" s="14"/>
      <c r="E164" s="14"/>
      <c r="F164" s="14"/>
      <c r="G164" s="14"/>
      <c r="H164" s="14"/>
      <c r="I164" s="14"/>
      <c r="J164" s="14"/>
      <c r="K164" s="14"/>
      <c r="L164" s="14"/>
      <c r="M164" s="14"/>
      <c r="N164" s="14"/>
      <c r="O164" s="14"/>
    </row>
    <row r="165" spans="1:15" s="12" customFormat="1" ht="14.25" x14ac:dyDescent="0.2">
      <c r="A165" s="13"/>
      <c r="B165" s="13"/>
      <c r="C165" s="14"/>
      <c r="D165" s="14"/>
      <c r="E165" s="14"/>
      <c r="F165" s="14"/>
      <c r="G165" s="14"/>
      <c r="H165" s="14"/>
      <c r="I165" s="14"/>
      <c r="J165" s="14"/>
      <c r="K165" s="14"/>
      <c r="L165" s="14"/>
      <c r="M165" s="14"/>
      <c r="N165" s="14"/>
      <c r="O165" s="14"/>
    </row>
    <row r="166" spans="1:15" s="12" customFormat="1" ht="14.25" x14ac:dyDescent="0.2">
      <c r="A166" s="13"/>
      <c r="B166" s="13"/>
      <c r="C166" s="14"/>
      <c r="D166" s="14"/>
      <c r="E166" s="14"/>
      <c r="F166" s="14"/>
      <c r="G166" s="14"/>
      <c r="H166" s="14"/>
      <c r="I166" s="14"/>
      <c r="J166" s="14"/>
      <c r="K166" s="14"/>
      <c r="L166" s="14"/>
      <c r="M166" s="14"/>
      <c r="N166" s="14"/>
      <c r="O166" s="14"/>
    </row>
    <row r="167" spans="1:15" s="12" customFormat="1" ht="14.25" x14ac:dyDescent="0.2">
      <c r="A167" s="13"/>
      <c r="B167" s="13"/>
      <c r="C167" s="14"/>
      <c r="D167" s="14"/>
      <c r="E167" s="14"/>
      <c r="F167" s="14"/>
      <c r="G167" s="14"/>
      <c r="H167" s="14"/>
      <c r="I167" s="14"/>
      <c r="J167" s="14"/>
      <c r="K167" s="14"/>
      <c r="L167" s="14"/>
      <c r="M167" s="14"/>
      <c r="N167" s="14"/>
      <c r="O167" s="14"/>
    </row>
    <row r="168" spans="1:15" s="12" customFormat="1" ht="14.25" x14ac:dyDescent="0.2">
      <c r="A168" s="13"/>
      <c r="B168" s="13"/>
      <c r="C168" s="14"/>
      <c r="D168" s="14"/>
      <c r="E168" s="14"/>
      <c r="F168" s="14"/>
      <c r="G168" s="14"/>
      <c r="H168" s="14"/>
      <c r="I168" s="14"/>
      <c r="J168" s="14"/>
      <c r="K168" s="14"/>
      <c r="L168" s="14"/>
      <c r="M168" s="14"/>
      <c r="N168" s="14"/>
      <c r="O168" s="14"/>
    </row>
    <row r="169" spans="1:15" s="12" customFormat="1" ht="14.25" x14ac:dyDescent="0.2">
      <c r="A169" s="13"/>
      <c r="B169" s="13"/>
      <c r="C169" s="14"/>
      <c r="D169" s="14"/>
      <c r="E169" s="14"/>
      <c r="F169" s="14"/>
      <c r="G169" s="14"/>
      <c r="H169" s="14"/>
      <c r="I169" s="14"/>
      <c r="J169" s="14"/>
      <c r="K169" s="14"/>
      <c r="L169" s="14"/>
      <c r="M169" s="14"/>
      <c r="N169" s="14"/>
      <c r="O169" s="14"/>
    </row>
    <row r="170" spans="1:15" s="12" customFormat="1" ht="14.25" x14ac:dyDescent="0.2">
      <c r="A170" s="13"/>
      <c r="B170" s="13"/>
      <c r="C170" s="14"/>
      <c r="D170" s="14"/>
      <c r="E170" s="14"/>
      <c r="F170" s="14"/>
      <c r="G170" s="14"/>
      <c r="H170" s="14"/>
      <c r="I170" s="14"/>
      <c r="J170" s="14"/>
      <c r="K170" s="14"/>
      <c r="L170" s="14"/>
      <c r="M170" s="14"/>
      <c r="N170" s="14"/>
      <c r="O170" s="14"/>
    </row>
    <row r="171" spans="1:15" ht="14.25" x14ac:dyDescent="0.2">
      <c r="A171" s="8"/>
      <c r="B171" s="8"/>
    </row>
    <row r="172" spans="1:15" ht="14.25" x14ac:dyDescent="0.2">
      <c r="A172" s="8"/>
      <c r="B172" s="8"/>
    </row>
    <row r="173" spans="1:15" ht="14.25" x14ac:dyDescent="0.2">
      <c r="A173" s="8"/>
      <c r="B173" s="8"/>
    </row>
    <row r="174" spans="1:15" ht="14.25" x14ac:dyDescent="0.2">
      <c r="A174" s="8"/>
      <c r="B174" s="8"/>
    </row>
    <row r="175" spans="1:15" ht="14.25" x14ac:dyDescent="0.2">
      <c r="A175" s="8"/>
      <c r="B175" s="8"/>
    </row>
    <row r="176" spans="1:15" ht="14.25" x14ac:dyDescent="0.2">
      <c r="A176" s="8"/>
      <c r="B176" s="8"/>
    </row>
    <row r="177" spans="1:2" ht="14.25" x14ac:dyDescent="0.2">
      <c r="A177" s="8"/>
      <c r="B177" s="8"/>
    </row>
    <row r="178" spans="1:2" ht="14.25" x14ac:dyDescent="0.2">
      <c r="A178" s="8"/>
      <c r="B178" s="8"/>
    </row>
    <row r="179" spans="1:2" ht="14.25" x14ac:dyDescent="0.2">
      <c r="A179" s="8"/>
      <c r="B179" s="8"/>
    </row>
    <row r="180" spans="1:2" ht="14.25" x14ac:dyDescent="0.2">
      <c r="A180" s="8"/>
      <c r="B180" s="8"/>
    </row>
    <row r="181" spans="1:2" ht="14.25" x14ac:dyDescent="0.2">
      <c r="A181" s="8"/>
      <c r="B181" s="8"/>
    </row>
    <row r="182" spans="1:2" ht="14.25" x14ac:dyDescent="0.2">
      <c r="A182" s="8"/>
      <c r="B182" s="8"/>
    </row>
    <row r="183" spans="1:2" ht="14.25" x14ac:dyDescent="0.2">
      <c r="A183" s="8"/>
      <c r="B183" s="8"/>
    </row>
    <row r="184" spans="1:2" ht="14.25" x14ac:dyDescent="0.2">
      <c r="A184" s="8"/>
      <c r="B184" s="8"/>
    </row>
    <row r="185" spans="1:2" ht="14.25" x14ac:dyDescent="0.2">
      <c r="A185" s="8"/>
      <c r="B185" s="8"/>
    </row>
    <row r="186" spans="1:2" ht="14.25" x14ac:dyDescent="0.2">
      <c r="A186" s="8"/>
      <c r="B186" s="8"/>
    </row>
    <row r="187" spans="1:2" ht="14.25" x14ac:dyDescent="0.2">
      <c r="A187" s="8"/>
      <c r="B187" s="8"/>
    </row>
    <row r="188" spans="1:2" ht="14.25" x14ac:dyDescent="0.2">
      <c r="A188" s="8"/>
      <c r="B188" s="8"/>
    </row>
    <row r="189" spans="1:2" ht="14.25" x14ac:dyDescent="0.2">
      <c r="A189" s="8"/>
      <c r="B189" s="8"/>
    </row>
    <row r="190" spans="1:2" ht="14.25" x14ac:dyDescent="0.2">
      <c r="A190" s="8"/>
      <c r="B190" s="8"/>
    </row>
    <row r="191" spans="1:2" ht="14.25" x14ac:dyDescent="0.2">
      <c r="A191" s="8"/>
      <c r="B191" s="8"/>
    </row>
    <row r="192" spans="1:2" ht="14.25" x14ac:dyDescent="0.2">
      <c r="A192" s="8"/>
      <c r="B192" s="8"/>
    </row>
    <row r="193" spans="1:2" ht="14.25" x14ac:dyDescent="0.2">
      <c r="A193" s="8"/>
      <c r="B193" s="8"/>
    </row>
    <row r="194" spans="1:2" ht="14.25" x14ac:dyDescent="0.2">
      <c r="A194" s="8"/>
      <c r="B194" s="8"/>
    </row>
    <row r="195" spans="1:2" ht="14.25" x14ac:dyDescent="0.2">
      <c r="A195" s="8"/>
      <c r="B195" s="8"/>
    </row>
    <row r="196" spans="1:2" ht="14.25" x14ac:dyDescent="0.2">
      <c r="A196" s="8"/>
      <c r="B196" s="8"/>
    </row>
    <row r="197" spans="1:2" ht="14.25" x14ac:dyDescent="0.2">
      <c r="A197" s="8"/>
      <c r="B197" s="8"/>
    </row>
    <row r="198" spans="1:2" ht="14.25" x14ac:dyDescent="0.2">
      <c r="A198" s="8"/>
      <c r="B198" s="8"/>
    </row>
    <row r="199" spans="1:2" ht="14.25" x14ac:dyDescent="0.2">
      <c r="A199" s="8"/>
      <c r="B199" s="8"/>
    </row>
    <row r="200" spans="1:2" ht="14.25" x14ac:dyDescent="0.2">
      <c r="A200" s="8"/>
      <c r="B200" s="8"/>
    </row>
    <row r="201" spans="1:2" ht="14.25" x14ac:dyDescent="0.2">
      <c r="A201" s="8"/>
      <c r="B201" s="8"/>
    </row>
    <row r="202" spans="1:2" ht="14.25" x14ac:dyDescent="0.2">
      <c r="A202" s="8"/>
      <c r="B202" s="8"/>
    </row>
    <row r="203" spans="1:2" ht="14.25" x14ac:dyDescent="0.2">
      <c r="A203" s="8"/>
      <c r="B203" s="8"/>
    </row>
    <row r="204" spans="1:2" ht="14.25" x14ac:dyDescent="0.2">
      <c r="A204" s="8"/>
      <c r="B204" s="8"/>
    </row>
    <row r="205" spans="1:2" ht="14.25" x14ac:dyDescent="0.2">
      <c r="A205" s="8"/>
      <c r="B205" s="8"/>
    </row>
    <row r="206" spans="1:2" ht="14.25" x14ac:dyDescent="0.2">
      <c r="A206" s="8"/>
      <c r="B206" s="8"/>
    </row>
    <row r="207" spans="1:2" ht="14.25" x14ac:dyDescent="0.2">
      <c r="A207" s="8"/>
      <c r="B207" s="8"/>
    </row>
    <row r="208" spans="1:2" ht="14.25" x14ac:dyDescent="0.2">
      <c r="A208" s="8"/>
      <c r="B208" s="8"/>
    </row>
    <row r="209" spans="1:2" ht="14.25" x14ac:dyDescent="0.2">
      <c r="A209" s="8"/>
      <c r="B209" s="8"/>
    </row>
    <row r="210" spans="1:2" ht="14.25" x14ac:dyDescent="0.2">
      <c r="A210" s="8"/>
      <c r="B210" s="8"/>
    </row>
    <row r="211" spans="1:2" ht="14.25" x14ac:dyDescent="0.2">
      <c r="A211" s="8"/>
      <c r="B211" s="8"/>
    </row>
    <row r="212" spans="1:2" ht="14.25" x14ac:dyDescent="0.2">
      <c r="A212" s="8"/>
      <c r="B212" s="8"/>
    </row>
    <row r="213" spans="1:2" ht="14.25" x14ac:dyDescent="0.2">
      <c r="A213" s="8"/>
      <c r="B213" s="8"/>
    </row>
    <row r="214" spans="1:2" ht="14.25" x14ac:dyDescent="0.2">
      <c r="A214" s="8"/>
      <c r="B214" s="8"/>
    </row>
    <row r="215" spans="1:2" ht="14.25" x14ac:dyDescent="0.2">
      <c r="A215" s="8"/>
      <c r="B215" s="8"/>
    </row>
    <row r="216" spans="1:2" ht="14.25" x14ac:dyDescent="0.2">
      <c r="A216" s="8"/>
      <c r="B216" s="8"/>
    </row>
    <row r="217" spans="1:2" ht="14.25" x14ac:dyDescent="0.2">
      <c r="A217" s="8"/>
      <c r="B217" s="8"/>
    </row>
    <row r="218" spans="1:2" ht="14.25" x14ac:dyDescent="0.2">
      <c r="A218" s="8"/>
      <c r="B218" s="8"/>
    </row>
    <row r="219" spans="1:2" ht="14.25" x14ac:dyDescent="0.2">
      <c r="A219" s="8"/>
      <c r="B219" s="8"/>
    </row>
    <row r="220" spans="1:2" ht="14.25" x14ac:dyDescent="0.2">
      <c r="A220" s="8"/>
      <c r="B220" s="8"/>
    </row>
    <row r="221" spans="1:2" ht="14.25" x14ac:dyDescent="0.2">
      <c r="A221" s="8"/>
      <c r="B221" s="8"/>
    </row>
    <row r="222" spans="1:2" ht="14.25" x14ac:dyDescent="0.2">
      <c r="A222" s="8"/>
      <c r="B222" s="8"/>
    </row>
    <row r="223" spans="1:2" ht="14.25" x14ac:dyDescent="0.2">
      <c r="A223" s="8"/>
      <c r="B223" s="8"/>
    </row>
    <row r="224" spans="1:2" ht="14.25" x14ac:dyDescent="0.2">
      <c r="A224" s="8"/>
      <c r="B224" s="8"/>
    </row>
    <row r="225" spans="1:2" ht="14.25" x14ac:dyDescent="0.2">
      <c r="A225" s="8"/>
      <c r="B225" s="8"/>
    </row>
    <row r="226" spans="1:2" ht="14.25" x14ac:dyDescent="0.2">
      <c r="A226" s="8"/>
      <c r="B226" s="8"/>
    </row>
    <row r="227" spans="1:2" ht="14.25" x14ac:dyDescent="0.2">
      <c r="A227" s="8"/>
      <c r="B227" s="8"/>
    </row>
    <row r="228" spans="1:2" ht="14.25" x14ac:dyDescent="0.2">
      <c r="A228" s="8"/>
      <c r="B228" s="8"/>
    </row>
    <row r="229" spans="1:2" ht="14.25" x14ac:dyDescent="0.2">
      <c r="A229" s="8"/>
      <c r="B229" s="8"/>
    </row>
    <row r="230" spans="1:2" ht="14.25" x14ac:dyDescent="0.2">
      <c r="A230" s="8"/>
      <c r="B230" s="8"/>
    </row>
    <row r="231" spans="1:2" ht="14.25" x14ac:dyDescent="0.2">
      <c r="A231" s="8"/>
      <c r="B231" s="8"/>
    </row>
    <row r="232" spans="1:2" ht="14.25" x14ac:dyDescent="0.2">
      <c r="A232" s="8"/>
      <c r="B232" s="8"/>
    </row>
    <row r="233" spans="1:2" ht="14.25" x14ac:dyDescent="0.2">
      <c r="A233" s="8"/>
      <c r="B233" s="8"/>
    </row>
    <row r="234" spans="1:2" ht="14.25" x14ac:dyDescent="0.2">
      <c r="A234" s="8"/>
      <c r="B234" s="8"/>
    </row>
    <row r="235" spans="1:2" ht="14.25" x14ac:dyDescent="0.2">
      <c r="A235" s="8"/>
      <c r="B235" s="8"/>
    </row>
    <row r="236" spans="1:2" ht="14.25" x14ac:dyDescent="0.2">
      <c r="A236" s="8"/>
      <c r="B236" s="8"/>
    </row>
    <row r="237" spans="1:2" ht="14.25" x14ac:dyDescent="0.2">
      <c r="A237" s="8"/>
      <c r="B237" s="8"/>
    </row>
    <row r="238" spans="1:2" ht="14.25" x14ac:dyDescent="0.2">
      <c r="A238" s="8"/>
      <c r="B238" s="8"/>
    </row>
    <row r="239" spans="1:2" ht="14.25" x14ac:dyDescent="0.2">
      <c r="A239" s="8"/>
      <c r="B239" s="8"/>
    </row>
    <row r="240" spans="1:2" ht="14.25" x14ac:dyDescent="0.2">
      <c r="A240" s="8"/>
      <c r="B240" s="8"/>
    </row>
    <row r="241" spans="1:2" ht="14.25" x14ac:dyDescent="0.2">
      <c r="A241" s="8"/>
      <c r="B241" s="8"/>
    </row>
    <row r="242" spans="1:2" ht="14.25" x14ac:dyDescent="0.2">
      <c r="A242" s="8"/>
      <c r="B242" s="8"/>
    </row>
    <row r="243" spans="1:2" ht="14.25" x14ac:dyDescent="0.2">
      <c r="A243" s="8"/>
      <c r="B243" s="8"/>
    </row>
    <row r="244" spans="1:2" ht="14.25" x14ac:dyDescent="0.2">
      <c r="A244" s="8"/>
      <c r="B244" s="8"/>
    </row>
    <row r="245" spans="1:2" ht="14.25" x14ac:dyDescent="0.2">
      <c r="A245" s="8"/>
      <c r="B245" s="8"/>
    </row>
    <row r="246" spans="1:2" ht="14.25" x14ac:dyDescent="0.2">
      <c r="A246" s="8"/>
      <c r="B246" s="8"/>
    </row>
    <row r="247" spans="1:2" ht="14.25" x14ac:dyDescent="0.2">
      <c r="A247" s="8"/>
      <c r="B247" s="8"/>
    </row>
    <row r="248" spans="1:2" ht="14.25" x14ac:dyDescent="0.2">
      <c r="A248" s="8"/>
      <c r="B248" s="8"/>
    </row>
    <row r="249" spans="1:2" ht="14.25" x14ac:dyDescent="0.2">
      <c r="A249" s="8"/>
      <c r="B249" s="8"/>
    </row>
    <row r="250" spans="1:2" ht="14.25" x14ac:dyDescent="0.2">
      <c r="A250" s="8"/>
      <c r="B250" s="8"/>
    </row>
    <row r="251" spans="1:2" ht="14.25" x14ac:dyDescent="0.2">
      <c r="A251" s="8"/>
      <c r="B251" s="8"/>
    </row>
    <row r="252" spans="1:2" ht="14.25" x14ac:dyDescent="0.2">
      <c r="A252" s="8"/>
      <c r="B252" s="8"/>
    </row>
    <row r="253" spans="1:2" ht="14.25" x14ac:dyDescent="0.2">
      <c r="A253" s="10"/>
      <c r="B253" s="8"/>
    </row>
    <row r="254" spans="1:2" ht="14.25" x14ac:dyDescent="0.2">
      <c r="A254" s="10"/>
      <c r="B254" s="8"/>
    </row>
    <row r="255" spans="1:2" ht="14.25" x14ac:dyDescent="0.2">
      <c r="A255" s="10"/>
      <c r="B255" s="8"/>
    </row>
    <row r="256" spans="1:2" ht="14.25" x14ac:dyDescent="0.2">
      <c r="A256" s="10"/>
      <c r="B256" s="8"/>
    </row>
    <row r="257" spans="1:2" ht="14.25" x14ac:dyDescent="0.2">
      <c r="A257" s="10"/>
      <c r="B257" s="8"/>
    </row>
    <row r="258" spans="1:2" ht="14.25" x14ac:dyDescent="0.2">
      <c r="A258" s="10"/>
      <c r="B258" s="8"/>
    </row>
    <row r="259" spans="1:2" ht="14.25" x14ac:dyDescent="0.2">
      <c r="A259" s="10"/>
      <c r="B259" s="8"/>
    </row>
    <row r="260" spans="1:2" ht="14.25" x14ac:dyDescent="0.2">
      <c r="A260" s="10"/>
      <c r="B260" s="8"/>
    </row>
    <row r="261" spans="1:2" ht="14.25" x14ac:dyDescent="0.2">
      <c r="A261" s="10"/>
      <c r="B261" s="8"/>
    </row>
    <row r="262" spans="1:2" ht="14.25" x14ac:dyDescent="0.2">
      <c r="A262" s="10"/>
      <c r="B262" s="8"/>
    </row>
    <row r="263" spans="1:2" ht="14.25" x14ac:dyDescent="0.2">
      <c r="A263" s="10"/>
      <c r="B263" s="8"/>
    </row>
    <row r="264" spans="1:2" ht="14.25" x14ac:dyDescent="0.2">
      <c r="A264" s="10"/>
      <c r="B264" s="8"/>
    </row>
    <row r="265" spans="1:2" ht="14.25" x14ac:dyDescent="0.2">
      <c r="A265" s="10"/>
      <c r="B265" s="8"/>
    </row>
    <row r="266" spans="1:2" ht="14.25" x14ac:dyDescent="0.2">
      <c r="A266" s="10"/>
      <c r="B266" s="8"/>
    </row>
    <row r="267" spans="1:2" ht="14.25" x14ac:dyDescent="0.2">
      <c r="A267" s="10"/>
      <c r="B267" s="8"/>
    </row>
    <row r="268" spans="1:2" ht="14.25" x14ac:dyDescent="0.2">
      <c r="A268" s="10"/>
      <c r="B268" s="8"/>
    </row>
    <row r="269" spans="1:2" ht="14.25" x14ac:dyDescent="0.2">
      <c r="A269" s="10"/>
      <c r="B269" s="8"/>
    </row>
    <row r="270" spans="1:2" ht="14.25" x14ac:dyDescent="0.2">
      <c r="A270" s="10"/>
      <c r="B270" s="8"/>
    </row>
    <row r="271" spans="1:2" ht="14.25" x14ac:dyDescent="0.2">
      <c r="A271" s="10"/>
      <c r="B271" s="8"/>
    </row>
    <row r="272" spans="1:2" ht="14.25" x14ac:dyDescent="0.2">
      <c r="A272" s="10"/>
      <c r="B272" s="8"/>
    </row>
    <row r="273" spans="1:2" ht="14.25" x14ac:dyDescent="0.2">
      <c r="A273" s="10"/>
      <c r="B273" s="8"/>
    </row>
    <row r="274" spans="1:2" ht="14.25" x14ac:dyDescent="0.2">
      <c r="A274" s="10"/>
      <c r="B274" s="8"/>
    </row>
    <row r="275" spans="1:2" ht="14.25" x14ac:dyDescent="0.2">
      <c r="A275" s="10"/>
      <c r="B275" s="8"/>
    </row>
    <row r="276" spans="1:2" ht="14.25" x14ac:dyDescent="0.2">
      <c r="A276" s="10"/>
      <c r="B276" s="8"/>
    </row>
    <row r="277" spans="1:2" ht="14.25" x14ac:dyDescent="0.2">
      <c r="A277" s="10"/>
      <c r="B277" s="8"/>
    </row>
    <row r="278" spans="1:2" ht="14.25" x14ac:dyDescent="0.2">
      <c r="A278" s="10"/>
      <c r="B278" s="8"/>
    </row>
    <row r="279" spans="1:2" ht="14.25" x14ac:dyDescent="0.2">
      <c r="A279" s="10"/>
      <c r="B279" s="8"/>
    </row>
    <row r="280" spans="1:2" ht="14.25" x14ac:dyDescent="0.2">
      <c r="A280" s="10"/>
      <c r="B280" s="8"/>
    </row>
    <row r="281" spans="1:2" ht="14.25" x14ac:dyDescent="0.2">
      <c r="A281" s="10"/>
      <c r="B281" s="8"/>
    </row>
    <row r="282" spans="1:2" ht="14.25" x14ac:dyDescent="0.2">
      <c r="A282" s="10"/>
      <c r="B282" s="8"/>
    </row>
    <row r="283" spans="1:2" ht="14.25" x14ac:dyDescent="0.2">
      <c r="A283" s="10"/>
      <c r="B283" s="8"/>
    </row>
    <row r="284" spans="1:2" ht="14.25" x14ac:dyDescent="0.2">
      <c r="A284" s="10"/>
      <c r="B284" s="8"/>
    </row>
    <row r="285" spans="1:2" ht="14.25" x14ac:dyDescent="0.2">
      <c r="A285" s="10"/>
      <c r="B285" s="8"/>
    </row>
    <row r="286" spans="1:2" ht="14.25" x14ac:dyDescent="0.2">
      <c r="A286" s="10"/>
      <c r="B286" s="8"/>
    </row>
    <row r="287" spans="1:2" ht="14.25" x14ac:dyDescent="0.2">
      <c r="A287" s="10"/>
      <c r="B287" s="8"/>
    </row>
    <row r="288" spans="1:2" ht="14.25" x14ac:dyDescent="0.2">
      <c r="A288" s="10"/>
      <c r="B288" s="8"/>
    </row>
    <row r="289" spans="1:2" ht="14.25" x14ac:dyDescent="0.2">
      <c r="A289" s="10"/>
      <c r="B289" s="8"/>
    </row>
    <row r="290" spans="1:2" ht="14.25" x14ac:dyDescent="0.2">
      <c r="A290" s="10"/>
      <c r="B290" s="8"/>
    </row>
    <row r="291" spans="1:2" ht="14.25" x14ac:dyDescent="0.2">
      <c r="A291" s="10"/>
      <c r="B291" s="8"/>
    </row>
    <row r="292" spans="1:2" ht="14.25" x14ac:dyDescent="0.2">
      <c r="A292" s="10"/>
      <c r="B292" s="8"/>
    </row>
    <row r="293" spans="1:2" ht="14.25" x14ac:dyDescent="0.2">
      <c r="A293" s="10"/>
      <c r="B293" s="8"/>
    </row>
    <row r="294" spans="1:2" ht="14.25" x14ac:dyDescent="0.2">
      <c r="A294" s="10"/>
      <c r="B294" s="8"/>
    </row>
    <row r="295" spans="1:2" ht="14.25" x14ac:dyDescent="0.2">
      <c r="A295" s="10"/>
      <c r="B295" s="8"/>
    </row>
    <row r="296" spans="1:2" ht="14.25" x14ac:dyDescent="0.2">
      <c r="A296" s="10"/>
      <c r="B296" s="8"/>
    </row>
    <row r="297" spans="1:2" ht="14.25" x14ac:dyDescent="0.2">
      <c r="A297" s="10"/>
      <c r="B297" s="8"/>
    </row>
    <row r="298" spans="1:2" ht="14.25" x14ac:dyDescent="0.2">
      <c r="A298" s="10"/>
      <c r="B298" s="8"/>
    </row>
    <row r="299" spans="1:2" ht="14.25" x14ac:dyDescent="0.2">
      <c r="A299" s="10"/>
      <c r="B299" s="8"/>
    </row>
    <row r="300" spans="1:2" ht="14.25" x14ac:dyDescent="0.2">
      <c r="A300" s="10"/>
      <c r="B300" s="8"/>
    </row>
    <row r="301" spans="1:2" ht="14.25" x14ac:dyDescent="0.2">
      <c r="A301" s="10"/>
      <c r="B301" s="8"/>
    </row>
    <row r="302" spans="1:2" ht="14.25" x14ac:dyDescent="0.2">
      <c r="A302" s="10"/>
      <c r="B302" s="8"/>
    </row>
    <row r="303" spans="1:2" ht="14.25" x14ac:dyDescent="0.2">
      <c r="A303" s="10"/>
      <c r="B303" s="8"/>
    </row>
    <row r="304" spans="1:2" ht="14.25" x14ac:dyDescent="0.2">
      <c r="A304" s="10"/>
      <c r="B304" s="8"/>
    </row>
    <row r="305" spans="1:2" ht="14.25" x14ac:dyDescent="0.2">
      <c r="A305" s="10"/>
      <c r="B305" s="8"/>
    </row>
    <row r="306" spans="1:2" ht="14.25" x14ac:dyDescent="0.2">
      <c r="A306" s="10"/>
      <c r="B306" s="8"/>
    </row>
    <row r="307" spans="1:2" ht="14.25" x14ac:dyDescent="0.2">
      <c r="A307" s="10"/>
      <c r="B307" s="8"/>
    </row>
    <row r="308" spans="1:2" ht="14.25" x14ac:dyDescent="0.2">
      <c r="A308" s="10"/>
      <c r="B308" s="8"/>
    </row>
    <row r="309" spans="1:2" ht="14.25" x14ac:dyDescent="0.2">
      <c r="A309" s="10"/>
      <c r="B309" s="8"/>
    </row>
    <row r="310" spans="1:2" ht="14.25" x14ac:dyDescent="0.2">
      <c r="A310" s="10"/>
      <c r="B310" s="8"/>
    </row>
    <row r="311" spans="1:2" ht="14.25" x14ac:dyDescent="0.2">
      <c r="A311" s="10"/>
      <c r="B311" s="8"/>
    </row>
    <row r="312" spans="1:2" ht="14.25" x14ac:dyDescent="0.2">
      <c r="A312" s="10"/>
      <c r="B312" s="8"/>
    </row>
    <row r="313" spans="1:2" ht="14.25" x14ac:dyDescent="0.2">
      <c r="A313" s="10"/>
      <c r="B313" s="8"/>
    </row>
    <row r="314" spans="1:2" ht="14.25" x14ac:dyDescent="0.2">
      <c r="A314" s="10"/>
      <c r="B314" s="8"/>
    </row>
    <row r="315" spans="1:2" ht="14.25" x14ac:dyDescent="0.2">
      <c r="A315" s="10"/>
      <c r="B315" s="8"/>
    </row>
    <row r="316" spans="1:2" ht="14.25" x14ac:dyDescent="0.2">
      <c r="A316" s="10"/>
      <c r="B316" s="8"/>
    </row>
    <row r="317" spans="1:2" ht="14.25" x14ac:dyDescent="0.2">
      <c r="A317" s="10"/>
      <c r="B317" s="8"/>
    </row>
    <row r="318" spans="1:2" ht="14.25" x14ac:dyDescent="0.2">
      <c r="A318" s="10"/>
      <c r="B318" s="8"/>
    </row>
    <row r="319" spans="1:2" ht="14.25" x14ac:dyDescent="0.2">
      <c r="A319" s="10"/>
      <c r="B319" s="8"/>
    </row>
    <row r="320" spans="1:2" ht="14.25" x14ac:dyDescent="0.2">
      <c r="A320" s="10"/>
      <c r="B320" s="8"/>
    </row>
    <row r="321" spans="1:2" ht="14.25" x14ac:dyDescent="0.2">
      <c r="A321" s="10"/>
      <c r="B321" s="8"/>
    </row>
    <row r="322" spans="1:2" ht="14.25" x14ac:dyDescent="0.2">
      <c r="A322" s="10"/>
      <c r="B322" s="8"/>
    </row>
    <row r="323" spans="1:2" ht="14.25" x14ac:dyDescent="0.2">
      <c r="A323" s="10"/>
      <c r="B323" s="8"/>
    </row>
    <row r="324" spans="1:2" ht="14.25" x14ac:dyDescent="0.2">
      <c r="A324" s="10"/>
      <c r="B324" s="8"/>
    </row>
    <row r="325" spans="1:2" ht="14.25" x14ac:dyDescent="0.2">
      <c r="A325" s="10"/>
      <c r="B325" s="8"/>
    </row>
    <row r="326" spans="1:2" ht="14.25" x14ac:dyDescent="0.2">
      <c r="A326" s="10"/>
      <c r="B326" s="8"/>
    </row>
    <row r="327" spans="1:2" ht="14.25" x14ac:dyDescent="0.2">
      <c r="A327" s="10"/>
      <c r="B327" s="8"/>
    </row>
    <row r="328" spans="1:2" ht="14.25" x14ac:dyDescent="0.2">
      <c r="A328" s="10"/>
      <c r="B328" s="8"/>
    </row>
    <row r="329" spans="1:2" ht="14.25" x14ac:dyDescent="0.2">
      <c r="A329" s="10"/>
      <c r="B329" s="8"/>
    </row>
    <row r="330" spans="1:2" ht="14.25" x14ac:dyDescent="0.2">
      <c r="A330" s="10"/>
      <c r="B330" s="8"/>
    </row>
    <row r="331" spans="1:2" ht="14.25" x14ac:dyDescent="0.2">
      <c r="A331" s="10"/>
      <c r="B331" s="8"/>
    </row>
    <row r="332" spans="1:2" ht="14.25" x14ac:dyDescent="0.2">
      <c r="A332" s="10"/>
      <c r="B332" s="8"/>
    </row>
    <row r="333" spans="1:2" ht="14.25" x14ac:dyDescent="0.2">
      <c r="A333" s="10"/>
      <c r="B333" s="8"/>
    </row>
    <row r="334" spans="1:2" ht="14.25" x14ac:dyDescent="0.2">
      <c r="A334" s="10"/>
      <c r="B334" s="8"/>
    </row>
    <row r="335" spans="1:2" ht="14.25" x14ac:dyDescent="0.2">
      <c r="A335" s="10"/>
      <c r="B335" s="8"/>
    </row>
    <row r="336" spans="1:2" ht="14.25" x14ac:dyDescent="0.2">
      <c r="A336" s="10"/>
      <c r="B336" s="8"/>
    </row>
    <row r="337" spans="1:2" ht="14.25" x14ac:dyDescent="0.2">
      <c r="A337" s="10"/>
      <c r="B337" s="8"/>
    </row>
    <row r="338" spans="1:2" ht="14.25" x14ac:dyDescent="0.2">
      <c r="A338" s="10"/>
      <c r="B338" s="8"/>
    </row>
    <row r="339" spans="1:2" ht="14.25" x14ac:dyDescent="0.2">
      <c r="A339" s="10"/>
      <c r="B339" s="8"/>
    </row>
    <row r="340" spans="1:2" ht="14.25" x14ac:dyDescent="0.2">
      <c r="A340" s="10"/>
      <c r="B340" s="8"/>
    </row>
    <row r="341" spans="1:2" ht="14.25" x14ac:dyDescent="0.2">
      <c r="A341" s="10"/>
      <c r="B341" s="8"/>
    </row>
    <row r="342" spans="1:2" ht="14.25" x14ac:dyDescent="0.2">
      <c r="A342" s="10"/>
      <c r="B342" s="8"/>
    </row>
    <row r="343" spans="1:2" ht="14.25" x14ac:dyDescent="0.2">
      <c r="A343" s="10"/>
      <c r="B343" s="8"/>
    </row>
    <row r="344" spans="1:2" ht="14.25" x14ac:dyDescent="0.2">
      <c r="A344" s="10"/>
      <c r="B344" s="8"/>
    </row>
    <row r="345" spans="1:2" ht="14.25" x14ac:dyDescent="0.2">
      <c r="A345" s="10"/>
      <c r="B345" s="8"/>
    </row>
    <row r="346" spans="1:2" ht="14.25" x14ac:dyDescent="0.2">
      <c r="A346" s="10"/>
      <c r="B346" s="8"/>
    </row>
    <row r="347" spans="1:2" ht="14.25" x14ac:dyDescent="0.2">
      <c r="A347" s="10"/>
      <c r="B347" s="8"/>
    </row>
    <row r="348" spans="1:2" ht="14.25" x14ac:dyDescent="0.2">
      <c r="A348" s="10"/>
      <c r="B348" s="8"/>
    </row>
    <row r="349" spans="1:2" ht="14.25" x14ac:dyDescent="0.2">
      <c r="A349" s="10"/>
      <c r="B349" s="8"/>
    </row>
    <row r="350" spans="1:2" ht="14.25" x14ac:dyDescent="0.2">
      <c r="A350" s="10"/>
      <c r="B350" s="8"/>
    </row>
    <row r="351" spans="1:2" ht="14.25" x14ac:dyDescent="0.2">
      <c r="A351" s="10"/>
      <c r="B351" s="8"/>
    </row>
    <row r="352" spans="1:2" ht="14.25" x14ac:dyDescent="0.2">
      <c r="A352" s="10"/>
      <c r="B352" s="8"/>
    </row>
    <row r="353" spans="1:2" ht="14.25" x14ac:dyDescent="0.2">
      <c r="A353" s="10"/>
      <c r="B353" s="8"/>
    </row>
    <row r="354" spans="1:2" ht="14.25" x14ac:dyDescent="0.2">
      <c r="A354" s="10"/>
      <c r="B354" s="8"/>
    </row>
    <row r="355" spans="1:2" ht="14.25" x14ac:dyDescent="0.2">
      <c r="A355" s="10"/>
      <c r="B355" s="8"/>
    </row>
    <row r="356" spans="1:2" ht="14.25" x14ac:dyDescent="0.2">
      <c r="A356" s="10"/>
      <c r="B356" s="8"/>
    </row>
    <row r="357" spans="1:2" ht="14.25" x14ac:dyDescent="0.2">
      <c r="A357" s="10"/>
      <c r="B357" s="8"/>
    </row>
    <row r="358" spans="1:2" ht="14.25" x14ac:dyDescent="0.2">
      <c r="A358" s="10"/>
      <c r="B358" s="8"/>
    </row>
    <row r="359" spans="1:2" ht="14.25" x14ac:dyDescent="0.2">
      <c r="A359" s="10"/>
      <c r="B359" s="8"/>
    </row>
    <row r="360" spans="1:2" ht="14.25" x14ac:dyDescent="0.2">
      <c r="A360" s="10"/>
      <c r="B360" s="8"/>
    </row>
    <row r="361" spans="1:2" ht="14.25" x14ac:dyDescent="0.2">
      <c r="A361" s="10"/>
      <c r="B361" s="8"/>
    </row>
    <row r="362" spans="1:2" ht="14.25" x14ac:dyDescent="0.2">
      <c r="A362" s="10"/>
      <c r="B362" s="8"/>
    </row>
    <row r="363" spans="1:2" ht="14.25" x14ac:dyDescent="0.2">
      <c r="A363" s="10"/>
      <c r="B363" s="8"/>
    </row>
    <row r="364" spans="1:2" ht="14.25" x14ac:dyDescent="0.2">
      <c r="A364" s="10"/>
      <c r="B364" s="8"/>
    </row>
    <row r="365" spans="1:2" ht="14.25" x14ac:dyDescent="0.2">
      <c r="A365" s="10"/>
      <c r="B365" s="8"/>
    </row>
    <row r="366" spans="1:2" ht="14.25" x14ac:dyDescent="0.2">
      <c r="A366" s="10"/>
      <c r="B366" s="8"/>
    </row>
    <row r="367" spans="1:2" ht="14.25" x14ac:dyDescent="0.2">
      <c r="A367" s="10"/>
      <c r="B367" s="8"/>
    </row>
    <row r="368" spans="1:2" ht="14.25" x14ac:dyDescent="0.2">
      <c r="A368" s="10"/>
      <c r="B368" s="8"/>
    </row>
    <row r="369" spans="1:2" ht="14.25" x14ac:dyDescent="0.2">
      <c r="A369" s="10"/>
      <c r="B369" s="8"/>
    </row>
    <row r="370" spans="1:2" ht="14.25" x14ac:dyDescent="0.2">
      <c r="A370" s="10"/>
      <c r="B370" s="8"/>
    </row>
    <row r="371" spans="1:2" ht="14.25" x14ac:dyDescent="0.2">
      <c r="A371" s="10"/>
      <c r="B371" s="8"/>
    </row>
    <row r="372" spans="1:2" ht="14.25" x14ac:dyDescent="0.2">
      <c r="A372" s="10"/>
      <c r="B372" s="8"/>
    </row>
    <row r="373" spans="1:2" ht="14.25" x14ac:dyDescent="0.2">
      <c r="A373" s="10"/>
      <c r="B373" s="8"/>
    </row>
    <row r="374" spans="1:2" ht="14.25" x14ac:dyDescent="0.2">
      <c r="A374" s="10"/>
      <c r="B374" s="8"/>
    </row>
    <row r="375" spans="1:2" ht="14.25" x14ac:dyDescent="0.2">
      <c r="A375" s="10"/>
      <c r="B375" s="8"/>
    </row>
    <row r="376" spans="1:2" ht="14.25" x14ac:dyDescent="0.2">
      <c r="A376" s="10"/>
      <c r="B376" s="8"/>
    </row>
    <row r="377" spans="1:2" ht="14.25" x14ac:dyDescent="0.2">
      <c r="A377" s="10"/>
      <c r="B377" s="8"/>
    </row>
    <row r="378" spans="1:2" ht="14.25" x14ac:dyDescent="0.2">
      <c r="A378" s="10"/>
      <c r="B378" s="8"/>
    </row>
    <row r="379" spans="1:2" ht="14.25" x14ac:dyDescent="0.2">
      <c r="A379" s="10"/>
      <c r="B379" s="8"/>
    </row>
    <row r="380" spans="1:2" ht="14.25" x14ac:dyDescent="0.2">
      <c r="A380" s="10"/>
      <c r="B380" s="8"/>
    </row>
    <row r="381" spans="1:2" ht="14.25" x14ac:dyDescent="0.2">
      <c r="A381" s="10"/>
      <c r="B381" s="8"/>
    </row>
    <row r="382" spans="1:2" ht="14.25" x14ac:dyDescent="0.2">
      <c r="A382" s="10"/>
      <c r="B382" s="8"/>
    </row>
    <row r="383" spans="1:2" ht="14.25" x14ac:dyDescent="0.2">
      <c r="A383" s="10"/>
      <c r="B383" s="8"/>
    </row>
    <row r="384" spans="1:2" ht="14.25" x14ac:dyDescent="0.2">
      <c r="A384" s="10"/>
      <c r="B384" s="8"/>
    </row>
    <row r="385" spans="1:2" ht="14.25" x14ac:dyDescent="0.2">
      <c r="A385" s="10"/>
      <c r="B385" s="8"/>
    </row>
    <row r="386" spans="1:2" ht="14.25" x14ac:dyDescent="0.2">
      <c r="A386" s="10"/>
      <c r="B386" s="8"/>
    </row>
    <row r="387" spans="1:2" ht="14.25" x14ac:dyDescent="0.2">
      <c r="A387" s="10"/>
      <c r="B387" s="8"/>
    </row>
    <row r="388" spans="1:2" ht="14.25" x14ac:dyDescent="0.2">
      <c r="A388" s="10"/>
      <c r="B388" s="8"/>
    </row>
    <row r="389" spans="1:2" ht="14.25" x14ac:dyDescent="0.2">
      <c r="A389" s="10"/>
      <c r="B389" s="8"/>
    </row>
    <row r="390" spans="1:2" ht="14.25" x14ac:dyDescent="0.2">
      <c r="A390" s="10"/>
      <c r="B390" s="8"/>
    </row>
    <row r="391" spans="1:2" ht="14.25" x14ac:dyDescent="0.2">
      <c r="A391" s="10"/>
      <c r="B391" s="8"/>
    </row>
    <row r="392" spans="1:2" ht="14.25" x14ac:dyDescent="0.2">
      <c r="A392" s="10"/>
      <c r="B392" s="8"/>
    </row>
    <row r="393" spans="1:2" ht="14.25" x14ac:dyDescent="0.2">
      <c r="A393" s="10"/>
      <c r="B393" s="8"/>
    </row>
    <row r="394" spans="1:2" ht="14.25" x14ac:dyDescent="0.2">
      <c r="A394" s="10"/>
      <c r="B394" s="8"/>
    </row>
    <row r="395" spans="1:2" ht="14.25" x14ac:dyDescent="0.2">
      <c r="A395" s="10"/>
      <c r="B395" s="8"/>
    </row>
    <row r="396" spans="1:2" ht="14.25" x14ac:dyDescent="0.2">
      <c r="A396" s="10"/>
      <c r="B396" s="8"/>
    </row>
    <row r="397" spans="1:2" ht="14.25" x14ac:dyDescent="0.2">
      <c r="A397" s="10"/>
      <c r="B397" s="8"/>
    </row>
    <row r="398" spans="1:2" ht="14.25" x14ac:dyDescent="0.2">
      <c r="A398" s="10"/>
      <c r="B398" s="8"/>
    </row>
    <row r="399" spans="1:2" ht="14.25" x14ac:dyDescent="0.2">
      <c r="A399" s="10"/>
      <c r="B399" s="8"/>
    </row>
    <row r="400" spans="1:2" ht="14.25" x14ac:dyDescent="0.2">
      <c r="A400" s="10"/>
      <c r="B400" s="8"/>
    </row>
    <row r="401" spans="1:2" ht="14.25" x14ac:dyDescent="0.2">
      <c r="A401" s="10"/>
      <c r="B401" s="8"/>
    </row>
    <row r="402" spans="1:2" ht="14.25" x14ac:dyDescent="0.2">
      <c r="A402" s="10"/>
      <c r="B402" s="8"/>
    </row>
    <row r="403" spans="1:2" ht="14.25" x14ac:dyDescent="0.2">
      <c r="A403" s="10"/>
      <c r="B403" s="8"/>
    </row>
    <row r="404" spans="1:2" ht="14.25" x14ac:dyDescent="0.2">
      <c r="A404" s="10"/>
      <c r="B404" s="8"/>
    </row>
    <row r="405" spans="1:2" ht="14.25" x14ac:dyDescent="0.2">
      <c r="A405" s="10"/>
      <c r="B405" s="8"/>
    </row>
    <row r="406" spans="1:2" ht="14.25" x14ac:dyDescent="0.2">
      <c r="A406" s="10"/>
      <c r="B406" s="8"/>
    </row>
    <row r="407" spans="1:2" ht="14.25" x14ac:dyDescent="0.2">
      <c r="A407" s="10"/>
      <c r="B407" s="8"/>
    </row>
    <row r="408" spans="1:2" ht="14.25" x14ac:dyDescent="0.2">
      <c r="A408" s="10"/>
      <c r="B408" s="8"/>
    </row>
    <row r="409" spans="1:2" ht="14.25" x14ac:dyDescent="0.2">
      <c r="A409" s="10"/>
      <c r="B409" s="8"/>
    </row>
    <row r="410" spans="1:2" ht="14.25" x14ac:dyDescent="0.2">
      <c r="A410" s="10"/>
      <c r="B410" s="8"/>
    </row>
    <row r="411" spans="1:2" ht="14.25" x14ac:dyDescent="0.2">
      <c r="A411" s="10"/>
      <c r="B411" s="8"/>
    </row>
    <row r="412" spans="1:2" ht="14.25" x14ac:dyDescent="0.2">
      <c r="A412" s="10"/>
      <c r="B412" s="8"/>
    </row>
    <row r="413" spans="1:2" ht="14.25" x14ac:dyDescent="0.2">
      <c r="A413" s="10"/>
      <c r="B413" s="8"/>
    </row>
    <row r="414" spans="1:2" ht="14.25" x14ac:dyDescent="0.2">
      <c r="A414" s="10"/>
      <c r="B414" s="8"/>
    </row>
    <row r="415" spans="1:2" ht="14.25" x14ac:dyDescent="0.2">
      <c r="A415" s="10"/>
      <c r="B415" s="8"/>
    </row>
    <row r="416" spans="1:2" ht="14.25" x14ac:dyDescent="0.2">
      <c r="A416" s="10"/>
      <c r="B416" s="8"/>
    </row>
    <row r="417" spans="1:2" ht="14.25" x14ac:dyDescent="0.2">
      <c r="A417" s="10"/>
      <c r="B417" s="8"/>
    </row>
    <row r="418" spans="1:2" ht="14.25" x14ac:dyDescent="0.2">
      <c r="A418" s="10"/>
      <c r="B418" s="8"/>
    </row>
    <row r="419" spans="1:2" ht="14.25" x14ac:dyDescent="0.2">
      <c r="A419" s="10"/>
      <c r="B419" s="8"/>
    </row>
    <row r="420" spans="1:2" ht="14.25" x14ac:dyDescent="0.2">
      <c r="A420" s="10"/>
      <c r="B420" s="8"/>
    </row>
    <row r="421" spans="1:2" ht="14.25" x14ac:dyDescent="0.2">
      <c r="A421" s="10"/>
      <c r="B421" s="8"/>
    </row>
    <row r="422" spans="1:2" ht="14.25" x14ac:dyDescent="0.2">
      <c r="A422" s="10"/>
      <c r="B422" s="8"/>
    </row>
    <row r="423" spans="1:2" ht="14.25" x14ac:dyDescent="0.2">
      <c r="A423" s="10"/>
      <c r="B423" s="8"/>
    </row>
    <row r="424" spans="1:2" ht="14.25" x14ac:dyDescent="0.2">
      <c r="A424" s="10"/>
      <c r="B424" s="8"/>
    </row>
    <row r="425" spans="1:2" ht="14.25" x14ac:dyDescent="0.2">
      <c r="A425" s="10"/>
      <c r="B425" s="8"/>
    </row>
    <row r="426" spans="1:2" ht="14.25" x14ac:dyDescent="0.2">
      <c r="A426" s="10"/>
      <c r="B426" s="8"/>
    </row>
    <row r="427" spans="1:2" ht="14.25" x14ac:dyDescent="0.2">
      <c r="A427" s="10"/>
      <c r="B427" s="8"/>
    </row>
    <row r="428" spans="1:2" ht="14.25" x14ac:dyDescent="0.2">
      <c r="A428" s="10"/>
      <c r="B428" s="8"/>
    </row>
    <row r="429" spans="1:2" ht="14.25" x14ac:dyDescent="0.2">
      <c r="A429" s="10"/>
      <c r="B429" s="8"/>
    </row>
    <row r="430" spans="1:2" ht="14.25" x14ac:dyDescent="0.2">
      <c r="A430" s="10"/>
      <c r="B430" s="8"/>
    </row>
    <row r="431" spans="1:2" ht="14.25" x14ac:dyDescent="0.2">
      <c r="A431" s="10"/>
      <c r="B431" s="8"/>
    </row>
    <row r="432" spans="1:2" ht="14.25" x14ac:dyDescent="0.2">
      <c r="A432" s="10"/>
      <c r="B432" s="8"/>
    </row>
    <row r="433" spans="1:2" ht="14.25" x14ac:dyDescent="0.2">
      <c r="A433" s="10"/>
      <c r="B433" s="8"/>
    </row>
    <row r="434" spans="1:2" ht="14.25" x14ac:dyDescent="0.2">
      <c r="A434" s="10"/>
      <c r="B434" s="8"/>
    </row>
    <row r="435" spans="1:2" ht="14.25" x14ac:dyDescent="0.2">
      <c r="A435" s="10"/>
      <c r="B435" s="8"/>
    </row>
    <row r="436" spans="1:2" ht="14.25" x14ac:dyDescent="0.2">
      <c r="A436" s="10"/>
      <c r="B436" s="8"/>
    </row>
    <row r="437" spans="1:2" ht="14.25" x14ac:dyDescent="0.2">
      <c r="A437" s="10"/>
      <c r="B437" s="8"/>
    </row>
    <row r="438" spans="1:2" ht="14.25" x14ac:dyDescent="0.2">
      <c r="A438" s="10"/>
      <c r="B438" s="8"/>
    </row>
    <row r="439" spans="1:2" ht="14.25" x14ac:dyDescent="0.2">
      <c r="A439" s="10"/>
      <c r="B439" s="8"/>
    </row>
    <row r="440" spans="1:2" ht="14.25" x14ac:dyDescent="0.2">
      <c r="A440" s="10"/>
      <c r="B440" s="8"/>
    </row>
    <row r="441" spans="1:2" ht="14.25" x14ac:dyDescent="0.2">
      <c r="A441" s="10"/>
      <c r="B441" s="8"/>
    </row>
    <row r="442" spans="1:2" ht="14.25" x14ac:dyDescent="0.2">
      <c r="A442" s="10"/>
      <c r="B442" s="8"/>
    </row>
    <row r="443" spans="1:2" ht="14.25" x14ac:dyDescent="0.2">
      <c r="A443" s="10"/>
      <c r="B443" s="8"/>
    </row>
    <row r="444" spans="1:2" ht="14.25" x14ac:dyDescent="0.2">
      <c r="A444" s="10"/>
      <c r="B444" s="8"/>
    </row>
    <row r="445" spans="1:2" ht="14.25" x14ac:dyDescent="0.2">
      <c r="A445" s="10"/>
      <c r="B445" s="8"/>
    </row>
    <row r="446" spans="1:2" ht="14.25" x14ac:dyDescent="0.2">
      <c r="A446" s="10"/>
      <c r="B446" s="8"/>
    </row>
    <row r="447" spans="1:2" ht="14.25" x14ac:dyDescent="0.2">
      <c r="A447" s="10"/>
      <c r="B447" s="8"/>
    </row>
    <row r="448" spans="1:2" ht="14.25" x14ac:dyDescent="0.2">
      <c r="A448" s="10"/>
      <c r="B448" s="8"/>
    </row>
    <row r="449" spans="1:2" ht="14.25" x14ac:dyDescent="0.2">
      <c r="A449" s="10"/>
      <c r="B449" s="8"/>
    </row>
    <row r="450" spans="1:2" ht="14.25" x14ac:dyDescent="0.2">
      <c r="A450" s="10"/>
      <c r="B450" s="8"/>
    </row>
    <row r="451" spans="1:2" ht="14.25" x14ac:dyDescent="0.2">
      <c r="A451" s="10"/>
      <c r="B451" s="8"/>
    </row>
    <row r="452" spans="1:2" ht="14.25" x14ac:dyDescent="0.2">
      <c r="A452" s="10"/>
      <c r="B452" s="8"/>
    </row>
    <row r="453" spans="1:2" ht="14.25" x14ac:dyDescent="0.2">
      <c r="A453" s="10"/>
      <c r="B453" s="8"/>
    </row>
    <row r="454" spans="1:2" ht="14.25" x14ac:dyDescent="0.2">
      <c r="A454" s="10"/>
      <c r="B454" s="8"/>
    </row>
    <row r="455" spans="1:2" ht="14.25" x14ac:dyDescent="0.2">
      <c r="A455" s="10"/>
      <c r="B455" s="8"/>
    </row>
    <row r="456" spans="1:2" ht="14.25" x14ac:dyDescent="0.2">
      <c r="A456" s="10"/>
      <c r="B456" s="8"/>
    </row>
    <row r="457" spans="1:2" ht="14.25" x14ac:dyDescent="0.2">
      <c r="A457" s="10"/>
      <c r="B457" s="8"/>
    </row>
    <row r="458" spans="1:2" ht="14.25" x14ac:dyDescent="0.2">
      <c r="A458" s="10"/>
      <c r="B458" s="8"/>
    </row>
    <row r="459" spans="1:2" ht="14.25" x14ac:dyDescent="0.2">
      <c r="A459" s="10"/>
      <c r="B459" s="8"/>
    </row>
    <row r="460" spans="1:2" ht="14.25" x14ac:dyDescent="0.2">
      <c r="A460" s="10"/>
      <c r="B460" s="8"/>
    </row>
    <row r="461" spans="1:2" ht="14.25" x14ac:dyDescent="0.2">
      <c r="A461" s="10"/>
      <c r="B461" s="8"/>
    </row>
    <row r="462" spans="1:2" ht="14.25" x14ac:dyDescent="0.2">
      <c r="A462" s="10"/>
      <c r="B462" s="8"/>
    </row>
    <row r="463" spans="1:2" ht="14.25" x14ac:dyDescent="0.2">
      <c r="A463" s="10"/>
      <c r="B463" s="8"/>
    </row>
    <row r="464" spans="1:2" ht="14.25" x14ac:dyDescent="0.2">
      <c r="A464" s="10"/>
      <c r="B464" s="8"/>
    </row>
    <row r="465" spans="1:2" ht="14.25" x14ac:dyDescent="0.2">
      <c r="A465" s="10"/>
      <c r="B465" s="8"/>
    </row>
    <row r="466" spans="1:2" ht="14.25" x14ac:dyDescent="0.2">
      <c r="A466" s="10"/>
      <c r="B466" s="8"/>
    </row>
    <row r="467" spans="1:2" ht="14.25" x14ac:dyDescent="0.2">
      <c r="A467" s="10"/>
      <c r="B467" s="8"/>
    </row>
    <row r="468" spans="1:2" ht="14.25" x14ac:dyDescent="0.2">
      <c r="A468" s="10"/>
      <c r="B468" s="8"/>
    </row>
    <row r="469" spans="1:2" ht="14.25" x14ac:dyDescent="0.2">
      <c r="A469" s="10"/>
      <c r="B469" s="8"/>
    </row>
    <row r="470" spans="1:2" ht="14.25" x14ac:dyDescent="0.2">
      <c r="A470" s="10"/>
      <c r="B470" s="8"/>
    </row>
    <row r="471" spans="1:2" ht="14.25" x14ac:dyDescent="0.2">
      <c r="A471" s="10"/>
      <c r="B471" s="8"/>
    </row>
    <row r="472" spans="1:2" ht="14.25" x14ac:dyDescent="0.2">
      <c r="A472" s="10"/>
      <c r="B472" s="8"/>
    </row>
    <row r="473" spans="1:2" ht="14.25" x14ac:dyDescent="0.2">
      <c r="A473" s="10"/>
      <c r="B473" s="8"/>
    </row>
    <row r="474" spans="1:2" ht="14.25" x14ac:dyDescent="0.2">
      <c r="A474" s="10"/>
      <c r="B474" s="8"/>
    </row>
    <row r="475" spans="1:2" ht="14.25" x14ac:dyDescent="0.2">
      <c r="A475" s="10"/>
      <c r="B475" s="8"/>
    </row>
    <row r="476" spans="1:2" ht="14.25" x14ac:dyDescent="0.2">
      <c r="A476" s="10"/>
      <c r="B476" s="8"/>
    </row>
    <row r="477" spans="1:2" ht="14.25" x14ac:dyDescent="0.2">
      <c r="A477" s="10"/>
      <c r="B477" s="8"/>
    </row>
    <row r="478" spans="1:2" ht="14.25" x14ac:dyDescent="0.2">
      <c r="A478" s="10"/>
      <c r="B478" s="8"/>
    </row>
    <row r="479" spans="1:2" ht="14.25" x14ac:dyDescent="0.2">
      <c r="A479" s="10"/>
      <c r="B479" s="8"/>
    </row>
    <row r="480" spans="1:2" ht="14.25" x14ac:dyDescent="0.2">
      <c r="A480" s="10"/>
      <c r="B480" s="8"/>
    </row>
    <row r="481" spans="1:2" ht="14.25" x14ac:dyDescent="0.2">
      <c r="A481" s="10"/>
      <c r="B481" s="8"/>
    </row>
    <row r="482" spans="1:2" ht="14.25" x14ac:dyDescent="0.2">
      <c r="A482" s="10"/>
      <c r="B482" s="8"/>
    </row>
    <row r="483" spans="1:2" ht="14.25" x14ac:dyDescent="0.2">
      <c r="A483" s="10"/>
      <c r="B483" s="8"/>
    </row>
    <row r="484" spans="1:2" ht="14.25" x14ac:dyDescent="0.2">
      <c r="A484" s="10"/>
      <c r="B484" s="8"/>
    </row>
    <row r="485" spans="1:2" ht="14.25" x14ac:dyDescent="0.2">
      <c r="A485" s="10"/>
      <c r="B485" s="8"/>
    </row>
    <row r="486" spans="1:2" ht="14.25" x14ac:dyDescent="0.2">
      <c r="A486" s="10"/>
      <c r="B486" s="8"/>
    </row>
    <row r="487" spans="1:2" ht="14.25" x14ac:dyDescent="0.2">
      <c r="A487" s="10"/>
      <c r="B487" s="8"/>
    </row>
    <row r="488" spans="1:2" ht="14.25" x14ac:dyDescent="0.2">
      <c r="A488" s="10"/>
      <c r="B488" s="8"/>
    </row>
    <row r="489" spans="1:2" ht="14.25" x14ac:dyDescent="0.2">
      <c r="A489" s="10"/>
      <c r="B489" s="8"/>
    </row>
    <row r="490" spans="1:2" ht="14.25" x14ac:dyDescent="0.2">
      <c r="A490" s="10"/>
      <c r="B490" s="8"/>
    </row>
    <row r="491" spans="1:2" ht="14.25" x14ac:dyDescent="0.2">
      <c r="A491" s="10"/>
      <c r="B491" s="8"/>
    </row>
    <row r="492" spans="1:2" ht="14.25" x14ac:dyDescent="0.2">
      <c r="A492" s="10"/>
      <c r="B492" s="8"/>
    </row>
    <row r="493" spans="1:2" ht="14.25" x14ac:dyDescent="0.2">
      <c r="A493" s="10"/>
      <c r="B493" s="8"/>
    </row>
    <row r="494" spans="1:2" ht="14.25" x14ac:dyDescent="0.2">
      <c r="A494" s="10"/>
      <c r="B494" s="8"/>
    </row>
    <row r="495" spans="1:2" ht="14.25" x14ac:dyDescent="0.2">
      <c r="A495" s="10"/>
      <c r="B495" s="8"/>
    </row>
    <row r="496" spans="1:2" ht="14.25" x14ac:dyDescent="0.2">
      <c r="A496" s="10"/>
      <c r="B496" s="8"/>
    </row>
    <row r="497" spans="1:2" ht="14.25" x14ac:dyDescent="0.2">
      <c r="A497" s="10"/>
      <c r="B497" s="8"/>
    </row>
    <row r="498" spans="1:2" ht="14.25" x14ac:dyDescent="0.2">
      <c r="A498" s="10"/>
      <c r="B498" s="8"/>
    </row>
    <row r="499" spans="1:2" ht="14.25" x14ac:dyDescent="0.2">
      <c r="A499" s="10"/>
      <c r="B499" s="8"/>
    </row>
    <row r="500" spans="1:2" ht="14.25" x14ac:dyDescent="0.2">
      <c r="A500" s="10"/>
      <c r="B500" s="8"/>
    </row>
    <row r="501" spans="1:2" ht="14.25" x14ac:dyDescent="0.2">
      <c r="A501" s="10"/>
      <c r="B501" s="8"/>
    </row>
    <row r="502" spans="1:2" ht="14.25" x14ac:dyDescent="0.2">
      <c r="A502" s="10"/>
      <c r="B502" s="8"/>
    </row>
    <row r="503" spans="1:2" ht="14.25" x14ac:dyDescent="0.2">
      <c r="A503" s="10"/>
      <c r="B503" s="8"/>
    </row>
    <row r="504" spans="1:2" ht="14.25" x14ac:dyDescent="0.2">
      <c r="A504" s="10"/>
      <c r="B504" s="8"/>
    </row>
    <row r="505" spans="1:2" ht="14.25" x14ac:dyDescent="0.2">
      <c r="A505" s="10"/>
      <c r="B505" s="8"/>
    </row>
    <row r="506" spans="1:2" ht="14.25" x14ac:dyDescent="0.2">
      <c r="A506" s="10"/>
      <c r="B506" s="8"/>
    </row>
    <row r="507" spans="1:2" ht="14.25" x14ac:dyDescent="0.2">
      <c r="A507" s="10"/>
      <c r="B507" s="8"/>
    </row>
    <row r="508" spans="1:2" ht="14.25" x14ac:dyDescent="0.2">
      <c r="A508" s="10"/>
      <c r="B508" s="8"/>
    </row>
    <row r="509" spans="1:2" ht="14.25" x14ac:dyDescent="0.2">
      <c r="A509" s="10"/>
      <c r="B509" s="8"/>
    </row>
    <row r="510" spans="1:2" ht="14.25" x14ac:dyDescent="0.2">
      <c r="A510" s="10"/>
      <c r="B510" s="8"/>
    </row>
    <row r="511" spans="1:2" ht="14.25" x14ac:dyDescent="0.2">
      <c r="A511" s="10"/>
      <c r="B511" s="8"/>
    </row>
    <row r="512" spans="1:2" ht="14.25" x14ac:dyDescent="0.2">
      <c r="A512" s="10"/>
      <c r="B512" s="8"/>
    </row>
    <row r="513" spans="1:2" ht="14.25" x14ac:dyDescent="0.2">
      <c r="A513" s="10"/>
      <c r="B513" s="8"/>
    </row>
    <row r="514" spans="1:2" ht="14.25" x14ac:dyDescent="0.2">
      <c r="A514" s="10"/>
      <c r="B514" s="8"/>
    </row>
    <row r="515" spans="1:2" ht="14.25" x14ac:dyDescent="0.2">
      <c r="A515" s="10"/>
      <c r="B515" s="8"/>
    </row>
    <row r="516" spans="1:2" ht="14.25" x14ac:dyDescent="0.2">
      <c r="A516" s="10"/>
      <c r="B516" s="8"/>
    </row>
    <row r="517" spans="1:2" ht="14.25" x14ac:dyDescent="0.2">
      <c r="A517" s="10"/>
      <c r="B517" s="8"/>
    </row>
    <row r="518" spans="1:2" ht="14.25" x14ac:dyDescent="0.2">
      <c r="A518" s="10"/>
      <c r="B518" s="8"/>
    </row>
    <row r="519" spans="1:2" ht="14.25" x14ac:dyDescent="0.2">
      <c r="A519" s="10"/>
      <c r="B519" s="8"/>
    </row>
    <row r="520" spans="1:2" ht="14.25" x14ac:dyDescent="0.2">
      <c r="A520" s="10"/>
      <c r="B520" s="8"/>
    </row>
    <row r="521" spans="1:2" ht="14.25" x14ac:dyDescent="0.2">
      <c r="A521" s="10"/>
      <c r="B521" s="8"/>
    </row>
    <row r="522" spans="1:2" ht="14.25" x14ac:dyDescent="0.2">
      <c r="A522" s="10"/>
      <c r="B522" s="8"/>
    </row>
    <row r="523" spans="1:2" ht="14.25" x14ac:dyDescent="0.2">
      <c r="A523" s="10"/>
      <c r="B523" s="8"/>
    </row>
    <row r="524" spans="1:2" ht="14.25" x14ac:dyDescent="0.2">
      <c r="A524" s="10"/>
      <c r="B524" s="8"/>
    </row>
    <row r="525" spans="1:2" ht="14.25" x14ac:dyDescent="0.2">
      <c r="A525" s="10"/>
      <c r="B525" s="8"/>
    </row>
    <row r="526" spans="1:2" ht="14.25" x14ac:dyDescent="0.2">
      <c r="A526" s="10"/>
      <c r="B526" s="8"/>
    </row>
    <row r="527" spans="1:2" ht="14.25" x14ac:dyDescent="0.2">
      <c r="A527" s="10"/>
      <c r="B527" s="8"/>
    </row>
    <row r="528" spans="1:2" ht="14.25" x14ac:dyDescent="0.2">
      <c r="A528" s="10"/>
      <c r="B528" s="8"/>
    </row>
    <row r="529" spans="1:2" ht="14.25" x14ac:dyDescent="0.2">
      <c r="A529" s="10"/>
      <c r="B529" s="8"/>
    </row>
    <row r="530" spans="1:2" ht="14.25" x14ac:dyDescent="0.2">
      <c r="A530" s="10"/>
      <c r="B530" s="8"/>
    </row>
    <row r="531" spans="1:2" ht="14.25" x14ac:dyDescent="0.2">
      <c r="A531" s="10"/>
      <c r="B531" s="8"/>
    </row>
    <row r="532" spans="1:2" ht="14.25" x14ac:dyDescent="0.2">
      <c r="A532" s="10"/>
      <c r="B532" s="8"/>
    </row>
    <row r="533" spans="1:2" ht="14.25" x14ac:dyDescent="0.2">
      <c r="A533" s="10"/>
      <c r="B533" s="8"/>
    </row>
    <row r="534" spans="1:2" ht="14.25" x14ac:dyDescent="0.2">
      <c r="A534" s="10"/>
      <c r="B534" s="8"/>
    </row>
    <row r="535" spans="1:2" ht="14.25" x14ac:dyDescent="0.2">
      <c r="A535" s="10"/>
      <c r="B535" s="8"/>
    </row>
    <row r="536" spans="1:2" ht="14.25" x14ac:dyDescent="0.2">
      <c r="A536" s="10"/>
      <c r="B536" s="8"/>
    </row>
    <row r="537" spans="1:2" ht="14.25" x14ac:dyDescent="0.2">
      <c r="A537" s="10"/>
      <c r="B537" s="8"/>
    </row>
    <row r="538" spans="1:2" ht="14.25" x14ac:dyDescent="0.2">
      <c r="A538" s="10"/>
      <c r="B538" s="8"/>
    </row>
    <row r="539" spans="1:2" ht="14.25" x14ac:dyDescent="0.2">
      <c r="A539" s="10"/>
      <c r="B539" s="8"/>
    </row>
    <row r="540" spans="1:2" ht="14.25" x14ac:dyDescent="0.2">
      <c r="A540" s="10"/>
      <c r="B540" s="8"/>
    </row>
    <row r="541" spans="1:2" ht="14.25" x14ac:dyDescent="0.2">
      <c r="A541" s="10"/>
      <c r="B541" s="8"/>
    </row>
    <row r="542" spans="1:2" ht="14.25" x14ac:dyDescent="0.2">
      <c r="A542" s="10"/>
      <c r="B542" s="8"/>
    </row>
    <row r="543" spans="1:2" ht="14.25" x14ac:dyDescent="0.2">
      <c r="A543" s="10"/>
      <c r="B543" s="8"/>
    </row>
    <row r="544" spans="1:2" ht="14.25" x14ac:dyDescent="0.2">
      <c r="A544" s="10"/>
      <c r="B544" s="8"/>
    </row>
    <row r="545" spans="1:2" ht="14.25" x14ac:dyDescent="0.2">
      <c r="A545" s="10"/>
      <c r="B545" s="8"/>
    </row>
    <row r="546" spans="1:2" ht="14.25" x14ac:dyDescent="0.2">
      <c r="A546" s="10"/>
      <c r="B546" s="8"/>
    </row>
    <row r="547" spans="1:2" ht="14.25" x14ac:dyDescent="0.2">
      <c r="A547" s="10"/>
      <c r="B547" s="8"/>
    </row>
    <row r="548" spans="1:2" ht="14.25" x14ac:dyDescent="0.2">
      <c r="A548" s="10"/>
      <c r="B548" s="8"/>
    </row>
    <row r="549" spans="1:2" ht="14.25" x14ac:dyDescent="0.2">
      <c r="A549" s="10"/>
      <c r="B549" s="8"/>
    </row>
    <row r="550" spans="1:2" ht="14.25" x14ac:dyDescent="0.2">
      <c r="A550" s="10"/>
      <c r="B550" s="8"/>
    </row>
    <row r="551" spans="1:2" ht="14.25" x14ac:dyDescent="0.2">
      <c r="A551" s="10"/>
      <c r="B551" s="8"/>
    </row>
    <row r="552" spans="1:2" ht="14.25" x14ac:dyDescent="0.2">
      <c r="A552" s="10"/>
      <c r="B552" s="8"/>
    </row>
    <row r="553" spans="1:2" ht="14.25" x14ac:dyDescent="0.2">
      <c r="A553" s="10"/>
      <c r="B553" s="8"/>
    </row>
    <row r="554" spans="1:2" ht="14.25" x14ac:dyDescent="0.2">
      <c r="A554" s="10"/>
      <c r="B554" s="8"/>
    </row>
    <row r="555" spans="1:2" ht="14.25" x14ac:dyDescent="0.2">
      <c r="A555" s="10"/>
      <c r="B555" s="8"/>
    </row>
    <row r="556" spans="1:2" ht="14.25" x14ac:dyDescent="0.2">
      <c r="A556" s="10"/>
      <c r="B556" s="8"/>
    </row>
    <row r="557" spans="1:2" ht="14.25" x14ac:dyDescent="0.2">
      <c r="A557" s="10"/>
      <c r="B557" s="8"/>
    </row>
    <row r="558" spans="1:2" ht="14.25" x14ac:dyDescent="0.2">
      <c r="A558" s="10"/>
      <c r="B558" s="8"/>
    </row>
    <row r="559" spans="1:2" ht="14.25" x14ac:dyDescent="0.2">
      <c r="A559" s="10"/>
      <c r="B559" s="8"/>
    </row>
    <row r="560" spans="1:2" ht="14.25" x14ac:dyDescent="0.2">
      <c r="A560" s="10"/>
      <c r="B560" s="8"/>
    </row>
    <row r="561" spans="1:2" ht="14.25" x14ac:dyDescent="0.2">
      <c r="A561" s="10"/>
      <c r="B561" s="8"/>
    </row>
    <row r="562" spans="1:2" ht="14.25" x14ac:dyDescent="0.2">
      <c r="A562" s="10"/>
      <c r="B562" s="8"/>
    </row>
    <row r="563" spans="1:2" ht="14.25" x14ac:dyDescent="0.2">
      <c r="A563" s="10"/>
      <c r="B563" s="8"/>
    </row>
    <row r="564" spans="1:2" ht="14.25" x14ac:dyDescent="0.2">
      <c r="A564" s="10"/>
      <c r="B564" s="8"/>
    </row>
    <row r="565" spans="1:2" ht="14.25" x14ac:dyDescent="0.2">
      <c r="A565" s="10"/>
      <c r="B565" s="8"/>
    </row>
    <row r="566" spans="1:2" ht="14.25" x14ac:dyDescent="0.2">
      <c r="A566" s="10"/>
      <c r="B566" s="8"/>
    </row>
    <row r="567" spans="1:2" ht="14.25" x14ac:dyDescent="0.2">
      <c r="A567" s="10"/>
      <c r="B567" s="8"/>
    </row>
    <row r="568" spans="1:2" ht="14.25" x14ac:dyDescent="0.2">
      <c r="A568" s="10"/>
      <c r="B568" s="8"/>
    </row>
    <row r="569" spans="1:2" ht="14.25" x14ac:dyDescent="0.2">
      <c r="A569" s="10"/>
      <c r="B569" s="8"/>
    </row>
    <row r="570" spans="1:2" ht="14.25" x14ac:dyDescent="0.2">
      <c r="A570" s="10"/>
      <c r="B570" s="8"/>
    </row>
    <row r="571" spans="1:2" ht="14.25" x14ac:dyDescent="0.2">
      <c r="A571" s="10"/>
      <c r="B571" s="8"/>
    </row>
    <row r="572" spans="1:2" ht="14.25" x14ac:dyDescent="0.2">
      <c r="A572" s="10"/>
      <c r="B572" s="8"/>
    </row>
    <row r="573" spans="1:2" ht="14.25" x14ac:dyDescent="0.2">
      <c r="A573" s="10"/>
      <c r="B573" s="8"/>
    </row>
    <row r="574" spans="1:2" ht="14.25" x14ac:dyDescent="0.2">
      <c r="A574" s="10"/>
      <c r="B574" s="8"/>
    </row>
    <row r="575" spans="1:2" ht="14.25" x14ac:dyDescent="0.2">
      <c r="A575" s="10"/>
      <c r="B575" s="8"/>
    </row>
    <row r="576" spans="1:2" ht="14.25" x14ac:dyDescent="0.2">
      <c r="A576" s="10"/>
      <c r="B576" s="8"/>
    </row>
    <row r="577" spans="1:2" ht="14.25" x14ac:dyDescent="0.2">
      <c r="A577" s="10"/>
      <c r="B577" s="8"/>
    </row>
    <row r="578" spans="1:2" ht="14.25" x14ac:dyDescent="0.2">
      <c r="A578" s="10"/>
      <c r="B578" s="8"/>
    </row>
    <row r="579" spans="1:2" ht="14.25" x14ac:dyDescent="0.2">
      <c r="A579" s="10"/>
      <c r="B579" s="8"/>
    </row>
    <row r="580" spans="1:2" ht="14.25" x14ac:dyDescent="0.2">
      <c r="A580" s="10"/>
      <c r="B580" s="8"/>
    </row>
    <row r="581" spans="1:2" ht="14.25" x14ac:dyDescent="0.2">
      <c r="A581" s="10"/>
      <c r="B581" s="8"/>
    </row>
    <row r="582" spans="1:2" ht="14.25" x14ac:dyDescent="0.2">
      <c r="A582" s="10"/>
      <c r="B582" s="8"/>
    </row>
    <row r="583" spans="1:2" ht="14.25" x14ac:dyDescent="0.2">
      <c r="A583" s="10"/>
      <c r="B583" s="8"/>
    </row>
    <row r="584" spans="1:2" ht="14.25" x14ac:dyDescent="0.2">
      <c r="A584" s="10"/>
      <c r="B584" s="8"/>
    </row>
    <row r="585" spans="1:2" ht="14.25" x14ac:dyDescent="0.2">
      <c r="A585" s="10"/>
      <c r="B585" s="8"/>
    </row>
    <row r="586" spans="1:2" ht="14.25" x14ac:dyDescent="0.2">
      <c r="A586" s="10"/>
      <c r="B586" s="8"/>
    </row>
    <row r="587" spans="1:2" ht="14.25" x14ac:dyDescent="0.2">
      <c r="A587" s="10"/>
      <c r="B587" s="8"/>
    </row>
    <row r="588" spans="1:2" ht="14.25" x14ac:dyDescent="0.2">
      <c r="A588" s="10"/>
      <c r="B588" s="8"/>
    </row>
    <row r="589" spans="1:2" ht="14.25" x14ac:dyDescent="0.2">
      <c r="A589" s="10"/>
      <c r="B589" s="8"/>
    </row>
    <row r="590" spans="1:2" ht="14.25" x14ac:dyDescent="0.2">
      <c r="A590" s="10"/>
      <c r="B590" s="8"/>
    </row>
    <row r="591" spans="1:2" ht="14.25" x14ac:dyDescent="0.2">
      <c r="A591" s="10"/>
      <c r="B591" s="8"/>
    </row>
    <row r="592" spans="1:2" ht="14.25" x14ac:dyDescent="0.2">
      <c r="A592" s="10"/>
      <c r="B592" s="8"/>
    </row>
    <row r="593" spans="1:2" ht="14.25" x14ac:dyDescent="0.2">
      <c r="A593" s="10"/>
      <c r="B593" s="8"/>
    </row>
    <row r="594" spans="1:2" ht="14.25" x14ac:dyDescent="0.2">
      <c r="A594" s="10"/>
      <c r="B594" s="8"/>
    </row>
    <row r="595" spans="1:2" ht="14.25" x14ac:dyDescent="0.2">
      <c r="A595" s="10"/>
      <c r="B595" s="8"/>
    </row>
    <row r="596" spans="1:2" ht="14.25" x14ac:dyDescent="0.2">
      <c r="A596" s="10"/>
      <c r="B596" s="8"/>
    </row>
    <row r="597" spans="1:2" ht="14.25" x14ac:dyDescent="0.2">
      <c r="A597" s="10"/>
      <c r="B597" s="8"/>
    </row>
    <row r="598" spans="1:2" ht="14.25" x14ac:dyDescent="0.2">
      <c r="A598" s="10"/>
      <c r="B598" s="8"/>
    </row>
    <row r="599" spans="1:2" ht="14.25" x14ac:dyDescent="0.2">
      <c r="A599" s="10"/>
      <c r="B599" s="8"/>
    </row>
    <row r="600" spans="1:2" ht="14.25" x14ac:dyDescent="0.2">
      <c r="A600" s="10"/>
      <c r="B600" s="8"/>
    </row>
    <row r="601" spans="1:2" ht="14.25" x14ac:dyDescent="0.2">
      <c r="A601" s="10"/>
      <c r="B601" s="8"/>
    </row>
    <row r="602" spans="1:2" ht="14.25" x14ac:dyDescent="0.2">
      <c r="A602" s="10"/>
      <c r="B602" s="8"/>
    </row>
    <row r="603" spans="1:2" ht="14.25" x14ac:dyDescent="0.2">
      <c r="A603" s="10"/>
      <c r="B603" s="8"/>
    </row>
    <row r="604" spans="1:2" ht="14.25" x14ac:dyDescent="0.2">
      <c r="A604" s="10"/>
      <c r="B604" s="8"/>
    </row>
    <row r="605" spans="1:2" ht="14.25" x14ac:dyDescent="0.2">
      <c r="A605" s="10"/>
      <c r="B605" s="8"/>
    </row>
    <row r="606" spans="1:2" ht="14.25" x14ac:dyDescent="0.2">
      <c r="A606" s="10"/>
      <c r="B606" s="8"/>
    </row>
    <row r="607" spans="1:2" ht="14.25" x14ac:dyDescent="0.2">
      <c r="A607" s="10"/>
      <c r="B607" s="8"/>
    </row>
    <row r="608" spans="1:2" ht="14.25" x14ac:dyDescent="0.2">
      <c r="A608" s="10"/>
      <c r="B608" s="8"/>
    </row>
    <row r="609" spans="1:2" ht="14.25" x14ac:dyDescent="0.2">
      <c r="A609" s="10"/>
      <c r="B609" s="8"/>
    </row>
    <row r="610" spans="1:2" ht="14.25" x14ac:dyDescent="0.2">
      <c r="A610" s="10"/>
      <c r="B610" s="8"/>
    </row>
    <row r="611" spans="1:2" ht="14.25" x14ac:dyDescent="0.2">
      <c r="A611" s="10"/>
      <c r="B611" s="8"/>
    </row>
    <row r="612" spans="1:2" ht="14.25" x14ac:dyDescent="0.2">
      <c r="A612" s="10"/>
      <c r="B612" s="8"/>
    </row>
    <row r="613" spans="1:2" ht="14.25" x14ac:dyDescent="0.2">
      <c r="A613" s="10"/>
      <c r="B613" s="8"/>
    </row>
    <row r="614" spans="1:2" ht="14.25" x14ac:dyDescent="0.2">
      <c r="A614" s="10"/>
      <c r="B614" s="8"/>
    </row>
    <row r="615" spans="1:2" ht="14.25" x14ac:dyDescent="0.2">
      <c r="A615" s="10"/>
      <c r="B615" s="8"/>
    </row>
    <row r="616" spans="1:2" ht="14.25" x14ac:dyDescent="0.2">
      <c r="A616" s="10"/>
      <c r="B616" s="8"/>
    </row>
    <row r="617" spans="1:2" ht="14.25" x14ac:dyDescent="0.2">
      <c r="A617" s="10"/>
      <c r="B617" s="8"/>
    </row>
    <row r="618" spans="1:2" ht="14.25" x14ac:dyDescent="0.2">
      <c r="A618" s="10"/>
      <c r="B618" s="8"/>
    </row>
    <row r="619" spans="1:2" ht="14.25" x14ac:dyDescent="0.2">
      <c r="A619" s="10"/>
      <c r="B619" s="8"/>
    </row>
    <row r="620" spans="1:2" ht="14.25" x14ac:dyDescent="0.2">
      <c r="A620" s="10"/>
      <c r="B620" s="8"/>
    </row>
    <row r="621" spans="1:2" ht="14.25" x14ac:dyDescent="0.2">
      <c r="A621" s="10"/>
      <c r="B621" s="8"/>
    </row>
    <row r="622" spans="1:2" ht="14.25" x14ac:dyDescent="0.2">
      <c r="A622" s="10"/>
      <c r="B622" s="8"/>
    </row>
    <row r="623" spans="1:2" ht="14.25" x14ac:dyDescent="0.2">
      <c r="A623" s="10"/>
      <c r="B623" s="8"/>
    </row>
    <row r="624" spans="1:2" ht="14.25" x14ac:dyDescent="0.2">
      <c r="A624" s="10"/>
      <c r="B624" s="8"/>
    </row>
    <row r="625" spans="1:2" ht="14.25" x14ac:dyDescent="0.2">
      <c r="A625" s="10"/>
      <c r="B625" s="8"/>
    </row>
    <row r="626" spans="1:2" ht="14.25" x14ac:dyDescent="0.2">
      <c r="A626" s="10"/>
      <c r="B626" s="8"/>
    </row>
    <row r="627" spans="1:2" ht="14.25" x14ac:dyDescent="0.2">
      <c r="A627" s="10"/>
      <c r="B627" s="8"/>
    </row>
    <row r="628" spans="1:2" ht="14.25" x14ac:dyDescent="0.2">
      <c r="A628" s="10"/>
      <c r="B628" s="8"/>
    </row>
    <row r="629" spans="1:2" ht="14.25" x14ac:dyDescent="0.2">
      <c r="A629" s="10"/>
      <c r="B629" s="8"/>
    </row>
    <row r="630" spans="1:2" ht="14.25" x14ac:dyDescent="0.2">
      <c r="A630" s="10"/>
      <c r="B630" s="8"/>
    </row>
    <row r="631" spans="1:2" ht="14.25" x14ac:dyDescent="0.2">
      <c r="A631" s="10"/>
      <c r="B631" s="8"/>
    </row>
    <row r="632" spans="1:2" ht="14.25" x14ac:dyDescent="0.2">
      <c r="A632" s="10"/>
      <c r="B632" s="8"/>
    </row>
    <row r="633" spans="1:2" ht="14.25" x14ac:dyDescent="0.2">
      <c r="A633" s="10"/>
      <c r="B633" s="8"/>
    </row>
    <row r="634" spans="1:2" ht="14.25" x14ac:dyDescent="0.2">
      <c r="A634" s="10"/>
      <c r="B634" s="8"/>
    </row>
    <row r="635" spans="1:2" ht="14.25" x14ac:dyDescent="0.2">
      <c r="A635" s="10"/>
      <c r="B635" s="8"/>
    </row>
    <row r="636" spans="1:2" ht="14.25" x14ac:dyDescent="0.2">
      <c r="A636" s="10"/>
      <c r="B636" s="8"/>
    </row>
    <row r="637" spans="1:2" ht="14.25" x14ac:dyDescent="0.2">
      <c r="A637" s="10"/>
      <c r="B637" s="8"/>
    </row>
    <row r="638" spans="1:2" ht="14.25" x14ac:dyDescent="0.2">
      <c r="A638" s="10"/>
      <c r="B638" s="8"/>
    </row>
    <row r="639" spans="1:2" ht="14.25" x14ac:dyDescent="0.2">
      <c r="A639" s="10"/>
      <c r="B639" s="8"/>
    </row>
    <row r="640" spans="1:2" ht="14.25" x14ac:dyDescent="0.2">
      <c r="A640" s="10"/>
      <c r="B640" s="8"/>
    </row>
    <row r="641" spans="1:2" ht="14.25" x14ac:dyDescent="0.2">
      <c r="A641" s="10"/>
      <c r="B641" s="8"/>
    </row>
    <row r="642" spans="1:2" ht="14.25" x14ac:dyDescent="0.2">
      <c r="A642" s="10"/>
      <c r="B642" s="8"/>
    </row>
    <row r="643" spans="1:2" ht="14.25" x14ac:dyDescent="0.2">
      <c r="A643" s="10"/>
      <c r="B643" s="8"/>
    </row>
    <row r="644" spans="1:2" ht="14.25" x14ac:dyDescent="0.2">
      <c r="A644" s="10"/>
      <c r="B644" s="8"/>
    </row>
    <row r="645" spans="1:2" ht="14.25" x14ac:dyDescent="0.2">
      <c r="A645" s="10"/>
      <c r="B645" s="8"/>
    </row>
    <row r="646" spans="1:2" ht="14.25" x14ac:dyDescent="0.2">
      <c r="A646" s="10"/>
      <c r="B646" s="8"/>
    </row>
    <row r="647" spans="1:2" ht="14.25" x14ac:dyDescent="0.2">
      <c r="A647" s="10"/>
      <c r="B647" s="8"/>
    </row>
    <row r="648" spans="1:2" ht="14.25" x14ac:dyDescent="0.2">
      <c r="A648" s="10"/>
      <c r="B648" s="8"/>
    </row>
    <row r="649" spans="1:2" ht="14.25" x14ac:dyDescent="0.2">
      <c r="A649" s="10"/>
      <c r="B649" s="8"/>
    </row>
    <row r="650" spans="1:2" ht="14.25" x14ac:dyDescent="0.2">
      <c r="A650" s="10"/>
      <c r="B650" s="8"/>
    </row>
    <row r="651" spans="1:2" ht="14.25" x14ac:dyDescent="0.2">
      <c r="A651" s="10"/>
      <c r="B651" s="8"/>
    </row>
    <row r="652" spans="1:2" ht="14.25" x14ac:dyDescent="0.2">
      <c r="A652" s="10"/>
      <c r="B652" s="8"/>
    </row>
    <row r="653" spans="1:2" ht="14.25" x14ac:dyDescent="0.2">
      <c r="A653" s="10"/>
      <c r="B653" s="8"/>
    </row>
    <row r="654" spans="1:2" ht="14.25" x14ac:dyDescent="0.2">
      <c r="A654" s="10"/>
      <c r="B654" s="8"/>
    </row>
    <row r="655" spans="1:2" ht="14.25" x14ac:dyDescent="0.2">
      <c r="A655" s="10"/>
      <c r="B655" s="8"/>
    </row>
    <row r="656" spans="1:2" ht="14.25" x14ac:dyDescent="0.2">
      <c r="A656" s="10"/>
      <c r="B656" s="8"/>
    </row>
    <row r="657" spans="1:2" ht="14.25" x14ac:dyDescent="0.2">
      <c r="A657" s="10"/>
      <c r="B657" s="8"/>
    </row>
    <row r="658" spans="1:2" ht="14.25" x14ac:dyDescent="0.2">
      <c r="A658" s="10"/>
      <c r="B658" s="8"/>
    </row>
    <row r="659" spans="1:2" ht="14.25" x14ac:dyDescent="0.2">
      <c r="A659" s="10"/>
      <c r="B659" s="8"/>
    </row>
    <row r="660" spans="1:2" ht="14.25" x14ac:dyDescent="0.2">
      <c r="A660" s="10"/>
      <c r="B660" s="8"/>
    </row>
    <row r="661" spans="1:2" ht="14.25" x14ac:dyDescent="0.2">
      <c r="A661" s="10"/>
      <c r="B661" s="8"/>
    </row>
    <row r="662" spans="1:2" ht="14.25" x14ac:dyDescent="0.2">
      <c r="A662" s="10"/>
      <c r="B662" s="8"/>
    </row>
    <row r="663" spans="1:2" ht="14.25" x14ac:dyDescent="0.2">
      <c r="A663" s="10"/>
      <c r="B663" s="8"/>
    </row>
    <row r="664" spans="1:2" ht="14.25" x14ac:dyDescent="0.2">
      <c r="A664" s="10"/>
      <c r="B664" s="8"/>
    </row>
    <row r="665" spans="1:2" ht="14.25" x14ac:dyDescent="0.2">
      <c r="A665" s="10"/>
      <c r="B665" s="8"/>
    </row>
    <row r="666" spans="1:2" ht="14.25" x14ac:dyDescent="0.2">
      <c r="A666" s="10"/>
      <c r="B666" s="8"/>
    </row>
    <row r="667" spans="1:2" ht="14.25" x14ac:dyDescent="0.2">
      <c r="A667" s="10"/>
      <c r="B667" s="8"/>
    </row>
    <row r="668" spans="1:2" ht="14.25" x14ac:dyDescent="0.2">
      <c r="A668" s="10"/>
      <c r="B668" s="8"/>
    </row>
    <row r="669" spans="1:2" ht="14.25" x14ac:dyDescent="0.2">
      <c r="A669" s="10"/>
      <c r="B669" s="8"/>
    </row>
    <row r="670" spans="1:2" ht="14.25" x14ac:dyDescent="0.2">
      <c r="A670" s="10"/>
      <c r="B670" s="8"/>
    </row>
    <row r="671" spans="1:2" ht="14.25" x14ac:dyDescent="0.2">
      <c r="A671" s="10"/>
      <c r="B671" s="8"/>
    </row>
    <row r="672" spans="1:2" ht="14.25" x14ac:dyDescent="0.2">
      <c r="A672" s="10"/>
      <c r="B672" s="8"/>
    </row>
    <row r="673" spans="1:2" ht="14.25" x14ac:dyDescent="0.2">
      <c r="A673" s="10"/>
      <c r="B673" s="8"/>
    </row>
    <row r="674" spans="1:2" ht="14.25" x14ac:dyDescent="0.2">
      <c r="A674" s="10"/>
      <c r="B674" s="8"/>
    </row>
    <row r="675" spans="1:2" ht="14.25" x14ac:dyDescent="0.2">
      <c r="A675" s="10"/>
      <c r="B675" s="8"/>
    </row>
    <row r="676" spans="1:2" ht="14.25" x14ac:dyDescent="0.2">
      <c r="A676" s="10"/>
      <c r="B676" s="8"/>
    </row>
    <row r="677" spans="1:2" ht="14.25" x14ac:dyDescent="0.2">
      <c r="A677" s="10"/>
      <c r="B677" s="8"/>
    </row>
    <row r="678" spans="1:2" ht="14.25" x14ac:dyDescent="0.2">
      <c r="A678" s="10"/>
      <c r="B678" s="8"/>
    </row>
    <row r="679" spans="1:2" ht="14.25" x14ac:dyDescent="0.2">
      <c r="A679" s="10"/>
      <c r="B679" s="8"/>
    </row>
    <row r="680" spans="1:2" ht="14.25" x14ac:dyDescent="0.2">
      <c r="A680" s="10"/>
      <c r="B680" s="8"/>
    </row>
    <row r="681" spans="1:2" ht="14.25" x14ac:dyDescent="0.2">
      <c r="A681" s="10"/>
      <c r="B681" s="8"/>
    </row>
    <row r="682" spans="1:2" ht="14.25" x14ac:dyDescent="0.2">
      <c r="A682" s="10"/>
      <c r="B682" s="8"/>
    </row>
    <row r="683" spans="1:2" ht="14.25" x14ac:dyDescent="0.2">
      <c r="A683" s="10"/>
      <c r="B683" s="8"/>
    </row>
    <row r="684" spans="1:2" ht="14.25" x14ac:dyDescent="0.2">
      <c r="A684" s="10"/>
      <c r="B684" s="8"/>
    </row>
    <row r="685" spans="1:2" ht="14.25" x14ac:dyDescent="0.2">
      <c r="A685" s="10"/>
      <c r="B685" s="8"/>
    </row>
    <row r="686" spans="1:2" ht="14.25" x14ac:dyDescent="0.2">
      <c r="A686" s="10"/>
      <c r="B686" s="8"/>
    </row>
    <row r="687" spans="1:2" ht="14.25" x14ac:dyDescent="0.2">
      <c r="A687" s="10"/>
      <c r="B687" s="8"/>
    </row>
    <row r="688" spans="1:2" ht="14.25" x14ac:dyDescent="0.2">
      <c r="A688" s="10"/>
      <c r="B688" s="8"/>
    </row>
    <row r="689" spans="1:2" ht="14.25" x14ac:dyDescent="0.2">
      <c r="A689" s="10"/>
      <c r="B689" s="8"/>
    </row>
    <row r="690" spans="1:2" ht="14.25" x14ac:dyDescent="0.2">
      <c r="A690" s="10"/>
      <c r="B690" s="8"/>
    </row>
    <row r="691" spans="1:2" ht="14.25" x14ac:dyDescent="0.2">
      <c r="A691" s="10"/>
      <c r="B691" s="8"/>
    </row>
    <row r="692" spans="1:2" ht="14.25" x14ac:dyDescent="0.2">
      <c r="A692" s="10"/>
      <c r="B692" s="8"/>
    </row>
    <row r="693" spans="1:2" ht="14.25" x14ac:dyDescent="0.2">
      <c r="A693" s="10"/>
      <c r="B693" s="8"/>
    </row>
    <row r="694" spans="1:2" ht="14.25" x14ac:dyDescent="0.2">
      <c r="A694" s="10"/>
      <c r="B694" s="8"/>
    </row>
    <row r="695" spans="1:2" ht="14.25" x14ac:dyDescent="0.2">
      <c r="A695" s="10"/>
      <c r="B695" s="8"/>
    </row>
    <row r="696" spans="1:2" ht="14.25" x14ac:dyDescent="0.2">
      <c r="A696" s="10"/>
      <c r="B696" s="8"/>
    </row>
    <row r="697" spans="1:2" ht="14.25" x14ac:dyDescent="0.2">
      <c r="A697" s="10"/>
      <c r="B697" s="8"/>
    </row>
    <row r="698" spans="1:2" ht="14.25" x14ac:dyDescent="0.2">
      <c r="A698" s="10"/>
      <c r="B698" s="8"/>
    </row>
    <row r="699" spans="1:2" ht="14.25" x14ac:dyDescent="0.2">
      <c r="A699" s="10"/>
      <c r="B699" s="8"/>
    </row>
    <row r="700" spans="1:2" ht="14.25" x14ac:dyDescent="0.2">
      <c r="A700" s="10"/>
      <c r="B700" s="8"/>
    </row>
    <row r="701" spans="1:2" ht="14.25" x14ac:dyDescent="0.2">
      <c r="A701" s="10"/>
      <c r="B701" s="8"/>
    </row>
    <row r="702" spans="1:2" ht="14.25" x14ac:dyDescent="0.2">
      <c r="A702" s="10"/>
      <c r="B702" s="8"/>
    </row>
    <row r="703" spans="1:2" ht="14.25" x14ac:dyDescent="0.2">
      <c r="A703" s="10"/>
      <c r="B703" s="8"/>
    </row>
    <row r="704" spans="1:2" ht="14.25" x14ac:dyDescent="0.2">
      <c r="A704" s="10"/>
      <c r="B704" s="8"/>
    </row>
    <row r="705" spans="1:2" ht="14.25" x14ac:dyDescent="0.2">
      <c r="A705" s="10"/>
      <c r="B705" s="8"/>
    </row>
    <row r="706" spans="1:2" ht="14.25" x14ac:dyDescent="0.2">
      <c r="A706" s="10"/>
      <c r="B706" s="8"/>
    </row>
    <row r="707" spans="1:2" ht="14.25" x14ac:dyDescent="0.2">
      <c r="A707" s="10"/>
      <c r="B707" s="8"/>
    </row>
    <row r="708" spans="1:2" ht="14.25" x14ac:dyDescent="0.2">
      <c r="A708" s="10"/>
      <c r="B708" s="8"/>
    </row>
    <row r="709" spans="1:2" ht="14.25" x14ac:dyDescent="0.2">
      <c r="A709" s="10"/>
      <c r="B709" s="8"/>
    </row>
    <row r="710" spans="1:2" ht="14.25" x14ac:dyDescent="0.2">
      <c r="A710" s="10"/>
      <c r="B710" s="8"/>
    </row>
    <row r="711" spans="1:2" ht="14.25" x14ac:dyDescent="0.2">
      <c r="A711" s="10"/>
      <c r="B711" s="8"/>
    </row>
    <row r="712" spans="1:2" ht="14.25" x14ac:dyDescent="0.2">
      <c r="A712" s="10"/>
      <c r="B712" s="8"/>
    </row>
    <row r="713" spans="1:2" ht="14.25" x14ac:dyDescent="0.2">
      <c r="A713" s="10"/>
      <c r="B713" s="8"/>
    </row>
    <row r="714" spans="1:2" ht="14.25" x14ac:dyDescent="0.2">
      <c r="A714" s="10"/>
      <c r="B714" s="8"/>
    </row>
    <row r="715" spans="1:2" ht="14.25" x14ac:dyDescent="0.2">
      <c r="A715" s="10"/>
      <c r="B715" s="8"/>
    </row>
    <row r="716" spans="1:2" ht="14.25" x14ac:dyDescent="0.2">
      <c r="A716" s="10"/>
      <c r="B716" s="8"/>
    </row>
    <row r="717" spans="1:2" ht="14.25" x14ac:dyDescent="0.2">
      <c r="A717" s="10"/>
      <c r="B717" s="8"/>
    </row>
    <row r="718" spans="1:2" ht="14.25" x14ac:dyDescent="0.2">
      <c r="A718" s="10"/>
      <c r="B718" s="8"/>
    </row>
    <row r="719" spans="1:2" ht="14.25" x14ac:dyDescent="0.2">
      <c r="A719" s="10"/>
      <c r="B719" s="8"/>
    </row>
    <row r="720" spans="1:2" ht="14.25" x14ac:dyDescent="0.2">
      <c r="A720" s="10"/>
      <c r="B720" s="8"/>
    </row>
    <row r="721" spans="1:2" ht="14.25" x14ac:dyDescent="0.2">
      <c r="A721" s="10"/>
      <c r="B721" s="8"/>
    </row>
    <row r="722" spans="1:2" ht="14.25" x14ac:dyDescent="0.2">
      <c r="A722" s="10"/>
      <c r="B722" s="8"/>
    </row>
    <row r="723" spans="1:2" ht="14.25" x14ac:dyDescent="0.2">
      <c r="A723" s="10"/>
      <c r="B723" s="8"/>
    </row>
    <row r="724" spans="1:2" ht="14.25" x14ac:dyDescent="0.2">
      <c r="A724" s="10"/>
      <c r="B724" s="8"/>
    </row>
    <row r="725" spans="1:2" ht="14.25" x14ac:dyDescent="0.2">
      <c r="A725" s="10"/>
      <c r="B725" s="8"/>
    </row>
    <row r="726" spans="1:2" ht="14.25" x14ac:dyDescent="0.2">
      <c r="A726" s="10"/>
      <c r="B726" s="8"/>
    </row>
    <row r="727" spans="1:2" ht="14.25" x14ac:dyDescent="0.2">
      <c r="A727" s="10"/>
      <c r="B727" s="8"/>
    </row>
    <row r="728" spans="1:2" ht="14.25" x14ac:dyDescent="0.2">
      <c r="A728" s="10"/>
      <c r="B728" s="8"/>
    </row>
    <row r="729" spans="1:2" ht="14.25" x14ac:dyDescent="0.2">
      <c r="A729" s="10"/>
      <c r="B729" s="8"/>
    </row>
    <row r="730" spans="1:2" ht="14.25" x14ac:dyDescent="0.2">
      <c r="A730" s="10"/>
      <c r="B730" s="8"/>
    </row>
    <row r="731" spans="1:2" ht="14.25" x14ac:dyDescent="0.2">
      <c r="A731" s="10"/>
      <c r="B731" s="8"/>
    </row>
    <row r="732" spans="1:2" ht="14.25" x14ac:dyDescent="0.2">
      <c r="A732" s="10"/>
      <c r="B732" s="8"/>
    </row>
    <row r="733" spans="1:2" ht="14.25" x14ac:dyDescent="0.2">
      <c r="A733" s="10"/>
      <c r="B733" s="8"/>
    </row>
    <row r="734" spans="1:2" ht="14.25" x14ac:dyDescent="0.2">
      <c r="A734" s="10"/>
      <c r="B734" s="8"/>
    </row>
    <row r="735" spans="1:2" ht="14.25" x14ac:dyDescent="0.2">
      <c r="A735" s="10"/>
      <c r="B735" s="8"/>
    </row>
    <row r="736" spans="1:2" ht="14.25" x14ac:dyDescent="0.2">
      <c r="A736" s="10"/>
      <c r="B736" s="8"/>
    </row>
    <row r="737" spans="1:2" ht="14.25" x14ac:dyDescent="0.2">
      <c r="A737" s="10"/>
      <c r="B737" s="8"/>
    </row>
    <row r="738" spans="1:2" ht="14.25" x14ac:dyDescent="0.2">
      <c r="A738" s="10"/>
      <c r="B738" s="8"/>
    </row>
    <row r="739" spans="1:2" ht="14.25" x14ac:dyDescent="0.2">
      <c r="A739" s="10"/>
      <c r="B739" s="8"/>
    </row>
    <row r="740" spans="1:2" ht="14.25" x14ac:dyDescent="0.2">
      <c r="A740" s="10"/>
      <c r="B740" s="8"/>
    </row>
    <row r="741" spans="1:2" ht="14.25" x14ac:dyDescent="0.2">
      <c r="A741" s="10"/>
      <c r="B741" s="8"/>
    </row>
    <row r="742" spans="1:2" ht="14.25" x14ac:dyDescent="0.2">
      <c r="A742" s="10"/>
      <c r="B742" s="8"/>
    </row>
    <row r="743" spans="1:2" ht="14.25" x14ac:dyDescent="0.2">
      <c r="A743" s="10"/>
      <c r="B743" s="8"/>
    </row>
    <row r="744" spans="1:2" ht="14.25" x14ac:dyDescent="0.2">
      <c r="A744" s="10"/>
      <c r="B744" s="8"/>
    </row>
    <row r="745" spans="1:2" ht="14.25" x14ac:dyDescent="0.2">
      <c r="A745" s="10"/>
      <c r="B745" s="8"/>
    </row>
    <row r="746" spans="1:2" ht="14.25" x14ac:dyDescent="0.2">
      <c r="A746" s="10"/>
      <c r="B746" s="8"/>
    </row>
    <row r="747" spans="1:2" ht="14.25" x14ac:dyDescent="0.2">
      <c r="A747" s="10"/>
      <c r="B747" s="8"/>
    </row>
    <row r="748" spans="1:2" ht="14.25" x14ac:dyDescent="0.2">
      <c r="A748" s="10"/>
      <c r="B748" s="8"/>
    </row>
    <row r="749" spans="1:2" ht="14.25" x14ac:dyDescent="0.2">
      <c r="A749" s="10"/>
      <c r="B749" s="8"/>
    </row>
    <row r="750" spans="1:2" ht="14.25" x14ac:dyDescent="0.2">
      <c r="A750" s="10"/>
      <c r="B750" s="8"/>
    </row>
    <row r="751" spans="1:2" ht="14.25" x14ac:dyDescent="0.2">
      <c r="A751" s="10"/>
      <c r="B751" s="8"/>
    </row>
    <row r="752" spans="1:2" ht="14.25" x14ac:dyDescent="0.2">
      <c r="A752" s="10"/>
      <c r="B752" s="8"/>
    </row>
    <row r="753" spans="1:2" ht="14.25" x14ac:dyDescent="0.2">
      <c r="A753" s="10"/>
      <c r="B753" s="8"/>
    </row>
    <row r="754" spans="1:2" ht="14.25" x14ac:dyDescent="0.2">
      <c r="A754" s="10"/>
      <c r="B754" s="8"/>
    </row>
    <row r="755" spans="1:2" ht="14.25" x14ac:dyDescent="0.2">
      <c r="A755" s="10"/>
      <c r="B755" s="8"/>
    </row>
    <row r="756" spans="1:2" ht="14.25" x14ac:dyDescent="0.2">
      <c r="A756" s="10"/>
      <c r="B756" s="8"/>
    </row>
    <row r="757" spans="1:2" ht="14.25" x14ac:dyDescent="0.2">
      <c r="A757" s="10"/>
      <c r="B757" s="8"/>
    </row>
    <row r="758" spans="1:2" ht="14.25" x14ac:dyDescent="0.2">
      <c r="A758" s="10"/>
      <c r="B758" s="8"/>
    </row>
    <row r="759" spans="1:2" ht="14.25" x14ac:dyDescent="0.2">
      <c r="A759" s="10"/>
      <c r="B759" s="8"/>
    </row>
    <row r="760" spans="1:2" ht="14.25" x14ac:dyDescent="0.2">
      <c r="A760" s="10"/>
      <c r="B760" s="8"/>
    </row>
    <row r="761" spans="1:2" ht="14.25" x14ac:dyDescent="0.2">
      <c r="A761" s="10"/>
      <c r="B761" s="8"/>
    </row>
    <row r="762" spans="1:2" ht="14.25" x14ac:dyDescent="0.2">
      <c r="A762" s="10"/>
      <c r="B762" s="8"/>
    </row>
    <row r="763" spans="1:2" ht="14.25" x14ac:dyDescent="0.2">
      <c r="A763" s="10"/>
      <c r="B763" s="8"/>
    </row>
    <row r="764" spans="1:2" ht="14.25" x14ac:dyDescent="0.2">
      <c r="A764" s="10"/>
      <c r="B764" s="8"/>
    </row>
    <row r="765" spans="1:2" ht="14.25" x14ac:dyDescent="0.2">
      <c r="A765" s="10"/>
      <c r="B765" s="8"/>
    </row>
    <row r="766" spans="1:2" ht="14.25" x14ac:dyDescent="0.2">
      <c r="A766" s="10"/>
      <c r="B766" s="8"/>
    </row>
    <row r="767" spans="1:2" ht="14.25" x14ac:dyDescent="0.2">
      <c r="A767" s="10"/>
      <c r="B767" s="8"/>
    </row>
    <row r="768" spans="1:2" ht="14.25" x14ac:dyDescent="0.2">
      <c r="A768" s="10"/>
      <c r="B768" s="8"/>
    </row>
    <row r="769" spans="1:2" ht="14.25" x14ac:dyDescent="0.2">
      <c r="A769" s="10"/>
      <c r="B769" s="8"/>
    </row>
    <row r="770" spans="1:2" ht="14.25" x14ac:dyDescent="0.2">
      <c r="A770" s="10"/>
      <c r="B770" s="8"/>
    </row>
    <row r="771" spans="1:2" ht="14.25" x14ac:dyDescent="0.2">
      <c r="A771" s="10"/>
      <c r="B771" s="8"/>
    </row>
    <row r="772" spans="1:2" ht="14.25" x14ac:dyDescent="0.2">
      <c r="A772" s="10"/>
      <c r="B772" s="8"/>
    </row>
    <row r="773" spans="1:2" ht="14.25" x14ac:dyDescent="0.2">
      <c r="A773" s="10"/>
      <c r="B773" s="8"/>
    </row>
    <row r="774" spans="1:2" ht="14.25" x14ac:dyDescent="0.2">
      <c r="A774" s="10"/>
      <c r="B774" s="8"/>
    </row>
    <row r="775" spans="1:2" ht="14.25" x14ac:dyDescent="0.2">
      <c r="A775" s="10"/>
      <c r="B775" s="8"/>
    </row>
    <row r="776" spans="1:2" ht="14.25" x14ac:dyDescent="0.2">
      <c r="A776" s="10"/>
      <c r="B776" s="8"/>
    </row>
    <row r="777" spans="1:2" ht="14.25" x14ac:dyDescent="0.2">
      <c r="A777" s="10"/>
      <c r="B777" s="8"/>
    </row>
    <row r="778" spans="1:2" ht="14.25" x14ac:dyDescent="0.2">
      <c r="A778" s="10"/>
      <c r="B778" s="8"/>
    </row>
    <row r="779" spans="1:2" ht="14.25" x14ac:dyDescent="0.2">
      <c r="A779" s="10"/>
      <c r="B779" s="8"/>
    </row>
    <row r="780" spans="1:2" ht="14.25" x14ac:dyDescent="0.2">
      <c r="A780" s="10"/>
      <c r="B780" s="8"/>
    </row>
    <row r="781" spans="1:2" ht="14.25" x14ac:dyDescent="0.2">
      <c r="A781" s="10"/>
      <c r="B781" s="8"/>
    </row>
    <row r="782" spans="1:2" ht="14.25" x14ac:dyDescent="0.2">
      <c r="A782" s="10"/>
      <c r="B782" s="8"/>
    </row>
    <row r="783" spans="1:2" ht="14.25" x14ac:dyDescent="0.2">
      <c r="A783" s="10"/>
      <c r="B783" s="8"/>
    </row>
    <row r="784" spans="1:2" ht="14.25" x14ac:dyDescent="0.2">
      <c r="A784" s="10"/>
      <c r="B784" s="8"/>
    </row>
    <row r="785" spans="1:2" ht="14.25" x14ac:dyDescent="0.2">
      <c r="A785" s="10"/>
      <c r="B785" s="8"/>
    </row>
    <row r="786" spans="1:2" ht="14.25" x14ac:dyDescent="0.2">
      <c r="A786" s="10"/>
      <c r="B786" s="8"/>
    </row>
    <row r="787" spans="1:2" ht="14.25" x14ac:dyDescent="0.2">
      <c r="A787" s="10"/>
      <c r="B787" s="8"/>
    </row>
    <row r="788" spans="1:2" ht="14.25" x14ac:dyDescent="0.2">
      <c r="A788" s="10"/>
      <c r="B788" s="8"/>
    </row>
    <row r="789" spans="1:2" ht="14.25" x14ac:dyDescent="0.2">
      <c r="A789" s="10"/>
      <c r="B789" s="8"/>
    </row>
    <row r="790" spans="1:2" ht="14.25" x14ac:dyDescent="0.2">
      <c r="A790" s="10"/>
      <c r="B790" s="8"/>
    </row>
    <row r="791" spans="1:2" ht="14.25" x14ac:dyDescent="0.2">
      <c r="A791" s="10"/>
      <c r="B791" s="8"/>
    </row>
    <row r="792" spans="1:2" ht="14.25" x14ac:dyDescent="0.2">
      <c r="A792" s="10"/>
      <c r="B792" s="8"/>
    </row>
    <row r="793" spans="1:2" ht="14.25" x14ac:dyDescent="0.2">
      <c r="A793" s="10"/>
      <c r="B793" s="8"/>
    </row>
    <row r="794" spans="1:2" ht="14.25" x14ac:dyDescent="0.2">
      <c r="A794" s="10"/>
      <c r="B794" s="8"/>
    </row>
    <row r="795" spans="1:2" ht="14.25" x14ac:dyDescent="0.2">
      <c r="A795" s="10"/>
      <c r="B795" s="8"/>
    </row>
    <row r="796" spans="1:2" ht="14.25" x14ac:dyDescent="0.2">
      <c r="A796" s="10"/>
      <c r="B796" s="8"/>
    </row>
    <row r="797" spans="1:2" ht="14.25" x14ac:dyDescent="0.2">
      <c r="A797" s="10"/>
      <c r="B797" s="8"/>
    </row>
    <row r="798" spans="1:2" ht="14.25" x14ac:dyDescent="0.2">
      <c r="A798" s="10"/>
      <c r="B798" s="8"/>
    </row>
    <row r="799" spans="1:2" ht="14.25" x14ac:dyDescent="0.2">
      <c r="A799" s="10"/>
      <c r="B799" s="8"/>
    </row>
    <row r="800" spans="1:2" ht="14.25" x14ac:dyDescent="0.2">
      <c r="A800" s="10"/>
      <c r="B800" s="8"/>
    </row>
    <row r="801" spans="1:2" ht="14.25" x14ac:dyDescent="0.2">
      <c r="A801" s="10"/>
      <c r="B801" s="8"/>
    </row>
    <row r="802" spans="1:2" ht="14.25" x14ac:dyDescent="0.2">
      <c r="A802" s="10"/>
      <c r="B802" s="8"/>
    </row>
    <row r="803" spans="1:2" ht="14.25" x14ac:dyDescent="0.2">
      <c r="A803" s="10"/>
      <c r="B803" s="8"/>
    </row>
    <row r="804" spans="1:2" ht="14.25" x14ac:dyDescent="0.2">
      <c r="A804" s="10"/>
      <c r="B804" s="8"/>
    </row>
    <row r="805" spans="1:2" ht="14.25" x14ac:dyDescent="0.2">
      <c r="A805" s="10"/>
      <c r="B805" s="8"/>
    </row>
    <row r="806" spans="1:2" ht="14.25" x14ac:dyDescent="0.2">
      <c r="A806" s="10"/>
      <c r="B806" s="8"/>
    </row>
    <row r="807" spans="1:2" ht="14.25" x14ac:dyDescent="0.2">
      <c r="A807" s="10"/>
      <c r="B807" s="8"/>
    </row>
    <row r="808" spans="1:2" ht="14.25" x14ac:dyDescent="0.2">
      <c r="A808" s="10"/>
      <c r="B808" s="8"/>
    </row>
    <row r="809" spans="1:2" ht="14.25" x14ac:dyDescent="0.2">
      <c r="A809" s="10"/>
      <c r="B809" s="8"/>
    </row>
    <row r="810" spans="1:2" ht="14.25" x14ac:dyDescent="0.2">
      <c r="A810" s="10"/>
      <c r="B810" s="8"/>
    </row>
    <row r="811" spans="1:2" ht="14.25" x14ac:dyDescent="0.2">
      <c r="A811" s="10"/>
      <c r="B811" s="8"/>
    </row>
    <row r="812" spans="1:2" ht="14.25" x14ac:dyDescent="0.2">
      <c r="A812" s="10"/>
      <c r="B812" s="8"/>
    </row>
    <row r="813" spans="1:2" ht="14.25" x14ac:dyDescent="0.2">
      <c r="A813" s="10"/>
      <c r="B813" s="8"/>
    </row>
    <row r="814" spans="1:2" ht="14.25" x14ac:dyDescent="0.2">
      <c r="A814" s="10"/>
      <c r="B814" s="8"/>
    </row>
    <row r="815" spans="1:2" ht="14.25" x14ac:dyDescent="0.2">
      <c r="A815" s="10"/>
      <c r="B815" s="8"/>
    </row>
    <row r="816" spans="1:2" ht="14.25" x14ac:dyDescent="0.2">
      <c r="A816" s="10"/>
      <c r="B816" s="8"/>
    </row>
    <row r="817" spans="1:2" ht="14.25" x14ac:dyDescent="0.2">
      <c r="A817" s="10"/>
      <c r="B817" s="8"/>
    </row>
    <row r="818" spans="1:2" ht="14.25" x14ac:dyDescent="0.2">
      <c r="A818" s="10"/>
      <c r="B818" s="8"/>
    </row>
    <row r="819" spans="1:2" ht="14.25" x14ac:dyDescent="0.2">
      <c r="A819" s="10"/>
      <c r="B819" s="8"/>
    </row>
    <row r="820" spans="1:2" ht="14.25" x14ac:dyDescent="0.2">
      <c r="A820" s="10"/>
      <c r="B820" s="8"/>
    </row>
    <row r="821" spans="1:2" ht="14.25" x14ac:dyDescent="0.2">
      <c r="A821" s="10"/>
      <c r="B821" s="8"/>
    </row>
    <row r="822" spans="1:2" ht="14.25" x14ac:dyDescent="0.2">
      <c r="A822" s="10"/>
      <c r="B822" s="8"/>
    </row>
    <row r="823" spans="1:2" ht="14.25" x14ac:dyDescent="0.2">
      <c r="A823" s="10"/>
      <c r="B823" s="8"/>
    </row>
    <row r="824" spans="1:2" ht="14.25" x14ac:dyDescent="0.2">
      <c r="A824" s="10"/>
      <c r="B824" s="8"/>
    </row>
    <row r="825" spans="1:2" ht="14.25" x14ac:dyDescent="0.2">
      <c r="A825" s="10"/>
      <c r="B825" s="8"/>
    </row>
    <row r="826" spans="1:2" ht="14.25" x14ac:dyDescent="0.2">
      <c r="A826" s="10"/>
      <c r="B826" s="8"/>
    </row>
    <row r="827" spans="1:2" ht="14.25" x14ac:dyDescent="0.2">
      <c r="A827" s="10"/>
      <c r="B827" s="8"/>
    </row>
    <row r="828" spans="1:2" ht="14.25" x14ac:dyDescent="0.2">
      <c r="A828" s="10"/>
      <c r="B828" s="8"/>
    </row>
    <row r="829" spans="1:2" ht="14.25" x14ac:dyDescent="0.2">
      <c r="A829" s="10"/>
      <c r="B829" s="8"/>
    </row>
    <row r="830" spans="1:2" ht="14.25" x14ac:dyDescent="0.2">
      <c r="A830" s="10"/>
      <c r="B830" s="8"/>
    </row>
    <row r="831" spans="1:2" ht="14.25" x14ac:dyDescent="0.2">
      <c r="A831" s="10"/>
      <c r="B831" s="8"/>
    </row>
    <row r="832" spans="1:2" ht="14.25" x14ac:dyDescent="0.2">
      <c r="A832" s="10"/>
      <c r="B832" s="8"/>
    </row>
    <row r="833" spans="1:2" ht="14.25" x14ac:dyDescent="0.2">
      <c r="A833" s="10"/>
      <c r="B833" s="8"/>
    </row>
    <row r="834" spans="1:2" ht="14.25" x14ac:dyDescent="0.2">
      <c r="A834" s="10"/>
      <c r="B834" s="8"/>
    </row>
    <row r="835" spans="1:2" ht="14.25" x14ac:dyDescent="0.2">
      <c r="A835" s="10"/>
      <c r="B835" s="8"/>
    </row>
    <row r="836" spans="1:2" ht="14.25" x14ac:dyDescent="0.2">
      <c r="A836" s="10"/>
      <c r="B836" s="8"/>
    </row>
    <row r="837" spans="1:2" ht="14.25" x14ac:dyDescent="0.2">
      <c r="A837" s="10"/>
      <c r="B837" s="8"/>
    </row>
    <row r="838" spans="1:2" ht="14.25" x14ac:dyDescent="0.2">
      <c r="A838" s="10"/>
      <c r="B838" s="8"/>
    </row>
    <row r="839" spans="1:2" ht="14.25" x14ac:dyDescent="0.2">
      <c r="A839" s="10"/>
      <c r="B839" s="8"/>
    </row>
    <row r="840" spans="1:2" ht="14.25" x14ac:dyDescent="0.2">
      <c r="A840" s="10"/>
      <c r="B840" s="8"/>
    </row>
    <row r="841" spans="1:2" ht="14.25" x14ac:dyDescent="0.2">
      <c r="A841" s="10"/>
      <c r="B841" s="8"/>
    </row>
    <row r="842" spans="1:2" ht="14.25" x14ac:dyDescent="0.2">
      <c r="A842" s="10"/>
      <c r="B842" s="8"/>
    </row>
    <row r="843" spans="1:2" ht="14.25" x14ac:dyDescent="0.2">
      <c r="A843" s="10"/>
      <c r="B843" s="8"/>
    </row>
    <row r="844" spans="1:2" ht="14.25" x14ac:dyDescent="0.2">
      <c r="A844" s="10"/>
      <c r="B844" s="8"/>
    </row>
    <row r="845" spans="1:2" ht="14.25" x14ac:dyDescent="0.2">
      <c r="A845" s="10"/>
      <c r="B845" s="8"/>
    </row>
    <row r="846" spans="1:2" ht="14.25" x14ac:dyDescent="0.2">
      <c r="A846" s="10"/>
      <c r="B846" s="8"/>
    </row>
    <row r="847" spans="1:2" ht="14.25" x14ac:dyDescent="0.2">
      <c r="A847" s="10"/>
      <c r="B847" s="8"/>
    </row>
    <row r="848" spans="1:2" ht="14.25" x14ac:dyDescent="0.2">
      <c r="A848" s="10"/>
      <c r="B848" s="8"/>
    </row>
    <row r="849" spans="1:2" ht="14.25" x14ac:dyDescent="0.2">
      <c r="A849" s="10"/>
      <c r="B849" s="8"/>
    </row>
    <row r="850" spans="1:2" ht="14.25" x14ac:dyDescent="0.2">
      <c r="A850" s="10"/>
      <c r="B850" s="8"/>
    </row>
    <row r="851" spans="1:2" ht="14.25" x14ac:dyDescent="0.2">
      <c r="A851" s="10"/>
      <c r="B851" s="8"/>
    </row>
    <row r="852" spans="1:2" ht="14.25" x14ac:dyDescent="0.2">
      <c r="A852" s="10"/>
      <c r="B852" s="8"/>
    </row>
    <row r="853" spans="1:2" ht="14.25" x14ac:dyDescent="0.2">
      <c r="A853" s="10"/>
      <c r="B853" s="8"/>
    </row>
    <row r="854" spans="1:2" ht="14.25" x14ac:dyDescent="0.2">
      <c r="A854" s="10"/>
      <c r="B854" s="8"/>
    </row>
    <row r="855" spans="1:2" ht="14.25" x14ac:dyDescent="0.2">
      <c r="A855" s="10"/>
      <c r="B855" s="8"/>
    </row>
    <row r="856" spans="1:2" ht="14.25" x14ac:dyDescent="0.2">
      <c r="A856" s="10"/>
      <c r="B856" s="8"/>
    </row>
    <row r="857" spans="1:2" ht="14.25" x14ac:dyDescent="0.2">
      <c r="A857" s="10"/>
      <c r="B857" s="8"/>
    </row>
    <row r="858" spans="1:2" ht="14.25" x14ac:dyDescent="0.2">
      <c r="A858" s="10"/>
      <c r="B858" s="8"/>
    </row>
    <row r="859" spans="1:2" ht="14.25" x14ac:dyDescent="0.2">
      <c r="A859" s="10"/>
      <c r="B859" s="8"/>
    </row>
    <row r="860" spans="1:2" ht="14.25" x14ac:dyDescent="0.2">
      <c r="A860" s="10"/>
      <c r="B860" s="8"/>
    </row>
    <row r="861" spans="1:2" ht="14.25" x14ac:dyDescent="0.2">
      <c r="A861" s="10"/>
      <c r="B861" s="8"/>
    </row>
    <row r="862" spans="1:2" ht="14.25" x14ac:dyDescent="0.2">
      <c r="A862" s="10"/>
      <c r="B862" s="8"/>
    </row>
    <row r="863" spans="1:2" ht="14.25" x14ac:dyDescent="0.2">
      <c r="A863" s="10"/>
      <c r="B863" s="8"/>
    </row>
    <row r="864" spans="1:2" ht="14.25" x14ac:dyDescent="0.2">
      <c r="A864" s="10"/>
      <c r="B864" s="8"/>
    </row>
    <row r="865" spans="1:2" ht="14.25" x14ac:dyDescent="0.2">
      <c r="A865" s="10"/>
      <c r="B865" s="8"/>
    </row>
    <row r="866" spans="1:2" ht="14.25" x14ac:dyDescent="0.2">
      <c r="A866" s="10"/>
      <c r="B866" s="8"/>
    </row>
    <row r="867" spans="1:2" ht="14.25" x14ac:dyDescent="0.2">
      <c r="A867" s="10"/>
      <c r="B867" s="8"/>
    </row>
    <row r="868" spans="1:2" ht="14.25" x14ac:dyDescent="0.2">
      <c r="A868" s="10"/>
      <c r="B868" s="8"/>
    </row>
    <row r="869" spans="1:2" ht="14.25" x14ac:dyDescent="0.2">
      <c r="A869" s="10"/>
      <c r="B869" s="8"/>
    </row>
    <row r="870" spans="1:2" ht="14.25" x14ac:dyDescent="0.2">
      <c r="A870" s="10"/>
      <c r="B870" s="8"/>
    </row>
    <row r="871" spans="1:2" ht="14.25" x14ac:dyDescent="0.2">
      <c r="A871" s="10"/>
      <c r="B871" s="8"/>
    </row>
    <row r="872" spans="1:2" ht="14.25" x14ac:dyDescent="0.2">
      <c r="A872" s="10"/>
      <c r="B872" s="8"/>
    </row>
    <row r="873" spans="1:2" ht="14.25" x14ac:dyDescent="0.2">
      <c r="A873" s="10"/>
      <c r="B873" s="8"/>
    </row>
    <row r="874" spans="1:2" ht="14.25" x14ac:dyDescent="0.2">
      <c r="A874" s="10"/>
      <c r="B874" s="8"/>
    </row>
    <row r="875" spans="1:2" ht="14.25" x14ac:dyDescent="0.2">
      <c r="A875" s="10"/>
      <c r="B875" s="8"/>
    </row>
    <row r="876" spans="1:2" ht="14.25" x14ac:dyDescent="0.2">
      <c r="A876" s="10"/>
      <c r="B876" s="8"/>
    </row>
    <row r="877" spans="1:2" ht="14.25" x14ac:dyDescent="0.2">
      <c r="A877" s="10"/>
      <c r="B877" s="8"/>
    </row>
    <row r="878" spans="1:2" ht="14.25" x14ac:dyDescent="0.2">
      <c r="A878" s="10"/>
      <c r="B878" s="8"/>
    </row>
    <row r="879" spans="1:2" ht="14.25" x14ac:dyDescent="0.2">
      <c r="A879" s="10"/>
      <c r="B879" s="8"/>
    </row>
    <row r="880" spans="1:2" ht="14.25" x14ac:dyDescent="0.2">
      <c r="A880" s="10"/>
      <c r="B880" s="8"/>
    </row>
    <row r="881" spans="1:2" ht="14.25" x14ac:dyDescent="0.2">
      <c r="A881" s="10"/>
      <c r="B881" s="8"/>
    </row>
    <row r="882" spans="1:2" ht="14.25" x14ac:dyDescent="0.2">
      <c r="A882" s="10"/>
      <c r="B882" s="8"/>
    </row>
    <row r="883" spans="1:2" ht="14.25" x14ac:dyDescent="0.2">
      <c r="A883" s="10"/>
      <c r="B883" s="8"/>
    </row>
    <row r="884" spans="1:2" ht="14.25" x14ac:dyDescent="0.2">
      <c r="A884" s="10"/>
      <c r="B884" s="8"/>
    </row>
    <row r="885" spans="1:2" ht="14.25" x14ac:dyDescent="0.2">
      <c r="A885" s="10"/>
      <c r="B885" s="8"/>
    </row>
    <row r="886" spans="1:2" ht="14.25" x14ac:dyDescent="0.2">
      <c r="A886" s="10"/>
      <c r="B886" s="8"/>
    </row>
    <row r="887" spans="1:2" ht="14.25" x14ac:dyDescent="0.2">
      <c r="A887" s="10"/>
      <c r="B887" s="8"/>
    </row>
    <row r="888" spans="1:2" ht="14.25" x14ac:dyDescent="0.2">
      <c r="A888" s="10"/>
      <c r="B888" s="8"/>
    </row>
    <row r="889" spans="1:2" ht="14.25" x14ac:dyDescent="0.2">
      <c r="A889" s="10"/>
      <c r="B889" s="8"/>
    </row>
    <row r="890" spans="1:2" ht="14.25" x14ac:dyDescent="0.2">
      <c r="A890" s="10"/>
      <c r="B890" s="8"/>
    </row>
    <row r="891" spans="1:2" ht="14.25" x14ac:dyDescent="0.2">
      <c r="A891" s="10"/>
      <c r="B891" s="8"/>
    </row>
    <row r="892" spans="1:2" ht="14.25" x14ac:dyDescent="0.2">
      <c r="A892" s="10"/>
      <c r="B892" s="8"/>
    </row>
    <row r="893" spans="1:2" ht="14.25" x14ac:dyDescent="0.2">
      <c r="A893" s="10"/>
      <c r="B893" s="8"/>
    </row>
    <row r="894" spans="1:2" ht="14.25" x14ac:dyDescent="0.2">
      <c r="A894" s="10"/>
      <c r="B894" s="8"/>
    </row>
    <row r="895" spans="1:2" ht="14.25" x14ac:dyDescent="0.2">
      <c r="A895" s="10"/>
      <c r="B895" s="8"/>
    </row>
    <row r="896" spans="1:2" ht="14.25" x14ac:dyDescent="0.2">
      <c r="A896" s="10"/>
      <c r="B896" s="8"/>
    </row>
    <row r="897" spans="1:2" ht="14.25" x14ac:dyDescent="0.2">
      <c r="A897" s="10"/>
      <c r="B897" s="8"/>
    </row>
    <row r="898" spans="1:2" ht="14.25" x14ac:dyDescent="0.2">
      <c r="A898" s="10"/>
      <c r="B898" s="8"/>
    </row>
    <row r="899" spans="1:2" ht="14.25" x14ac:dyDescent="0.2">
      <c r="A899" s="10"/>
      <c r="B899" s="8"/>
    </row>
    <row r="900" spans="1:2" ht="14.25" x14ac:dyDescent="0.2">
      <c r="A900" s="10"/>
      <c r="B900" s="8"/>
    </row>
    <row r="901" spans="1:2" ht="14.25" x14ac:dyDescent="0.2">
      <c r="A901" s="10"/>
      <c r="B901" s="8"/>
    </row>
    <row r="902" spans="1:2" ht="14.25" x14ac:dyDescent="0.2">
      <c r="A902" s="10"/>
      <c r="B902" s="8"/>
    </row>
    <row r="903" spans="1:2" ht="14.25" x14ac:dyDescent="0.2">
      <c r="A903" s="10"/>
      <c r="B903" s="8"/>
    </row>
    <row r="904" spans="1:2" ht="14.25" x14ac:dyDescent="0.2">
      <c r="A904" s="10"/>
      <c r="B904" s="8"/>
    </row>
    <row r="905" spans="1:2" ht="14.25" x14ac:dyDescent="0.2">
      <c r="A905" s="10"/>
      <c r="B905" s="8"/>
    </row>
    <row r="906" spans="1:2" ht="14.25" x14ac:dyDescent="0.2">
      <c r="A906" s="10"/>
      <c r="B906" s="8"/>
    </row>
    <row r="907" spans="1:2" ht="14.25" x14ac:dyDescent="0.2">
      <c r="A907" s="10"/>
      <c r="B907" s="8"/>
    </row>
    <row r="908" spans="1:2" ht="14.25" x14ac:dyDescent="0.2">
      <c r="A908" s="10"/>
      <c r="B908" s="8"/>
    </row>
    <row r="909" spans="1:2" ht="14.25" x14ac:dyDescent="0.2">
      <c r="A909" s="10"/>
      <c r="B909" s="8"/>
    </row>
    <row r="910" spans="1:2" ht="14.25" x14ac:dyDescent="0.2">
      <c r="A910" s="10"/>
      <c r="B910" s="8"/>
    </row>
    <row r="911" spans="1:2" ht="14.25" x14ac:dyDescent="0.2">
      <c r="A911" s="10"/>
      <c r="B911" s="8"/>
    </row>
    <row r="912" spans="1:2" ht="14.25" x14ac:dyDescent="0.2">
      <c r="A912" s="10"/>
      <c r="B912" s="8"/>
    </row>
    <row r="913" spans="1:2" ht="14.25" x14ac:dyDescent="0.2">
      <c r="A913" s="10"/>
      <c r="B913" s="8"/>
    </row>
    <row r="914" spans="1:2" ht="14.25" x14ac:dyDescent="0.2">
      <c r="A914" s="10"/>
      <c r="B914" s="8"/>
    </row>
    <row r="915" spans="1:2" ht="14.25" x14ac:dyDescent="0.2">
      <c r="A915" s="10"/>
      <c r="B915" s="8"/>
    </row>
    <row r="916" spans="1:2" ht="14.25" x14ac:dyDescent="0.2">
      <c r="A916" s="10"/>
      <c r="B916" s="8"/>
    </row>
    <row r="917" spans="1:2" ht="14.25" x14ac:dyDescent="0.2">
      <c r="A917" s="10"/>
      <c r="B917" s="8"/>
    </row>
    <row r="918" spans="1:2" ht="14.25" x14ac:dyDescent="0.2">
      <c r="A918" s="10"/>
      <c r="B918" s="8"/>
    </row>
    <row r="919" spans="1:2" ht="14.25" x14ac:dyDescent="0.2">
      <c r="A919" s="10"/>
      <c r="B919" s="8"/>
    </row>
    <row r="920" spans="1:2" ht="14.25" x14ac:dyDescent="0.2">
      <c r="A920" s="10"/>
      <c r="B920" s="8"/>
    </row>
    <row r="921" spans="1:2" ht="14.25" x14ac:dyDescent="0.2">
      <c r="A921" s="10"/>
      <c r="B921" s="8"/>
    </row>
    <row r="922" spans="1:2" ht="14.25" x14ac:dyDescent="0.2">
      <c r="A922" s="10"/>
      <c r="B922" s="8"/>
    </row>
    <row r="923" spans="1:2" ht="14.25" x14ac:dyDescent="0.2">
      <c r="A923" s="10"/>
      <c r="B923" s="8"/>
    </row>
    <row r="924" spans="1:2" ht="14.25" x14ac:dyDescent="0.2">
      <c r="A924" s="10"/>
      <c r="B924" s="8"/>
    </row>
    <row r="925" spans="1:2" ht="14.25" x14ac:dyDescent="0.2">
      <c r="A925" s="10"/>
      <c r="B925" s="8"/>
    </row>
    <row r="926" spans="1:2" ht="14.25" x14ac:dyDescent="0.2">
      <c r="A926" s="10"/>
      <c r="B926" s="8"/>
    </row>
    <row r="927" spans="1:2" ht="14.25" x14ac:dyDescent="0.2">
      <c r="A927" s="10"/>
      <c r="B927" s="8"/>
    </row>
    <row r="928" spans="1:2" ht="14.25" x14ac:dyDescent="0.2">
      <c r="A928" s="10"/>
      <c r="B928" s="8"/>
    </row>
    <row r="929" spans="1:2" ht="14.25" x14ac:dyDescent="0.2">
      <c r="A929" s="10"/>
      <c r="B929" s="8"/>
    </row>
    <row r="930" spans="1:2" ht="14.25" x14ac:dyDescent="0.2">
      <c r="A930" s="10"/>
      <c r="B930" s="8"/>
    </row>
    <row r="931" spans="1:2" ht="14.25" x14ac:dyDescent="0.2">
      <c r="A931" s="10"/>
      <c r="B931" s="8"/>
    </row>
    <row r="932" spans="1:2" ht="14.25" x14ac:dyDescent="0.2">
      <c r="A932" s="10"/>
      <c r="B932" s="8"/>
    </row>
    <row r="933" spans="1:2" ht="14.25" x14ac:dyDescent="0.2">
      <c r="A933" s="10"/>
      <c r="B933" s="8"/>
    </row>
    <row r="934" spans="1:2" ht="14.25" x14ac:dyDescent="0.2">
      <c r="A934" s="10"/>
      <c r="B934" s="8"/>
    </row>
    <row r="935" spans="1:2" ht="14.25" x14ac:dyDescent="0.2">
      <c r="A935" s="10"/>
      <c r="B935" s="8"/>
    </row>
    <row r="936" spans="1:2" ht="14.25" x14ac:dyDescent="0.2">
      <c r="A936" s="10"/>
      <c r="B936" s="8"/>
    </row>
    <row r="937" spans="1:2" ht="14.25" x14ac:dyDescent="0.2">
      <c r="A937" s="10"/>
      <c r="B937" s="8"/>
    </row>
    <row r="938" spans="1:2" ht="14.25" x14ac:dyDescent="0.2">
      <c r="A938" s="10"/>
      <c r="B938" s="8"/>
    </row>
    <row r="939" spans="1:2" ht="14.25" x14ac:dyDescent="0.2">
      <c r="A939" s="10"/>
      <c r="B939" s="8"/>
    </row>
    <row r="940" spans="1:2" ht="14.25" x14ac:dyDescent="0.2">
      <c r="A940" s="10"/>
      <c r="B940" s="8"/>
    </row>
    <row r="941" spans="1:2" ht="14.25" x14ac:dyDescent="0.2">
      <c r="A941" s="10"/>
      <c r="B941" s="8"/>
    </row>
    <row r="942" spans="1:2" ht="14.25" x14ac:dyDescent="0.2">
      <c r="A942" s="10"/>
      <c r="B942" s="8"/>
    </row>
    <row r="943" spans="1:2" ht="14.25" x14ac:dyDescent="0.2">
      <c r="A943" s="10"/>
      <c r="B943" s="8"/>
    </row>
    <row r="944" spans="1:2" ht="14.25" x14ac:dyDescent="0.2">
      <c r="A944" s="10"/>
      <c r="B944" s="8"/>
    </row>
    <row r="945" spans="1:2" ht="14.25" x14ac:dyDescent="0.2">
      <c r="A945" s="10"/>
      <c r="B945" s="8"/>
    </row>
    <row r="946" spans="1:2" ht="14.25" x14ac:dyDescent="0.2">
      <c r="A946" s="10"/>
      <c r="B946" s="8"/>
    </row>
    <row r="947" spans="1:2" ht="14.25" x14ac:dyDescent="0.2">
      <c r="A947" s="10"/>
      <c r="B947" s="8"/>
    </row>
    <row r="948" spans="1:2" ht="14.25" x14ac:dyDescent="0.2">
      <c r="A948" s="10"/>
      <c r="B948" s="8"/>
    </row>
    <row r="949" spans="1:2" ht="14.25" x14ac:dyDescent="0.2">
      <c r="A949" s="10"/>
      <c r="B949" s="8"/>
    </row>
    <row r="950" spans="1:2" ht="14.25" x14ac:dyDescent="0.2">
      <c r="A950" s="10"/>
      <c r="B950" s="8"/>
    </row>
    <row r="951" spans="1:2" ht="14.25" x14ac:dyDescent="0.2">
      <c r="A951" s="10"/>
      <c r="B951" s="8"/>
    </row>
    <row r="952" spans="1:2" ht="14.25" x14ac:dyDescent="0.2">
      <c r="A952" s="10"/>
      <c r="B952" s="8"/>
    </row>
    <row r="953" spans="1:2" ht="14.25" x14ac:dyDescent="0.2">
      <c r="A953" s="10"/>
      <c r="B953" s="8"/>
    </row>
    <row r="954" spans="1:2" ht="14.25" x14ac:dyDescent="0.2">
      <c r="A954" s="10"/>
      <c r="B954" s="8"/>
    </row>
    <row r="955" spans="1:2" ht="14.25" x14ac:dyDescent="0.2">
      <c r="A955" s="10"/>
      <c r="B955" s="8"/>
    </row>
    <row r="956" spans="1:2" ht="14.25" x14ac:dyDescent="0.2">
      <c r="A956" s="10"/>
      <c r="B956" s="8"/>
    </row>
    <row r="957" spans="1:2" ht="14.25" x14ac:dyDescent="0.2">
      <c r="A957" s="10"/>
      <c r="B957" s="8"/>
    </row>
    <row r="958" spans="1:2" ht="14.25" x14ac:dyDescent="0.2">
      <c r="A958" s="10"/>
      <c r="B958" s="8"/>
    </row>
    <row r="959" spans="1:2" ht="14.25" x14ac:dyDescent="0.2">
      <c r="A959" s="10"/>
      <c r="B959" s="8"/>
    </row>
    <row r="960" spans="1:2" ht="14.25" x14ac:dyDescent="0.2">
      <c r="A960" s="10"/>
      <c r="B960" s="8"/>
    </row>
    <row r="961" spans="1:2" ht="14.25" x14ac:dyDescent="0.2">
      <c r="A961" s="10"/>
      <c r="B961" s="8"/>
    </row>
    <row r="962" spans="1:2" ht="14.25" x14ac:dyDescent="0.2">
      <c r="A962" s="10"/>
      <c r="B962" s="8"/>
    </row>
    <row r="963" spans="1:2" ht="14.25" x14ac:dyDescent="0.2">
      <c r="A963" s="10"/>
      <c r="B963" s="8"/>
    </row>
    <row r="964" spans="1:2" ht="14.25" x14ac:dyDescent="0.2">
      <c r="A964" s="10"/>
      <c r="B964" s="8"/>
    </row>
    <row r="965" spans="1:2" ht="14.25" x14ac:dyDescent="0.2">
      <c r="A965" s="10"/>
      <c r="B965" s="8"/>
    </row>
    <row r="966" spans="1:2" ht="14.25" x14ac:dyDescent="0.2">
      <c r="A966" s="10"/>
      <c r="B966" s="8"/>
    </row>
    <row r="967" spans="1:2" ht="14.25" x14ac:dyDescent="0.2">
      <c r="A967" s="10"/>
      <c r="B967" s="8"/>
    </row>
    <row r="968" spans="1:2" ht="14.25" x14ac:dyDescent="0.2">
      <c r="A968" s="10"/>
      <c r="B968" s="8"/>
    </row>
    <row r="969" spans="1:2" ht="14.25" x14ac:dyDescent="0.2">
      <c r="A969" s="10"/>
      <c r="B969" s="8"/>
    </row>
    <row r="970" spans="1:2" ht="14.25" x14ac:dyDescent="0.2">
      <c r="A970" s="10"/>
      <c r="B970" s="8"/>
    </row>
    <row r="971" spans="1:2" ht="14.25" x14ac:dyDescent="0.2">
      <c r="A971" s="10"/>
      <c r="B971" s="8"/>
    </row>
    <row r="972" spans="1:2" ht="14.25" x14ac:dyDescent="0.2">
      <c r="A972" s="10"/>
      <c r="B972" s="8"/>
    </row>
    <row r="973" spans="1:2" ht="14.25" x14ac:dyDescent="0.2">
      <c r="A973" s="10"/>
      <c r="B973" s="8"/>
    </row>
    <row r="974" spans="1:2" ht="14.25" x14ac:dyDescent="0.2">
      <c r="A974" s="10"/>
      <c r="B974" s="8"/>
    </row>
    <row r="975" spans="1:2" ht="14.25" x14ac:dyDescent="0.2">
      <c r="A975" s="10"/>
      <c r="B975" s="8"/>
    </row>
    <row r="976" spans="1:2" ht="14.25" x14ac:dyDescent="0.2">
      <c r="A976" s="10"/>
      <c r="B976" s="8"/>
    </row>
    <row r="977" spans="1:2" ht="14.25" x14ac:dyDescent="0.2">
      <c r="A977" s="10"/>
      <c r="B977" s="8"/>
    </row>
    <row r="978" spans="1:2" ht="14.25" x14ac:dyDescent="0.2">
      <c r="A978" s="10"/>
      <c r="B978" s="8"/>
    </row>
    <row r="979" spans="1:2" ht="14.25" x14ac:dyDescent="0.2">
      <c r="A979" s="10"/>
      <c r="B979" s="8"/>
    </row>
    <row r="980" spans="1:2" ht="14.25" x14ac:dyDescent="0.2">
      <c r="A980" s="10"/>
      <c r="B980" s="8"/>
    </row>
    <row r="981" spans="1:2" ht="14.25" x14ac:dyDescent="0.2">
      <c r="A981" s="10"/>
      <c r="B981" s="8"/>
    </row>
    <row r="982" spans="1:2" ht="14.25" x14ac:dyDescent="0.2">
      <c r="A982" s="10"/>
      <c r="B982" s="8"/>
    </row>
    <row r="983" spans="1:2" ht="14.25" x14ac:dyDescent="0.2">
      <c r="A983" s="10"/>
      <c r="B983" s="8"/>
    </row>
    <row r="984" spans="1:2" ht="14.25" x14ac:dyDescent="0.2">
      <c r="A984" s="10"/>
      <c r="B984" s="8"/>
    </row>
    <row r="985" spans="1:2" ht="14.25" x14ac:dyDescent="0.2">
      <c r="A985" s="10"/>
      <c r="B985" s="8"/>
    </row>
    <row r="986" spans="1:2" ht="14.25" x14ac:dyDescent="0.2">
      <c r="A986" s="10"/>
      <c r="B986" s="8"/>
    </row>
    <row r="987" spans="1:2" ht="14.25" x14ac:dyDescent="0.2">
      <c r="A987" s="10"/>
      <c r="B987" s="8"/>
    </row>
    <row r="988" spans="1:2" ht="14.25" x14ac:dyDescent="0.2">
      <c r="A988" s="10"/>
      <c r="B988" s="8"/>
    </row>
    <row r="989" spans="1:2" ht="14.25" x14ac:dyDescent="0.2">
      <c r="A989" s="10"/>
      <c r="B989" s="8"/>
    </row>
    <row r="990" spans="1:2" ht="14.25" x14ac:dyDescent="0.2">
      <c r="A990" s="10"/>
      <c r="B990" s="8"/>
    </row>
    <row r="991" spans="1:2" ht="14.25" x14ac:dyDescent="0.2">
      <c r="A991" s="10"/>
      <c r="B991" s="8"/>
    </row>
    <row r="992" spans="1:2" ht="14.25" x14ac:dyDescent="0.2">
      <c r="A992" s="10"/>
      <c r="B992" s="8"/>
    </row>
    <row r="993" spans="1:2" ht="14.25" x14ac:dyDescent="0.2">
      <c r="A993" s="10"/>
      <c r="B993" s="8"/>
    </row>
    <row r="994" spans="1:2" ht="14.25" x14ac:dyDescent="0.2">
      <c r="A994" s="10"/>
      <c r="B994" s="8"/>
    </row>
    <row r="995" spans="1:2" ht="14.25" x14ac:dyDescent="0.2">
      <c r="A995" s="10"/>
      <c r="B995" s="8"/>
    </row>
    <row r="996" spans="1:2" ht="14.25" x14ac:dyDescent="0.2">
      <c r="A996" s="10"/>
      <c r="B996" s="8"/>
    </row>
    <row r="997" spans="1:2" ht="14.25" x14ac:dyDescent="0.2">
      <c r="A997" s="10"/>
      <c r="B997" s="8"/>
    </row>
    <row r="998" spans="1:2" ht="14.25" x14ac:dyDescent="0.2">
      <c r="A998" s="10"/>
      <c r="B998" s="8"/>
    </row>
    <row r="999" spans="1:2" ht="14.25" x14ac:dyDescent="0.2">
      <c r="A999" s="10"/>
      <c r="B999" s="8"/>
    </row>
    <row r="1000" spans="1:2" ht="14.25" x14ac:dyDescent="0.2">
      <c r="A1000" s="10"/>
      <c r="B1000" s="8"/>
    </row>
    <row r="1001" spans="1:2" ht="14.25" x14ac:dyDescent="0.2">
      <c r="A1001" s="10"/>
      <c r="B1001" s="8"/>
    </row>
    <row r="1002" spans="1:2" ht="14.25" x14ac:dyDescent="0.2">
      <c r="A1002" s="10"/>
      <c r="B1002" s="8"/>
    </row>
    <row r="1003" spans="1:2" ht="14.25" x14ac:dyDescent="0.2">
      <c r="A1003" s="10"/>
      <c r="B1003" s="8"/>
    </row>
    <row r="1004" spans="1:2" ht="14.25" x14ac:dyDescent="0.2">
      <c r="A1004" s="10"/>
      <c r="B1004" s="8"/>
    </row>
    <row r="1005" spans="1:2" ht="14.25" x14ac:dyDescent="0.2">
      <c r="A1005" s="10"/>
      <c r="B1005" s="8"/>
    </row>
    <row r="1006" spans="1:2" ht="14.25" x14ac:dyDescent="0.2">
      <c r="A1006" s="10"/>
      <c r="B1006" s="8"/>
    </row>
    <row r="1007" spans="1:2" ht="14.25" x14ac:dyDescent="0.2">
      <c r="A1007" s="10"/>
      <c r="B1007" s="8"/>
    </row>
    <row r="1008" spans="1:2" ht="14.25" x14ac:dyDescent="0.2">
      <c r="A1008" s="10"/>
      <c r="B1008" s="8"/>
    </row>
    <row r="1009" spans="1:2" ht="14.25" x14ac:dyDescent="0.2">
      <c r="A1009" s="10"/>
      <c r="B1009" s="8"/>
    </row>
    <row r="1010" spans="1:2" ht="14.25" x14ac:dyDescent="0.2">
      <c r="A1010" s="10"/>
      <c r="B1010" s="8"/>
    </row>
    <row r="1011" spans="1:2" ht="14.25" x14ac:dyDescent="0.2">
      <c r="A1011" s="10"/>
      <c r="B1011" s="8"/>
    </row>
    <row r="1012" spans="1:2" ht="14.25" x14ac:dyDescent="0.2">
      <c r="A1012" s="10"/>
      <c r="B1012" s="8"/>
    </row>
    <row r="1013" spans="1:2" ht="14.25" x14ac:dyDescent="0.2">
      <c r="A1013" s="10"/>
      <c r="B1013" s="8"/>
    </row>
    <row r="1014" spans="1:2" ht="14.25" x14ac:dyDescent="0.2">
      <c r="A1014" s="10"/>
      <c r="B1014" s="8"/>
    </row>
    <row r="1015" spans="1:2" ht="14.25" x14ac:dyDescent="0.2">
      <c r="A1015" s="10"/>
      <c r="B1015" s="8"/>
    </row>
    <row r="1016" spans="1:2" ht="14.25" x14ac:dyDescent="0.2">
      <c r="A1016" s="10"/>
      <c r="B1016" s="8"/>
    </row>
    <row r="1017" spans="1:2" ht="14.25" x14ac:dyDescent="0.2">
      <c r="A1017" s="10"/>
      <c r="B1017" s="8"/>
    </row>
    <row r="1018" spans="1:2" ht="14.25" x14ac:dyDescent="0.2">
      <c r="A1018" s="10"/>
      <c r="B1018" s="8"/>
    </row>
    <row r="1019" spans="1:2" ht="14.25" x14ac:dyDescent="0.2">
      <c r="A1019" s="10"/>
      <c r="B1019" s="8"/>
    </row>
    <row r="1020" spans="1:2" ht="14.25" x14ac:dyDescent="0.2">
      <c r="A1020" s="10"/>
      <c r="B1020" s="8"/>
    </row>
    <row r="1021" spans="1:2" ht="14.25" x14ac:dyDescent="0.2">
      <c r="A1021" s="10"/>
      <c r="B1021" s="8"/>
    </row>
    <row r="1022" spans="1:2" ht="14.25" x14ac:dyDescent="0.2">
      <c r="A1022" s="10"/>
      <c r="B1022" s="8"/>
    </row>
    <row r="1023" spans="1:2" ht="14.25" x14ac:dyDescent="0.2">
      <c r="A1023" s="10"/>
      <c r="B1023" s="8"/>
    </row>
    <row r="1024" spans="1:2" ht="14.25" x14ac:dyDescent="0.2">
      <c r="A1024" s="10"/>
      <c r="B1024" s="8"/>
    </row>
    <row r="1025" spans="1:2" ht="14.25" x14ac:dyDescent="0.2">
      <c r="A1025" s="10"/>
      <c r="B1025" s="8"/>
    </row>
    <row r="1026" spans="1:2" ht="14.25" x14ac:dyDescent="0.2">
      <c r="A1026" s="10"/>
      <c r="B1026" s="8"/>
    </row>
    <row r="1027" spans="1:2" ht="14.25" x14ac:dyDescent="0.2">
      <c r="A1027" s="10"/>
      <c r="B1027" s="8"/>
    </row>
    <row r="1028" spans="1:2" ht="14.25" x14ac:dyDescent="0.2">
      <c r="A1028" s="10"/>
      <c r="B1028" s="8"/>
    </row>
    <row r="1029" spans="1:2" ht="14.25" x14ac:dyDescent="0.2">
      <c r="A1029" s="10"/>
      <c r="B1029" s="8"/>
    </row>
    <row r="1030" spans="1:2" ht="14.25" x14ac:dyDescent="0.2">
      <c r="A1030" s="10"/>
      <c r="B1030" s="8"/>
    </row>
    <row r="1031" spans="1:2" ht="14.25" x14ac:dyDescent="0.2">
      <c r="A1031" s="10"/>
      <c r="B1031" s="8"/>
    </row>
    <row r="1032" spans="1:2" ht="14.25" x14ac:dyDescent="0.2">
      <c r="A1032" s="10"/>
      <c r="B1032" s="8"/>
    </row>
    <row r="1033" spans="1:2" ht="14.25" x14ac:dyDescent="0.2">
      <c r="A1033" s="10"/>
      <c r="B1033" s="8"/>
    </row>
    <row r="1034" spans="1:2" ht="14.25" x14ac:dyDescent="0.2">
      <c r="A1034" s="10"/>
      <c r="B1034" s="8"/>
    </row>
    <row r="1035" spans="1:2" ht="14.25" x14ac:dyDescent="0.2">
      <c r="A1035" s="10"/>
      <c r="B1035" s="8"/>
    </row>
    <row r="1036" spans="1:2" ht="14.25" x14ac:dyDescent="0.2">
      <c r="A1036" s="10"/>
      <c r="B1036" s="8"/>
    </row>
    <row r="1037" spans="1:2" ht="14.25" x14ac:dyDescent="0.2">
      <c r="A1037" s="10"/>
      <c r="B1037" s="8"/>
    </row>
    <row r="1038" spans="1:2" ht="14.25" x14ac:dyDescent="0.2">
      <c r="A1038" s="10"/>
      <c r="B1038" s="8"/>
    </row>
    <row r="1039" spans="1:2" ht="14.25" x14ac:dyDescent="0.2">
      <c r="A1039" s="10"/>
      <c r="B1039" s="8"/>
    </row>
    <row r="1040" spans="1:2" ht="14.25" x14ac:dyDescent="0.2">
      <c r="A1040" s="10"/>
      <c r="B1040" s="8"/>
    </row>
    <row r="1041" spans="1:2" ht="14.25" x14ac:dyDescent="0.2">
      <c r="A1041" s="10"/>
      <c r="B1041" s="8"/>
    </row>
    <row r="1042" spans="1:2" ht="14.25" x14ac:dyDescent="0.2">
      <c r="A1042" s="10"/>
      <c r="B1042" s="8"/>
    </row>
    <row r="1043" spans="1:2" ht="14.25" x14ac:dyDescent="0.2">
      <c r="A1043" s="10"/>
      <c r="B1043" s="8"/>
    </row>
    <row r="1044" spans="1:2" ht="14.25" x14ac:dyDescent="0.2">
      <c r="A1044" s="10"/>
      <c r="B1044" s="8"/>
    </row>
    <row r="1045" spans="1:2" ht="14.25" x14ac:dyDescent="0.2">
      <c r="A1045" s="10"/>
      <c r="B1045" s="8"/>
    </row>
    <row r="1046" spans="1:2" ht="14.25" x14ac:dyDescent="0.2">
      <c r="A1046" s="10"/>
      <c r="B1046" s="8"/>
    </row>
    <row r="1047" spans="1:2" ht="14.25" x14ac:dyDescent="0.2">
      <c r="A1047" s="10"/>
      <c r="B1047" s="8"/>
    </row>
    <row r="1048" spans="1:2" ht="14.25" x14ac:dyDescent="0.2">
      <c r="A1048" s="10"/>
      <c r="B1048" s="8"/>
    </row>
    <row r="1049" spans="1:2" ht="14.25" x14ac:dyDescent="0.2">
      <c r="A1049" s="10"/>
      <c r="B1049" s="8"/>
    </row>
    <row r="1050" spans="1:2" ht="14.25" x14ac:dyDescent="0.2">
      <c r="A1050" s="10"/>
      <c r="B1050" s="8"/>
    </row>
    <row r="1051" spans="1:2" ht="14.25" x14ac:dyDescent="0.2">
      <c r="A1051" s="10"/>
      <c r="B1051" s="8"/>
    </row>
    <row r="1052" spans="1:2" ht="14.25" x14ac:dyDescent="0.2">
      <c r="A1052" s="10"/>
      <c r="B1052" s="8"/>
    </row>
    <row r="1053" spans="1:2" ht="14.25" x14ac:dyDescent="0.2">
      <c r="A1053" s="10"/>
      <c r="B1053" s="8"/>
    </row>
    <row r="1054" spans="1:2" ht="14.25" x14ac:dyDescent="0.2">
      <c r="A1054" s="10"/>
      <c r="B1054" s="8"/>
    </row>
    <row r="1055" spans="1:2" ht="14.25" x14ac:dyDescent="0.2">
      <c r="A1055" s="10"/>
      <c r="B1055" s="8"/>
    </row>
    <row r="1056" spans="1:2" ht="14.25" x14ac:dyDescent="0.2">
      <c r="A1056" s="10"/>
      <c r="B1056" s="8"/>
    </row>
    <row r="1057" spans="1:2" ht="14.25" x14ac:dyDescent="0.2">
      <c r="A1057" s="10"/>
      <c r="B1057" s="8"/>
    </row>
    <row r="1058" spans="1:2" ht="14.25" x14ac:dyDescent="0.2">
      <c r="A1058" s="10"/>
      <c r="B1058" s="8"/>
    </row>
    <row r="1059" spans="1:2" ht="14.25" x14ac:dyDescent="0.2">
      <c r="A1059" s="10"/>
      <c r="B1059" s="8"/>
    </row>
    <row r="1060" spans="1:2" ht="14.25" x14ac:dyDescent="0.2">
      <c r="A1060" s="10"/>
      <c r="B1060" s="8"/>
    </row>
    <row r="1061" spans="1:2" ht="14.25" x14ac:dyDescent="0.2">
      <c r="A1061" s="10"/>
      <c r="B1061" s="8"/>
    </row>
    <row r="1062" spans="1:2" ht="14.25" x14ac:dyDescent="0.2">
      <c r="A1062" s="10"/>
      <c r="B1062" s="8"/>
    </row>
    <row r="1063" spans="1:2" ht="14.25" x14ac:dyDescent="0.2">
      <c r="A1063" s="10"/>
      <c r="B1063" s="8"/>
    </row>
    <row r="1064" spans="1:2" ht="14.25" x14ac:dyDescent="0.2">
      <c r="A1064" s="10"/>
      <c r="B1064" s="8"/>
    </row>
    <row r="1065" spans="1:2" ht="14.25" x14ac:dyDescent="0.2">
      <c r="A1065" s="10"/>
      <c r="B1065" s="8"/>
    </row>
    <row r="1066" spans="1:2" ht="14.25" x14ac:dyDescent="0.2">
      <c r="A1066" s="10"/>
      <c r="B1066" s="8"/>
    </row>
    <row r="1067" spans="1:2" ht="14.25" x14ac:dyDescent="0.2">
      <c r="A1067" s="10"/>
      <c r="B1067" s="8"/>
    </row>
    <row r="1068" spans="1:2" ht="14.25" x14ac:dyDescent="0.2">
      <c r="A1068" s="10"/>
      <c r="B1068" s="8"/>
    </row>
    <row r="1069" spans="1:2" ht="14.25" x14ac:dyDescent="0.2">
      <c r="A1069" s="10"/>
      <c r="B1069" s="8"/>
    </row>
    <row r="1070" spans="1:2" ht="14.25" x14ac:dyDescent="0.2">
      <c r="A1070" s="10"/>
      <c r="B1070" s="8"/>
    </row>
    <row r="1071" spans="1:2" ht="14.25" x14ac:dyDescent="0.2">
      <c r="A1071" s="10"/>
      <c r="B1071" s="8"/>
    </row>
    <row r="1072" spans="1:2" ht="14.25" x14ac:dyDescent="0.2">
      <c r="A1072" s="10"/>
      <c r="B1072" s="8"/>
    </row>
    <row r="1073" spans="1:2" ht="14.25" x14ac:dyDescent="0.2">
      <c r="A1073" s="10"/>
      <c r="B1073" s="8"/>
    </row>
    <row r="1074" spans="1:2" ht="14.25" x14ac:dyDescent="0.2">
      <c r="A1074" s="10"/>
      <c r="B1074" s="8"/>
    </row>
    <row r="1075" spans="1:2" ht="14.25" x14ac:dyDescent="0.2">
      <c r="A1075" s="10"/>
      <c r="B1075" s="8"/>
    </row>
    <row r="1076" spans="1:2" ht="14.25" x14ac:dyDescent="0.2">
      <c r="A1076" s="10"/>
      <c r="B1076" s="8"/>
    </row>
    <row r="1077" spans="1:2" ht="14.25" x14ac:dyDescent="0.2">
      <c r="A1077" s="10"/>
      <c r="B1077" s="8"/>
    </row>
    <row r="1078" spans="1:2" ht="14.25" x14ac:dyDescent="0.2">
      <c r="A1078" s="10"/>
      <c r="B1078" s="8"/>
    </row>
    <row r="1079" spans="1:2" ht="14.25" x14ac:dyDescent="0.2">
      <c r="A1079" s="10"/>
      <c r="B1079" s="8"/>
    </row>
    <row r="1080" spans="1:2" ht="14.25" x14ac:dyDescent="0.2">
      <c r="A1080" s="10"/>
      <c r="B1080" s="8"/>
    </row>
    <row r="1081" spans="1:2" ht="14.25" x14ac:dyDescent="0.2">
      <c r="A1081" s="10"/>
      <c r="B1081" s="8"/>
    </row>
    <row r="1082" spans="1:2" ht="14.25" x14ac:dyDescent="0.2">
      <c r="A1082" s="10"/>
      <c r="B1082" s="8"/>
    </row>
    <row r="1083" spans="1:2" ht="14.25" x14ac:dyDescent="0.2">
      <c r="A1083" s="10"/>
      <c r="B1083" s="8"/>
    </row>
    <row r="1084" spans="1:2" ht="14.25" x14ac:dyDescent="0.2">
      <c r="A1084" s="10"/>
      <c r="B1084" s="8"/>
    </row>
    <row r="1085" spans="1:2" ht="14.25" x14ac:dyDescent="0.2">
      <c r="A1085" s="10"/>
      <c r="B1085" s="8"/>
    </row>
    <row r="1086" spans="1:2" ht="14.25" x14ac:dyDescent="0.2">
      <c r="A1086" s="10"/>
      <c r="B1086" s="8"/>
    </row>
    <row r="1087" spans="1:2" ht="14.25" x14ac:dyDescent="0.2">
      <c r="A1087" s="10"/>
      <c r="B1087" s="8"/>
    </row>
    <row r="1088" spans="1:2" ht="14.25" x14ac:dyDescent="0.2">
      <c r="A1088" s="10"/>
      <c r="B1088" s="8"/>
    </row>
    <row r="1089" spans="1:2" ht="14.25" x14ac:dyDescent="0.2">
      <c r="A1089" s="10"/>
      <c r="B1089" s="8"/>
    </row>
    <row r="1090" spans="1:2" ht="14.25" x14ac:dyDescent="0.2">
      <c r="A1090" s="10"/>
      <c r="B1090" s="8"/>
    </row>
    <row r="1091" spans="1:2" ht="14.25" x14ac:dyDescent="0.2">
      <c r="A1091" s="10"/>
      <c r="B1091" s="8"/>
    </row>
    <row r="1092" spans="1:2" ht="14.25" x14ac:dyDescent="0.2">
      <c r="A1092" s="10"/>
      <c r="B1092" s="8"/>
    </row>
    <row r="1093" spans="1:2" ht="14.25" x14ac:dyDescent="0.2">
      <c r="A1093" s="10"/>
      <c r="B1093" s="8"/>
    </row>
    <row r="1094" spans="1:2" ht="14.25" x14ac:dyDescent="0.2">
      <c r="A1094" s="10"/>
      <c r="B1094" s="8"/>
    </row>
    <row r="1095" spans="1:2" ht="14.25" x14ac:dyDescent="0.2">
      <c r="A1095" s="10"/>
      <c r="B1095" s="8"/>
    </row>
    <row r="1096" spans="1:2" ht="14.25" x14ac:dyDescent="0.2">
      <c r="A1096" s="10"/>
      <c r="B1096" s="8"/>
    </row>
    <row r="1097" spans="1:2" ht="14.25" x14ac:dyDescent="0.2">
      <c r="A1097" s="10"/>
      <c r="B1097" s="8"/>
    </row>
    <row r="1098" spans="1:2" ht="14.25" x14ac:dyDescent="0.2">
      <c r="A1098" s="10"/>
      <c r="B1098" s="8"/>
    </row>
    <row r="1099" spans="1:2" ht="14.25" x14ac:dyDescent="0.2">
      <c r="A1099" s="10"/>
      <c r="B1099" s="8"/>
    </row>
    <row r="1100" spans="1:2" ht="14.25" x14ac:dyDescent="0.2">
      <c r="A1100" s="10"/>
      <c r="B1100" s="8"/>
    </row>
    <row r="1101" spans="1:2" ht="14.25" x14ac:dyDescent="0.2">
      <c r="A1101" s="10"/>
      <c r="B1101" s="8"/>
    </row>
    <row r="1102" spans="1:2" ht="14.25" x14ac:dyDescent="0.2">
      <c r="A1102" s="10"/>
      <c r="B1102" s="8"/>
    </row>
    <row r="1103" spans="1:2" ht="14.25" x14ac:dyDescent="0.2">
      <c r="A1103" s="10"/>
      <c r="B1103" s="8"/>
    </row>
    <row r="1104" spans="1:2" ht="14.25" x14ac:dyDescent="0.2">
      <c r="A1104" s="10"/>
      <c r="B1104" s="8"/>
    </row>
    <row r="1105" spans="1:2" ht="14.25" x14ac:dyDescent="0.2">
      <c r="A1105" s="10"/>
      <c r="B1105" s="8"/>
    </row>
    <row r="1106" spans="1:2" ht="14.25" x14ac:dyDescent="0.2">
      <c r="A1106" s="10"/>
      <c r="B1106" s="8"/>
    </row>
    <row r="1107" spans="1:2" ht="14.25" x14ac:dyDescent="0.2">
      <c r="A1107" s="10"/>
      <c r="B1107" s="8"/>
    </row>
    <row r="1108" spans="1:2" ht="14.25" x14ac:dyDescent="0.2">
      <c r="A1108" s="10"/>
      <c r="B1108" s="8"/>
    </row>
    <row r="1109" spans="1:2" ht="14.25" x14ac:dyDescent="0.2">
      <c r="A1109" s="10"/>
      <c r="B1109" s="8"/>
    </row>
    <row r="1110" spans="1:2" ht="14.25" x14ac:dyDescent="0.2">
      <c r="A1110" s="10"/>
      <c r="B1110" s="8"/>
    </row>
    <row r="1111" spans="1:2" ht="14.25" x14ac:dyDescent="0.2">
      <c r="A1111" s="10"/>
      <c r="B1111" s="8"/>
    </row>
    <row r="1112" spans="1:2" ht="14.25" x14ac:dyDescent="0.2">
      <c r="A1112" s="10"/>
      <c r="B1112" s="8"/>
    </row>
    <row r="1113" spans="1:2" ht="14.25" x14ac:dyDescent="0.2">
      <c r="A1113" s="10"/>
      <c r="B1113" s="8"/>
    </row>
    <row r="1114" spans="1:2" ht="14.25" x14ac:dyDescent="0.2">
      <c r="A1114" s="10"/>
      <c r="B1114" s="8"/>
    </row>
    <row r="1115" spans="1:2" ht="14.25" x14ac:dyDescent="0.2">
      <c r="A1115" s="10"/>
      <c r="B1115" s="8"/>
    </row>
    <row r="1116" spans="1:2" ht="14.25" x14ac:dyDescent="0.2">
      <c r="A1116" s="10"/>
      <c r="B1116" s="8"/>
    </row>
    <row r="1117" spans="1:2" ht="14.25" x14ac:dyDescent="0.2">
      <c r="A1117" s="10"/>
      <c r="B1117" s="8"/>
    </row>
    <row r="1118" spans="1:2" ht="14.25" x14ac:dyDescent="0.2">
      <c r="A1118" s="10"/>
      <c r="B1118" s="8"/>
    </row>
    <row r="1119" spans="1:2" ht="14.25" x14ac:dyDescent="0.2">
      <c r="A1119" s="10"/>
      <c r="B1119" s="8"/>
    </row>
    <row r="1120" spans="1:2" ht="14.25" x14ac:dyDescent="0.2">
      <c r="A1120" s="10"/>
      <c r="B1120" s="8"/>
    </row>
    <row r="1121" spans="1:2" ht="14.25" x14ac:dyDescent="0.2">
      <c r="A1121" s="10"/>
      <c r="B1121" s="8"/>
    </row>
    <row r="1122" spans="1:2" ht="14.25" x14ac:dyDescent="0.2">
      <c r="A1122" s="10"/>
      <c r="B1122" s="8"/>
    </row>
    <row r="1123" spans="1:2" ht="14.25" x14ac:dyDescent="0.2">
      <c r="A1123" s="10"/>
      <c r="B1123" s="8"/>
    </row>
    <row r="1124" spans="1:2" ht="14.25" x14ac:dyDescent="0.2">
      <c r="A1124" s="10"/>
      <c r="B1124" s="8"/>
    </row>
    <row r="1125" spans="1:2" ht="14.25" x14ac:dyDescent="0.2">
      <c r="A1125" s="10"/>
      <c r="B1125" s="8"/>
    </row>
    <row r="1126" spans="1:2" ht="14.25" x14ac:dyDescent="0.2">
      <c r="A1126" s="10"/>
      <c r="B1126" s="8"/>
    </row>
    <row r="1127" spans="1:2" ht="14.25" x14ac:dyDescent="0.2">
      <c r="A1127" s="10"/>
      <c r="B1127" s="8"/>
    </row>
    <row r="1128" spans="1:2" ht="14.25" x14ac:dyDescent="0.2">
      <c r="A1128" s="10"/>
      <c r="B1128" s="8"/>
    </row>
    <row r="1129" spans="1:2" ht="14.25" x14ac:dyDescent="0.2">
      <c r="A1129" s="10"/>
      <c r="B1129" s="8"/>
    </row>
    <row r="1130" spans="1:2" ht="14.25" x14ac:dyDescent="0.2">
      <c r="A1130" s="10"/>
      <c r="B1130" s="8"/>
    </row>
    <row r="1131" spans="1:2" ht="14.25" x14ac:dyDescent="0.2">
      <c r="A1131" s="10"/>
      <c r="B1131" s="8"/>
    </row>
    <row r="1132" spans="1:2" ht="14.25" x14ac:dyDescent="0.2">
      <c r="A1132" s="10"/>
      <c r="B1132" s="8"/>
    </row>
    <row r="1133" spans="1:2" ht="14.25" x14ac:dyDescent="0.2">
      <c r="A1133" s="10"/>
      <c r="B1133" s="8"/>
    </row>
    <row r="1134" spans="1:2" ht="14.25" x14ac:dyDescent="0.2">
      <c r="A1134" s="10"/>
      <c r="B1134" s="8"/>
    </row>
    <row r="1135" spans="1:2" ht="14.25" x14ac:dyDescent="0.2">
      <c r="A1135" s="10"/>
      <c r="B1135" s="8"/>
    </row>
    <row r="1136" spans="1:2" ht="14.25" x14ac:dyDescent="0.2">
      <c r="A1136" s="10"/>
      <c r="B1136" s="8"/>
    </row>
    <row r="1137" spans="1:2" ht="14.25" x14ac:dyDescent="0.2">
      <c r="A1137" s="10"/>
      <c r="B1137" s="8"/>
    </row>
    <row r="1138" spans="1:2" ht="14.25" x14ac:dyDescent="0.2">
      <c r="A1138" s="10"/>
      <c r="B1138" s="8"/>
    </row>
    <row r="1139" spans="1:2" ht="14.25" x14ac:dyDescent="0.2">
      <c r="A1139" s="10"/>
      <c r="B1139" s="8"/>
    </row>
    <row r="1140" spans="1:2" ht="14.25" x14ac:dyDescent="0.2">
      <c r="A1140" s="10"/>
      <c r="B1140" s="8"/>
    </row>
    <row r="1141" spans="1:2" ht="14.25" x14ac:dyDescent="0.2">
      <c r="A1141" s="10"/>
      <c r="B1141" s="8"/>
    </row>
    <row r="1142" spans="1:2" ht="14.25" x14ac:dyDescent="0.2">
      <c r="A1142" s="10"/>
      <c r="B1142" s="8"/>
    </row>
    <row r="1143" spans="1:2" ht="14.25" x14ac:dyDescent="0.2">
      <c r="A1143" s="10"/>
      <c r="B1143" s="8"/>
    </row>
    <row r="1144" spans="1:2" ht="14.25" x14ac:dyDescent="0.2">
      <c r="A1144" s="10"/>
      <c r="B1144" s="8"/>
    </row>
    <row r="1145" spans="1:2" ht="14.25" x14ac:dyDescent="0.2">
      <c r="A1145" s="10"/>
      <c r="B1145" s="8"/>
    </row>
    <row r="1146" spans="1:2" ht="14.25" x14ac:dyDescent="0.2">
      <c r="A1146" s="10"/>
      <c r="B1146" s="8"/>
    </row>
    <row r="1147" spans="1:2" ht="14.25" x14ac:dyDescent="0.2">
      <c r="A1147" s="10"/>
      <c r="B1147" s="8"/>
    </row>
    <row r="1148" spans="1:2" ht="14.25" x14ac:dyDescent="0.2">
      <c r="A1148" s="10"/>
      <c r="B1148" s="8"/>
    </row>
    <row r="1149" spans="1:2" ht="14.25" x14ac:dyDescent="0.2">
      <c r="A1149" s="10"/>
      <c r="B1149" s="8"/>
    </row>
    <row r="1150" spans="1:2" ht="14.25" x14ac:dyDescent="0.2">
      <c r="A1150" s="10"/>
      <c r="B1150" s="8"/>
    </row>
    <row r="1151" spans="1:2" ht="14.25" x14ac:dyDescent="0.2">
      <c r="A1151" s="10"/>
      <c r="B1151" s="8"/>
    </row>
    <row r="1152" spans="1:2" ht="14.25" x14ac:dyDescent="0.2">
      <c r="A1152" s="10"/>
      <c r="B1152" s="8"/>
    </row>
    <row r="1153" spans="1:2" ht="14.25" x14ac:dyDescent="0.2">
      <c r="A1153" s="10"/>
      <c r="B1153" s="8"/>
    </row>
    <row r="1154" spans="1:2" ht="14.25" x14ac:dyDescent="0.2">
      <c r="A1154" s="10"/>
      <c r="B1154" s="8"/>
    </row>
    <row r="1155" spans="1:2" ht="14.25" x14ac:dyDescent="0.2">
      <c r="A1155" s="10"/>
      <c r="B1155" s="8"/>
    </row>
    <row r="1156" spans="1:2" ht="14.25" x14ac:dyDescent="0.2">
      <c r="A1156" s="10"/>
      <c r="B1156" s="8"/>
    </row>
    <row r="1157" spans="1:2" ht="14.25" x14ac:dyDescent="0.2">
      <c r="A1157" s="10"/>
      <c r="B1157" s="8"/>
    </row>
    <row r="1158" spans="1:2" ht="14.25" x14ac:dyDescent="0.2">
      <c r="A1158" s="10"/>
      <c r="B1158" s="8"/>
    </row>
    <row r="1159" spans="1:2" ht="14.25" x14ac:dyDescent="0.2">
      <c r="A1159" s="10"/>
      <c r="B1159" s="8"/>
    </row>
    <row r="1160" spans="1:2" ht="14.25" x14ac:dyDescent="0.2">
      <c r="A1160" s="10"/>
      <c r="B1160" s="8"/>
    </row>
    <row r="1161" spans="1:2" ht="14.25" x14ac:dyDescent="0.2">
      <c r="A1161" s="10"/>
      <c r="B1161" s="8"/>
    </row>
    <row r="1162" spans="1:2" ht="14.25" x14ac:dyDescent="0.2">
      <c r="A1162" s="10"/>
      <c r="B1162" s="8"/>
    </row>
    <row r="1163" spans="1:2" ht="14.25" x14ac:dyDescent="0.2">
      <c r="A1163" s="10"/>
      <c r="B1163" s="8"/>
    </row>
    <row r="1164" spans="1:2" ht="14.25" x14ac:dyDescent="0.2">
      <c r="A1164" s="10"/>
      <c r="B1164" s="8"/>
    </row>
    <row r="1165" spans="1:2" ht="14.25" x14ac:dyDescent="0.2">
      <c r="A1165" s="10"/>
      <c r="B1165" s="8"/>
    </row>
    <row r="1166" spans="1:2" ht="14.25" x14ac:dyDescent="0.2">
      <c r="A1166" s="10"/>
      <c r="B1166" s="8"/>
    </row>
    <row r="1167" spans="1:2" ht="14.25" x14ac:dyDescent="0.2">
      <c r="A1167" s="10"/>
      <c r="B1167" s="8"/>
    </row>
    <row r="1168" spans="1:2" ht="14.25" x14ac:dyDescent="0.2">
      <c r="A1168" s="10"/>
      <c r="B1168" s="8"/>
    </row>
    <row r="1169" spans="1:2" ht="14.25" x14ac:dyDescent="0.2">
      <c r="A1169" s="10"/>
      <c r="B1169" s="8"/>
    </row>
    <row r="1170" spans="1:2" ht="14.25" x14ac:dyDescent="0.2">
      <c r="A1170" s="10"/>
      <c r="B1170" s="8"/>
    </row>
    <row r="1171" spans="1:2" ht="14.25" x14ac:dyDescent="0.2">
      <c r="A1171" s="10"/>
      <c r="B1171" s="8"/>
    </row>
    <row r="1172" spans="1:2" ht="14.25" x14ac:dyDescent="0.2">
      <c r="A1172" s="10"/>
      <c r="B1172" s="8"/>
    </row>
    <row r="1173" spans="1:2" ht="14.25" x14ac:dyDescent="0.2">
      <c r="A1173" s="10"/>
      <c r="B1173" s="8"/>
    </row>
    <row r="1174" spans="1:2" ht="14.25" x14ac:dyDescent="0.2">
      <c r="A1174" s="10"/>
      <c r="B1174" s="8"/>
    </row>
    <row r="1175" spans="1:2" ht="14.25" x14ac:dyDescent="0.2">
      <c r="A1175" s="10"/>
      <c r="B1175" s="8"/>
    </row>
    <row r="1176" spans="1:2" ht="14.25" x14ac:dyDescent="0.2">
      <c r="A1176" s="10"/>
      <c r="B1176" s="8"/>
    </row>
    <row r="1177" spans="1:2" ht="14.25" x14ac:dyDescent="0.2">
      <c r="A1177" s="10"/>
      <c r="B1177" s="8"/>
    </row>
    <row r="1178" spans="1:2" ht="14.25" x14ac:dyDescent="0.2">
      <c r="A1178" s="10"/>
      <c r="B1178" s="8"/>
    </row>
    <row r="1179" spans="1:2" ht="14.25" x14ac:dyDescent="0.2">
      <c r="A1179" s="10"/>
      <c r="B1179" s="8"/>
    </row>
    <row r="1180" spans="1:2" ht="14.25" x14ac:dyDescent="0.2">
      <c r="A1180" s="10"/>
      <c r="B1180" s="8"/>
    </row>
    <row r="1181" spans="1:2" ht="14.25" x14ac:dyDescent="0.2">
      <c r="A1181" s="10"/>
      <c r="B1181" s="8"/>
    </row>
    <row r="1182" spans="1:2" ht="14.25" x14ac:dyDescent="0.2">
      <c r="A1182" s="10"/>
      <c r="B1182" s="8"/>
    </row>
    <row r="1183" spans="1:2" ht="14.25" x14ac:dyDescent="0.2">
      <c r="A1183" s="10"/>
      <c r="B1183" s="8"/>
    </row>
    <row r="1184" spans="1:2" ht="14.25" x14ac:dyDescent="0.2">
      <c r="A1184" s="10"/>
      <c r="B1184" s="8"/>
    </row>
    <row r="1185" spans="1:2" ht="14.25" x14ac:dyDescent="0.2">
      <c r="A1185" s="10"/>
      <c r="B1185" s="8"/>
    </row>
    <row r="1186" spans="1:2" ht="14.25" x14ac:dyDescent="0.2">
      <c r="A1186" s="10"/>
      <c r="B1186" s="8"/>
    </row>
    <row r="1187" spans="1:2" ht="14.25" x14ac:dyDescent="0.2">
      <c r="A1187" s="10"/>
      <c r="B1187" s="8"/>
    </row>
    <row r="1188" spans="1:2" ht="14.25" x14ac:dyDescent="0.2">
      <c r="A1188" s="10"/>
      <c r="B1188" s="8"/>
    </row>
    <row r="1189" spans="1:2" ht="14.25" x14ac:dyDescent="0.2">
      <c r="A1189" s="10"/>
      <c r="B1189" s="8"/>
    </row>
    <row r="1190" spans="1:2" ht="14.25" x14ac:dyDescent="0.2">
      <c r="A1190" s="10"/>
      <c r="B1190" s="8"/>
    </row>
    <row r="1191" spans="1:2" ht="14.25" x14ac:dyDescent="0.2">
      <c r="A1191" s="10"/>
      <c r="B1191" s="8"/>
    </row>
    <row r="1192" spans="1:2" ht="14.25" x14ac:dyDescent="0.2">
      <c r="A1192" s="10"/>
      <c r="B1192" s="8"/>
    </row>
    <row r="1193" spans="1:2" ht="14.25" x14ac:dyDescent="0.2">
      <c r="A1193" s="10"/>
      <c r="B1193" s="8"/>
    </row>
    <row r="1194" spans="1:2" ht="14.25" x14ac:dyDescent="0.2">
      <c r="A1194" s="10"/>
      <c r="B1194" s="8"/>
    </row>
    <row r="1195" spans="1:2" ht="14.25" x14ac:dyDescent="0.2">
      <c r="A1195" s="10"/>
      <c r="B1195" s="8"/>
    </row>
    <row r="1196" spans="1:2" ht="14.25" x14ac:dyDescent="0.2">
      <c r="A1196" s="10"/>
      <c r="B1196" s="8"/>
    </row>
    <row r="1197" spans="1:2" ht="14.25" x14ac:dyDescent="0.2">
      <c r="A1197" s="10"/>
      <c r="B1197" s="8"/>
    </row>
    <row r="1198" spans="1:2" ht="14.25" x14ac:dyDescent="0.2">
      <c r="A1198" s="10"/>
      <c r="B1198" s="8"/>
    </row>
    <row r="1199" spans="1:2" ht="14.25" x14ac:dyDescent="0.2">
      <c r="A1199" s="10"/>
      <c r="B1199" s="8"/>
    </row>
    <row r="1200" spans="1:2" ht="14.25" x14ac:dyDescent="0.2">
      <c r="A1200" s="10"/>
      <c r="B1200" s="8"/>
    </row>
    <row r="1201" spans="1:2" ht="14.25" x14ac:dyDescent="0.2">
      <c r="A1201" s="10"/>
      <c r="B1201" s="8"/>
    </row>
    <row r="1202" spans="1:2" ht="14.25" x14ac:dyDescent="0.2">
      <c r="A1202" s="10"/>
      <c r="B1202" s="8"/>
    </row>
    <row r="1203" spans="1:2" ht="14.25" x14ac:dyDescent="0.2">
      <c r="A1203" s="10"/>
      <c r="B1203" s="8"/>
    </row>
    <row r="1204" spans="1:2" ht="14.25" x14ac:dyDescent="0.2">
      <c r="A1204" s="10"/>
      <c r="B1204" s="8"/>
    </row>
    <row r="1205" spans="1:2" ht="14.25" x14ac:dyDescent="0.2">
      <c r="A1205" s="10"/>
      <c r="B1205" s="8"/>
    </row>
    <row r="1206" spans="1:2" ht="14.25" x14ac:dyDescent="0.2">
      <c r="A1206" s="10"/>
      <c r="B1206" s="8"/>
    </row>
    <row r="1207" spans="1:2" ht="14.25" x14ac:dyDescent="0.2">
      <c r="A1207" s="10"/>
      <c r="B1207" s="8"/>
    </row>
    <row r="1208" spans="1:2" ht="14.25" x14ac:dyDescent="0.2">
      <c r="A1208" s="10"/>
      <c r="B1208" s="8"/>
    </row>
    <row r="1209" spans="1:2" ht="14.25" x14ac:dyDescent="0.2">
      <c r="A1209" s="10"/>
      <c r="B1209" s="8"/>
    </row>
    <row r="1210" spans="1:2" ht="14.25" x14ac:dyDescent="0.2">
      <c r="A1210" s="10"/>
      <c r="B1210" s="8"/>
    </row>
    <row r="1211" spans="1:2" ht="14.25" x14ac:dyDescent="0.2">
      <c r="A1211" s="10"/>
      <c r="B1211" s="8"/>
    </row>
    <row r="1212" spans="1:2" ht="14.25" x14ac:dyDescent="0.2">
      <c r="A1212" s="10"/>
      <c r="B1212" s="8"/>
    </row>
    <row r="1213" spans="1:2" ht="14.25" x14ac:dyDescent="0.2">
      <c r="A1213" s="10"/>
      <c r="B1213" s="8"/>
    </row>
    <row r="1214" spans="1:2" ht="14.25" x14ac:dyDescent="0.2">
      <c r="A1214" s="10"/>
      <c r="B1214" s="8"/>
    </row>
    <row r="1215" spans="1:2" ht="14.25" x14ac:dyDescent="0.2">
      <c r="A1215" s="10"/>
      <c r="B1215" s="8"/>
    </row>
    <row r="1216" spans="1:2" ht="14.25" x14ac:dyDescent="0.2">
      <c r="A1216" s="10"/>
      <c r="B1216" s="8"/>
    </row>
    <row r="1217" spans="1:2" ht="14.25" x14ac:dyDescent="0.2">
      <c r="A1217" s="10"/>
      <c r="B1217" s="8"/>
    </row>
    <row r="1218" spans="1:2" ht="14.25" x14ac:dyDescent="0.2">
      <c r="A1218" s="10"/>
      <c r="B1218" s="8"/>
    </row>
    <row r="1219" spans="1:2" ht="14.25" x14ac:dyDescent="0.2">
      <c r="A1219" s="10"/>
      <c r="B1219" s="8"/>
    </row>
    <row r="1220" spans="1:2" ht="14.25" x14ac:dyDescent="0.2">
      <c r="A1220" s="10"/>
      <c r="B1220" s="8"/>
    </row>
    <row r="1221" spans="1:2" ht="14.25" x14ac:dyDescent="0.2">
      <c r="A1221" s="10"/>
      <c r="B1221" s="8"/>
    </row>
    <row r="1222" spans="1:2" ht="14.25" x14ac:dyDescent="0.2">
      <c r="A1222" s="10"/>
      <c r="B1222" s="8"/>
    </row>
    <row r="1223" spans="1:2" ht="14.25" x14ac:dyDescent="0.2">
      <c r="A1223" s="10"/>
      <c r="B1223" s="8"/>
    </row>
    <row r="1224" spans="1:2" ht="14.25" x14ac:dyDescent="0.2">
      <c r="A1224" s="10"/>
      <c r="B1224" s="8"/>
    </row>
    <row r="1225" spans="1:2" ht="14.25" x14ac:dyDescent="0.2">
      <c r="A1225" s="10"/>
      <c r="B1225" s="8"/>
    </row>
    <row r="1226" spans="1:2" ht="14.25" x14ac:dyDescent="0.2">
      <c r="A1226" s="10"/>
      <c r="B1226" s="8"/>
    </row>
    <row r="1227" spans="1:2" ht="14.25" x14ac:dyDescent="0.2">
      <c r="A1227" s="10"/>
      <c r="B1227" s="8"/>
    </row>
    <row r="1228" spans="1:2" ht="14.25" x14ac:dyDescent="0.2">
      <c r="A1228" s="10"/>
      <c r="B1228" s="8"/>
    </row>
    <row r="1229" spans="1:2" ht="14.25" x14ac:dyDescent="0.2">
      <c r="A1229" s="10"/>
      <c r="B1229" s="8"/>
    </row>
    <row r="1230" spans="1:2" ht="14.25" x14ac:dyDescent="0.2">
      <c r="A1230" s="10"/>
      <c r="B1230" s="8"/>
    </row>
    <row r="1231" spans="1:2" ht="14.25" x14ac:dyDescent="0.2">
      <c r="A1231" s="10"/>
      <c r="B1231" s="8"/>
    </row>
    <row r="1232" spans="1:2" ht="14.25" x14ac:dyDescent="0.2">
      <c r="A1232" s="10"/>
      <c r="B1232" s="8"/>
    </row>
    <row r="1233" spans="1:2" ht="14.25" x14ac:dyDescent="0.2">
      <c r="A1233" s="10"/>
      <c r="B1233" s="8"/>
    </row>
    <row r="1234" spans="1:2" ht="14.25" x14ac:dyDescent="0.2">
      <c r="A1234" s="10"/>
      <c r="B1234" s="8"/>
    </row>
    <row r="1235" spans="1:2" ht="14.25" x14ac:dyDescent="0.2">
      <c r="A1235" s="10"/>
      <c r="B1235" s="8"/>
    </row>
    <row r="1236" spans="1:2" ht="14.25" x14ac:dyDescent="0.2">
      <c r="A1236" s="10"/>
      <c r="B1236" s="8"/>
    </row>
    <row r="1237" spans="1:2" ht="14.25" x14ac:dyDescent="0.2">
      <c r="A1237" s="10"/>
      <c r="B1237" s="8"/>
    </row>
    <row r="1238" spans="1:2" ht="14.25" x14ac:dyDescent="0.2">
      <c r="A1238" s="10"/>
      <c r="B1238" s="8"/>
    </row>
    <row r="1239" spans="1:2" ht="14.25" x14ac:dyDescent="0.2">
      <c r="A1239" s="10"/>
      <c r="B1239" s="8"/>
    </row>
    <row r="1240" spans="1:2" ht="14.25" x14ac:dyDescent="0.2">
      <c r="A1240" s="10"/>
      <c r="B1240" s="8"/>
    </row>
    <row r="1241" spans="1:2" ht="14.25" x14ac:dyDescent="0.2">
      <c r="A1241" s="10"/>
      <c r="B1241" s="8"/>
    </row>
    <row r="1242" spans="1:2" ht="14.25" x14ac:dyDescent="0.2">
      <c r="A1242" s="10"/>
      <c r="B1242" s="8"/>
    </row>
    <row r="1243" spans="1:2" ht="14.25" x14ac:dyDescent="0.2">
      <c r="A1243" s="10"/>
      <c r="B1243" s="8"/>
    </row>
    <row r="1244" spans="1:2" ht="14.25" x14ac:dyDescent="0.2">
      <c r="A1244" s="10"/>
      <c r="B1244" s="8"/>
    </row>
    <row r="1245" spans="1:2" ht="14.25" x14ac:dyDescent="0.2">
      <c r="A1245" s="10"/>
      <c r="B1245" s="8"/>
    </row>
    <row r="1246" spans="1:2" ht="14.25" x14ac:dyDescent="0.2">
      <c r="A1246" s="10"/>
      <c r="B1246" s="8"/>
    </row>
    <row r="1247" spans="1:2" ht="14.25" x14ac:dyDescent="0.2">
      <c r="A1247" s="10"/>
      <c r="B1247" s="8"/>
    </row>
    <row r="1248" spans="1:2" ht="14.25" x14ac:dyDescent="0.2">
      <c r="A1248" s="10"/>
      <c r="B1248" s="8"/>
    </row>
    <row r="1249" spans="1:2" ht="14.25" x14ac:dyDescent="0.2">
      <c r="A1249" s="10"/>
      <c r="B1249" s="8"/>
    </row>
    <row r="1250" spans="1:2" ht="14.25" x14ac:dyDescent="0.2">
      <c r="A1250" s="10"/>
      <c r="B1250" s="8"/>
    </row>
    <row r="1251" spans="1:2" ht="14.25" x14ac:dyDescent="0.2">
      <c r="A1251" s="10"/>
      <c r="B1251" s="8"/>
    </row>
    <row r="1252" spans="1:2" ht="14.25" x14ac:dyDescent="0.2">
      <c r="A1252" s="10"/>
      <c r="B1252" s="8"/>
    </row>
    <row r="1253" spans="1:2" ht="14.25" x14ac:dyDescent="0.2">
      <c r="A1253" s="10"/>
      <c r="B1253" s="8"/>
    </row>
    <row r="1254" spans="1:2" ht="14.25" x14ac:dyDescent="0.2">
      <c r="A1254" s="10"/>
      <c r="B1254" s="8"/>
    </row>
    <row r="1255" spans="1:2" ht="14.25" x14ac:dyDescent="0.2">
      <c r="A1255" s="10"/>
      <c r="B1255" s="8"/>
    </row>
    <row r="1256" spans="1:2" ht="14.25" x14ac:dyDescent="0.2">
      <c r="A1256" s="10"/>
      <c r="B1256" s="8"/>
    </row>
    <row r="1257" spans="1:2" ht="14.25" x14ac:dyDescent="0.2">
      <c r="A1257" s="10"/>
      <c r="B1257" s="8"/>
    </row>
    <row r="1258" spans="1:2" ht="14.25" x14ac:dyDescent="0.2">
      <c r="A1258" s="10"/>
      <c r="B1258" s="8"/>
    </row>
    <row r="1259" spans="1:2" ht="14.25" x14ac:dyDescent="0.2">
      <c r="A1259" s="10"/>
      <c r="B1259" s="8"/>
    </row>
    <row r="1260" spans="1:2" ht="14.25" x14ac:dyDescent="0.2">
      <c r="A1260" s="10"/>
      <c r="B1260" s="8"/>
    </row>
    <row r="1261" spans="1:2" ht="14.25" x14ac:dyDescent="0.2">
      <c r="A1261" s="10"/>
      <c r="B1261" s="8"/>
    </row>
    <row r="1262" spans="1:2" ht="14.25" x14ac:dyDescent="0.2">
      <c r="A1262" s="10"/>
      <c r="B1262" s="8"/>
    </row>
    <row r="1263" spans="1:2" ht="14.25" x14ac:dyDescent="0.2">
      <c r="A1263" s="10"/>
      <c r="B1263" s="8"/>
    </row>
    <row r="1264" spans="1:2" ht="14.25" x14ac:dyDescent="0.2">
      <c r="A1264" s="10"/>
      <c r="B1264" s="8"/>
    </row>
    <row r="1265" spans="1:2" ht="14.25" x14ac:dyDescent="0.2">
      <c r="A1265" s="10"/>
      <c r="B1265" s="8"/>
    </row>
    <row r="1266" spans="1:2" ht="14.25" x14ac:dyDescent="0.2">
      <c r="A1266" s="10"/>
      <c r="B1266" s="8"/>
    </row>
    <row r="1267" spans="1:2" ht="14.25" x14ac:dyDescent="0.2">
      <c r="A1267" s="10"/>
      <c r="B1267" s="8"/>
    </row>
    <row r="1268" spans="1:2" ht="14.25" x14ac:dyDescent="0.2">
      <c r="A1268" s="10"/>
      <c r="B1268" s="8"/>
    </row>
    <row r="1269" spans="1:2" ht="14.25" x14ac:dyDescent="0.2">
      <c r="A1269" s="10"/>
      <c r="B1269" s="8"/>
    </row>
    <row r="1270" spans="1:2" ht="14.25" x14ac:dyDescent="0.2">
      <c r="A1270" s="10"/>
      <c r="B1270" s="8"/>
    </row>
    <row r="1271" spans="1:2" ht="14.25" x14ac:dyDescent="0.2">
      <c r="A1271" s="10"/>
      <c r="B1271" s="8"/>
    </row>
    <row r="1272" spans="1:2" ht="14.25" x14ac:dyDescent="0.2">
      <c r="A1272" s="10"/>
      <c r="B1272" s="8"/>
    </row>
    <row r="1273" spans="1:2" ht="14.25" x14ac:dyDescent="0.2">
      <c r="A1273" s="10"/>
      <c r="B1273" s="8"/>
    </row>
    <row r="1274" spans="1:2" ht="14.25" x14ac:dyDescent="0.2">
      <c r="A1274" s="10"/>
      <c r="B1274" s="8"/>
    </row>
    <row r="1275" spans="1:2" ht="14.25" x14ac:dyDescent="0.2">
      <c r="A1275" s="10"/>
      <c r="B1275" s="8"/>
    </row>
    <row r="1276" spans="1:2" ht="14.25" x14ac:dyDescent="0.2">
      <c r="A1276" s="10"/>
      <c r="B1276" s="8"/>
    </row>
    <row r="1277" spans="1:2" ht="14.25" x14ac:dyDescent="0.2">
      <c r="A1277" s="10"/>
      <c r="B1277" s="8"/>
    </row>
    <row r="1278" spans="1:2" ht="14.25" x14ac:dyDescent="0.2">
      <c r="A1278" s="10"/>
      <c r="B1278" s="8"/>
    </row>
    <row r="1279" spans="1:2" ht="14.25" x14ac:dyDescent="0.2">
      <c r="A1279" s="10"/>
      <c r="B1279" s="8"/>
    </row>
    <row r="1280" spans="1:2" ht="14.25" x14ac:dyDescent="0.2">
      <c r="A1280" s="10"/>
      <c r="B1280" s="8"/>
    </row>
    <row r="1281" spans="1:2" ht="14.25" x14ac:dyDescent="0.2">
      <c r="A1281" s="10"/>
      <c r="B1281" s="8"/>
    </row>
    <row r="1282" spans="1:2" ht="14.25" x14ac:dyDescent="0.2">
      <c r="A1282" s="10"/>
      <c r="B1282" s="8"/>
    </row>
    <row r="1283" spans="1:2" ht="14.25" x14ac:dyDescent="0.2">
      <c r="A1283" s="10"/>
      <c r="B1283" s="8"/>
    </row>
    <row r="1284" spans="1:2" ht="14.25" x14ac:dyDescent="0.2">
      <c r="A1284" s="10"/>
      <c r="B1284" s="8"/>
    </row>
    <row r="1285" spans="1:2" ht="14.25" x14ac:dyDescent="0.2">
      <c r="A1285" s="10"/>
      <c r="B1285" s="8"/>
    </row>
    <row r="1286" spans="1:2" ht="14.25" x14ac:dyDescent="0.2">
      <c r="A1286" s="10"/>
      <c r="B1286" s="8"/>
    </row>
    <row r="1287" spans="1:2" ht="14.25" x14ac:dyDescent="0.2">
      <c r="A1287" s="10"/>
      <c r="B1287" s="8"/>
    </row>
    <row r="1288" spans="1:2" ht="14.25" x14ac:dyDescent="0.2">
      <c r="A1288" s="10"/>
      <c r="B1288" s="8"/>
    </row>
    <row r="1289" spans="1:2" ht="14.25" x14ac:dyDescent="0.2">
      <c r="A1289" s="10"/>
      <c r="B1289" s="8"/>
    </row>
    <row r="1290" spans="1:2" ht="14.25" x14ac:dyDescent="0.2">
      <c r="A1290" s="10"/>
      <c r="B1290" s="8"/>
    </row>
    <row r="1291" spans="1:2" ht="14.25" x14ac:dyDescent="0.2">
      <c r="A1291" s="10"/>
      <c r="B1291" s="8"/>
    </row>
    <row r="1292" spans="1:2" ht="14.25" x14ac:dyDescent="0.2">
      <c r="A1292" s="10"/>
      <c r="B1292" s="8"/>
    </row>
    <row r="1293" spans="1:2" ht="14.25" x14ac:dyDescent="0.2">
      <c r="A1293" s="10"/>
      <c r="B1293" s="8"/>
    </row>
    <row r="1294" spans="1:2" ht="14.25" x14ac:dyDescent="0.2">
      <c r="A1294" s="10"/>
      <c r="B1294" s="8"/>
    </row>
    <row r="1295" spans="1:2" ht="14.25" x14ac:dyDescent="0.2">
      <c r="A1295" s="10"/>
      <c r="B1295" s="8"/>
    </row>
    <row r="1296" spans="1:2" ht="14.25" x14ac:dyDescent="0.2">
      <c r="A1296" s="10"/>
      <c r="B1296" s="8"/>
    </row>
    <row r="1297" spans="1:2" ht="14.25" x14ac:dyDescent="0.2">
      <c r="A1297" s="10"/>
      <c r="B1297" s="8"/>
    </row>
    <row r="1298" spans="1:2" ht="14.25" x14ac:dyDescent="0.2">
      <c r="A1298" s="10"/>
      <c r="B1298" s="8"/>
    </row>
    <row r="1299" spans="1:2" ht="14.25" x14ac:dyDescent="0.2">
      <c r="A1299" s="10"/>
      <c r="B1299" s="8"/>
    </row>
    <row r="1300" spans="1:2" ht="14.25" x14ac:dyDescent="0.2">
      <c r="A1300" s="10"/>
      <c r="B1300" s="8"/>
    </row>
    <row r="1301" spans="1:2" ht="14.25" x14ac:dyDescent="0.2">
      <c r="A1301" s="10"/>
      <c r="B1301" s="8"/>
    </row>
    <row r="1302" spans="1:2" ht="14.25" x14ac:dyDescent="0.2">
      <c r="A1302" s="10"/>
      <c r="B1302" s="8"/>
    </row>
    <row r="1303" spans="1:2" ht="14.25" x14ac:dyDescent="0.2">
      <c r="A1303" s="10"/>
      <c r="B1303" s="8"/>
    </row>
    <row r="1304" spans="1:2" ht="14.25" x14ac:dyDescent="0.2">
      <c r="A1304" s="10"/>
      <c r="B1304" s="8"/>
    </row>
    <row r="1305" spans="1:2" ht="14.25" x14ac:dyDescent="0.2">
      <c r="A1305" s="10"/>
      <c r="B1305" s="8"/>
    </row>
    <row r="1306" spans="1:2" ht="14.25" x14ac:dyDescent="0.2">
      <c r="A1306" s="10"/>
      <c r="B1306" s="8"/>
    </row>
    <row r="1307" spans="1:2" ht="14.25" x14ac:dyDescent="0.2">
      <c r="A1307" s="10"/>
      <c r="B1307" s="8"/>
    </row>
    <row r="1308" spans="1:2" ht="14.25" x14ac:dyDescent="0.2">
      <c r="A1308" s="10"/>
      <c r="B1308" s="8"/>
    </row>
    <row r="1309" spans="1:2" ht="14.25" x14ac:dyDescent="0.2">
      <c r="A1309" s="10"/>
      <c r="B1309" s="8"/>
    </row>
    <row r="1310" spans="1:2" ht="14.25" x14ac:dyDescent="0.2">
      <c r="A1310" s="10"/>
      <c r="B1310" s="8"/>
    </row>
    <row r="1311" spans="1:2" ht="14.25" x14ac:dyDescent="0.2">
      <c r="A1311" s="10"/>
      <c r="B1311" s="8"/>
    </row>
    <row r="1312" spans="1:2" ht="14.25" x14ac:dyDescent="0.2">
      <c r="A1312" s="10"/>
      <c r="B1312" s="8"/>
    </row>
    <row r="1313" spans="1:2" ht="14.25" x14ac:dyDescent="0.2">
      <c r="A1313" s="10"/>
      <c r="B1313" s="8"/>
    </row>
    <row r="1314" spans="1:2" ht="14.25" x14ac:dyDescent="0.2">
      <c r="A1314" s="10"/>
      <c r="B1314" s="8"/>
    </row>
    <row r="1315" spans="1:2" ht="14.25" x14ac:dyDescent="0.2">
      <c r="A1315" s="10"/>
      <c r="B1315" s="8"/>
    </row>
    <row r="1316" spans="1:2" ht="14.25" x14ac:dyDescent="0.2">
      <c r="A1316" s="10"/>
      <c r="B1316" s="8"/>
    </row>
    <row r="1317" spans="1:2" ht="14.25" x14ac:dyDescent="0.2">
      <c r="A1317" s="10"/>
      <c r="B1317" s="8"/>
    </row>
    <row r="1318" spans="1:2" ht="14.25" x14ac:dyDescent="0.2">
      <c r="A1318" s="10"/>
      <c r="B1318" s="8"/>
    </row>
    <row r="1319" spans="1:2" ht="14.25" x14ac:dyDescent="0.2">
      <c r="A1319" s="10"/>
      <c r="B1319" s="8"/>
    </row>
    <row r="1320" spans="1:2" ht="14.25" x14ac:dyDescent="0.2">
      <c r="A1320" s="10"/>
      <c r="B1320" s="8"/>
    </row>
    <row r="1321" spans="1:2" ht="14.25" x14ac:dyDescent="0.2">
      <c r="A1321" s="10"/>
      <c r="B1321" s="8"/>
    </row>
    <row r="1322" spans="1:2" ht="14.25" x14ac:dyDescent="0.2">
      <c r="A1322" s="10"/>
      <c r="B1322" s="8"/>
    </row>
    <row r="1323" spans="1:2" ht="14.25" x14ac:dyDescent="0.2">
      <c r="A1323" s="10"/>
      <c r="B1323" s="8"/>
    </row>
    <row r="1324" spans="1:2" ht="14.25" x14ac:dyDescent="0.2">
      <c r="A1324" s="10"/>
      <c r="B1324" s="8"/>
    </row>
    <row r="1325" spans="1:2" ht="14.25" x14ac:dyDescent="0.2">
      <c r="A1325" s="10"/>
      <c r="B1325" s="8"/>
    </row>
    <row r="1326" spans="1:2" ht="14.25" x14ac:dyDescent="0.2">
      <c r="A1326" s="10"/>
      <c r="B1326" s="8"/>
    </row>
    <row r="1327" spans="1:2" ht="14.25" x14ac:dyDescent="0.2">
      <c r="A1327" s="10"/>
      <c r="B1327" s="8"/>
    </row>
    <row r="1328" spans="1:2" ht="14.25" x14ac:dyDescent="0.2">
      <c r="A1328" s="10"/>
      <c r="B1328" s="8"/>
    </row>
    <row r="1329" spans="1:2" ht="14.25" x14ac:dyDescent="0.2">
      <c r="A1329" s="10"/>
      <c r="B1329" s="8"/>
    </row>
    <row r="1330" spans="1:2" ht="14.25" x14ac:dyDescent="0.2">
      <c r="A1330" s="10"/>
      <c r="B1330" s="8"/>
    </row>
    <row r="1331" spans="1:2" ht="14.25" x14ac:dyDescent="0.2">
      <c r="A1331" s="10"/>
      <c r="B1331" s="8"/>
    </row>
    <row r="1332" spans="1:2" ht="14.25" x14ac:dyDescent="0.2">
      <c r="A1332" s="10"/>
      <c r="B1332" s="8"/>
    </row>
    <row r="1333" spans="1:2" ht="14.25" x14ac:dyDescent="0.2">
      <c r="A1333" s="10"/>
      <c r="B1333" s="8"/>
    </row>
    <row r="1334" spans="1:2" ht="14.25" x14ac:dyDescent="0.2">
      <c r="A1334" s="10"/>
      <c r="B1334" s="8"/>
    </row>
    <row r="1335" spans="1:2" ht="14.25" x14ac:dyDescent="0.2">
      <c r="A1335" s="10"/>
      <c r="B1335" s="8"/>
    </row>
    <row r="1336" spans="1:2" ht="14.25" x14ac:dyDescent="0.2">
      <c r="A1336" s="10"/>
      <c r="B1336" s="8"/>
    </row>
    <row r="1337" spans="1:2" ht="14.25" x14ac:dyDescent="0.2">
      <c r="A1337" s="10"/>
      <c r="B1337" s="8"/>
    </row>
    <row r="1338" spans="1:2" ht="14.25" x14ac:dyDescent="0.2">
      <c r="A1338" s="10"/>
      <c r="B1338" s="8"/>
    </row>
    <row r="1339" spans="1:2" ht="14.25" x14ac:dyDescent="0.2">
      <c r="A1339" s="10"/>
      <c r="B1339" s="8"/>
    </row>
    <row r="1340" spans="1:2" ht="14.25" x14ac:dyDescent="0.2">
      <c r="A1340" s="10"/>
      <c r="B1340" s="8"/>
    </row>
    <row r="1341" spans="1:2" ht="14.25" x14ac:dyDescent="0.2">
      <c r="A1341" s="10"/>
      <c r="B1341" s="8"/>
    </row>
    <row r="1342" spans="1:2" ht="14.25" x14ac:dyDescent="0.2">
      <c r="A1342" s="10"/>
      <c r="B1342" s="8"/>
    </row>
    <row r="1343" spans="1:2" ht="14.25" x14ac:dyDescent="0.2">
      <c r="A1343" s="10"/>
      <c r="B1343" s="8"/>
    </row>
    <row r="1344" spans="1:2" ht="14.25" x14ac:dyDescent="0.2">
      <c r="A1344" s="10"/>
      <c r="B1344" s="8"/>
    </row>
    <row r="1345" spans="1:2" ht="14.25" x14ac:dyDescent="0.2">
      <c r="A1345" s="10"/>
      <c r="B1345" s="8"/>
    </row>
    <row r="1346" spans="1:2" ht="14.25" x14ac:dyDescent="0.2">
      <c r="A1346" s="10"/>
      <c r="B1346" s="8"/>
    </row>
    <row r="1347" spans="1:2" ht="14.25" x14ac:dyDescent="0.2">
      <c r="A1347" s="10"/>
      <c r="B1347" s="8"/>
    </row>
    <row r="1348" spans="1:2" ht="14.25" x14ac:dyDescent="0.2">
      <c r="A1348" s="10"/>
      <c r="B1348" s="8"/>
    </row>
    <row r="1349" spans="1:2" ht="14.25" x14ac:dyDescent="0.2">
      <c r="A1349" s="10"/>
      <c r="B1349" s="8"/>
    </row>
    <row r="1350" spans="1:2" ht="14.25" x14ac:dyDescent="0.2">
      <c r="A1350" s="10"/>
      <c r="B1350" s="8"/>
    </row>
    <row r="1351" spans="1:2" ht="14.25" x14ac:dyDescent="0.2">
      <c r="A1351" s="10"/>
      <c r="B1351" s="8"/>
    </row>
    <row r="1352" spans="1:2" ht="14.25" x14ac:dyDescent="0.2">
      <c r="A1352" s="10"/>
      <c r="B1352" s="8"/>
    </row>
    <row r="1353" spans="1:2" ht="14.25" x14ac:dyDescent="0.2">
      <c r="A1353" s="10"/>
      <c r="B1353" s="8"/>
    </row>
    <row r="1354" spans="1:2" ht="14.25" x14ac:dyDescent="0.2">
      <c r="A1354" s="10"/>
      <c r="B1354" s="8"/>
    </row>
    <row r="1355" spans="1:2" ht="14.25" x14ac:dyDescent="0.2">
      <c r="A1355" s="10"/>
      <c r="B1355" s="8"/>
    </row>
    <row r="1356" spans="1:2" ht="14.25" x14ac:dyDescent="0.2">
      <c r="A1356" s="10"/>
      <c r="B1356" s="8"/>
    </row>
    <row r="1357" spans="1:2" ht="14.25" x14ac:dyDescent="0.2">
      <c r="A1357" s="10"/>
      <c r="B1357" s="8"/>
    </row>
    <row r="1358" spans="1:2" ht="14.25" x14ac:dyDescent="0.2">
      <c r="A1358" s="10"/>
      <c r="B1358" s="8"/>
    </row>
    <row r="1359" spans="1:2" ht="14.25" x14ac:dyDescent="0.2">
      <c r="A1359" s="10"/>
      <c r="B1359" s="8"/>
    </row>
    <row r="1360" spans="1:2" ht="14.25" x14ac:dyDescent="0.2">
      <c r="A1360" s="10"/>
      <c r="B1360" s="8"/>
    </row>
    <row r="1361" spans="1:2" ht="14.25" x14ac:dyDescent="0.2">
      <c r="A1361" s="10"/>
      <c r="B1361" s="8"/>
    </row>
    <row r="1362" spans="1:2" ht="14.25" x14ac:dyDescent="0.2">
      <c r="A1362" s="10"/>
      <c r="B1362" s="8"/>
    </row>
    <row r="1363" spans="1:2" ht="14.25" x14ac:dyDescent="0.2">
      <c r="A1363" s="10"/>
      <c r="B1363" s="8"/>
    </row>
    <row r="1364" spans="1:2" ht="14.25" x14ac:dyDescent="0.2">
      <c r="A1364" s="10"/>
      <c r="B1364" s="8"/>
    </row>
    <row r="1365" spans="1:2" ht="14.25" x14ac:dyDescent="0.2">
      <c r="A1365" s="10"/>
      <c r="B1365" s="8"/>
    </row>
    <row r="1366" spans="1:2" ht="14.25" x14ac:dyDescent="0.2">
      <c r="A1366" s="10"/>
      <c r="B1366" s="8"/>
    </row>
    <row r="1367" spans="1:2" ht="14.25" x14ac:dyDescent="0.2">
      <c r="A1367" s="10"/>
      <c r="B1367" s="8"/>
    </row>
    <row r="1368" spans="1:2" ht="14.25" x14ac:dyDescent="0.2">
      <c r="A1368" s="10"/>
      <c r="B1368" s="8"/>
    </row>
    <row r="1369" spans="1:2" ht="14.25" x14ac:dyDescent="0.2">
      <c r="A1369" s="10"/>
      <c r="B1369" s="8"/>
    </row>
    <row r="1370" spans="1:2" ht="14.25" x14ac:dyDescent="0.2">
      <c r="A1370" s="10"/>
      <c r="B1370" s="8"/>
    </row>
    <row r="1371" spans="1:2" ht="14.25" x14ac:dyDescent="0.2">
      <c r="A1371" s="10"/>
      <c r="B1371" s="8"/>
    </row>
    <row r="1372" spans="1:2" ht="14.25" x14ac:dyDescent="0.2">
      <c r="A1372" s="10"/>
      <c r="B1372" s="8"/>
    </row>
    <row r="1373" spans="1:2" ht="14.25" x14ac:dyDescent="0.2">
      <c r="A1373" s="10"/>
      <c r="B1373" s="8"/>
    </row>
    <row r="1374" spans="1:2" ht="14.25" x14ac:dyDescent="0.2">
      <c r="A1374" s="10"/>
      <c r="B1374" s="8"/>
    </row>
    <row r="1375" spans="1:2" ht="14.25" x14ac:dyDescent="0.2">
      <c r="A1375" s="10"/>
      <c r="B1375" s="8"/>
    </row>
    <row r="1376" spans="1:2" ht="14.25" x14ac:dyDescent="0.2">
      <c r="A1376" s="10"/>
      <c r="B1376" s="8"/>
    </row>
    <row r="1377" spans="1:2" ht="14.25" x14ac:dyDescent="0.2">
      <c r="A1377" s="10"/>
      <c r="B1377" s="8"/>
    </row>
    <row r="1378" spans="1:2" ht="14.25" x14ac:dyDescent="0.2">
      <c r="A1378" s="10"/>
      <c r="B1378" s="8"/>
    </row>
    <row r="1379" spans="1:2" ht="14.25" x14ac:dyDescent="0.2">
      <c r="A1379" s="10"/>
      <c r="B1379" s="8"/>
    </row>
    <row r="1380" spans="1:2" ht="14.25" x14ac:dyDescent="0.2">
      <c r="A1380" s="10"/>
      <c r="B1380" s="8"/>
    </row>
    <row r="1381" spans="1:2" ht="14.25" x14ac:dyDescent="0.2">
      <c r="A1381" s="10"/>
      <c r="B1381" s="8"/>
    </row>
    <row r="1382" spans="1:2" ht="14.25" x14ac:dyDescent="0.2">
      <c r="A1382" s="10"/>
      <c r="B1382" s="8"/>
    </row>
    <row r="1383" spans="1:2" ht="14.25" x14ac:dyDescent="0.2">
      <c r="A1383" s="10"/>
      <c r="B1383" s="8"/>
    </row>
    <row r="1384" spans="1:2" ht="14.25" x14ac:dyDescent="0.2">
      <c r="A1384" s="10"/>
      <c r="B1384" s="8"/>
    </row>
    <row r="1385" spans="1:2" ht="14.25" x14ac:dyDescent="0.2">
      <c r="A1385" s="10"/>
      <c r="B1385" s="8"/>
    </row>
    <row r="1386" spans="1:2" ht="14.25" x14ac:dyDescent="0.2">
      <c r="A1386" s="10"/>
      <c r="B1386" s="8"/>
    </row>
    <row r="1387" spans="1:2" ht="14.25" x14ac:dyDescent="0.2">
      <c r="A1387" s="10"/>
      <c r="B1387" s="8"/>
    </row>
    <row r="1388" spans="1:2" ht="14.25" x14ac:dyDescent="0.2">
      <c r="A1388" s="10"/>
      <c r="B1388" s="8"/>
    </row>
    <row r="1389" spans="1:2" ht="14.25" x14ac:dyDescent="0.2">
      <c r="A1389" s="10"/>
      <c r="B1389" s="8"/>
    </row>
    <row r="1390" spans="1:2" ht="14.25" x14ac:dyDescent="0.2">
      <c r="A1390" s="10"/>
      <c r="B1390" s="8"/>
    </row>
    <row r="1391" spans="1:2" ht="14.25" x14ac:dyDescent="0.2">
      <c r="A1391" s="10"/>
      <c r="B1391" s="8"/>
    </row>
    <row r="1392" spans="1:2" ht="14.25" x14ac:dyDescent="0.2">
      <c r="A1392" s="10"/>
      <c r="B1392" s="8"/>
    </row>
    <row r="1393" spans="1:2" ht="14.25" x14ac:dyDescent="0.2">
      <c r="A1393" s="10"/>
      <c r="B1393" s="8"/>
    </row>
    <row r="1394" spans="1:2" ht="14.25" x14ac:dyDescent="0.2">
      <c r="A1394" s="10"/>
      <c r="B1394" s="8"/>
    </row>
    <row r="1395" spans="1:2" ht="14.25" x14ac:dyDescent="0.2">
      <c r="A1395" s="10"/>
      <c r="B1395" s="8"/>
    </row>
    <row r="1396" spans="1:2" ht="14.25" x14ac:dyDescent="0.2">
      <c r="A1396" s="10"/>
      <c r="B1396" s="8"/>
    </row>
    <row r="1397" spans="1:2" ht="14.25" x14ac:dyDescent="0.2">
      <c r="A1397" s="10"/>
      <c r="B1397" s="8"/>
    </row>
    <row r="1398" spans="1:2" ht="14.25" x14ac:dyDescent="0.2">
      <c r="A1398" s="10"/>
      <c r="B1398" s="8"/>
    </row>
    <row r="1399" spans="1:2" ht="14.25" x14ac:dyDescent="0.2">
      <c r="A1399" s="10"/>
      <c r="B1399" s="8"/>
    </row>
    <row r="1400" spans="1:2" ht="14.25" x14ac:dyDescent="0.2">
      <c r="A1400" s="10"/>
      <c r="B1400" s="8"/>
    </row>
    <row r="1401" spans="1:2" ht="14.25" x14ac:dyDescent="0.2">
      <c r="A1401" s="10"/>
      <c r="B1401" s="8"/>
    </row>
    <row r="1402" spans="1:2" ht="14.25" x14ac:dyDescent="0.2">
      <c r="A1402" s="10"/>
      <c r="B1402" s="8"/>
    </row>
    <row r="1403" spans="1:2" ht="14.25" x14ac:dyDescent="0.2">
      <c r="A1403" s="10"/>
      <c r="B1403" s="8"/>
    </row>
    <row r="1404" spans="1:2" ht="14.25" x14ac:dyDescent="0.2">
      <c r="A1404" s="10"/>
      <c r="B1404" s="8"/>
    </row>
    <row r="1405" spans="1:2" ht="14.25" x14ac:dyDescent="0.2">
      <c r="A1405" s="10"/>
      <c r="B1405" s="8"/>
    </row>
    <row r="1406" spans="1:2" ht="14.25" x14ac:dyDescent="0.2">
      <c r="A1406" s="10"/>
      <c r="B1406" s="8"/>
    </row>
    <row r="1407" spans="1:2" ht="14.25" x14ac:dyDescent="0.2">
      <c r="A1407" s="10"/>
      <c r="B1407" s="8"/>
    </row>
    <row r="1408" spans="1:2" ht="14.25" x14ac:dyDescent="0.2">
      <c r="A1408" s="10"/>
      <c r="B1408" s="8"/>
    </row>
    <row r="1409" spans="1:2" ht="14.25" x14ac:dyDescent="0.2">
      <c r="A1409" s="10"/>
      <c r="B1409" s="8"/>
    </row>
    <row r="1410" spans="1:2" ht="14.25" x14ac:dyDescent="0.2">
      <c r="A1410" s="10"/>
      <c r="B1410" s="8"/>
    </row>
    <row r="1411" spans="1:2" ht="14.25" x14ac:dyDescent="0.2">
      <c r="A1411" s="10"/>
      <c r="B1411" s="8"/>
    </row>
    <row r="1412" spans="1:2" ht="14.25" x14ac:dyDescent="0.2">
      <c r="A1412" s="10"/>
      <c r="B1412" s="8"/>
    </row>
    <row r="1413" spans="1:2" ht="14.25" x14ac:dyDescent="0.2">
      <c r="A1413" s="10"/>
      <c r="B1413" s="8"/>
    </row>
    <row r="1414" spans="1:2" ht="14.25" x14ac:dyDescent="0.2">
      <c r="A1414" s="10"/>
      <c r="B1414" s="8"/>
    </row>
    <row r="1415" spans="1:2" ht="14.25" x14ac:dyDescent="0.2">
      <c r="A1415" s="10"/>
      <c r="B1415" s="8"/>
    </row>
    <row r="1416" spans="1:2" ht="14.25" x14ac:dyDescent="0.2">
      <c r="A1416" s="10"/>
      <c r="B1416" s="8"/>
    </row>
    <row r="1417" spans="1:2" ht="14.25" x14ac:dyDescent="0.2">
      <c r="A1417" s="10"/>
      <c r="B1417" s="8"/>
    </row>
    <row r="1418" spans="1:2" ht="14.25" x14ac:dyDescent="0.2">
      <c r="A1418" s="10"/>
      <c r="B1418" s="8"/>
    </row>
    <row r="1419" spans="1:2" ht="14.25" x14ac:dyDescent="0.2">
      <c r="A1419" s="10"/>
      <c r="B1419" s="8"/>
    </row>
    <row r="1420" spans="1:2" ht="14.25" x14ac:dyDescent="0.2">
      <c r="A1420" s="10"/>
      <c r="B1420" s="8"/>
    </row>
    <row r="1421" spans="1:2" ht="14.25" x14ac:dyDescent="0.2">
      <c r="A1421" s="10"/>
      <c r="B1421" s="8"/>
    </row>
    <row r="1422" spans="1:2" ht="14.25" x14ac:dyDescent="0.2">
      <c r="A1422" s="10"/>
      <c r="B1422" s="8"/>
    </row>
    <row r="1423" spans="1:2" ht="14.25" x14ac:dyDescent="0.2">
      <c r="A1423" s="10"/>
      <c r="B1423" s="8"/>
    </row>
    <row r="1424" spans="1:2" ht="14.25" x14ac:dyDescent="0.2">
      <c r="A1424" s="10"/>
      <c r="B1424" s="8"/>
    </row>
    <row r="1425" spans="1:2" ht="14.25" x14ac:dyDescent="0.2">
      <c r="A1425" s="10"/>
      <c r="B1425" s="8"/>
    </row>
    <row r="1426" spans="1:2" ht="14.25" x14ac:dyDescent="0.2">
      <c r="A1426" s="10"/>
      <c r="B1426" s="8"/>
    </row>
    <row r="1427" spans="1:2" ht="14.25" x14ac:dyDescent="0.2">
      <c r="A1427" s="10"/>
      <c r="B1427" s="8"/>
    </row>
    <row r="1428" spans="1:2" ht="14.25" x14ac:dyDescent="0.2">
      <c r="A1428" s="10"/>
      <c r="B1428" s="8"/>
    </row>
    <row r="1429" spans="1:2" ht="14.25" x14ac:dyDescent="0.2">
      <c r="A1429" s="10"/>
      <c r="B1429" s="8"/>
    </row>
    <row r="1430" spans="1:2" ht="14.25" x14ac:dyDescent="0.2">
      <c r="A1430" s="10"/>
      <c r="B1430" s="8"/>
    </row>
    <row r="1431" spans="1:2" ht="14.25" x14ac:dyDescent="0.2">
      <c r="A1431" s="10"/>
      <c r="B1431" s="8"/>
    </row>
    <row r="1432" spans="1:2" ht="14.25" x14ac:dyDescent="0.2">
      <c r="A1432" s="10"/>
      <c r="B1432" s="8"/>
    </row>
    <row r="1433" spans="1:2" ht="14.25" x14ac:dyDescent="0.2">
      <c r="A1433" s="10"/>
      <c r="B1433" s="8"/>
    </row>
    <row r="1434" spans="1:2" ht="14.25" x14ac:dyDescent="0.2">
      <c r="A1434" s="10"/>
      <c r="B1434" s="8"/>
    </row>
    <row r="1435" spans="1:2" ht="14.25" x14ac:dyDescent="0.2">
      <c r="A1435" s="10"/>
      <c r="B1435" s="8"/>
    </row>
    <row r="1436" spans="1:2" ht="14.25" x14ac:dyDescent="0.2">
      <c r="A1436" s="10"/>
      <c r="B1436" s="8"/>
    </row>
    <row r="1437" spans="1:2" ht="14.25" x14ac:dyDescent="0.2">
      <c r="A1437" s="10"/>
      <c r="B1437" s="8"/>
    </row>
    <row r="1438" spans="1:2" ht="14.25" x14ac:dyDescent="0.2">
      <c r="A1438" s="10"/>
      <c r="B1438" s="8"/>
    </row>
    <row r="1439" spans="1:2" ht="14.25" x14ac:dyDescent="0.2">
      <c r="A1439" s="10"/>
      <c r="B1439" s="8"/>
    </row>
    <row r="1440" spans="1:2" ht="14.25" x14ac:dyDescent="0.2">
      <c r="A1440" s="10"/>
      <c r="B1440" s="8"/>
    </row>
    <row r="1441" spans="1:2" ht="14.25" x14ac:dyDescent="0.2">
      <c r="A1441" s="10"/>
      <c r="B1441" s="8"/>
    </row>
    <row r="1442" spans="1:2" ht="14.25" x14ac:dyDescent="0.2">
      <c r="A1442" s="10"/>
      <c r="B1442" s="8"/>
    </row>
    <row r="1443" spans="1:2" ht="14.25" x14ac:dyDescent="0.2">
      <c r="A1443" s="10"/>
      <c r="B1443" s="8"/>
    </row>
    <row r="1444" spans="1:2" ht="14.25" x14ac:dyDescent="0.2">
      <c r="A1444" s="10"/>
      <c r="B1444" s="8"/>
    </row>
    <row r="1445" spans="1:2" ht="14.25" x14ac:dyDescent="0.2">
      <c r="A1445" s="10"/>
      <c r="B1445" s="8"/>
    </row>
    <row r="1446" spans="1:2" ht="14.25" x14ac:dyDescent="0.2">
      <c r="A1446" s="10"/>
      <c r="B1446" s="8"/>
    </row>
    <row r="1447" spans="1:2" ht="14.25" x14ac:dyDescent="0.2">
      <c r="A1447" s="10"/>
      <c r="B1447" s="8"/>
    </row>
    <row r="1448" spans="1:2" ht="14.25" x14ac:dyDescent="0.2">
      <c r="A1448" s="10"/>
      <c r="B1448" s="8"/>
    </row>
    <row r="1449" spans="1:2" ht="14.25" x14ac:dyDescent="0.2">
      <c r="A1449" s="10"/>
      <c r="B1449" s="8"/>
    </row>
    <row r="1450" spans="1:2" ht="14.25" x14ac:dyDescent="0.2">
      <c r="A1450" s="10"/>
      <c r="B1450" s="8"/>
    </row>
    <row r="1451" spans="1:2" ht="14.25" x14ac:dyDescent="0.2">
      <c r="A1451" s="10"/>
      <c r="B1451" s="8"/>
    </row>
    <row r="1452" spans="1:2" ht="14.25" x14ac:dyDescent="0.2">
      <c r="A1452" s="10"/>
      <c r="B1452" s="8"/>
    </row>
    <row r="1453" spans="1:2" ht="14.25" x14ac:dyDescent="0.2">
      <c r="A1453" s="10"/>
      <c r="B1453" s="8"/>
    </row>
    <row r="1454" spans="1:2" ht="14.25" x14ac:dyDescent="0.2">
      <c r="A1454" s="10"/>
      <c r="B1454" s="8"/>
    </row>
    <row r="1455" spans="1:2" ht="14.25" x14ac:dyDescent="0.2">
      <c r="A1455" s="10"/>
      <c r="B1455" s="8"/>
    </row>
    <row r="1456" spans="1:2" ht="14.25" x14ac:dyDescent="0.2">
      <c r="A1456" s="10"/>
      <c r="B1456" s="8"/>
    </row>
    <row r="1457" spans="1:2" ht="14.25" x14ac:dyDescent="0.2">
      <c r="A1457" s="10"/>
      <c r="B1457" s="8"/>
    </row>
    <row r="1458" spans="1:2" ht="14.25" x14ac:dyDescent="0.2">
      <c r="A1458" s="10"/>
      <c r="B1458" s="8"/>
    </row>
    <row r="1459" spans="1:2" ht="14.25" x14ac:dyDescent="0.2">
      <c r="A1459" s="10"/>
      <c r="B1459" s="8"/>
    </row>
    <row r="1460" spans="1:2" ht="14.25" x14ac:dyDescent="0.2">
      <c r="A1460" s="10"/>
      <c r="B1460" s="8"/>
    </row>
    <row r="1461" spans="1:2" ht="14.25" x14ac:dyDescent="0.2">
      <c r="A1461" s="10"/>
      <c r="B1461" s="8"/>
    </row>
    <row r="1462" spans="1:2" ht="14.25" x14ac:dyDescent="0.2">
      <c r="A1462" s="10"/>
      <c r="B1462" s="8"/>
    </row>
    <row r="1463" spans="1:2" ht="14.25" x14ac:dyDescent="0.2">
      <c r="A1463" s="10"/>
      <c r="B1463" s="8"/>
    </row>
    <row r="1464" spans="1:2" ht="14.25" x14ac:dyDescent="0.2">
      <c r="A1464" s="10"/>
      <c r="B1464" s="8"/>
    </row>
    <row r="1465" spans="1:2" ht="14.25" x14ac:dyDescent="0.2">
      <c r="A1465" s="10"/>
      <c r="B1465" s="8"/>
    </row>
    <row r="1466" spans="1:2" ht="14.25" x14ac:dyDescent="0.2">
      <c r="A1466" s="10"/>
      <c r="B1466" s="8"/>
    </row>
    <row r="1467" spans="1:2" ht="14.25" x14ac:dyDescent="0.2">
      <c r="A1467" s="10"/>
      <c r="B1467" s="8"/>
    </row>
    <row r="1468" spans="1:2" ht="14.25" x14ac:dyDescent="0.2">
      <c r="A1468" s="10"/>
      <c r="B1468" s="8"/>
    </row>
    <row r="1469" spans="1:2" ht="14.25" x14ac:dyDescent="0.2">
      <c r="A1469" s="10"/>
      <c r="B1469" s="8"/>
    </row>
    <row r="1470" spans="1:2" ht="14.25" x14ac:dyDescent="0.2">
      <c r="A1470" s="10"/>
      <c r="B1470" s="8"/>
    </row>
    <row r="1471" spans="1:2" ht="14.25" x14ac:dyDescent="0.2">
      <c r="A1471" s="10"/>
      <c r="B1471" s="8"/>
    </row>
    <row r="1472" spans="1:2" ht="14.25" x14ac:dyDescent="0.2">
      <c r="A1472" s="10"/>
      <c r="B1472" s="8"/>
    </row>
    <row r="1473" spans="1:2" ht="14.25" x14ac:dyDescent="0.2">
      <c r="A1473" s="10"/>
      <c r="B1473" s="8"/>
    </row>
    <row r="1474" spans="1:2" ht="14.25" x14ac:dyDescent="0.2">
      <c r="A1474" s="10"/>
      <c r="B1474" s="8"/>
    </row>
    <row r="1475" spans="1:2" ht="14.25" x14ac:dyDescent="0.2">
      <c r="A1475" s="10"/>
      <c r="B1475" s="8"/>
    </row>
    <row r="1476" spans="1:2" ht="14.25" x14ac:dyDescent="0.2">
      <c r="A1476" s="10"/>
      <c r="B1476" s="8"/>
    </row>
    <row r="1477" spans="1:2" ht="14.25" x14ac:dyDescent="0.2">
      <c r="A1477" s="10"/>
      <c r="B1477" s="8"/>
    </row>
    <row r="1478" spans="1:2" ht="14.25" x14ac:dyDescent="0.2">
      <c r="A1478" s="10"/>
      <c r="B1478" s="8"/>
    </row>
    <row r="1479" spans="1:2" ht="14.25" x14ac:dyDescent="0.2">
      <c r="A1479" s="10"/>
      <c r="B1479" s="8"/>
    </row>
    <row r="1480" spans="1:2" ht="14.25" x14ac:dyDescent="0.2">
      <c r="A1480" s="10"/>
      <c r="B1480" s="8"/>
    </row>
    <row r="1481" spans="1:2" ht="14.25" x14ac:dyDescent="0.2">
      <c r="A1481" s="10"/>
      <c r="B1481" s="8"/>
    </row>
    <row r="1482" spans="1:2" ht="14.25" x14ac:dyDescent="0.2">
      <c r="A1482" s="10"/>
      <c r="B1482" s="8"/>
    </row>
    <row r="1483" spans="1:2" ht="14.25" x14ac:dyDescent="0.2">
      <c r="A1483" s="10"/>
      <c r="B1483" s="8"/>
    </row>
    <row r="1484" spans="1:2" ht="14.25" x14ac:dyDescent="0.2">
      <c r="A1484" s="10"/>
      <c r="B1484" s="8"/>
    </row>
    <row r="1485" spans="1:2" ht="14.25" x14ac:dyDescent="0.2">
      <c r="A1485" s="10"/>
      <c r="B1485" s="8"/>
    </row>
    <row r="1486" spans="1:2" ht="14.25" x14ac:dyDescent="0.2">
      <c r="A1486" s="10"/>
      <c r="B1486" s="8"/>
    </row>
    <row r="1487" spans="1:2" ht="14.25" x14ac:dyDescent="0.2">
      <c r="A1487" s="10"/>
      <c r="B1487" s="8"/>
    </row>
    <row r="1488" spans="1:2" ht="14.25" x14ac:dyDescent="0.2">
      <c r="A1488" s="10"/>
      <c r="B1488" s="8"/>
    </row>
    <row r="1489" spans="1:2" ht="14.25" x14ac:dyDescent="0.2">
      <c r="A1489" s="10"/>
      <c r="B1489" s="8"/>
    </row>
    <row r="1490" spans="1:2" ht="14.25" x14ac:dyDescent="0.2">
      <c r="A1490" s="10"/>
      <c r="B1490" s="8"/>
    </row>
    <row r="1491" spans="1:2" ht="14.25" x14ac:dyDescent="0.2">
      <c r="A1491" s="10"/>
      <c r="B1491" s="8"/>
    </row>
    <row r="1492" spans="1:2" ht="14.25" x14ac:dyDescent="0.2">
      <c r="A1492" s="10"/>
      <c r="B1492" s="8"/>
    </row>
    <row r="1493" spans="1:2" ht="14.25" x14ac:dyDescent="0.2">
      <c r="A1493" s="10"/>
      <c r="B1493" s="8"/>
    </row>
    <row r="1494" spans="1:2" ht="14.25" x14ac:dyDescent="0.2">
      <c r="A1494" s="10"/>
      <c r="B1494" s="8"/>
    </row>
    <row r="1495" spans="1:2" ht="14.25" x14ac:dyDescent="0.2">
      <c r="A1495" s="10"/>
      <c r="B1495" s="8"/>
    </row>
    <row r="1496" spans="1:2" ht="14.25" x14ac:dyDescent="0.2">
      <c r="A1496" s="10"/>
      <c r="B1496" s="8"/>
    </row>
    <row r="1497" spans="1:2" ht="14.25" x14ac:dyDescent="0.2">
      <c r="A1497" s="10"/>
      <c r="B1497" s="8"/>
    </row>
    <row r="1498" spans="1:2" ht="14.25" x14ac:dyDescent="0.2">
      <c r="A1498" s="10"/>
      <c r="B1498" s="8"/>
    </row>
    <row r="1499" spans="1:2" ht="14.25" x14ac:dyDescent="0.2">
      <c r="A1499" s="10"/>
      <c r="B1499" s="8"/>
    </row>
    <row r="1500" spans="1:2" ht="14.25" x14ac:dyDescent="0.2">
      <c r="A1500" s="10"/>
      <c r="B1500" s="8"/>
    </row>
    <row r="1501" spans="1:2" ht="14.25" x14ac:dyDescent="0.2">
      <c r="A1501" s="10"/>
      <c r="B1501" s="8"/>
    </row>
    <row r="1502" spans="1:2" ht="14.25" x14ac:dyDescent="0.2">
      <c r="A1502" s="10"/>
      <c r="B1502" s="8"/>
    </row>
    <row r="1503" spans="1:2" ht="14.25" x14ac:dyDescent="0.2">
      <c r="A1503" s="10"/>
      <c r="B1503" s="8"/>
    </row>
    <row r="1504" spans="1:2" ht="14.25" x14ac:dyDescent="0.2">
      <c r="A1504" s="10"/>
      <c r="B1504" s="8"/>
    </row>
    <row r="1505" spans="1:2" ht="14.25" x14ac:dyDescent="0.2">
      <c r="A1505" s="10"/>
      <c r="B1505" s="8"/>
    </row>
    <row r="1506" spans="1:2" ht="14.25" x14ac:dyDescent="0.2">
      <c r="A1506" s="10"/>
      <c r="B1506" s="8"/>
    </row>
    <row r="1507" spans="1:2" ht="14.25" x14ac:dyDescent="0.2">
      <c r="A1507" s="10"/>
      <c r="B1507" s="8"/>
    </row>
    <row r="1508" spans="1:2" ht="14.25" x14ac:dyDescent="0.2">
      <c r="A1508" s="10"/>
      <c r="B1508" s="8"/>
    </row>
    <row r="1509" spans="1:2" ht="14.25" x14ac:dyDescent="0.2">
      <c r="A1509" s="10"/>
      <c r="B1509" s="8"/>
    </row>
    <row r="1510" spans="1:2" ht="14.25" x14ac:dyDescent="0.2">
      <c r="A1510" s="10"/>
      <c r="B1510" s="8"/>
    </row>
    <row r="1511" spans="1:2" ht="14.25" x14ac:dyDescent="0.2">
      <c r="A1511" s="10"/>
      <c r="B1511" s="8"/>
    </row>
    <row r="1512" spans="1:2" ht="14.25" x14ac:dyDescent="0.2">
      <c r="A1512" s="10"/>
      <c r="B1512" s="8"/>
    </row>
    <row r="1513" spans="1:2" ht="14.25" x14ac:dyDescent="0.2">
      <c r="A1513" s="10"/>
      <c r="B1513" s="8"/>
    </row>
    <row r="1514" spans="1:2" ht="14.25" x14ac:dyDescent="0.2">
      <c r="A1514" s="10"/>
      <c r="B1514" s="8"/>
    </row>
    <row r="1515" spans="1:2" ht="14.25" x14ac:dyDescent="0.2">
      <c r="A1515" s="10"/>
      <c r="B1515" s="8"/>
    </row>
    <row r="1516" spans="1:2" ht="14.25" x14ac:dyDescent="0.2">
      <c r="A1516" s="10"/>
      <c r="B1516" s="8"/>
    </row>
    <row r="1517" spans="1:2" ht="14.25" x14ac:dyDescent="0.2">
      <c r="A1517" s="10"/>
      <c r="B1517" s="8"/>
    </row>
    <row r="1518" spans="1:2" ht="14.25" x14ac:dyDescent="0.2">
      <c r="A1518" s="10"/>
      <c r="B1518" s="8"/>
    </row>
    <row r="1519" spans="1:2" ht="14.25" x14ac:dyDescent="0.2">
      <c r="A1519" s="10"/>
      <c r="B1519" s="8"/>
    </row>
    <row r="1520" spans="1:2" ht="14.25" x14ac:dyDescent="0.2">
      <c r="A1520" s="10"/>
      <c r="B1520" s="8"/>
    </row>
    <row r="1521" spans="1:2" ht="14.25" x14ac:dyDescent="0.2">
      <c r="A1521" s="10"/>
      <c r="B1521" s="8"/>
    </row>
    <row r="1522" spans="1:2" ht="14.25" x14ac:dyDescent="0.2">
      <c r="A1522" s="10"/>
      <c r="B1522" s="8"/>
    </row>
    <row r="1523" spans="1:2" ht="14.25" x14ac:dyDescent="0.2">
      <c r="A1523" s="10"/>
      <c r="B1523" s="8"/>
    </row>
    <row r="1524" spans="1:2" ht="14.25" x14ac:dyDescent="0.2">
      <c r="A1524" s="10"/>
      <c r="B1524" s="8"/>
    </row>
    <row r="1525" spans="1:2" ht="14.25" x14ac:dyDescent="0.2">
      <c r="A1525" s="10"/>
      <c r="B1525" s="8"/>
    </row>
    <row r="1526" spans="1:2" ht="14.25" x14ac:dyDescent="0.2">
      <c r="A1526" s="10"/>
      <c r="B1526" s="8"/>
    </row>
    <row r="1527" spans="1:2" ht="14.25" x14ac:dyDescent="0.2">
      <c r="A1527" s="10"/>
      <c r="B1527" s="8"/>
    </row>
    <row r="1528" spans="1:2" ht="14.25" x14ac:dyDescent="0.2">
      <c r="A1528" s="10"/>
      <c r="B1528" s="8"/>
    </row>
    <row r="1529" spans="1:2" ht="14.25" x14ac:dyDescent="0.2">
      <c r="A1529" s="10"/>
      <c r="B1529" s="8"/>
    </row>
    <row r="1530" spans="1:2" ht="14.25" x14ac:dyDescent="0.2">
      <c r="A1530" s="10"/>
      <c r="B1530" s="8"/>
    </row>
    <row r="1531" spans="1:2" ht="14.25" x14ac:dyDescent="0.2">
      <c r="A1531" s="10"/>
      <c r="B1531" s="8"/>
    </row>
    <row r="1532" spans="1:2" ht="14.25" x14ac:dyDescent="0.2">
      <c r="A1532" s="10"/>
      <c r="B1532" s="8"/>
    </row>
    <row r="1533" spans="1:2" ht="14.25" x14ac:dyDescent="0.2">
      <c r="A1533" s="10"/>
      <c r="B1533" s="8"/>
    </row>
    <row r="1534" spans="1:2" ht="14.25" x14ac:dyDescent="0.2">
      <c r="A1534" s="10"/>
      <c r="B1534" s="8"/>
    </row>
    <row r="1535" spans="1:2" ht="14.25" x14ac:dyDescent="0.2">
      <c r="A1535" s="10"/>
      <c r="B1535" s="8"/>
    </row>
    <row r="1536" spans="1:2" ht="14.25" x14ac:dyDescent="0.2">
      <c r="A1536" s="10"/>
      <c r="B1536" s="8"/>
    </row>
    <row r="1537" spans="1:2" ht="14.25" x14ac:dyDescent="0.2">
      <c r="A1537" s="10"/>
      <c r="B1537" s="8"/>
    </row>
    <row r="1538" spans="1:2" ht="14.25" x14ac:dyDescent="0.2">
      <c r="A1538" s="10"/>
      <c r="B1538" s="8"/>
    </row>
    <row r="1539" spans="1:2" ht="14.25" x14ac:dyDescent="0.2">
      <c r="A1539" s="10"/>
      <c r="B1539" s="8"/>
    </row>
    <row r="1540" spans="1:2" ht="14.25" x14ac:dyDescent="0.2">
      <c r="A1540" s="10"/>
      <c r="B1540" s="8"/>
    </row>
    <row r="1541" spans="1:2" ht="14.25" x14ac:dyDescent="0.2">
      <c r="A1541" s="10"/>
      <c r="B1541" s="8"/>
    </row>
    <row r="1542" spans="1:2" ht="14.25" x14ac:dyDescent="0.2">
      <c r="A1542" s="10"/>
      <c r="B1542" s="8"/>
    </row>
    <row r="1543" spans="1:2" ht="14.25" x14ac:dyDescent="0.2">
      <c r="A1543" s="10"/>
      <c r="B1543" s="8"/>
    </row>
    <row r="1544" spans="1:2" ht="14.25" x14ac:dyDescent="0.2">
      <c r="A1544" s="10"/>
      <c r="B1544" s="8"/>
    </row>
    <row r="1545" spans="1:2" ht="14.25" x14ac:dyDescent="0.2">
      <c r="A1545" s="10"/>
      <c r="B1545" s="8"/>
    </row>
    <row r="1546" spans="1:2" ht="14.25" x14ac:dyDescent="0.2">
      <c r="A1546" s="10"/>
      <c r="B1546" s="8"/>
    </row>
    <row r="1547" spans="1:2" ht="14.25" x14ac:dyDescent="0.2">
      <c r="A1547" s="10"/>
      <c r="B1547" s="8"/>
    </row>
    <row r="1548" spans="1:2" ht="14.25" x14ac:dyDescent="0.2">
      <c r="A1548" s="10"/>
      <c r="B1548" s="8"/>
    </row>
    <row r="1549" spans="1:2" ht="14.25" x14ac:dyDescent="0.2">
      <c r="A1549" s="10"/>
      <c r="B1549" s="8"/>
    </row>
    <row r="1550" spans="1:2" ht="14.25" x14ac:dyDescent="0.2">
      <c r="A1550" s="10"/>
      <c r="B1550" s="8"/>
    </row>
    <row r="1551" spans="1:2" ht="14.25" x14ac:dyDescent="0.2">
      <c r="A1551" s="10"/>
      <c r="B1551" s="8"/>
    </row>
    <row r="1552" spans="1:2" ht="14.25" x14ac:dyDescent="0.2">
      <c r="A1552" s="10"/>
      <c r="B1552" s="8"/>
    </row>
    <row r="1553" spans="1:2" ht="14.25" x14ac:dyDescent="0.2">
      <c r="A1553" s="10"/>
      <c r="B1553" s="8"/>
    </row>
    <row r="1554" spans="1:2" ht="14.25" x14ac:dyDescent="0.2">
      <c r="A1554" s="10"/>
      <c r="B1554" s="8"/>
    </row>
    <row r="1555" spans="1:2" ht="14.25" x14ac:dyDescent="0.2">
      <c r="A1555" s="10"/>
      <c r="B1555" s="8"/>
    </row>
    <row r="1556" spans="1:2" ht="14.25" x14ac:dyDescent="0.2">
      <c r="A1556" s="10"/>
      <c r="B1556" s="8"/>
    </row>
    <row r="1557" spans="1:2" ht="14.25" x14ac:dyDescent="0.2">
      <c r="A1557" s="10"/>
      <c r="B1557" s="8"/>
    </row>
    <row r="1558" spans="1:2" ht="14.25" x14ac:dyDescent="0.2">
      <c r="A1558" s="10"/>
      <c r="B1558" s="8"/>
    </row>
    <row r="1559" spans="1:2" ht="14.25" x14ac:dyDescent="0.2">
      <c r="A1559" s="10"/>
      <c r="B1559" s="8"/>
    </row>
    <row r="1560" spans="1:2" ht="14.25" x14ac:dyDescent="0.2">
      <c r="A1560" s="10"/>
      <c r="B1560" s="8"/>
    </row>
    <row r="1561" spans="1:2" ht="14.25" x14ac:dyDescent="0.2">
      <c r="A1561" s="10"/>
      <c r="B1561" s="8"/>
    </row>
    <row r="1562" spans="1:2" ht="14.25" x14ac:dyDescent="0.2">
      <c r="A1562" s="10"/>
      <c r="B1562" s="8"/>
    </row>
    <row r="1563" spans="1:2" ht="14.25" x14ac:dyDescent="0.2">
      <c r="A1563" s="10"/>
      <c r="B1563" s="8"/>
    </row>
    <row r="1564" spans="1:2" ht="14.25" x14ac:dyDescent="0.2">
      <c r="A1564" s="10"/>
      <c r="B1564" s="8"/>
    </row>
    <row r="1565" spans="1:2" ht="14.25" x14ac:dyDescent="0.2">
      <c r="A1565" s="10"/>
      <c r="B1565" s="8"/>
    </row>
    <row r="1566" spans="1:2" ht="14.25" x14ac:dyDescent="0.2">
      <c r="A1566" s="10"/>
      <c r="B1566" s="8"/>
    </row>
    <row r="1567" spans="1:2" ht="14.25" x14ac:dyDescent="0.2">
      <c r="A1567" s="10"/>
      <c r="B1567" s="8"/>
    </row>
    <row r="1568" spans="1:2" ht="14.25" x14ac:dyDescent="0.2">
      <c r="A1568" s="10"/>
      <c r="B1568" s="8"/>
    </row>
    <row r="1569" spans="1:2" ht="14.25" x14ac:dyDescent="0.2">
      <c r="A1569" s="10"/>
      <c r="B1569" s="8"/>
    </row>
    <row r="1570" spans="1:2" ht="14.25" x14ac:dyDescent="0.2">
      <c r="A1570" s="10"/>
      <c r="B1570" s="8"/>
    </row>
    <row r="1571" spans="1:2" ht="14.25" x14ac:dyDescent="0.2">
      <c r="A1571" s="10"/>
      <c r="B1571" s="8"/>
    </row>
    <row r="1572" spans="1:2" ht="14.25" x14ac:dyDescent="0.2">
      <c r="A1572" s="10"/>
      <c r="B1572" s="8"/>
    </row>
    <row r="1573" spans="1:2" ht="14.25" x14ac:dyDescent="0.2">
      <c r="A1573" s="10"/>
      <c r="B1573" s="8"/>
    </row>
    <row r="1574" spans="1:2" ht="14.25" x14ac:dyDescent="0.2">
      <c r="A1574" s="10"/>
      <c r="B1574" s="8"/>
    </row>
    <row r="1575" spans="1:2" ht="14.25" x14ac:dyDescent="0.2">
      <c r="A1575" s="10"/>
      <c r="B1575" s="8"/>
    </row>
    <row r="1576" spans="1:2" ht="14.25" x14ac:dyDescent="0.2">
      <c r="A1576" s="10"/>
      <c r="B1576" s="8"/>
    </row>
    <row r="1577" spans="1:2" ht="14.25" x14ac:dyDescent="0.2">
      <c r="A1577" s="10"/>
      <c r="B1577" s="8"/>
    </row>
    <row r="1578" spans="1:2" ht="14.25" x14ac:dyDescent="0.2">
      <c r="A1578" s="10"/>
      <c r="B1578" s="8"/>
    </row>
    <row r="1579" spans="1:2" ht="14.25" x14ac:dyDescent="0.2">
      <c r="A1579" s="10"/>
      <c r="B1579" s="8"/>
    </row>
    <row r="1580" spans="1:2" ht="14.25" x14ac:dyDescent="0.2">
      <c r="A1580" s="10"/>
      <c r="B1580" s="8"/>
    </row>
    <row r="1581" spans="1:2" ht="14.25" x14ac:dyDescent="0.2">
      <c r="A1581" s="10"/>
      <c r="B1581" s="8"/>
    </row>
    <row r="1582" spans="1:2" ht="14.25" x14ac:dyDescent="0.2">
      <c r="A1582" s="10"/>
      <c r="B1582" s="8"/>
    </row>
    <row r="1583" spans="1:2" ht="14.25" x14ac:dyDescent="0.2">
      <c r="A1583" s="10"/>
      <c r="B1583" s="8"/>
    </row>
    <row r="1584" spans="1:2" ht="14.25" x14ac:dyDescent="0.2">
      <c r="A1584" s="10"/>
      <c r="B1584" s="8"/>
    </row>
    <row r="1585" spans="1:2" ht="14.25" x14ac:dyDescent="0.2">
      <c r="A1585" s="10"/>
      <c r="B1585" s="8"/>
    </row>
    <row r="1586" spans="1:2" ht="14.25" x14ac:dyDescent="0.2">
      <c r="A1586" s="10"/>
      <c r="B1586" s="8"/>
    </row>
    <row r="1587" spans="1:2" ht="14.25" x14ac:dyDescent="0.2">
      <c r="A1587" s="10"/>
      <c r="B1587" s="8"/>
    </row>
    <row r="1588" spans="1:2" ht="14.25" x14ac:dyDescent="0.2">
      <c r="A1588" s="10"/>
      <c r="B1588" s="8"/>
    </row>
    <row r="1589" spans="1:2" ht="14.25" x14ac:dyDescent="0.2">
      <c r="A1589" s="10"/>
      <c r="B1589" s="8"/>
    </row>
    <row r="1590" spans="1:2" ht="14.25" x14ac:dyDescent="0.2">
      <c r="A1590" s="10"/>
      <c r="B1590" s="8"/>
    </row>
    <row r="1591" spans="1:2" ht="14.25" x14ac:dyDescent="0.2">
      <c r="A1591" s="10"/>
      <c r="B1591" s="8"/>
    </row>
    <row r="1592" spans="1:2" ht="14.25" x14ac:dyDescent="0.2">
      <c r="A1592" s="10"/>
      <c r="B1592" s="8"/>
    </row>
    <row r="1593" spans="1:2" ht="14.25" x14ac:dyDescent="0.2">
      <c r="A1593" s="10"/>
      <c r="B1593" s="8"/>
    </row>
    <row r="1594" spans="1:2" ht="14.25" x14ac:dyDescent="0.2">
      <c r="A1594" s="10"/>
      <c r="B1594" s="8"/>
    </row>
    <row r="1595" spans="1:2" ht="14.25" x14ac:dyDescent="0.2">
      <c r="A1595" s="10"/>
      <c r="B1595" s="8"/>
    </row>
    <row r="1596" spans="1:2" ht="14.25" x14ac:dyDescent="0.2">
      <c r="A1596" s="10"/>
      <c r="B1596" s="8"/>
    </row>
    <row r="1597" spans="1:2" ht="14.25" x14ac:dyDescent="0.2">
      <c r="A1597" s="10"/>
      <c r="B1597" s="8"/>
    </row>
    <row r="1598" spans="1:2" ht="14.25" x14ac:dyDescent="0.2">
      <c r="A1598" s="10"/>
      <c r="B1598" s="8"/>
    </row>
    <row r="1599" spans="1:2" ht="14.25" x14ac:dyDescent="0.2">
      <c r="A1599" s="10"/>
      <c r="B1599" s="8"/>
    </row>
    <row r="1600" spans="1:2" ht="14.25" x14ac:dyDescent="0.2">
      <c r="A1600" s="10"/>
      <c r="B1600" s="8"/>
    </row>
    <row r="1601" spans="1:2" ht="14.25" x14ac:dyDescent="0.2">
      <c r="A1601" s="10"/>
      <c r="B1601" s="8"/>
    </row>
    <row r="1602" spans="1:2" ht="14.25" x14ac:dyDescent="0.2">
      <c r="A1602" s="10"/>
      <c r="B1602" s="8"/>
    </row>
    <row r="1603" spans="1:2" ht="14.25" x14ac:dyDescent="0.2">
      <c r="A1603" s="10"/>
      <c r="B1603" s="8"/>
    </row>
    <row r="1604" spans="1:2" ht="14.25" x14ac:dyDescent="0.2">
      <c r="A1604" s="10"/>
      <c r="B1604" s="8"/>
    </row>
    <row r="1605" spans="1:2" ht="14.25" x14ac:dyDescent="0.2">
      <c r="A1605" s="10"/>
      <c r="B1605" s="8"/>
    </row>
    <row r="1606" spans="1:2" ht="14.25" x14ac:dyDescent="0.2">
      <c r="A1606" s="10"/>
      <c r="B1606" s="8"/>
    </row>
    <row r="1607" spans="1:2" ht="14.25" x14ac:dyDescent="0.2">
      <c r="A1607" s="10"/>
      <c r="B1607" s="8"/>
    </row>
    <row r="1608" spans="1:2" ht="14.25" x14ac:dyDescent="0.2">
      <c r="A1608" s="10"/>
      <c r="B1608" s="8"/>
    </row>
    <row r="1609" spans="1:2" ht="14.25" x14ac:dyDescent="0.2">
      <c r="A1609" s="10"/>
      <c r="B1609" s="8"/>
    </row>
    <row r="1610" spans="1:2" ht="14.25" x14ac:dyDescent="0.2">
      <c r="A1610" s="10"/>
      <c r="B1610" s="8"/>
    </row>
    <row r="1611" spans="1:2" ht="14.25" x14ac:dyDescent="0.2">
      <c r="A1611" s="10"/>
      <c r="B1611" s="8"/>
    </row>
    <row r="1612" spans="1:2" ht="14.25" x14ac:dyDescent="0.2">
      <c r="A1612" s="10"/>
      <c r="B1612" s="8"/>
    </row>
    <row r="1613" spans="1:2" ht="14.25" x14ac:dyDescent="0.2">
      <c r="A1613" s="10"/>
      <c r="B1613" s="8"/>
    </row>
    <row r="1614" spans="1:2" ht="14.25" x14ac:dyDescent="0.2">
      <c r="A1614" s="10"/>
      <c r="B1614" s="8"/>
    </row>
    <row r="1615" spans="1:2" ht="14.25" x14ac:dyDescent="0.2">
      <c r="A1615" s="10"/>
      <c r="B1615" s="8"/>
    </row>
    <row r="1616" spans="1:2" ht="14.25" x14ac:dyDescent="0.2">
      <c r="A1616" s="10"/>
      <c r="B1616" s="8"/>
    </row>
    <row r="1617" spans="1:2" ht="14.25" x14ac:dyDescent="0.2">
      <c r="A1617" s="10"/>
      <c r="B1617" s="8"/>
    </row>
    <row r="1618" spans="1:2" ht="14.25" x14ac:dyDescent="0.2">
      <c r="A1618" s="10"/>
      <c r="B1618" s="8"/>
    </row>
    <row r="1619" spans="1:2" ht="14.25" x14ac:dyDescent="0.2">
      <c r="A1619" s="10"/>
      <c r="B1619" s="8"/>
    </row>
    <row r="1620" spans="1:2" ht="14.25" x14ac:dyDescent="0.2">
      <c r="A1620" s="10"/>
      <c r="B1620" s="8"/>
    </row>
    <row r="1621" spans="1:2" ht="14.25" x14ac:dyDescent="0.2">
      <c r="A1621" s="10"/>
      <c r="B1621" s="8"/>
    </row>
    <row r="1622" spans="1:2" ht="14.25" x14ac:dyDescent="0.2">
      <c r="A1622" s="10"/>
      <c r="B1622" s="8"/>
    </row>
    <row r="1623" spans="1:2" ht="14.25" x14ac:dyDescent="0.2">
      <c r="A1623" s="10"/>
      <c r="B1623" s="8"/>
    </row>
    <row r="1624" spans="1:2" ht="14.25" x14ac:dyDescent="0.2">
      <c r="A1624" s="10"/>
      <c r="B1624" s="8"/>
    </row>
    <row r="1625" spans="1:2" ht="14.25" x14ac:dyDescent="0.2">
      <c r="A1625" s="10"/>
      <c r="B1625" s="8"/>
    </row>
    <row r="1626" spans="1:2" ht="14.25" x14ac:dyDescent="0.2">
      <c r="A1626" s="10"/>
      <c r="B1626" s="8"/>
    </row>
    <row r="1627" spans="1:2" ht="14.25" x14ac:dyDescent="0.2">
      <c r="A1627" s="10"/>
      <c r="B1627" s="8"/>
    </row>
    <row r="1628" spans="1:2" ht="14.25" x14ac:dyDescent="0.2">
      <c r="A1628" s="10"/>
      <c r="B1628" s="8"/>
    </row>
    <row r="1629" spans="1:2" ht="14.25" x14ac:dyDescent="0.2">
      <c r="A1629" s="10"/>
      <c r="B1629" s="8"/>
    </row>
    <row r="1630" spans="1:2" ht="14.25" x14ac:dyDescent="0.2">
      <c r="A1630" s="10"/>
      <c r="B1630" s="8"/>
    </row>
    <row r="1631" spans="1:2" ht="14.25" x14ac:dyDescent="0.2">
      <c r="A1631" s="10"/>
      <c r="B1631" s="8"/>
    </row>
    <row r="1632" spans="1:2" ht="14.25" x14ac:dyDescent="0.2">
      <c r="A1632" s="10"/>
      <c r="B1632" s="8"/>
    </row>
    <row r="1633" spans="1:2" ht="14.25" x14ac:dyDescent="0.2">
      <c r="A1633" s="10"/>
      <c r="B1633" s="8"/>
    </row>
    <row r="1634" spans="1:2" ht="14.25" x14ac:dyDescent="0.2">
      <c r="A1634" s="10"/>
      <c r="B1634" s="8"/>
    </row>
    <row r="1635" spans="1:2" ht="14.25" x14ac:dyDescent="0.2">
      <c r="A1635" s="10"/>
      <c r="B1635" s="8"/>
    </row>
    <row r="1636" spans="1:2" ht="14.25" x14ac:dyDescent="0.2">
      <c r="A1636" s="10"/>
      <c r="B1636" s="8"/>
    </row>
    <row r="1637" spans="1:2" ht="14.25" x14ac:dyDescent="0.2">
      <c r="A1637" s="10"/>
      <c r="B1637" s="8"/>
    </row>
    <row r="1638" spans="1:2" ht="14.25" x14ac:dyDescent="0.2">
      <c r="A1638" s="10"/>
      <c r="B1638" s="8"/>
    </row>
    <row r="1639" spans="1:2" ht="14.25" x14ac:dyDescent="0.2">
      <c r="A1639" s="10"/>
      <c r="B1639" s="8"/>
    </row>
    <row r="1640" spans="1:2" ht="14.25" x14ac:dyDescent="0.2">
      <c r="A1640" s="10"/>
      <c r="B1640" s="8"/>
    </row>
    <row r="1641" spans="1:2" ht="14.25" x14ac:dyDescent="0.2">
      <c r="A1641" s="10"/>
      <c r="B1641" s="8"/>
    </row>
    <row r="1642" spans="1:2" ht="14.25" x14ac:dyDescent="0.2">
      <c r="A1642" s="10"/>
      <c r="B1642" s="8"/>
    </row>
    <row r="1643" spans="1:2" ht="14.25" x14ac:dyDescent="0.2">
      <c r="A1643" s="10"/>
      <c r="B1643" s="8"/>
    </row>
    <row r="1644" spans="1:2" ht="14.25" x14ac:dyDescent="0.2">
      <c r="A1644" s="10"/>
      <c r="B1644" s="8"/>
    </row>
    <row r="1645" spans="1:2" ht="14.25" x14ac:dyDescent="0.2">
      <c r="A1645" s="10"/>
      <c r="B1645" s="8"/>
    </row>
    <row r="1646" spans="1:2" ht="14.25" x14ac:dyDescent="0.2">
      <c r="A1646" s="10"/>
      <c r="B1646" s="8"/>
    </row>
    <row r="1647" spans="1:2" ht="14.25" x14ac:dyDescent="0.2">
      <c r="A1647" s="10"/>
      <c r="B1647" s="8"/>
    </row>
    <row r="1648" spans="1:2" ht="14.25" x14ac:dyDescent="0.2">
      <c r="A1648" s="10"/>
      <c r="B1648" s="8"/>
    </row>
    <row r="1649" spans="1:2" ht="14.25" x14ac:dyDescent="0.2">
      <c r="A1649" s="10"/>
      <c r="B1649" s="8"/>
    </row>
    <row r="1650" spans="1:2" ht="14.25" x14ac:dyDescent="0.2">
      <c r="A1650" s="10"/>
      <c r="B1650" s="8"/>
    </row>
    <row r="1651" spans="1:2" ht="14.25" x14ac:dyDescent="0.2">
      <c r="A1651" s="10"/>
      <c r="B1651" s="8"/>
    </row>
    <row r="1652" spans="1:2" ht="14.25" x14ac:dyDescent="0.2">
      <c r="A1652" s="10"/>
      <c r="B1652" s="8"/>
    </row>
    <row r="1653" spans="1:2" ht="14.25" x14ac:dyDescent="0.2">
      <c r="A1653" s="10"/>
      <c r="B1653" s="8"/>
    </row>
    <row r="1654" spans="1:2" ht="14.25" x14ac:dyDescent="0.2">
      <c r="A1654" s="10"/>
      <c r="B1654" s="8"/>
    </row>
    <row r="1655" spans="1:2" ht="14.25" x14ac:dyDescent="0.2">
      <c r="A1655" s="10"/>
      <c r="B1655" s="8"/>
    </row>
    <row r="1656" spans="1:2" ht="14.25" x14ac:dyDescent="0.2">
      <c r="A1656" s="10"/>
      <c r="B1656" s="8"/>
    </row>
    <row r="1657" spans="1:2" ht="14.25" x14ac:dyDescent="0.2">
      <c r="A1657" s="10"/>
      <c r="B1657" s="8"/>
    </row>
    <row r="1658" spans="1:2" ht="14.25" x14ac:dyDescent="0.2">
      <c r="A1658" s="10"/>
      <c r="B1658" s="8"/>
    </row>
    <row r="1659" spans="1:2" ht="14.25" x14ac:dyDescent="0.2">
      <c r="A1659" s="10"/>
      <c r="B1659" s="8"/>
    </row>
    <row r="1660" spans="1:2" ht="14.25" x14ac:dyDescent="0.2">
      <c r="A1660" s="10"/>
      <c r="B1660" s="8"/>
    </row>
    <row r="1661" spans="1:2" ht="14.25" x14ac:dyDescent="0.2">
      <c r="A1661" s="10"/>
      <c r="B1661" s="8"/>
    </row>
    <row r="1662" spans="1:2" ht="14.25" x14ac:dyDescent="0.2">
      <c r="A1662" s="10"/>
      <c r="B1662" s="8"/>
    </row>
    <row r="1663" spans="1:2" ht="14.25" x14ac:dyDescent="0.2">
      <c r="A1663" s="10"/>
      <c r="B1663" s="8"/>
    </row>
    <row r="1664" spans="1:2" ht="14.25" x14ac:dyDescent="0.2">
      <c r="A1664" s="10"/>
      <c r="B1664" s="8"/>
    </row>
    <row r="1665" spans="1:2" ht="14.25" x14ac:dyDescent="0.2">
      <c r="A1665" s="10"/>
      <c r="B1665" s="8"/>
    </row>
    <row r="1666" spans="1:2" ht="14.25" x14ac:dyDescent="0.2">
      <c r="A1666" s="10"/>
      <c r="B1666" s="8"/>
    </row>
    <row r="1667" spans="1:2" ht="14.25" x14ac:dyDescent="0.2">
      <c r="A1667" s="10"/>
      <c r="B1667" s="8"/>
    </row>
    <row r="1668" spans="1:2" ht="14.25" x14ac:dyDescent="0.2">
      <c r="A1668" s="10"/>
      <c r="B1668" s="8"/>
    </row>
    <row r="1669" spans="1:2" ht="14.25" x14ac:dyDescent="0.2">
      <c r="A1669" s="10"/>
      <c r="B1669" s="8"/>
    </row>
    <row r="1670" spans="1:2" ht="14.25" x14ac:dyDescent="0.2">
      <c r="A1670" s="10"/>
      <c r="B1670" s="8"/>
    </row>
    <row r="1671" spans="1:2" ht="14.25" x14ac:dyDescent="0.2">
      <c r="A1671" s="10"/>
      <c r="B1671" s="8"/>
    </row>
    <row r="1672" spans="1:2" ht="14.25" x14ac:dyDescent="0.2">
      <c r="A1672" s="10"/>
      <c r="B1672" s="8"/>
    </row>
    <row r="1673" spans="1:2" ht="14.25" x14ac:dyDescent="0.2">
      <c r="A1673" s="10"/>
      <c r="B1673" s="8"/>
    </row>
    <row r="1674" spans="1:2" ht="14.25" x14ac:dyDescent="0.2">
      <c r="A1674" s="10"/>
      <c r="B1674" s="8"/>
    </row>
    <row r="1675" spans="1:2" ht="14.25" x14ac:dyDescent="0.2">
      <c r="A1675" s="10"/>
      <c r="B1675" s="8"/>
    </row>
    <row r="1676" spans="1:2" ht="14.25" x14ac:dyDescent="0.2">
      <c r="A1676" s="10"/>
      <c r="B1676" s="8"/>
    </row>
    <row r="1677" spans="1:2" ht="14.25" x14ac:dyDescent="0.2">
      <c r="A1677" s="10"/>
      <c r="B1677" s="8"/>
    </row>
    <row r="1678" spans="1:2" ht="14.25" x14ac:dyDescent="0.2">
      <c r="A1678" s="10"/>
      <c r="B1678" s="8"/>
    </row>
    <row r="1679" spans="1:2" ht="14.25" x14ac:dyDescent="0.2">
      <c r="A1679" s="10"/>
      <c r="B1679" s="8"/>
    </row>
    <row r="1680" spans="1:2" ht="14.25" x14ac:dyDescent="0.2">
      <c r="A1680" s="10"/>
      <c r="B1680" s="8"/>
    </row>
    <row r="1681" spans="1:2" ht="14.25" x14ac:dyDescent="0.2">
      <c r="A1681" s="10"/>
      <c r="B1681" s="8"/>
    </row>
    <row r="1682" spans="1:2" ht="14.25" x14ac:dyDescent="0.2">
      <c r="A1682" s="10"/>
      <c r="B1682" s="8"/>
    </row>
    <row r="1683" spans="1:2" ht="14.25" x14ac:dyDescent="0.2">
      <c r="A1683" s="10"/>
      <c r="B1683" s="8"/>
    </row>
    <row r="1684" spans="1:2" ht="14.25" x14ac:dyDescent="0.2">
      <c r="A1684" s="10"/>
      <c r="B1684" s="8"/>
    </row>
    <row r="1685" spans="1:2" ht="14.25" x14ac:dyDescent="0.2">
      <c r="A1685" s="10"/>
      <c r="B1685" s="8"/>
    </row>
    <row r="1686" spans="1:2" ht="14.25" x14ac:dyDescent="0.2">
      <c r="A1686" s="10"/>
      <c r="B1686" s="8"/>
    </row>
    <row r="1687" spans="1:2" ht="14.25" x14ac:dyDescent="0.2">
      <c r="A1687" s="10"/>
      <c r="B1687" s="8"/>
    </row>
    <row r="1688" spans="1:2" ht="14.25" x14ac:dyDescent="0.2">
      <c r="A1688" s="10"/>
      <c r="B1688" s="8"/>
    </row>
    <row r="1689" spans="1:2" ht="14.25" x14ac:dyDescent="0.2">
      <c r="A1689" s="10"/>
      <c r="B1689" s="8"/>
    </row>
    <row r="1690" spans="1:2" ht="14.25" x14ac:dyDescent="0.2">
      <c r="A1690" s="10"/>
      <c r="B1690" s="8"/>
    </row>
    <row r="1691" spans="1:2" ht="14.25" x14ac:dyDescent="0.2">
      <c r="A1691" s="10"/>
      <c r="B1691" s="8"/>
    </row>
    <row r="1692" spans="1:2" ht="14.25" x14ac:dyDescent="0.2">
      <c r="A1692" s="10"/>
      <c r="B1692" s="8"/>
    </row>
    <row r="1693" spans="1:2" ht="14.25" x14ac:dyDescent="0.2">
      <c r="A1693" s="10"/>
      <c r="B1693" s="8"/>
    </row>
    <row r="1694" spans="1:2" ht="14.25" x14ac:dyDescent="0.2">
      <c r="A1694" s="10"/>
      <c r="B1694" s="8"/>
    </row>
    <row r="1695" spans="1:2" ht="14.25" x14ac:dyDescent="0.2">
      <c r="A1695" s="10"/>
      <c r="B1695" s="8"/>
    </row>
    <row r="1696" spans="1:2" ht="14.25" x14ac:dyDescent="0.2">
      <c r="A1696" s="10"/>
      <c r="B1696" s="8"/>
    </row>
    <row r="1697" spans="1:2" ht="14.25" x14ac:dyDescent="0.2">
      <c r="A1697" s="10"/>
      <c r="B1697" s="8"/>
    </row>
    <row r="1698" spans="1:2" ht="14.25" x14ac:dyDescent="0.2">
      <c r="A1698" s="10"/>
      <c r="B1698" s="8"/>
    </row>
    <row r="1699" spans="1:2" ht="14.25" x14ac:dyDescent="0.2">
      <c r="A1699" s="10"/>
      <c r="B1699" s="8"/>
    </row>
    <row r="1700" spans="1:2" ht="14.25" x14ac:dyDescent="0.2">
      <c r="A1700" s="10"/>
      <c r="B1700" s="8"/>
    </row>
    <row r="1701" spans="1:2" ht="14.25" x14ac:dyDescent="0.2">
      <c r="A1701" s="10"/>
      <c r="B1701" s="8"/>
    </row>
    <row r="1702" spans="1:2" ht="14.25" x14ac:dyDescent="0.2">
      <c r="A1702" s="10"/>
      <c r="B1702" s="8"/>
    </row>
    <row r="1703" spans="1:2" ht="14.25" x14ac:dyDescent="0.2">
      <c r="A1703" s="10"/>
      <c r="B1703" s="8"/>
    </row>
    <row r="1704" spans="1:2" ht="14.25" x14ac:dyDescent="0.2">
      <c r="A1704" s="10"/>
      <c r="B1704" s="8"/>
    </row>
    <row r="1705" spans="1:2" ht="14.25" x14ac:dyDescent="0.2">
      <c r="A1705" s="10"/>
      <c r="B1705" s="8"/>
    </row>
    <row r="1706" spans="1:2" ht="14.25" x14ac:dyDescent="0.2">
      <c r="A1706" s="10"/>
      <c r="B1706" s="8"/>
    </row>
    <row r="1707" spans="1:2" ht="14.25" x14ac:dyDescent="0.2">
      <c r="A1707" s="10"/>
      <c r="B1707" s="8"/>
    </row>
    <row r="1708" spans="1:2" ht="14.25" x14ac:dyDescent="0.2">
      <c r="A1708" s="10"/>
      <c r="B1708" s="8"/>
    </row>
    <row r="1709" spans="1:2" ht="14.25" x14ac:dyDescent="0.2">
      <c r="A1709" s="10"/>
      <c r="B1709" s="8"/>
    </row>
    <row r="1710" spans="1:2" ht="14.25" x14ac:dyDescent="0.2">
      <c r="A1710" s="10"/>
      <c r="B1710" s="8"/>
    </row>
    <row r="1711" spans="1:2" ht="14.25" x14ac:dyDescent="0.2">
      <c r="A1711" s="10"/>
      <c r="B1711" s="8"/>
    </row>
    <row r="1712" spans="1:2" ht="14.25" x14ac:dyDescent="0.2">
      <c r="A1712" s="10"/>
      <c r="B1712" s="8"/>
    </row>
    <row r="1713" spans="1:2" ht="14.25" x14ac:dyDescent="0.2">
      <c r="A1713" s="10"/>
      <c r="B1713" s="8"/>
    </row>
    <row r="1714" spans="1:2" ht="14.25" x14ac:dyDescent="0.2">
      <c r="A1714" s="10"/>
      <c r="B1714" s="8"/>
    </row>
    <row r="1715" spans="1:2" ht="14.25" x14ac:dyDescent="0.2">
      <c r="A1715" s="10"/>
      <c r="B1715" s="8"/>
    </row>
    <row r="1716" spans="1:2" ht="14.25" x14ac:dyDescent="0.2">
      <c r="A1716" s="10"/>
      <c r="B1716" s="8"/>
    </row>
    <row r="1717" spans="1:2" ht="14.25" x14ac:dyDescent="0.2">
      <c r="A1717" s="10"/>
      <c r="B1717" s="8"/>
    </row>
    <row r="1718" spans="1:2" ht="14.25" x14ac:dyDescent="0.2">
      <c r="A1718" s="10"/>
      <c r="B1718" s="8"/>
    </row>
    <row r="1719" spans="1:2" ht="14.25" x14ac:dyDescent="0.2">
      <c r="A1719" s="10"/>
      <c r="B1719" s="8"/>
    </row>
    <row r="1720" spans="1:2" ht="14.25" x14ac:dyDescent="0.2">
      <c r="A1720" s="10"/>
      <c r="B1720" s="8"/>
    </row>
    <row r="1721" spans="1:2" ht="14.25" x14ac:dyDescent="0.2">
      <c r="A1721" s="10"/>
      <c r="B1721" s="8"/>
    </row>
    <row r="1722" spans="1:2" ht="14.25" x14ac:dyDescent="0.2">
      <c r="A1722" s="10"/>
      <c r="B1722" s="8"/>
    </row>
    <row r="1723" spans="1:2" ht="14.25" x14ac:dyDescent="0.2">
      <c r="A1723" s="10"/>
      <c r="B1723" s="8"/>
    </row>
    <row r="1724" spans="1:2" ht="14.25" x14ac:dyDescent="0.2">
      <c r="A1724" s="10"/>
      <c r="B1724" s="8"/>
    </row>
    <row r="1725" spans="1:2" ht="14.25" x14ac:dyDescent="0.2">
      <c r="A1725" s="10"/>
      <c r="B1725" s="8"/>
    </row>
    <row r="1726" spans="1:2" ht="14.25" x14ac:dyDescent="0.2">
      <c r="A1726" s="10"/>
      <c r="B1726" s="8"/>
    </row>
    <row r="1727" spans="1:2" ht="14.25" x14ac:dyDescent="0.2">
      <c r="A1727" s="10"/>
      <c r="B1727" s="8"/>
    </row>
    <row r="1728" spans="1:2" ht="14.25" x14ac:dyDescent="0.2">
      <c r="A1728" s="10"/>
      <c r="B1728" s="8"/>
    </row>
    <row r="1729" spans="1:2" ht="14.25" x14ac:dyDescent="0.2">
      <c r="A1729" s="10"/>
      <c r="B1729" s="8"/>
    </row>
    <row r="1730" spans="1:2" ht="14.25" x14ac:dyDescent="0.2">
      <c r="A1730" s="10"/>
      <c r="B1730" s="8"/>
    </row>
    <row r="1731" spans="1:2" ht="14.25" x14ac:dyDescent="0.2">
      <c r="A1731" s="10"/>
      <c r="B1731" s="8"/>
    </row>
    <row r="1732" spans="1:2" ht="14.25" x14ac:dyDescent="0.2">
      <c r="A1732" s="10"/>
      <c r="B1732" s="8"/>
    </row>
    <row r="1733" spans="1:2" ht="14.25" x14ac:dyDescent="0.2">
      <c r="A1733" s="10"/>
      <c r="B1733" s="8"/>
    </row>
    <row r="1734" spans="1:2" ht="14.25" x14ac:dyDescent="0.2">
      <c r="A1734" s="10"/>
      <c r="B1734" s="8"/>
    </row>
    <row r="1735" spans="1:2" ht="14.25" x14ac:dyDescent="0.2">
      <c r="A1735" s="10"/>
      <c r="B1735" s="8"/>
    </row>
    <row r="1736" spans="1:2" ht="14.25" x14ac:dyDescent="0.2">
      <c r="A1736" s="10"/>
      <c r="B1736" s="8"/>
    </row>
    <row r="1737" spans="1:2" ht="14.25" x14ac:dyDescent="0.2">
      <c r="A1737" s="10"/>
      <c r="B1737" s="8"/>
    </row>
    <row r="1738" spans="1:2" ht="14.25" x14ac:dyDescent="0.2">
      <c r="A1738" s="10"/>
      <c r="B1738" s="8"/>
    </row>
    <row r="1739" spans="1:2" ht="14.25" x14ac:dyDescent="0.2">
      <c r="A1739" s="10"/>
      <c r="B1739" s="8"/>
    </row>
  </sheetData>
  <sheetProtection algorithmName="SHA-512" hashValue="LRGt+DEsYh8ZCNA3bOR1YAHijO3Eqb0ZSPfFOYPYp1A1m7n1TbJSk0bLieiXvFRrET+XS6JGHAEBTxFknKvnLA==" saltValue="nbo5EWs9H03eYNrcjYM0ig==" spinCount="100000" sheet="1"/>
  <mergeCells count="9">
    <mergeCell ref="K2:N2"/>
    <mergeCell ref="K3:N3"/>
    <mergeCell ref="K4:N4"/>
    <mergeCell ref="A52:B52"/>
    <mergeCell ref="A5:J5"/>
    <mergeCell ref="A6:B6"/>
    <mergeCell ref="A2:B2"/>
    <mergeCell ref="A3:B3"/>
    <mergeCell ref="A4:B4"/>
  </mergeCells>
  <phoneticPr fontId="0" type="noConversion"/>
  <printOptions horizontalCentered="1"/>
  <pageMargins left="0.4" right="0.33" top="0.56999999999999995" bottom="0.39" header="0.28000000000000003" footer="0.16"/>
  <pageSetup scale="47" orientation="portrait" horizontalDpi="4294967293" verticalDpi="4294967293" r:id="rId1"/>
  <headerFooter alignWithMargins="0">
    <oddHeader>&amp;C&amp;"Calibri"&amp;7&amp;K000000Client Confidential&amp;1#</oddHeader>
    <oddFooter xml:space="preserve">&amp;R
</oddFooter>
  </headerFooter>
  <ignoredErrors>
    <ignoredError sqref="F8 F22 A57:B57 F57" formulaRange="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AN74"/>
  <sheetViews>
    <sheetView topLeftCell="A7" zoomScale="70" zoomScaleNormal="70" workbookViewId="0">
      <selection activeCell="E7" sqref="E7"/>
    </sheetView>
  </sheetViews>
  <sheetFormatPr defaultColWidth="9.140625" defaultRowHeight="12.75" x14ac:dyDescent="0.2"/>
  <cols>
    <col min="1" max="1" width="22.42578125" style="22" customWidth="1"/>
    <col min="2" max="2" width="39.42578125" style="22" customWidth="1"/>
    <col min="3" max="3" width="22.42578125" customWidth="1"/>
    <col min="4" max="4" width="22.42578125" style="26" customWidth="1"/>
    <col min="5" max="5" width="14.5703125" style="22" customWidth="1"/>
    <col min="6" max="6" width="15.140625" style="22" customWidth="1"/>
    <col min="7" max="7" width="16.85546875" style="22" customWidth="1"/>
    <col min="8" max="8" width="17" style="22" customWidth="1"/>
    <col min="9" max="9" width="17.140625" style="22" customWidth="1"/>
    <col min="10" max="10" width="15.5703125" style="22" customWidth="1"/>
    <col min="11" max="11" width="16.5703125" style="22" customWidth="1"/>
    <col min="12" max="13" width="16.140625" style="22" customWidth="1"/>
    <col min="14" max="14" width="16.85546875" style="22" customWidth="1"/>
    <col min="15" max="15" width="15.5703125" style="22" customWidth="1"/>
    <col min="16" max="16" width="16" style="26" customWidth="1"/>
    <col min="17" max="17" width="16.140625" style="26" customWidth="1"/>
    <col min="18" max="18" width="17.140625" style="26" customWidth="1"/>
    <col min="19" max="19" width="18.5703125" style="26" customWidth="1"/>
    <col min="20" max="20" width="18.140625" style="26" customWidth="1"/>
    <col min="21" max="21" width="19.85546875" style="26" customWidth="1"/>
    <col min="22" max="22" width="20.28515625" style="26" customWidth="1"/>
    <col min="23" max="23" width="20" style="26" customWidth="1"/>
    <col min="24" max="24" width="20.140625" style="134" customWidth="1"/>
    <col min="25" max="25" width="19" style="134" customWidth="1"/>
    <col min="26" max="26" width="21.5703125" style="137" customWidth="1"/>
    <col min="27" max="27" width="20.42578125" style="137" customWidth="1"/>
    <col min="28" max="28" width="19.85546875" style="137" customWidth="1"/>
    <col min="29" max="29" width="20.5703125" style="137" customWidth="1"/>
    <col min="30" max="30" width="22.140625" style="137" customWidth="1"/>
    <col min="31" max="31" width="21.85546875" style="137" customWidth="1"/>
    <col min="32" max="32" width="23.5703125" style="6" customWidth="1"/>
    <col min="33" max="33" width="22.5703125" style="6" customWidth="1"/>
    <col min="34" max="34" width="21.42578125" style="6" customWidth="1"/>
    <col min="35" max="35" width="22.28515625" style="6" customWidth="1"/>
    <col min="36" max="36" width="23.42578125" style="6" customWidth="1"/>
    <col min="37" max="37" width="23.28515625" style="6" customWidth="1"/>
    <col min="38" max="38" width="24.5703125" style="6" customWidth="1"/>
    <col min="39" max="39" width="21.140625" style="6" customWidth="1"/>
    <col min="40" max="40" width="23.85546875" style="6" customWidth="1"/>
    <col min="41" max="16384" width="9.140625" style="25"/>
  </cols>
  <sheetData>
    <row r="1" spans="1:40" s="54" customFormat="1" ht="24" customHeight="1" x14ac:dyDescent="0.2">
      <c r="A1" s="345" t="s">
        <v>167</v>
      </c>
      <c r="B1" s="413"/>
      <c r="C1" s="414"/>
      <c r="D1" s="413"/>
      <c r="E1" s="415"/>
      <c r="F1" s="416" t="str">
        <f>'SCC List'!A2</f>
        <v>(Rev. 26, January, 2025)</v>
      </c>
      <c r="G1" s="225"/>
      <c r="H1" s="226"/>
      <c r="I1" s="226"/>
      <c r="J1" s="226"/>
      <c r="K1" s="224"/>
      <c r="L1" s="225"/>
      <c r="M1" s="225"/>
      <c r="N1" s="225"/>
      <c r="O1" s="225"/>
      <c r="P1" s="225"/>
      <c r="Q1" s="224"/>
      <c r="R1" s="225"/>
      <c r="S1" s="225"/>
      <c r="T1" s="225"/>
      <c r="U1" s="225"/>
      <c r="V1" s="225"/>
      <c r="W1" s="225"/>
      <c r="X1" s="226"/>
      <c r="Y1" s="226"/>
      <c r="Z1" s="227"/>
      <c r="AA1" s="227"/>
      <c r="AB1" s="227"/>
      <c r="AC1" s="227"/>
      <c r="AD1" s="227"/>
      <c r="AE1" s="227"/>
      <c r="AF1" s="227"/>
      <c r="AG1" s="227"/>
      <c r="AH1" s="227"/>
      <c r="AI1" s="227"/>
      <c r="AJ1" s="139"/>
      <c r="AK1" s="139"/>
      <c r="AL1" s="139"/>
      <c r="AM1" s="139"/>
      <c r="AN1" s="139"/>
    </row>
    <row r="2" spans="1:40" s="54" customFormat="1" ht="24" customHeight="1" x14ac:dyDescent="0.2">
      <c r="A2" s="228" t="str">
        <f>'Build Main'!A2</f>
        <v xml:space="preserve">Insert Project Sponsor's Name here </v>
      </c>
      <c r="B2" s="139"/>
      <c r="C2" s="939" t="s">
        <v>56</v>
      </c>
      <c r="D2" s="939"/>
      <c r="E2" s="939"/>
      <c r="F2" s="417">
        <f ca="1">TodayDate</f>
        <v>45671.655153935186</v>
      </c>
      <c r="G2" s="230"/>
      <c r="H2" s="139"/>
      <c r="I2" s="139"/>
      <c r="J2" s="231"/>
      <c r="K2" s="232"/>
      <c r="L2" s="232"/>
      <c r="M2" s="232"/>
      <c r="N2" s="232"/>
      <c r="O2" s="232"/>
      <c r="P2" s="232"/>
      <c r="Q2" s="232"/>
      <c r="R2" s="232"/>
      <c r="S2" s="232"/>
      <c r="T2" s="232"/>
      <c r="U2" s="232"/>
      <c r="V2" s="232"/>
      <c r="W2" s="232"/>
      <c r="X2" s="229"/>
      <c r="Y2" s="229"/>
      <c r="Z2" s="232"/>
      <c r="AA2" s="232"/>
      <c r="AB2" s="232"/>
      <c r="AC2" s="232"/>
      <c r="AD2" s="232"/>
      <c r="AE2" s="232"/>
      <c r="AF2" s="232"/>
      <c r="AG2" s="232"/>
      <c r="AH2" s="232"/>
      <c r="AI2" s="232"/>
      <c r="AJ2" s="139"/>
      <c r="AK2" s="139"/>
      <c r="AL2" s="139"/>
      <c r="AM2" s="139"/>
      <c r="AN2" s="139"/>
    </row>
    <row r="3" spans="1:40" s="54" customFormat="1" ht="24" customHeight="1" x14ac:dyDescent="0.2">
      <c r="A3" s="228" t="str">
        <f>'Build Main'!A3</f>
        <v>Insert Project Name and Location</v>
      </c>
      <c r="B3" s="139"/>
      <c r="C3" s="940" t="s">
        <v>161</v>
      </c>
      <c r="D3" s="940"/>
      <c r="E3" s="940"/>
      <c r="F3" s="418">
        <f>BaseYear</f>
        <v>2025</v>
      </c>
      <c r="G3" s="234"/>
      <c r="H3" s="231"/>
      <c r="I3" s="231"/>
      <c r="J3" s="231"/>
      <c r="K3" s="231"/>
      <c r="L3" s="231"/>
      <c r="M3" s="231"/>
      <c r="N3" s="231"/>
      <c r="O3" s="231"/>
      <c r="P3" s="231"/>
      <c r="Q3" s="231"/>
      <c r="R3" s="231"/>
      <c r="S3" s="231"/>
      <c r="T3" s="231"/>
      <c r="U3" s="231"/>
      <c r="V3" s="231"/>
      <c r="W3" s="231"/>
      <c r="X3" s="233"/>
      <c r="Y3" s="233"/>
      <c r="Z3" s="235"/>
      <c r="AA3" s="235"/>
      <c r="AB3" s="235"/>
      <c r="AC3" s="235"/>
      <c r="AD3" s="235"/>
      <c r="AE3" s="235"/>
      <c r="AF3" s="235"/>
      <c r="AG3" s="235"/>
      <c r="AH3" s="235"/>
      <c r="AI3" s="235"/>
      <c r="AJ3" s="139"/>
      <c r="AK3" s="139"/>
      <c r="AL3" s="139"/>
      <c r="AM3" s="139"/>
      <c r="AN3" s="139"/>
    </row>
    <row r="4" spans="1:40" s="54" customFormat="1" ht="37.5" customHeight="1" x14ac:dyDescent="0.2">
      <c r="A4" s="941" t="str">
        <f>'Build Main'!A4</f>
        <v xml:space="preserve">Insert Current Phase (e.g. Applic. for Engineering, Engineering, Applic. for FFGA, Construction, Rev Ops) </v>
      </c>
      <c r="B4" s="942"/>
      <c r="C4" s="917" t="s">
        <v>57</v>
      </c>
      <c r="D4" s="917"/>
      <c r="E4" s="917"/>
      <c r="F4" s="419">
        <f>RevYear</f>
        <v>2040</v>
      </c>
      <c r="G4" s="236"/>
      <c r="H4" s="169"/>
      <c r="I4" s="169"/>
      <c r="J4" s="169"/>
      <c r="K4" s="169"/>
      <c r="L4" s="169"/>
      <c r="M4" s="169"/>
      <c r="N4" s="169"/>
      <c r="O4" s="169"/>
      <c r="P4" s="169"/>
      <c r="Q4" s="169"/>
      <c r="R4" s="169"/>
      <c r="S4" s="169"/>
      <c r="T4" s="169"/>
      <c r="U4" s="169"/>
      <c r="V4" s="169"/>
      <c r="W4" s="169"/>
      <c r="X4" s="167"/>
      <c r="Y4" s="233"/>
      <c r="Z4" s="235"/>
      <c r="AA4" s="237"/>
      <c r="AB4" s="237"/>
      <c r="AC4" s="237"/>
      <c r="AD4" s="237"/>
      <c r="AE4" s="237"/>
      <c r="AF4" s="237"/>
      <c r="AG4" s="237"/>
      <c r="AH4" s="237"/>
      <c r="AI4" s="237"/>
      <c r="AJ4" s="139"/>
      <c r="AK4" s="139"/>
      <c r="AL4" s="139"/>
      <c r="AM4" s="139"/>
      <c r="AN4" s="139"/>
    </row>
    <row r="5" spans="1:40" s="50" customFormat="1" ht="6" customHeight="1" x14ac:dyDescent="0.2">
      <c r="A5" s="138"/>
      <c r="B5" s="73"/>
      <c r="C5" s="73"/>
      <c r="D5" s="238"/>
      <c r="E5" s="73"/>
      <c r="F5" s="73"/>
      <c r="G5" s="73"/>
      <c r="H5" s="73"/>
      <c r="I5" s="73"/>
      <c r="J5" s="73"/>
      <c r="K5" s="238"/>
      <c r="L5" s="238"/>
      <c r="M5" s="238"/>
      <c r="N5" s="238"/>
      <c r="O5" s="238"/>
      <c r="P5" s="238"/>
      <c r="Q5" s="238"/>
      <c r="R5" s="238"/>
      <c r="S5" s="238"/>
      <c r="T5" s="238"/>
      <c r="U5" s="238"/>
      <c r="V5" s="238"/>
      <c r="W5" s="238"/>
      <c r="X5" s="212"/>
      <c r="Y5" s="239"/>
      <c r="Z5" s="240"/>
      <c r="AA5" s="241"/>
      <c r="AB5" s="241"/>
      <c r="AC5" s="241"/>
      <c r="AD5" s="241"/>
      <c r="AE5" s="241"/>
      <c r="AF5" s="241"/>
      <c r="AG5" s="241"/>
      <c r="AH5" s="241"/>
      <c r="AI5" s="241"/>
      <c r="AJ5" s="773"/>
      <c r="AK5" s="773"/>
      <c r="AL5" s="773"/>
      <c r="AM5" s="773"/>
      <c r="AN5" s="773"/>
    </row>
    <row r="6" spans="1:40" s="53" customFormat="1" ht="24" customHeight="1" x14ac:dyDescent="0.2">
      <c r="A6" s="938" t="s">
        <v>2</v>
      </c>
      <c r="B6" s="938"/>
      <c r="C6" s="938"/>
      <c r="D6" s="938"/>
      <c r="E6" s="938"/>
      <c r="F6" s="938"/>
      <c r="G6" s="938"/>
      <c r="H6" s="938"/>
      <c r="I6" s="938"/>
      <c r="J6" s="938"/>
      <c r="K6" s="938"/>
      <c r="L6" s="938"/>
      <c r="M6" s="938"/>
      <c r="N6" s="938"/>
      <c r="O6" s="938"/>
      <c r="P6" s="938"/>
      <c r="Q6" s="938"/>
      <c r="R6" s="938"/>
      <c r="S6" s="938"/>
      <c r="T6" s="938"/>
      <c r="U6" s="938"/>
      <c r="V6" s="938"/>
      <c r="W6" s="938"/>
      <c r="X6" s="938"/>
      <c r="Y6" s="938"/>
      <c r="Z6" s="938"/>
      <c r="AA6" s="938"/>
      <c r="AB6" s="938"/>
      <c r="AC6" s="938"/>
      <c r="AD6" s="938"/>
      <c r="AE6" s="938"/>
      <c r="AF6" s="938"/>
      <c r="AG6" s="938"/>
      <c r="AH6" s="938"/>
      <c r="AI6" s="938"/>
      <c r="AJ6" s="938"/>
      <c r="AK6" s="938"/>
      <c r="AL6" s="938"/>
      <c r="AM6" s="938"/>
      <c r="AN6" s="938"/>
    </row>
    <row r="7" spans="1:40" s="53" customFormat="1" ht="28.5" x14ac:dyDescent="0.2">
      <c r="A7" s="420" t="s">
        <v>104</v>
      </c>
      <c r="B7" s="421"/>
      <c r="C7" s="422" t="s">
        <v>303</v>
      </c>
      <c r="D7" s="422" t="s">
        <v>304</v>
      </c>
      <c r="E7" s="423">
        <v>2012</v>
      </c>
      <c r="F7" s="423">
        <f>SUM(E7+1)</f>
        <v>2013</v>
      </c>
      <c r="G7" s="423">
        <f t="shared" ref="G7:AI7" si="0">SUM(F7+1)</f>
        <v>2014</v>
      </c>
      <c r="H7" s="423">
        <f t="shared" si="0"/>
        <v>2015</v>
      </c>
      <c r="I7" s="423">
        <f t="shared" si="0"/>
        <v>2016</v>
      </c>
      <c r="J7" s="423">
        <f t="shared" si="0"/>
        <v>2017</v>
      </c>
      <c r="K7" s="423">
        <f t="shared" si="0"/>
        <v>2018</v>
      </c>
      <c r="L7" s="423">
        <f t="shared" si="0"/>
        <v>2019</v>
      </c>
      <c r="M7" s="423">
        <f t="shared" si="0"/>
        <v>2020</v>
      </c>
      <c r="N7" s="423">
        <f t="shared" si="0"/>
        <v>2021</v>
      </c>
      <c r="O7" s="423">
        <f t="shared" si="0"/>
        <v>2022</v>
      </c>
      <c r="P7" s="423">
        <f t="shared" si="0"/>
        <v>2023</v>
      </c>
      <c r="Q7" s="423">
        <f t="shared" si="0"/>
        <v>2024</v>
      </c>
      <c r="R7" s="423">
        <f t="shared" si="0"/>
        <v>2025</v>
      </c>
      <c r="S7" s="423">
        <f t="shared" si="0"/>
        <v>2026</v>
      </c>
      <c r="T7" s="423">
        <f t="shared" si="0"/>
        <v>2027</v>
      </c>
      <c r="U7" s="423">
        <f t="shared" si="0"/>
        <v>2028</v>
      </c>
      <c r="V7" s="423">
        <f t="shared" si="0"/>
        <v>2029</v>
      </c>
      <c r="W7" s="423">
        <f t="shared" si="0"/>
        <v>2030</v>
      </c>
      <c r="X7" s="423">
        <f t="shared" si="0"/>
        <v>2031</v>
      </c>
      <c r="Y7" s="423">
        <f t="shared" si="0"/>
        <v>2032</v>
      </c>
      <c r="Z7" s="423">
        <f t="shared" si="0"/>
        <v>2033</v>
      </c>
      <c r="AA7" s="423">
        <f t="shared" si="0"/>
        <v>2034</v>
      </c>
      <c r="AB7" s="423">
        <f t="shared" si="0"/>
        <v>2035</v>
      </c>
      <c r="AC7" s="423">
        <f t="shared" si="0"/>
        <v>2036</v>
      </c>
      <c r="AD7" s="423">
        <f t="shared" si="0"/>
        <v>2037</v>
      </c>
      <c r="AE7" s="423">
        <f t="shared" si="0"/>
        <v>2038</v>
      </c>
      <c r="AF7" s="423">
        <f t="shared" si="0"/>
        <v>2039</v>
      </c>
      <c r="AG7" s="423">
        <f t="shared" si="0"/>
        <v>2040</v>
      </c>
      <c r="AH7" s="423">
        <f t="shared" si="0"/>
        <v>2041</v>
      </c>
      <c r="AI7" s="423">
        <f t="shared" si="0"/>
        <v>2042</v>
      </c>
      <c r="AJ7" s="423">
        <f>SUM(AI7+1)</f>
        <v>2043</v>
      </c>
      <c r="AK7" s="423">
        <f>SUM(AJ7+1)</f>
        <v>2044</v>
      </c>
      <c r="AL7" s="423">
        <f>SUM(AK7+1)</f>
        <v>2045</v>
      </c>
      <c r="AM7" s="423">
        <f>SUM(AL7+1)</f>
        <v>2046</v>
      </c>
      <c r="AN7" s="423">
        <f>SUM(AM7+1)</f>
        <v>2047</v>
      </c>
    </row>
    <row r="8" spans="1:40" s="53" customFormat="1" ht="14.25" x14ac:dyDescent="0.2">
      <c r="A8" s="930" t="str">
        <f>'SCC List'!A3</f>
        <v>10 GUIDEWAY &amp; TRACK ELEMENTS (route miles)</v>
      </c>
      <c r="B8" s="931"/>
      <c r="C8" s="424">
        <f>'Build Main'!F7</f>
        <v>0</v>
      </c>
      <c r="D8" s="425">
        <f t="shared" ref="D8:D18" si="1">SUM(E8:AN8)</f>
        <v>0</v>
      </c>
      <c r="E8" s="424">
        <f t="shared" ref="E8:N8" si="2">SUM(E24*E$21)</f>
        <v>0</v>
      </c>
      <c r="F8" s="424">
        <f t="shared" si="2"/>
        <v>0</v>
      </c>
      <c r="G8" s="424">
        <f t="shared" si="2"/>
        <v>0</v>
      </c>
      <c r="H8" s="424">
        <f t="shared" si="2"/>
        <v>0</v>
      </c>
      <c r="I8" s="424">
        <f t="shared" si="2"/>
        <v>0</v>
      </c>
      <c r="J8" s="424">
        <f t="shared" si="2"/>
        <v>0</v>
      </c>
      <c r="K8" s="424">
        <f t="shared" si="2"/>
        <v>0</v>
      </c>
      <c r="L8" s="424">
        <f t="shared" si="2"/>
        <v>0</v>
      </c>
      <c r="M8" s="424">
        <f t="shared" si="2"/>
        <v>0</v>
      </c>
      <c r="N8" s="424">
        <f t="shared" si="2"/>
        <v>0</v>
      </c>
      <c r="O8" s="424">
        <f>SUM(O24*O$21)</f>
        <v>0</v>
      </c>
      <c r="P8" s="424">
        <f>SUM(P24*P$21)</f>
        <v>0</v>
      </c>
      <c r="Q8" s="424">
        <f>SUM(Q24*Q$21)</f>
        <v>0</v>
      </c>
      <c r="R8" s="194"/>
      <c r="S8" s="194"/>
      <c r="T8" s="195"/>
      <c r="U8" s="195"/>
      <c r="V8" s="195"/>
      <c r="W8" s="195"/>
      <c r="X8" s="242"/>
      <c r="Y8" s="242"/>
      <c r="Z8" s="195"/>
      <c r="AA8" s="195"/>
      <c r="AB8" s="195"/>
      <c r="AC8" s="195"/>
      <c r="AD8" s="195"/>
      <c r="AE8" s="195"/>
      <c r="AF8" s="195"/>
      <c r="AG8" s="195"/>
      <c r="AH8" s="195"/>
      <c r="AI8" s="242"/>
      <c r="AJ8" s="242"/>
      <c r="AK8" s="195"/>
      <c r="AL8" s="195"/>
      <c r="AM8" s="195"/>
      <c r="AN8" s="195"/>
    </row>
    <row r="9" spans="1:40" s="53" customFormat="1" ht="14.25" x14ac:dyDescent="0.2">
      <c r="A9" s="930" t="str">
        <f>'SCC List'!A17</f>
        <v>20 STATIONS, STOPS, TERMINALS, INTERMODAL (number)</v>
      </c>
      <c r="B9" s="931"/>
      <c r="C9" s="424">
        <f>'Build Main'!F21</f>
        <v>0</v>
      </c>
      <c r="D9" s="425">
        <f t="shared" si="1"/>
        <v>0</v>
      </c>
      <c r="E9" s="424">
        <f t="shared" ref="E9:E17" si="3">SUM(E25*E$21)</f>
        <v>0</v>
      </c>
      <c r="F9" s="424">
        <f t="shared" ref="F9:N17" si="4">SUM(F25*F$21)</f>
        <v>0</v>
      </c>
      <c r="G9" s="424">
        <f t="shared" si="4"/>
        <v>0</v>
      </c>
      <c r="H9" s="424">
        <f>SUM(H25*H$21)</f>
        <v>0</v>
      </c>
      <c r="I9" s="424">
        <f>SUM(I25*I$21)</f>
        <v>0</v>
      </c>
      <c r="J9" s="424">
        <f t="shared" si="4"/>
        <v>0</v>
      </c>
      <c r="K9" s="424">
        <f t="shared" si="4"/>
        <v>0</v>
      </c>
      <c r="L9" s="424">
        <f t="shared" si="4"/>
        <v>0</v>
      </c>
      <c r="M9" s="424">
        <f t="shared" si="4"/>
        <v>0</v>
      </c>
      <c r="N9" s="424">
        <f t="shared" si="4"/>
        <v>0</v>
      </c>
      <c r="O9" s="424">
        <f t="shared" ref="O9:P16" si="5">SUM(O25*O$21)</f>
        <v>0</v>
      </c>
      <c r="P9" s="424">
        <f>SUM(P25*P$21)</f>
        <v>0</v>
      </c>
      <c r="Q9" s="424">
        <f>SUM(Q25*Q$21)</f>
        <v>0</v>
      </c>
      <c r="R9" s="194"/>
      <c r="S9" s="194"/>
      <c r="T9" s="195"/>
      <c r="U9" s="195"/>
      <c r="V9" s="195"/>
      <c r="W9" s="195"/>
      <c r="X9" s="242"/>
      <c r="Y9" s="242"/>
      <c r="Z9" s="195"/>
      <c r="AA9" s="195"/>
      <c r="AB9" s="195"/>
      <c r="AC9" s="195"/>
      <c r="AD9" s="195"/>
      <c r="AE9" s="195"/>
      <c r="AF9" s="195"/>
      <c r="AG9" s="195"/>
      <c r="AH9" s="195"/>
      <c r="AI9" s="242"/>
      <c r="AJ9" s="242"/>
      <c r="AK9" s="195"/>
      <c r="AL9" s="195"/>
      <c r="AM9" s="195"/>
      <c r="AN9" s="195"/>
    </row>
    <row r="10" spans="1:40" s="53" customFormat="1" ht="14.25" x14ac:dyDescent="0.2">
      <c r="A10" s="930" t="str">
        <f>'SCC List'!A25</f>
        <v>30 SUPPORT FACILITIES: YARDS, SHOPS, ADMIN. BLDGS</v>
      </c>
      <c r="B10" s="931"/>
      <c r="C10" s="424">
        <f>'Build Main'!F29</f>
        <v>0</v>
      </c>
      <c r="D10" s="425">
        <f t="shared" si="1"/>
        <v>0</v>
      </c>
      <c r="E10" s="424">
        <f t="shared" si="3"/>
        <v>0</v>
      </c>
      <c r="F10" s="424">
        <f t="shared" si="4"/>
        <v>0</v>
      </c>
      <c r="G10" s="424">
        <f t="shared" si="4"/>
        <v>0</v>
      </c>
      <c r="H10" s="424">
        <f>SUM(H26*H$21)</f>
        <v>0</v>
      </c>
      <c r="I10" s="424">
        <f>SUM(I26*I$21)</f>
        <v>0</v>
      </c>
      <c r="J10" s="424">
        <f>SUM(J26*J$21)</f>
        <v>0</v>
      </c>
      <c r="K10" s="424">
        <f t="shared" si="4"/>
        <v>0</v>
      </c>
      <c r="L10" s="424">
        <f t="shared" si="4"/>
        <v>0</v>
      </c>
      <c r="M10" s="424">
        <f t="shared" si="4"/>
        <v>0</v>
      </c>
      <c r="N10" s="424">
        <f t="shared" si="4"/>
        <v>0</v>
      </c>
      <c r="O10" s="424">
        <f t="shared" si="5"/>
        <v>0</v>
      </c>
      <c r="P10" s="424">
        <f>SUM(P26*P$21)</f>
        <v>0</v>
      </c>
      <c r="Q10" s="424">
        <f>SUM(Q26*Q$21)</f>
        <v>0</v>
      </c>
      <c r="R10" s="194"/>
      <c r="S10" s="194"/>
      <c r="T10" s="194"/>
      <c r="U10" s="194"/>
      <c r="V10" s="194"/>
      <c r="W10" s="195"/>
      <c r="X10" s="242"/>
      <c r="Y10" s="242"/>
      <c r="Z10" s="195"/>
      <c r="AA10" s="195"/>
      <c r="AB10" s="195"/>
      <c r="AC10" s="195"/>
      <c r="AD10" s="195"/>
      <c r="AE10" s="194"/>
      <c r="AF10" s="194"/>
      <c r="AG10" s="194"/>
      <c r="AH10" s="195"/>
      <c r="AI10" s="242"/>
      <c r="AJ10" s="242"/>
      <c r="AK10" s="195"/>
      <c r="AL10" s="195"/>
      <c r="AM10" s="195"/>
      <c r="AN10" s="195"/>
    </row>
    <row r="11" spans="1:40" s="53" customFormat="1" ht="14.25" x14ac:dyDescent="0.2">
      <c r="A11" s="930" t="str">
        <f>'SCC List'!A31</f>
        <v>40 SITEWORK &amp; SPECIAL CONDITIONS</v>
      </c>
      <c r="B11" s="931"/>
      <c r="C11" s="424">
        <f>'Build Main'!F35</f>
        <v>0</v>
      </c>
      <c r="D11" s="425">
        <f t="shared" si="1"/>
        <v>0</v>
      </c>
      <c r="E11" s="424">
        <f t="shared" si="3"/>
        <v>0</v>
      </c>
      <c r="F11" s="424">
        <f t="shared" si="4"/>
        <v>0</v>
      </c>
      <c r="G11" s="424">
        <f t="shared" si="4"/>
        <v>0</v>
      </c>
      <c r="H11" s="424">
        <f t="shared" si="4"/>
        <v>0</v>
      </c>
      <c r="I11" s="424">
        <f t="shared" si="4"/>
        <v>0</v>
      </c>
      <c r="J11" s="424">
        <f t="shared" si="4"/>
        <v>0</v>
      </c>
      <c r="K11" s="424">
        <f t="shared" si="4"/>
        <v>0</v>
      </c>
      <c r="L11" s="424">
        <f t="shared" si="4"/>
        <v>0</v>
      </c>
      <c r="M11" s="424">
        <f>SUM(M27*M$21)</f>
        <v>0</v>
      </c>
      <c r="N11" s="424">
        <f>SUM(N27*N$21)</f>
        <v>0</v>
      </c>
      <c r="O11" s="424">
        <f t="shared" si="5"/>
        <v>0</v>
      </c>
      <c r="P11" s="424">
        <f>SUM(P27*P$21)</f>
        <v>0</v>
      </c>
      <c r="Q11" s="424">
        <f t="shared" ref="Q11:Q17" si="6">SUM(Q27*Q$21)</f>
        <v>0</v>
      </c>
      <c r="R11" s="194"/>
      <c r="S11" s="194"/>
      <c r="T11" s="195"/>
      <c r="U11" s="195"/>
      <c r="V11" s="195"/>
      <c r="W11" s="195"/>
      <c r="X11" s="242"/>
      <c r="Y11" s="242"/>
      <c r="Z11" s="195"/>
      <c r="AA11" s="195"/>
      <c r="AB11" s="195"/>
      <c r="AC11" s="195"/>
      <c r="AD11" s="195"/>
      <c r="AE11" s="195"/>
      <c r="AF11" s="195"/>
      <c r="AG11" s="195"/>
      <c r="AH11" s="195"/>
      <c r="AI11" s="242"/>
      <c r="AJ11" s="242"/>
      <c r="AK11" s="195"/>
      <c r="AL11" s="195"/>
      <c r="AM11" s="195"/>
      <c r="AN11" s="195"/>
    </row>
    <row r="12" spans="1:40" s="53" customFormat="1" ht="14.25" x14ac:dyDescent="0.2">
      <c r="A12" s="930" t="str">
        <f>'SCC List'!A40</f>
        <v>50  SYSTEMS</v>
      </c>
      <c r="B12" s="931"/>
      <c r="C12" s="424">
        <f>'Build Main'!F44</f>
        <v>0</v>
      </c>
      <c r="D12" s="425">
        <f t="shared" si="1"/>
        <v>0</v>
      </c>
      <c r="E12" s="424">
        <f t="shared" si="3"/>
        <v>0</v>
      </c>
      <c r="F12" s="424">
        <f t="shared" si="4"/>
        <v>0</v>
      </c>
      <c r="G12" s="424">
        <f t="shared" si="4"/>
        <v>0</v>
      </c>
      <c r="H12" s="424">
        <f t="shared" si="4"/>
        <v>0</v>
      </c>
      <c r="I12" s="424">
        <f t="shared" si="4"/>
        <v>0</v>
      </c>
      <c r="J12" s="424">
        <f t="shared" si="4"/>
        <v>0</v>
      </c>
      <c r="K12" s="424">
        <f t="shared" si="4"/>
        <v>0</v>
      </c>
      <c r="L12" s="424">
        <f t="shared" si="4"/>
        <v>0</v>
      </c>
      <c r="M12" s="424">
        <f t="shared" si="4"/>
        <v>0</v>
      </c>
      <c r="N12" s="424">
        <f t="shared" si="4"/>
        <v>0</v>
      </c>
      <c r="O12" s="424">
        <f t="shared" si="5"/>
        <v>0</v>
      </c>
      <c r="P12" s="424">
        <f>SUM(P28*P$21)</f>
        <v>0</v>
      </c>
      <c r="Q12" s="424">
        <f t="shared" si="6"/>
        <v>0</v>
      </c>
      <c r="R12" s="194"/>
      <c r="S12" s="194"/>
      <c r="T12" s="195"/>
      <c r="U12" s="195"/>
      <c r="V12" s="195"/>
      <c r="W12" s="195"/>
      <c r="X12" s="242"/>
      <c r="Y12" s="242"/>
      <c r="Z12" s="195"/>
      <c r="AA12" s="195"/>
      <c r="AB12" s="195"/>
      <c r="AC12" s="195"/>
      <c r="AD12" s="195"/>
      <c r="AE12" s="195"/>
      <c r="AF12" s="195"/>
      <c r="AG12" s="195"/>
      <c r="AH12" s="195"/>
      <c r="AI12" s="242"/>
      <c r="AJ12" s="242"/>
      <c r="AK12" s="195"/>
      <c r="AL12" s="195"/>
      <c r="AM12" s="195"/>
      <c r="AN12" s="195"/>
    </row>
    <row r="13" spans="1:40" s="53" customFormat="1" ht="14.25" x14ac:dyDescent="0.2">
      <c r="A13" s="930" t="str">
        <f>'SCC List'!A48:B48</f>
        <v>60 ROW, LAND, EXISTING IMPROVEMENTS</v>
      </c>
      <c r="B13" s="931"/>
      <c r="C13" s="424">
        <f>'Build Main'!F53</f>
        <v>0</v>
      </c>
      <c r="D13" s="425">
        <f t="shared" si="1"/>
        <v>0</v>
      </c>
      <c r="E13" s="424">
        <f t="shared" si="3"/>
        <v>0</v>
      </c>
      <c r="F13" s="424">
        <f t="shared" si="4"/>
        <v>0</v>
      </c>
      <c r="G13" s="424">
        <f t="shared" si="4"/>
        <v>0</v>
      </c>
      <c r="H13" s="424">
        <f t="shared" si="4"/>
        <v>0</v>
      </c>
      <c r="I13" s="424">
        <f t="shared" si="4"/>
        <v>0</v>
      </c>
      <c r="J13" s="424">
        <f t="shared" si="4"/>
        <v>0</v>
      </c>
      <c r="K13" s="424">
        <f t="shared" si="4"/>
        <v>0</v>
      </c>
      <c r="L13" s="424">
        <f t="shared" si="4"/>
        <v>0</v>
      </c>
      <c r="M13" s="424">
        <f t="shared" si="4"/>
        <v>0</v>
      </c>
      <c r="N13" s="424">
        <f t="shared" si="4"/>
        <v>0</v>
      </c>
      <c r="O13" s="424">
        <f t="shared" si="5"/>
        <v>0</v>
      </c>
      <c r="P13" s="424">
        <f>SUM(P29*P$21)</f>
        <v>0</v>
      </c>
      <c r="Q13" s="424">
        <f t="shared" si="6"/>
        <v>0</v>
      </c>
      <c r="R13" s="194"/>
      <c r="S13" s="194"/>
      <c r="T13" s="195"/>
      <c r="U13" s="195"/>
      <c r="V13" s="195"/>
      <c r="W13" s="195"/>
      <c r="X13" s="242"/>
      <c r="Y13" s="242"/>
      <c r="Z13" s="195"/>
      <c r="AA13" s="195"/>
      <c r="AB13" s="195"/>
      <c r="AC13" s="195"/>
      <c r="AD13" s="195"/>
      <c r="AE13" s="195"/>
      <c r="AF13" s="195"/>
      <c r="AG13" s="195"/>
      <c r="AH13" s="195"/>
      <c r="AI13" s="242"/>
      <c r="AJ13" s="242"/>
      <c r="AK13" s="195"/>
      <c r="AL13" s="195"/>
      <c r="AM13" s="195"/>
      <c r="AN13" s="195"/>
    </row>
    <row r="14" spans="1:40" s="53" customFormat="1" ht="14.25" x14ac:dyDescent="0.2">
      <c r="A14" s="930" t="str">
        <f>'SCC List'!A51</f>
        <v>70 VEHICLES (number)</v>
      </c>
      <c r="B14" s="931"/>
      <c r="C14" s="424">
        <f>'Build Main'!F56</f>
        <v>0</v>
      </c>
      <c r="D14" s="425">
        <f t="shared" si="1"/>
        <v>0</v>
      </c>
      <c r="E14" s="424">
        <f t="shared" si="3"/>
        <v>0</v>
      </c>
      <c r="F14" s="424">
        <f t="shared" si="4"/>
        <v>0</v>
      </c>
      <c r="G14" s="424">
        <f t="shared" si="4"/>
        <v>0</v>
      </c>
      <c r="H14" s="424">
        <f t="shared" si="4"/>
        <v>0</v>
      </c>
      <c r="I14" s="424">
        <f t="shared" si="4"/>
        <v>0</v>
      </c>
      <c r="J14" s="424">
        <f>SUM(J30*J$21)</f>
        <v>0</v>
      </c>
      <c r="K14" s="424">
        <f t="shared" si="4"/>
        <v>0</v>
      </c>
      <c r="L14" s="424">
        <f t="shared" si="4"/>
        <v>0</v>
      </c>
      <c r="M14" s="424">
        <f t="shared" si="4"/>
        <v>0</v>
      </c>
      <c r="N14" s="424">
        <f t="shared" si="4"/>
        <v>0</v>
      </c>
      <c r="O14" s="424">
        <f t="shared" si="5"/>
        <v>0</v>
      </c>
      <c r="P14" s="424">
        <f t="shared" si="5"/>
        <v>0</v>
      </c>
      <c r="Q14" s="424">
        <f t="shared" si="6"/>
        <v>0</v>
      </c>
      <c r="R14" s="194"/>
      <c r="S14" s="194"/>
      <c r="T14" s="195"/>
      <c r="U14" s="195"/>
      <c r="V14" s="195"/>
      <c r="W14" s="195"/>
      <c r="X14" s="242"/>
      <c r="Y14" s="242"/>
      <c r="Z14" s="195"/>
      <c r="AA14" s="195"/>
      <c r="AB14" s="195"/>
      <c r="AC14" s="195"/>
      <c r="AD14" s="195"/>
      <c r="AE14" s="195"/>
      <c r="AF14" s="195"/>
      <c r="AG14" s="195"/>
      <c r="AH14" s="195"/>
      <c r="AI14" s="242"/>
      <c r="AJ14" s="242"/>
      <c r="AK14" s="195"/>
      <c r="AL14" s="195"/>
      <c r="AM14" s="195"/>
      <c r="AN14" s="195"/>
    </row>
    <row r="15" spans="1:40" s="53" customFormat="1" ht="14.25" x14ac:dyDescent="0.2">
      <c r="A15" s="930" t="str">
        <f>'SCC List'!A59:B59</f>
        <v>80 PROFESSIONAL SERVICES (applies to Cats. 10-50)</v>
      </c>
      <c r="B15" s="931"/>
      <c r="C15" s="424">
        <f>'Build Main'!F64</f>
        <v>0</v>
      </c>
      <c r="D15" s="425">
        <f t="shared" si="1"/>
        <v>0</v>
      </c>
      <c r="E15" s="424">
        <f t="shared" si="3"/>
        <v>0</v>
      </c>
      <c r="F15" s="424">
        <f t="shared" si="4"/>
        <v>0</v>
      </c>
      <c r="G15" s="424">
        <f t="shared" si="4"/>
        <v>0</v>
      </c>
      <c r="H15" s="424">
        <f t="shared" si="4"/>
        <v>0</v>
      </c>
      <c r="I15" s="424">
        <f t="shared" si="4"/>
        <v>0</v>
      </c>
      <c r="J15" s="424">
        <f t="shared" si="4"/>
        <v>0</v>
      </c>
      <c r="K15" s="424">
        <f t="shared" si="4"/>
        <v>0</v>
      </c>
      <c r="L15" s="424">
        <f t="shared" si="4"/>
        <v>0</v>
      </c>
      <c r="M15" s="424">
        <f t="shared" si="4"/>
        <v>0</v>
      </c>
      <c r="N15" s="424">
        <f t="shared" si="4"/>
        <v>0</v>
      </c>
      <c r="O15" s="424">
        <f t="shared" si="5"/>
        <v>0</v>
      </c>
      <c r="P15" s="424">
        <f t="shared" si="5"/>
        <v>0</v>
      </c>
      <c r="Q15" s="424">
        <f t="shared" si="6"/>
        <v>0</v>
      </c>
      <c r="R15" s="194"/>
      <c r="S15" s="194"/>
      <c r="T15" s="195"/>
      <c r="U15" s="195"/>
      <c r="V15" s="195"/>
      <c r="W15" s="195"/>
      <c r="X15" s="242"/>
      <c r="Y15" s="242"/>
      <c r="Z15" s="195"/>
      <c r="AA15" s="195"/>
      <c r="AB15" s="195"/>
      <c r="AC15" s="195"/>
      <c r="AD15" s="195"/>
      <c r="AE15" s="195"/>
      <c r="AF15" s="195"/>
      <c r="AG15" s="195"/>
      <c r="AH15" s="195"/>
      <c r="AI15" s="242"/>
      <c r="AJ15" s="242"/>
      <c r="AK15" s="195"/>
      <c r="AL15" s="195"/>
      <c r="AM15" s="195"/>
      <c r="AN15" s="195"/>
    </row>
    <row r="16" spans="1:40" s="53" customFormat="1" ht="14.25" x14ac:dyDescent="0.2">
      <c r="A16" s="930" t="str">
        <f>'SCC List'!A68</f>
        <v>90 UNALLOCATED CONTINGENCY</v>
      </c>
      <c r="B16" s="931"/>
      <c r="C16" s="424">
        <f>'Build Main'!F74</f>
        <v>0</v>
      </c>
      <c r="D16" s="425">
        <f t="shared" si="1"/>
        <v>0</v>
      </c>
      <c r="E16" s="424">
        <f t="shared" si="3"/>
        <v>0</v>
      </c>
      <c r="F16" s="424">
        <f t="shared" si="4"/>
        <v>0</v>
      </c>
      <c r="G16" s="424">
        <f t="shared" si="4"/>
        <v>0</v>
      </c>
      <c r="H16" s="424">
        <f t="shared" si="4"/>
        <v>0</v>
      </c>
      <c r="I16" s="424">
        <f t="shared" si="4"/>
        <v>0</v>
      </c>
      <c r="J16" s="424">
        <f t="shared" si="4"/>
        <v>0</v>
      </c>
      <c r="K16" s="424">
        <f t="shared" si="4"/>
        <v>0</v>
      </c>
      <c r="L16" s="424">
        <f t="shared" si="4"/>
        <v>0</v>
      </c>
      <c r="M16" s="424">
        <f t="shared" si="4"/>
        <v>0</v>
      </c>
      <c r="N16" s="424">
        <f t="shared" si="4"/>
        <v>0</v>
      </c>
      <c r="O16" s="424">
        <f t="shared" si="5"/>
        <v>0</v>
      </c>
      <c r="P16" s="424">
        <f t="shared" si="5"/>
        <v>0</v>
      </c>
      <c r="Q16" s="424">
        <f t="shared" si="6"/>
        <v>0</v>
      </c>
      <c r="R16" s="194"/>
      <c r="S16" s="194"/>
      <c r="T16" s="195"/>
      <c r="U16" s="195"/>
      <c r="V16" s="195"/>
      <c r="W16" s="195"/>
      <c r="X16" s="242"/>
      <c r="Y16" s="242"/>
      <c r="Z16" s="195"/>
      <c r="AA16" s="195"/>
      <c r="AB16" s="195"/>
      <c r="AC16" s="195"/>
      <c r="AD16" s="195"/>
      <c r="AE16" s="195"/>
      <c r="AF16" s="195"/>
      <c r="AG16" s="195"/>
      <c r="AH16" s="195"/>
      <c r="AI16" s="242"/>
      <c r="AJ16" s="242"/>
      <c r="AK16" s="195"/>
      <c r="AL16" s="195"/>
      <c r="AM16" s="195"/>
      <c r="AN16" s="195"/>
    </row>
    <row r="17" spans="1:40" s="53" customFormat="1" ht="14.25" x14ac:dyDescent="0.2">
      <c r="A17" s="426" t="str">
        <f>'SCC List'!A69</f>
        <v>100  FINANCE CHARGES</v>
      </c>
      <c r="B17" s="427"/>
      <c r="C17" s="424">
        <f>SUM(E17:AN17)</f>
        <v>0</v>
      </c>
      <c r="D17" s="425">
        <f t="shared" si="1"/>
        <v>0</v>
      </c>
      <c r="E17" s="424">
        <f t="shared" si="3"/>
        <v>0</v>
      </c>
      <c r="F17" s="424">
        <f t="shared" si="4"/>
        <v>0</v>
      </c>
      <c r="G17" s="424">
        <f t="shared" si="4"/>
        <v>0</v>
      </c>
      <c r="H17" s="424">
        <f t="shared" si="4"/>
        <v>0</v>
      </c>
      <c r="I17" s="424">
        <f t="shared" si="4"/>
        <v>0</v>
      </c>
      <c r="J17" s="424">
        <f t="shared" si="4"/>
        <v>0</v>
      </c>
      <c r="K17" s="424">
        <f t="shared" si="4"/>
        <v>0</v>
      </c>
      <c r="L17" s="424">
        <f t="shared" si="4"/>
        <v>0</v>
      </c>
      <c r="M17" s="424">
        <f t="shared" si="4"/>
        <v>0</v>
      </c>
      <c r="N17" s="424">
        <f t="shared" si="4"/>
        <v>0</v>
      </c>
      <c r="O17" s="424">
        <f>SUM(O33*O$21)</f>
        <v>0</v>
      </c>
      <c r="P17" s="424">
        <f>SUM(P33*P$21)</f>
        <v>0</v>
      </c>
      <c r="Q17" s="424">
        <f t="shared" si="6"/>
        <v>0</v>
      </c>
      <c r="R17" s="424">
        <f>SUM(R33/R21)</f>
        <v>0</v>
      </c>
      <c r="S17" s="424">
        <f>SUM(S33/S21)</f>
        <v>0</v>
      </c>
      <c r="T17" s="424">
        <f t="shared" ref="T17:AC17" si="7">SUM(T33/T21)</f>
        <v>0</v>
      </c>
      <c r="U17" s="424">
        <f t="shared" si="7"/>
        <v>0</v>
      </c>
      <c r="V17" s="424">
        <f t="shared" si="7"/>
        <v>0</v>
      </c>
      <c r="W17" s="424">
        <f t="shared" si="7"/>
        <v>0</v>
      </c>
      <c r="X17" s="424">
        <f t="shared" si="7"/>
        <v>0</v>
      </c>
      <c r="Y17" s="424">
        <f t="shared" si="7"/>
        <v>0</v>
      </c>
      <c r="Z17" s="424">
        <f t="shared" si="7"/>
        <v>0</v>
      </c>
      <c r="AA17" s="424">
        <f t="shared" si="7"/>
        <v>0</v>
      </c>
      <c r="AB17" s="424">
        <f t="shared" si="7"/>
        <v>0</v>
      </c>
      <c r="AC17" s="424">
        <f t="shared" si="7"/>
        <v>0</v>
      </c>
      <c r="AD17" s="424">
        <f t="shared" ref="AD17:AI17" si="8">SUM(AD33/AD21)</f>
        <v>0</v>
      </c>
      <c r="AE17" s="424">
        <f t="shared" si="8"/>
        <v>0</v>
      </c>
      <c r="AF17" s="424">
        <f t="shared" si="8"/>
        <v>0</v>
      </c>
      <c r="AG17" s="424">
        <f t="shared" si="8"/>
        <v>0</v>
      </c>
      <c r="AH17" s="424">
        <f t="shared" si="8"/>
        <v>0</v>
      </c>
      <c r="AI17" s="424">
        <f t="shared" si="8"/>
        <v>0</v>
      </c>
      <c r="AJ17" s="424">
        <f>SUM(AJ33/AJ21)</f>
        <v>0</v>
      </c>
      <c r="AK17" s="424">
        <f>SUM(AK33/AK21)</f>
        <v>0</v>
      </c>
      <c r="AL17" s="424">
        <f>SUM(AL33/AL21)</f>
        <v>0</v>
      </c>
      <c r="AM17" s="424">
        <f>SUM(AM33/AM21)</f>
        <v>0</v>
      </c>
      <c r="AN17" s="424">
        <f>SUM(AN33/AN21)</f>
        <v>0</v>
      </c>
    </row>
    <row r="18" spans="1:40" s="55" customFormat="1" ht="15" x14ac:dyDescent="0.2">
      <c r="A18" s="936" t="str">
        <f>'SCC Definitions'!A76:B76</f>
        <v>Total Project Cost (10 - 100)</v>
      </c>
      <c r="B18" s="937"/>
      <c r="C18" s="428">
        <f>SUM(C8:C17)</f>
        <v>0</v>
      </c>
      <c r="D18" s="425">
        <f t="shared" si="1"/>
        <v>0</v>
      </c>
      <c r="E18" s="429">
        <f t="shared" ref="E18:Q18" si="9">SUM(E8:E17)</f>
        <v>0</v>
      </c>
      <c r="F18" s="429">
        <f t="shared" si="9"/>
        <v>0</v>
      </c>
      <c r="G18" s="429">
        <f t="shared" si="9"/>
        <v>0</v>
      </c>
      <c r="H18" s="429">
        <f t="shared" si="9"/>
        <v>0</v>
      </c>
      <c r="I18" s="429">
        <f t="shared" si="9"/>
        <v>0</v>
      </c>
      <c r="J18" s="429">
        <f t="shared" si="9"/>
        <v>0</v>
      </c>
      <c r="K18" s="429">
        <f t="shared" si="9"/>
        <v>0</v>
      </c>
      <c r="L18" s="429">
        <f t="shared" si="9"/>
        <v>0</v>
      </c>
      <c r="M18" s="429">
        <f t="shared" si="9"/>
        <v>0</v>
      </c>
      <c r="N18" s="429">
        <f t="shared" si="9"/>
        <v>0</v>
      </c>
      <c r="O18" s="429">
        <f t="shared" si="9"/>
        <v>0</v>
      </c>
      <c r="P18" s="429">
        <f t="shared" si="9"/>
        <v>0</v>
      </c>
      <c r="Q18" s="429">
        <f t="shared" si="9"/>
        <v>0</v>
      </c>
      <c r="R18" s="429">
        <f t="shared" ref="R18:AC18" si="10">SUM(R8:R17)</f>
        <v>0</v>
      </c>
      <c r="S18" s="429">
        <f t="shared" si="10"/>
        <v>0</v>
      </c>
      <c r="T18" s="429">
        <f t="shared" si="10"/>
        <v>0</v>
      </c>
      <c r="U18" s="429">
        <f t="shared" si="10"/>
        <v>0</v>
      </c>
      <c r="V18" s="429">
        <f t="shared" si="10"/>
        <v>0</v>
      </c>
      <c r="W18" s="429">
        <f t="shared" si="10"/>
        <v>0</v>
      </c>
      <c r="X18" s="429">
        <f t="shared" si="10"/>
        <v>0</v>
      </c>
      <c r="Y18" s="429">
        <f t="shared" si="10"/>
        <v>0</v>
      </c>
      <c r="Z18" s="429">
        <f t="shared" si="10"/>
        <v>0</v>
      </c>
      <c r="AA18" s="429">
        <f t="shared" si="10"/>
        <v>0</v>
      </c>
      <c r="AB18" s="429">
        <f t="shared" si="10"/>
        <v>0</v>
      </c>
      <c r="AC18" s="429">
        <f t="shared" si="10"/>
        <v>0</v>
      </c>
      <c r="AD18" s="429">
        <f t="shared" ref="AD18:AI18" si="11">SUM(AD8:AD17)</f>
        <v>0</v>
      </c>
      <c r="AE18" s="429">
        <f t="shared" si="11"/>
        <v>0</v>
      </c>
      <c r="AF18" s="429">
        <f t="shared" si="11"/>
        <v>0</v>
      </c>
      <c r="AG18" s="429">
        <f t="shared" si="11"/>
        <v>0</v>
      </c>
      <c r="AH18" s="429">
        <f t="shared" si="11"/>
        <v>0</v>
      </c>
      <c r="AI18" s="429">
        <f t="shared" si="11"/>
        <v>0</v>
      </c>
      <c r="AJ18" s="442">
        <f>SUM(AJ8:AJ17)</f>
        <v>0</v>
      </c>
      <c r="AK18" s="442">
        <f>SUM(AK8:AK17)</f>
        <v>0</v>
      </c>
      <c r="AL18" s="442">
        <f>SUM(AL8:AL17)</f>
        <v>0</v>
      </c>
      <c r="AM18" s="442">
        <f>SUM(AM8:AM17)</f>
        <v>0</v>
      </c>
      <c r="AN18" s="442">
        <f>SUM(AN8:AN17)</f>
        <v>0</v>
      </c>
    </row>
    <row r="19" spans="1:40" s="8" customFormat="1" ht="25.5" customHeight="1" x14ac:dyDescent="0.2">
      <c r="A19" s="243"/>
      <c r="B19" s="244"/>
      <c r="C19" s="244"/>
      <c r="D19" s="219"/>
      <c r="E19" s="246"/>
      <c r="F19" s="245"/>
      <c r="G19" s="245"/>
      <c r="H19" s="245"/>
      <c r="I19" s="245"/>
      <c r="J19" s="245"/>
      <c r="K19" s="245"/>
      <c r="L19" s="245"/>
      <c r="M19" s="219"/>
      <c r="N19" s="219"/>
      <c r="O19" s="219"/>
      <c r="P19" s="219"/>
      <c r="Q19" s="219"/>
      <c r="R19" s="219"/>
      <c r="S19" s="219"/>
      <c r="T19" s="219"/>
      <c r="U19" s="775"/>
      <c r="V19" s="775"/>
      <c r="W19" s="775"/>
      <c r="X19" s="226"/>
      <c r="Y19" s="226"/>
      <c r="Z19" s="775"/>
      <c r="AA19" s="775"/>
      <c r="AB19" s="775"/>
      <c r="AC19" s="775"/>
      <c r="AD19" s="775"/>
      <c r="AE19" s="775"/>
      <c r="AF19" s="775"/>
      <c r="AG19" s="775"/>
      <c r="AH19" s="775"/>
      <c r="AI19" s="775"/>
    </row>
    <row r="20" spans="1:40" s="53" customFormat="1" ht="15" x14ac:dyDescent="0.2">
      <c r="A20" s="934" t="s">
        <v>75</v>
      </c>
      <c r="B20" s="935"/>
      <c r="C20" s="430"/>
      <c r="D20" s="431"/>
      <c r="E20" s="274">
        <v>0</v>
      </c>
      <c r="F20" s="189">
        <v>0</v>
      </c>
      <c r="G20" s="189">
        <v>0</v>
      </c>
      <c r="H20" s="189">
        <v>0</v>
      </c>
      <c r="I20" s="189">
        <v>0</v>
      </c>
      <c r="J20" s="189">
        <v>0</v>
      </c>
      <c r="K20" s="189">
        <v>0</v>
      </c>
      <c r="L20" s="189">
        <v>0</v>
      </c>
      <c r="M20" s="189">
        <v>0</v>
      </c>
      <c r="N20" s="189">
        <v>0</v>
      </c>
      <c r="O20" s="189">
        <v>0</v>
      </c>
      <c r="P20" s="189">
        <v>0</v>
      </c>
      <c r="Q20" s="189">
        <v>0</v>
      </c>
      <c r="R20" s="189">
        <v>0</v>
      </c>
      <c r="S20" s="189">
        <v>3.5000000000000003E-2</v>
      </c>
      <c r="T20" s="189">
        <v>3.5000000000000003E-2</v>
      </c>
      <c r="U20" s="774">
        <v>3.5000000000000003E-2</v>
      </c>
      <c r="V20" s="774">
        <v>3.5000000000000003E-2</v>
      </c>
      <c r="W20" s="774">
        <v>3.5000000000000003E-2</v>
      </c>
      <c r="X20" s="774">
        <v>3.5000000000000003E-2</v>
      </c>
      <c r="Y20" s="774">
        <v>3.5000000000000003E-2</v>
      </c>
      <c r="Z20" s="774">
        <v>3.5000000000000003E-2</v>
      </c>
      <c r="AA20" s="774">
        <v>3.5000000000000003E-2</v>
      </c>
      <c r="AB20" s="774">
        <v>3.5000000000000003E-2</v>
      </c>
      <c r="AC20" s="774">
        <v>3.5000000000000003E-2</v>
      </c>
      <c r="AD20" s="774">
        <v>3.5000000000000003E-2</v>
      </c>
      <c r="AE20" s="774">
        <v>3.5000000000000003E-2</v>
      </c>
      <c r="AF20" s="774">
        <v>3.5000000000000003E-2</v>
      </c>
      <c r="AG20" s="774">
        <v>3.5000000000000003E-2</v>
      </c>
      <c r="AH20" s="774">
        <v>3.5000000000000003E-2</v>
      </c>
      <c r="AI20" s="774">
        <v>3.5000000000000003E-2</v>
      </c>
      <c r="AJ20" s="774">
        <v>3.5000000000000003E-2</v>
      </c>
      <c r="AK20" s="774">
        <v>3.5000000000000003E-2</v>
      </c>
      <c r="AL20" s="774">
        <v>3.5000000000000003E-2</v>
      </c>
      <c r="AM20" s="774">
        <v>3.5000000000000003E-2</v>
      </c>
      <c r="AN20" s="774">
        <v>3.5000000000000003E-2</v>
      </c>
    </row>
    <row r="21" spans="1:40" s="53" customFormat="1" ht="15" x14ac:dyDescent="0.2">
      <c r="A21" s="432" t="s">
        <v>76</v>
      </c>
      <c r="B21" s="433"/>
      <c r="C21" s="433"/>
      <c r="D21" s="434"/>
      <c r="E21" s="435">
        <f t="shared" ref="E21:M21" si="12">F21*(1+F20)</f>
        <v>1</v>
      </c>
      <c r="F21" s="435">
        <f t="shared" si="12"/>
        <v>1</v>
      </c>
      <c r="G21" s="435">
        <f t="shared" si="12"/>
        <v>1</v>
      </c>
      <c r="H21" s="435">
        <f>I21*(1+I20)</f>
        <v>1</v>
      </c>
      <c r="I21" s="435">
        <f>J21*(1+J20)</f>
        <v>1</v>
      </c>
      <c r="J21" s="435">
        <f t="shared" si="12"/>
        <v>1</v>
      </c>
      <c r="K21" s="435">
        <f t="shared" si="12"/>
        <v>1</v>
      </c>
      <c r="L21" s="435">
        <f t="shared" si="12"/>
        <v>1</v>
      </c>
      <c r="M21" s="435">
        <f t="shared" si="12"/>
        <v>1</v>
      </c>
      <c r="N21" s="435">
        <f>O21*(1+O20)</f>
        <v>1</v>
      </c>
      <c r="O21" s="435">
        <f>P21*(1+P20)</f>
        <v>1</v>
      </c>
      <c r="P21" s="435">
        <f>Q21*(1+Q20)</f>
        <v>1</v>
      </c>
      <c r="Q21" s="436">
        <f>R21*(1+R20)</f>
        <v>1</v>
      </c>
      <c r="R21" s="436">
        <v>1</v>
      </c>
      <c r="S21" s="436">
        <f>R21*(1+S20)</f>
        <v>1.0349999999999999</v>
      </c>
      <c r="T21" s="436">
        <f>S21*(1+T20)</f>
        <v>1.0712249999999999</v>
      </c>
      <c r="U21" s="436">
        <f t="shared" ref="U21:AI21" si="13">T21*(1+U20)</f>
        <v>1.1087178749999997</v>
      </c>
      <c r="V21" s="436">
        <f t="shared" si="13"/>
        <v>1.1475230006249997</v>
      </c>
      <c r="W21" s="436">
        <f t="shared" si="13"/>
        <v>1.1876863056468745</v>
      </c>
      <c r="X21" s="436">
        <f t="shared" si="13"/>
        <v>1.229255326344515</v>
      </c>
      <c r="Y21" s="436">
        <f t="shared" si="13"/>
        <v>1.2722792627665729</v>
      </c>
      <c r="Z21" s="436">
        <f t="shared" si="13"/>
        <v>1.3168090369634029</v>
      </c>
      <c r="AA21" s="436">
        <f t="shared" si="13"/>
        <v>1.3628973532571218</v>
      </c>
      <c r="AB21" s="436">
        <f t="shared" si="13"/>
        <v>1.410598760621121</v>
      </c>
      <c r="AC21" s="436">
        <f t="shared" si="13"/>
        <v>1.4599697172428601</v>
      </c>
      <c r="AD21" s="436">
        <f t="shared" si="13"/>
        <v>1.5110686573463601</v>
      </c>
      <c r="AE21" s="436">
        <f t="shared" si="13"/>
        <v>1.5639560603534826</v>
      </c>
      <c r="AF21" s="436">
        <f t="shared" si="13"/>
        <v>1.6186945224658542</v>
      </c>
      <c r="AG21" s="436">
        <f t="shared" si="13"/>
        <v>1.6753488307521589</v>
      </c>
      <c r="AH21" s="436">
        <f t="shared" si="13"/>
        <v>1.7339860398284843</v>
      </c>
      <c r="AI21" s="436">
        <f t="shared" si="13"/>
        <v>1.7946755512224812</v>
      </c>
      <c r="AJ21" s="436">
        <f>AI21*(1+AJ20)</f>
        <v>1.8574891955152679</v>
      </c>
      <c r="AK21" s="436">
        <f>AJ21*(1+AK20)</f>
        <v>1.9225013173583021</v>
      </c>
      <c r="AL21" s="436">
        <f>AK21*(1+AL20)</f>
        <v>1.9897888634658425</v>
      </c>
      <c r="AM21" s="436">
        <f>AL21*(1+AM20)</f>
        <v>2.0594314736871469</v>
      </c>
      <c r="AN21" s="436">
        <f>AM21*(1+AN20)</f>
        <v>2.1315115752661966</v>
      </c>
    </row>
    <row r="22" spans="1:40" s="53" customFormat="1" ht="4.5" customHeight="1" x14ac:dyDescent="0.2">
      <c r="A22" s="932"/>
      <c r="B22" s="933"/>
      <c r="C22" s="139"/>
      <c r="D22" s="247"/>
      <c r="E22" s="248"/>
      <c r="F22" s="248"/>
      <c r="G22" s="248"/>
      <c r="H22" s="248"/>
      <c r="I22" s="248"/>
      <c r="J22" s="248"/>
      <c r="K22" s="248"/>
      <c r="L22" s="248"/>
      <c r="M22" s="248"/>
      <c r="N22" s="248"/>
      <c r="O22" s="248"/>
      <c r="P22" s="248"/>
      <c r="Q22" s="248"/>
      <c r="R22" s="248"/>
      <c r="S22" s="248"/>
      <c r="T22" s="248"/>
      <c r="U22" s="249"/>
      <c r="V22" s="248"/>
      <c r="W22" s="249"/>
      <c r="X22" s="233"/>
      <c r="Y22" s="273"/>
      <c r="Z22" s="248"/>
      <c r="AA22" s="249"/>
      <c r="AB22" s="248"/>
      <c r="AC22" s="249"/>
      <c r="AD22" s="248"/>
      <c r="AE22" s="249"/>
      <c r="AF22" s="249"/>
      <c r="AG22" s="249"/>
      <c r="AH22" s="249"/>
      <c r="AI22" s="249"/>
      <c r="AJ22" s="772"/>
      <c r="AK22" s="772"/>
      <c r="AL22" s="772"/>
      <c r="AM22" s="772"/>
      <c r="AN22" s="772"/>
    </row>
    <row r="23" spans="1:40" s="53" customFormat="1" ht="28.5" x14ac:dyDescent="0.2">
      <c r="A23" s="437" t="s">
        <v>65</v>
      </c>
      <c r="B23" s="426"/>
      <c r="C23" s="438" t="s">
        <v>305</v>
      </c>
      <c r="D23" s="439"/>
      <c r="E23" s="438">
        <f t="shared" ref="E23:AE23" si="14">E7</f>
        <v>2012</v>
      </c>
      <c r="F23" s="438">
        <f t="shared" si="14"/>
        <v>2013</v>
      </c>
      <c r="G23" s="438">
        <f t="shared" si="14"/>
        <v>2014</v>
      </c>
      <c r="H23" s="438">
        <f t="shared" si="14"/>
        <v>2015</v>
      </c>
      <c r="I23" s="438">
        <f t="shared" si="14"/>
        <v>2016</v>
      </c>
      <c r="J23" s="438">
        <f t="shared" si="14"/>
        <v>2017</v>
      </c>
      <c r="K23" s="438">
        <f t="shared" si="14"/>
        <v>2018</v>
      </c>
      <c r="L23" s="438">
        <f t="shared" si="14"/>
        <v>2019</v>
      </c>
      <c r="M23" s="438">
        <f t="shared" si="14"/>
        <v>2020</v>
      </c>
      <c r="N23" s="438">
        <f t="shared" si="14"/>
        <v>2021</v>
      </c>
      <c r="O23" s="438">
        <f t="shared" si="14"/>
        <v>2022</v>
      </c>
      <c r="P23" s="438">
        <f t="shared" si="14"/>
        <v>2023</v>
      </c>
      <c r="Q23" s="438">
        <f t="shared" si="14"/>
        <v>2024</v>
      </c>
      <c r="R23" s="438">
        <f t="shared" si="14"/>
        <v>2025</v>
      </c>
      <c r="S23" s="438">
        <f t="shared" si="14"/>
        <v>2026</v>
      </c>
      <c r="T23" s="438">
        <f t="shared" si="14"/>
        <v>2027</v>
      </c>
      <c r="U23" s="438">
        <f t="shared" si="14"/>
        <v>2028</v>
      </c>
      <c r="V23" s="438">
        <f t="shared" si="14"/>
        <v>2029</v>
      </c>
      <c r="W23" s="438">
        <f t="shared" si="14"/>
        <v>2030</v>
      </c>
      <c r="X23" s="438">
        <f t="shared" si="14"/>
        <v>2031</v>
      </c>
      <c r="Y23" s="438">
        <f t="shared" si="14"/>
        <v>2032</v>
      </c>
      <c r="Z23" s="438">
        <f t="shared" si="14"/>
        <v>2033</v>
      </c>
      <c r="AA23" s="438">
        <f t="shared" si="14"/>
        <v>2034</v>
      </c>
      <c r="AB23" s="438">
        <f t="shared" si="14"/>
        <v>2035</v>
      </c>
      <c r="AC23" s="438">
        <f t="shared" si="14"/>
        <v>2036</v>
      </c>
      <c r="AD23" s="438">
        <f t="shared" si="14"/>
        <v>2037</v>
      </c>
      <c r="AE23" s="438">
        <f t="shared" si="14"/>
        <v>2038</v>
      </c>
      <c r="AF23" s="438">
        <f t="shared" ref="AF23:AN23" si="15">AF7</f>
        <v>2039</v>
      </c>
      <c r="AG23" s="438">
        <f t="shared" si="15"/>
        <v>2040</v>
      </c>
      <c r="AH23" s="438">
        <f t="shared" si="15"/>
        <v>2041</v>
      </c>
      <c r="AI23" s="438">
        <f t="shared" si="15"/>
        <v>2042</v>
      </c>
      <c r="AJ23" s="438">
        <f t="shared" si="15"/>
        <v>2043</v>
      </c>
      <c r="AK23" s="438">
        <f t="shared" si="15"/>
        <v>2044</v>
      </c>
      <c r="AL23" s="438">
        <f t="shared" si="15"/>
        <v>2045</v>
      </c>
      <c r="AM23" s="438">
        <f t="shared" si="15"/>
        <v>2046</v>
      </c>
      <c r="AN23" s="438">
        <f t="shared" si="15"/>
        <v>2047</v>
      </c>
    </row>
    <row r="24" spans="1:40" s="53" customFormat="1" ht="14.25" x14ac:dyDescent="0.2">
      <c r="A24" s="928" t="str">
        <f>'Build Main'!A7</f>
        <v>10 GUIDEWAY &amp; TRACK ELEMENTS (route miles)</v>
      </c>
      <c r="B24" s="929"/>
      <c r="C24" s="425">
        <f t="shared" ref="C24:C33" si="16">SUM(E24:AN24)</f>
        <v>0</v>
      </c>
      <c r="D24" s="440"/>
      <c r="E24" s="194"/>
      <c r="F24" s="194"/>
      <c r="G24" s="194"/>
      <c r="H24" s="194"/>
      <c r="I24" s="194"/>
      <c r="J24" s="194"/>
      <c r="K24" s="194"/>
      <c r="L24" s="194"/>
      <c r="M24" s="194"/>
      <c r="N24" s="194"/>
      <c r="O24" s="194"/>
      <c r="P24" s="194"/>
      <c r="Q24" s="194"/>
      <c r="R24" s="425">
        <f>R8*$R$21</f>
        <v>0</v>
      </c>
      <c r="S24" s="425">
        <f>S8*$S$21</f>
        <v>0</v>
      </c>
      <c r="T24" s="425">
        <f>T8*$T$21</f>
        <v>0</v>
      </c>
      <c r="U24" s="425">
        <f t="shared" ref="U24:U32" si="17">U8*$U$21</f>
        <v>0</v>
      </c>
      <c r="V24" s="425">
        <f t="shared" ref="V24:V32" si="18">V8*$V$21</f>
        <v>0</v>
      </c>
      <c r="W24" s="425">
        <f t="shared" ref="W24:W32" si="19">W8*$W$21</f>
        <v>0</v>
      </c>
      <c r="X24" s="440">
        <f t="shared" ref="X24:X32" si="20">X8*$X$21</f>
        <v>0</v>
      </c>
      <c r="Y24" s="440">
        <f t="shared" ref="Y24:Y32" si="21">Y8*$Y$21</f>
        <v>0</v>
      </c>
      <c r="Z24" s="425">
        <f t="shared" ref="Z24:Z32" si="22">Z8*$Z$21</f>
        <v>0</v>
      </c>
      <c r="AA24" s="425">
        <f t="shared" ref="AA24:AA32" si="23">AA8*$AA$21</f>
        <v>0</v>
      </c>
      <c r="AB24" s="425">
        <f t="shared" ref="AB24:AI25" si="24">AB8*AB$21</f>
        <v>0</v>
      </c>
      <c r="AC24" s="425">
        <f t="shared" si="24"/>
        <v>0</v>
      </c>
      <c r="AD24" s="425">
        <f t="shared" si="24"/>
        <v>0</v>
      </c>
      <c r="AE24" s="425">
        <f t="shared" si="24"/>
        <v>0</v>
      </c>
      <c r="AF24" s="425">
        <f t="shared" si="24"/>
        <v>0</v>
      </c>
      <c r="AG24" s="425">
        <f t="shared" si="24"/>
        <v>0</v>
      </c>
      <c r="AH24" s="425">
        <f t="shared" si="24"/>
        <v>0</v>
      </c>
      <c r="AI24" s="425">
        <f t="shared" si="24"/>
        <v>0</v>
      </c>
      <c r="AJ24" s="425">
        <f>AJ8*AJ$21</f>
        <v>0</v>
      </c>
      <c r="AK24" s="425">
        <f>AK8*AK$21</f>
        <v>0</v>
      </c>
      <c r="AL24" s="425">
        <f>AL8*AL$21</f>
        <v>0</v>
      </c>
      <c r="AM24" s="425">
        <f>AM8*AM$21</f>
        <v>0</v>
      </c>
      <c r="AN24" s="425">
        <f>AN8*AN$21</f>
        <v>0</v>
      </c>
    </row>
    <row r="25" spans="1:40" s="53" customFormat="1" ht="14.25" x14ac:dyDescent="0.2">
      <c r="A25" s="928" t="str">
        <f>'Build Main'!A21</f>
        <v>20 STATIONS, STOPS, TERMINALS, INTERMODAL (number)</v>
      </c>
      <c r="B25" s="929"/>
      <c r="C25" s="425">
        <f t="shared" si="16"/>
        <v>0</v>
      </c>
      <c r="D25" s="440"/>
      <c r="E25" s="194"/>
      <c r="F25" s="194"/>
      <c r="G25" s="194"/>
      <c r="H25" s="194"/>
      <c r="I25" s="194"/>
      <c r="J25" s="194"/>
      <c r="K25" s="194"/>
      <c r="L25" s="194"/>
      <c r="M25" s="194"/>
      <c r="N25" s="194"/>
      <c r="O25" s="194"/>
      <c r="P25" s="194"/>
      <c r="Q25" s="194"/>
      <c r="R25" s="425">
        <f t="shared" ref="R25:R32" si="25">R9*$R$21</f>
        <v>0</v>
      </c>
      <c r="S25" s="425">
        <f t="shared" ref="S25:S32" si="26">S9*$S$21</f>
        <v>0</v>
      </c>
      <c r="T25" s="425">
        <f t="shared" ref="T25:T32" si="27">T9*$T$21</f>
        <v>0</v>
      </c>
      <c r="U25" s="425">
        <f t="shared" si="17"/>
        <v>0</v>
      </c>
      <c r="V25" s="425">
        <f t="shared" si="18"/>
        <v>0</v>
      </c>
      <c r="W25" s="425">
        <f t="shared" si="19"/>
        <v>0</v>
      </c>
      <c r="X25" s="440">
        <f t="shared" si="20"/>
        <v>0</v>
      </c>
      <c r="Y25" s="440">
        <f t="shared" si="21"/>
        <v>0</v>
      </c>
      <c r="Z25" s="425">
        <f t="shared" si="22"/>
        <v>0</v>
      </c>
      <c r="AA25" s="425">
        <f t="shared" si="23"/>
        <v>0</v>
      </c>
      <c r="AB25" s="425">
        <f t="shared" ref="AB25:AE32" si="28">AB9*AB$21</f>
        <v>0</v>
      </c>
      <c r="AC25" s="425">
        <f t="shared" si="28"/>
        <v>0</v>
      </c>
      <c r="AD25" s="425">
        <f t="shared" si="28"/>
        <v>0</v>
      </c>
      <c r="AE25" s="425">
        <f t="shared" si="28"/>
        <v>0</v>
      </c>
      <c r="AF25" s="425">
        <f t="shared" ref="AF25:AJ32" si="29">AF9*AF$21</f>
        <v>0</v>
      </c>
      <c r="AG25" s="425">
        <f t="shared" si="24"/>
        <v>0</v>
      </c>
      <c r="AH25" s="425">
        <f t="shared" si="24"/>
        <v>0</v>
      </c>
      <c r="AI25" s="425">
        <f t="shared" si="29"/>
        <v>0</v>
      </c>
      <c r="AJ25" s="425">
        <f t="shared" si="29"/>
        <v>0</v>
      </c>
      <c r="AK25" s="425">
        <f t="shared" ref="AK25:AN32" si="30">AK9*AK$21</f>
        <v>0</v>
      </c>
      <c r="AL25" s="425">
        <f t="shared" si="30"/>
        <v>0</v>
      </c>
      <c r="AM25" s="425">
        <f t="shared" si="30"/>
        <v>0</v>
      </c>
      <c r="AN25" s="425">
        <f t="shared" si="30"/>
        <v>0</v>
      </c>
    </row>
    <row r="26" spans="1:40" s="53" customFormat="1" ht="14.25" x14ac:dyDescent="0.2">
      <c r="A26" s="928" t="str">
        <f>'Build Main'!A29</f>
        <v>30 SUPPORT FACILITIES: YARDS, SHOPS, ADMIN. BLDGS</v>
      </c>
      <c r="B26" s="929"/>
      <c r="C26" s="425">
        <f t="shared" si="16"/>
        <v>0</v>
      </c>
      <c r="D26" s="440"/>
      <c r="E26" s="194"/>
      <c r="F26" s="194"/>
      <c r="G26" s="194"/>
      <c r="H26" s="194"/>
      <c r="I26" s="194"/>
      <c r="J26" s="194"/>
      <c r="K26" s="194"/>
      <c r="L26" s="194"/>
      <c r="M26" s="194"/>
      <c r="N26" s="194"/>
      <c r="O26" s="194"/>
      <c r="P26" s="194"/>
      <c r="Q26" s="194"/>
      <c r="R26" s="425">
        <f t="shared" si="25"/>
        <v>0</v>
      </c>
      <c r="S26" s="425">
        <f t="shared" si="26"/>
        <v>0</v>
      </c>
      <c r="T26" s="425">
        <f t="shared" si="27"/>
        <v>0</v>
      </c>
      <c r="U26" s="425">
        <f t="shared" si="17"/>
        <v>0</v>
      </c>
      <c r="V26" s="425">
        <f t="shared" si="18"/>
        <v>0</v>
      </c>
      <c r="W26" s="425">
        <f t="shared" si="19"/>
        <v>0</v>
      </c>
      <c r="X26" s="440">
        <f t="shared" si="20"/>
        <v>0</v>
      </c>
      <c r="Y26" s="440">
        <f t="shared" si="21"/>
        <v>0</v>
      </c>
      <c r="Z26" s="425">
        <f t="shared" si="22"/>
        <v>0</v>
      </c>
      <c r="AA26" s="425">
        <f t="shared" si="23"/>
        <v>0</v>
      </c>
      <c r="AB26" s="425">
        <f t="shared" si="28"/>
        <v>0</v>
      </c>
      <c r="AC26" s="425">
        <f t="shared" si="28"/>
        <v>0</v>
      </c>
      <c r="AD26" s="425">
        <f t="shared" si="28"/>
        <v>0</v>
      </c>
      <c r="AE26" s="425">
        <f t="shared" si="28"/>
        <v>0</v>
      </c>
      <c r="AF26" s="425">
        <f t="shared" si="29"/>
        <v>0</v>
      </c>
      <c r="AG26" s="425">
        <f t="shared" si="29"/>
        <v>0</v>
      </c>
      <c r="AH26" s="425">
        <f t="shared" si="29"/>
        <v>0</v>
      </c>
      <c r="AI26" s="425">
        <f t="shared" si="29"/>
        <v>0</v>
      </c>
      <c r="AJ26" s="425">
        <f t="shared" ref="AJ26:AJ32" si="31">AJ10*AJ$21</f>
        <v>0</v>
      </c>
      <c r="AK26" s="425">
        <f t="shared" si="30"/>
        <v>0</v>
      </c>
      <c r="AL26" s="425">
        <f t="shared" si="30"/>
        <v>0</v>
      </c>
      <c r="AM26" s="425">
        <f t="shared" si="30"/>
        <v>0</v>
      </c>
      <c r="AN26" s="425">
        <f t="shared" si="30"/>
        <v>0</v>
      </c>
    </row>
    <row r="27" spans="1:40" s="53" customFormat="1" ht="14.25" x14ac:dyDescent="0.2">
      <c r="A27" s="928" t="str">
        <f>'Build Main'!A35</f>
        <v>40 SITEWORK &amp; SPECIAL CONDITIONS</v>
      </c>
      <c r="B27" s="929"/>
      <c r="C27" s="425">
        <f t="shared" si="16"/>
        <v>0</v>
      </c>
      <c r="D27" s="440"/>
      <c r="E27" s="194"/>
      <c r="F27" s="194"/>
      <c r="G27" s="194"/>
      <c r="H27" s="194"/>
      <c r="I27" s="194"/>
      <c r="J27" s="194"/>
      <c r="K27" s="194"/>
      <c r="L27" s="194"/>
      <c r="M27" s="194"/>
      <c r="N27" s="194"/>
      <c r="O27" s="194"/>
      <c r="P27" s="194"/>
      <c r="Q27" s="194"/>
      <c r="R27" s="425">
        <f t="shared" si="25"/>
        <v>0</v>
      </c>
      <c r="S27" s="425">
        <f t="shared" si="26"/>
        <v>0</v>
      </c>
      <c r="T27" s="425">
        <f t="shared" si="27"/>
        <v>0</v>
      </c>
      <c r="U27" s="425">
        <f t="shared" si="17"/>
        <v>0</v>
      </c>
      <c r="V27" s="425">
        <f t="shared" si="18"/>
        <v>0</v>
      </c>
      <c r="W27" s="425">
        <f t="shared" si="19"/>
        <v>0</v>
      </c>
      <c r="X27" s="440">
        <f t="shared" si="20"/>
        <v>0</v>
      </c>
      <c r="Y27" s="440">
        <f t="shared" si="21"/>
        <v>0</v>
      </c>
      <c r="Z27" s="425">
        <f t="shared" si="22"/>
        <v>0</v>
      </c>
      <c r="AA27" s="425">
        <f t="shared" si="23"/>
        <v>0</v>
      </c>
      <c r="AB27" s="425">
        <f t="shared" si="28"/>
        <v>0</v>
      </c>
      <c r="AC27" s="425">
        <f t="shared" si="28"/>
        <v>0</v>
      </c>
      <c r="AD27" s="425">
        <f t="shared" si="28"/>
        <v>0</v>
      </c>
      <c r="AE27" s="425">
        <f t="shared" si="28"/>
        <v>0</v>
      </c>
      <c r="AF27" s="425">
        <f t="shared" si="29"/>
        <v>0</v>
      </c>
      <c r="AG27" s="425">
        <f t="shared" si="29"/>
        <v>0</v>
      </c>
      <c r="AH27" s="425">
        <f t="shared" si="29"/>
        <v>0</v>
      </c>
      <c r="AI27" s="425">
        <f t="shared" si="29"/>
        <v>0</v>
      </c>
      <c r="AJ27" s="425">
        <f t="shared" si="31"/>
        <v>0</v>
      </c>
      <c r="AK27" s="425">
        <f t="shared" si="30"/>
        <v>0</v>
      </c>
      <c r="AL27" s="425">
        <f t="shared" si="30"/>
        <v>0</v>
      </c>
      <c r="AM27" s="425">
        <f t="shared" si="30"/>
        <v>0</v>
      </c>
      <c r="AN27" s="425">
        <f t="shared" si="30"/>
        <v>0</v>
      </c>
    </row>
    <row r="28" spans="1:40" s="53" customFormat="1" ht="14.25" x14ac:dyDescent="0.2">
      <c r="A28" s="928" t="str">
        <f>'Build Main'!A44</f>
        <v>50  SYSTEMS</v>
      </c>
      <c r="B28" s="929"/>
      <c r="C28" s="425">
        <f t="shared" si="16"/>
        <v>0</v>
      </c>
      <c r="D28" s="440"/>
      <c r="E28" s="194"/>
      <c r="F28" s="194"/>
      <c r="G28" s="194"/>
      <c r="H28" s="194"/>
      <c r="I28" s="194"/>
      <c r="J28" s="194"/>
      <c r="K28" s="194"/>
      <c r="L28" s="194"/>
      <c r="M28" s="194"/>
      <c r="N28" s="194"/>
      <c r="O28" s="194"/>
      <c r="P28" s="194"/>
      <c r="Q28" s="194"/>
      <c r="R28" s="425">
        <f t="shared" si="25"/>
        <v>0</v>
      </c>
      <c r="S28" s="425">
        <f t="shared" si="26"/>
        <v>0</v>
      </c>
      <c r="T28" s="425">
        <f>T12*$T$21</f>
        <v>0</v>
      </c>
      <c r="U28" s="425">
        <f t="shared" si="17"/>
        <v>0</v>
      </c>
      <c r="V28" s="425">
        <f t="shared" si="18"/>
        <v>0</v>
      </c>
      <c r="W28" s="425">
        <f t="shared" si="19"/>
        <v>0</v>
      </c>
      <c r="X28" s="440">
        <f t="shared" si="20"/>
        <v>0</v>
      </c>
      <c r="Y28" s="440">
        <f t="shared" si="21"/>
        <v>0</v>
      </c>
      <c r="Z28" s="425">
        <f t="shared" si="22"/>
        <v>0</v>
      </c>
      <c r="AA28" s="425">
        <f t="shared" si="23"/>
        <v>0</v>
      </c>
      <c r="AB28" s="425">
        <f t="shared" si="28"/>
        <v>0</v>
      </c>
      <c r="AC28" s="425">
        <f t="shared" si="28"/>
        <v>0</v>
      </c>
      <c r="AD28" s="425">
        <f t="shared" si="28"/>
        <v>0</v>
      </c>
      <c r="AE28" s="425">
        <f t="shared" si="28"/>
        <v>0</v>
      </c>
      <c r="AF28" s="425">
        <f t="shared" si="29"/>
        <v>0</v>
      </c>
      <c r="AG28" s="425">
        <f t="shared" si="29"/>
        <v>0</v>
      </c>
      <c r="AH28" s="425">
        <f t="shared" si="29"/>
        <v>0</v>
      </c>
      <c r="AI28" s="425">
        <f t="shared" si="29"/>
        <v>0</v>
      </c>
      <c r="AJ28" s="425">
        <f t="shared" si="31"/>
        <v>0</v>
      </c>
      <c r="AK28" s="425">
        <f t="shared" si="30"/>
        <v>0</v>
      </c>
      <c r="AL28" s="425">
        <f t="shared" si="30"/>
        <v>0</v>
      </c>
      <c r="AM28" s="425">
        <f t="shared" si="30"/>
        <v>0</v>
      </c>
      <c r="AN28" s="425">
        <f t="shared" si="30"/>
        <v>0</v>
      </c>
    </row>
    <row r="29" spans="1:40" s="53" customFormat="1" ht="14.25" x14ac:dyDescent="0.2">
      <c r="A29" s="928" t="str">
        <f>'Build Main'!A53</f>
        <v>60 ROW, LAND, EXISTING IMPROVEMENTS</v>
      </c>
      <c r="B29" s="929"/>
      <c r="C29" s="425">
        <f t="shared" si="16"/>
        <v>0</v>
      </c>
      <c r="D29" s="440"/>
      <c r="E29" s="194"/>
      <c r="F29" s="194"/>
      <c r="G29" s="194"/>
      <c r="H29" s="194"/>
      <c r="I29" s="194"/>
      <c r="J29" s="194"/>
      <c r="K29" s="194"/>
      <c r="L29" s="194"/>
      <c r="M29" s="194"/>
      <c r="N29" s="194"/>
      <c r="O29" s="194"/>
      <c r="P29" s="194"/>
      <c r="Q29" s="194"/>
      <c r="R29" s="425">
        <f t="shared" si="25"/>
        <v>0</v>
      </c>
      <c r="S29" s="425">
        <f t="shared" si="26"/>
        <v>0</v>
      </c>
      <c r="T29" s="425">
        <f t="shared" si="27"/>
        <v>0</v>
      </c>
      <c r="U29" s="425">
        <f t="shared" si="17"/>
        <v>0</v>
      </c>
      <c r="V29" s="425">
        <f t="shared" si="18"/>
        <v>0</v>
      </c>
      <c r="W29" s="425">
        <f t="shared" si="19"/>
        <v>0</v>
      </c>
      <c r="X29" s="440">
        <f t="shared" si="20"/>
        <v>0</v>
      </c>
      <c r="Y29" s="440">
        <f t="shared" si="21"/>
        <v>0</v>
      </c>
      <c r="Z29" s="425">
        <f t="shared" si="22"/>
        <v>0</v>
      </c>
      <c r="AA29" s="425">
        <f t="shared" si="23"/>
        <v>0</v>
      </c>
      <c r="AB29" s="425">
        <f t="shared" si="28"/>
        <v>0</v>
      </c>
      <c r="AC29" s="425">
        <f t="shared" si="28"/>
        <v>0</v>
      </c>
      <c r="AD29" s="425">
        <f t="shared" si="28"/>
        <v>0</v>
      </c>
      <c r="AE29" s="425">
        <f t="shared" si="28"/>
        <v>0</v>
      </c>
      <c r="AF29" s="425">
        <f t="shared" si="29"/>
        <v>0</v>
      </c>
      <c r="AG29" s="425">
        <f t="shared" si="29"/>
        <v>0</v>
      </c>
      <c r="AH29" s="425">
        <f t="shared" si="29"/>
        <v>0</v>
      </c>
      <c r="AI29" s="425">
        <f t="shared" si="29"/>
        <v>0</v>
      </c>
      <c r="AJ29" s="425">
        <f t="shared" si="31"/>
        <v>0</v>
      </c>
      <c r="AK29" s="425">
        <f t="shared" si="30"/>
        <v>0</v>
      </c>
      <c r="AL29" s="425">
        <f t="shared" si="30"/>
        <v>0</v>
      </c>
      <c r="AM29" s="425">
        <f t="shared" si="30"/>
        <v>0</v>
      </c>
      <c r="AN29" s="425">
        <f t="shared" si="30"/>
        <v>0</v>
      </c>
    </row>
    <row r="30" spans="1:40" s="53" customFormat="1" ht="14.25" x14ac:dyDescent="0.2">
      <c r="A30" s="943" t="str">
        <f>'Build Main'!A56</f>
        <v>70 VEHICLES (number)</v>
      </c>
      <c r="B30" s="944"/>
      <c r="C30" s="425">
        <f t="shared" si="16"/>
        <v>0</v>
      </c>
      <c r="D30" s="440"/>
      <c r="E30" s="194"/>
      <c r="F30" s="194"/>
      <c r="G30" s="194"/>
      <c r="H30" s="194"/>
      <c r="I30" s="194"/>
      <c r="J30" s="194"/>
      <c r="K30" s="194"/>
      <c r="L30" s="194"/>
      <c r="M30" s="194"/>
      <c r="N30" s="194"/>
      <c r="O30" s="194"/>
      <c r="P30" s="194"/>
      <c r="Q30" s="194"/>
      <c r="R30" s="425">
        <f t="shared" si="25"/>
        <v>0</v>
      </c>
      <c r="S30" s="425">
        <f t="shared" si="26"/>
        <v>0</v>
      </c>
      <c r="T30" s="425">
        <f t="shared" si="27"/>
        <v>0</v>
      </c>
      <c r="U30" s="425">
        <f t="shared" si="17"/>
        <v>0</v>
      </c>
      <c r="V30" s="425">
        <f t="shared" si="18"/>
        <v>0</v>
      </c>
      <c r="W30" s="425">
        <f t="shared" si="19"/>
        <v>0</v>
      </c>
      <c r="X30" s="440">
        <f t="shared" si="20"/>
        <v>0</v>
      </c>
      <c r="Y30" s="440">
        <f t="shared" si="21"/>
        <v>0</v>
      </c>
      <c r="Z30" s="425">
        <f t="shared" si="22"/>
        <v>0</v>
      </c>
      <c r="AA30" s="425">
        <f t="shared" si="23"/>
        <v>0</v>
      </c>
      <c r="AB30" s="425">
        <f t="shared" si="28"/>
        <v>0</v>
      </c>
      <c r="AC30" s="425">
        <f t="shared" si="28"/>
        <v>0</v>
      </c>
      <c r="AD30" s="425">
        <f t="shared" si="28"/>
        <v>0</v>
      </c>
      <c r="AE30" s="425">
        <f t="shared" si="28"/>
        <v>0</v>
      </c>
      <c r="AF30" s="425">
        <f t="shared" si="29"/>
        <v>0</v>
      </c>
      <c r="AG30" s="425">
        <f t="shared" si="29"/>
        <v>0</v>
      </c>
      <c r="AH30" s="425">
        <f t="shared" si="29"/>
        <v>0</v>
      </c>
      <c r="AI30" s="425">
        <f t="shared" si="29"/>
        <v>0</v>
      </c>
      <c r="AJ30" s="425">
        <f t="shared" si="31"/>
        <v>0</v>
      </c>
      <c r="AK30" s="425">
        <f t="shared" si="30"/>
        <v>0</v>
      </c>
      <c r="AL30" s="425">
        <f t="shared" si="30"/>
        <v>0</v>
      </c>
      <c r="AM30" s="425">
        <f t="shared" si="30"/>
        <v>0</v>
      </c>
      <c r="AN30" s="425">
        <f t="shared" si="30"/>
        <v>0</v>
      </c>
    </row>
    <row r="31" spans="1:40" s="53" customFormat="1" ht="14.25" x14ac:dyDescent="0.2">
      <c r="A31" s="943" t="str">
        <f>'Build Main'!A64</f>
        <v>80 PROFESSIONAL SERVICES (applies to Cats. 10-50)</v>
      </c>
      <c r="B31" s="944"/>
      <c r="C31" s="425">
        <f t="shared" si="16"/>
        <v>0</v>
      </c>
      <c r="D31" s="440"/>
      <c r="E31" s="194"/>
      <c r="F31" s="194"/>
      <c r="G31" s="194"/>
      <c r="H31" s="194"/>
      <c r="I31" s="194"/>
      <c r="J31" s="194"/>
      <c r="K31" s="194"/>
      <c r="L31" s="194"/>
      <c r="M31" s="194"/>
      <c r="N31" s="194"/>
      <c r="O31" s="194"/>
      <c r="P31" s="194"/>
      <c r="Q31" s="194"/>
      <c r="R31" s="425">
        <f t="shared" si="25"/>
        <v>0</v>
      </c>
      <c r="S31" s="425">
        <f t="shared" si="26"/>
        <v>0</v>
      </c>
      <c r="T31" s="425">
        <f t="shared" si="27"/>
        <v>0</v>
      </c>
      <c r="U31" s="425">
        <f>U15*$U$21</f>
        <v>0</v>
      </c>
      <c r="V31" s="425">
        <f t="shared" si="18"/>
        <v>0</v>
      </c>
      <c r="W31" s="425">
        <f t="shared" si="19"/>
        <v>0</v>
      </c>
      <c r="X31" s="440">
        <f t="shared" si="20"/>
        <v>0</v>
      </c>
      <c r="Y31" s="440">
        <f t="shared" si="21"/>
        <v>0</v>
      </c>
      <c r="Z31" s="425">
        <f t="shared" si="22"/>
        <v>0</v>
      </c>
      <c r="AA31" s="425">
        <f t="shared" si="23"/>
        <v>0</v>
      </c>
      <c r="AB31" s="425">
        <f t="shared" si="28"/>
        <v>0</v>
      </c>
      <c r="AC31" s="425">
        <f t="shared" si="28"/>
        <v>0</v>
      </c>
      <c r="AD31" s="425">
        <f t="shared" si="28"/>
        <v>0</v>
      </c>
      <c r="AE31" s="425">
        <f t="shared" si="28"/>
        <v>0</v>
      </c>
      <c r="AF31" s="425">
        <f t="shared" si="29"/>
        <v>0</v>
      </c>
      <c r="AG31" s="425">
        <f t="shared" si="29"/>
        <v>0</v>
      </c>
      <c r="AH31" s="425">
        <f t="shared" si="29"/>
        <v>0</v>
      </c>
      <c r="AI31" s="425">
        <f t="shared" si="29"/>
        <v>0</v>
      </c>
      <c r="AJ31" s="425">
        <f t="shared" si="31"/>
        <v>0</v>
      </c>
      <c r="AK31" s="425">
        <f t="shared" si="30"/>
        <v>0</v>
      </c>
      <c r="AL31" s="425">
        <f t="shared" si="30"/>
        <v>0</v>
      </c>
      <c r="AM31" s="425">
        <f t="shared" si="30"/>
        <v>0</v>
      </c>
      <c r="AN31" s="425">
        <f t="shared" si="30"/>
        <v>0</v>
      </c>
    </row>
    <row r="32" spans="1:40" s="53" customFormat="1" ht="14.25" x14ac:dyDescent="0.2">
      <c r="A32" s="928" t="str">
        <f>'Build Main'!A74</f>
        <v>90 UNALLOCATED CONTINGENCY</v>
      </c>
      <c r="B32" s="929"/>
      <c r="C32" s="425">
        <f t="shared" si="16"/>
        <v>0</v>
      </c>
      <c r="D32" s="440"/>
      <c r="E32" s="194"/>
      <c r="F32" s="194"/>
      <c r="G32" s="194"/>
      <c r="H32" s="194"/>
      <c r="I32" s="194"/>
      <c r="J32" s="194"/>
      <c r="K32" s="194"/>
      <c r="L32" s="194"/>
      <c r="M32" s="194"/>
      <c r="N32" s="194"/>
      <c r="O32" s="194"/>
      <c r="P32" s="194"/>
      <c r="Q32" s="194"/>
      <c r="R32" s="425">
        <f t="shared" si="25"/>
        <v>0</v>
      </c>
      <c r="S32" s="425">
        <f t="shared" si="26"/>
        <v>0</v>
      </c>
      <c r="T32" s="425">
        <f t="shared" si="27"/>
        <v>0</v>
      </c>
      <c r="U32" s="425">
        <f t="shared" si="17"/>
        <v>0</v>
      </c>
      <c r="V32" s="425">
        <f t="shared" si="18"/>
        <v>0</v>
      </c>
      <c r="W32" s="425">
        <f t="shared" si="19"/>
        <v>0</v>
      </c>
      <c r="X32" s="440">
        <f t="shared" si="20"/>
        <v>0</v>
      </c>
      <c r="Y32" s="440">
        <f t="shared" si="21"/>
        <v>0</v>
      </c>
      <c r="Z32" s="425">
        <f t="shared" si="22"/>
        <v>0</v>
      </c>
      <c r="AA32" s="425">
        <f t="shared" si="23"/>
        <v>0</v>
      </c>
      <c r="AB32" s="425">
        <f t="shared" si="28"/>
        <v>0</v>
      </c>
      <c r="AC32" s="425">
        <f t="shared" si="28"/>
        <v>0</v>
      </c>
      <c r="AD32" s="425">
        <f t="shared" si="28"/>
        <v>0</v>
      </c>
      <c r="AE32" s="425">
        <f t="shared" si="28"/>
        <v>0</v>
      </c>
      <c r="AF32" s="425">
        <f t="shared" si="29"/>
        <v>0</v>
      </c>
      <c r="AG32" s="425">
        <f t="shared" si="29"/>
        <v>0</v>
      </c>
      <c r="AH32" s="425">
        <f t="shared" si="29"/>
        <v>0</v>
      </c>
      <c r="AI32" s="425">
        <f t="shared" si="29"/>
        <v>0</v>
      </c>
      <c r="AJ32" s="425">
        <f t="shared" si="31"/>
        <v>0</v>
      </c>
      <c r="AK32" s="425">
        <f t="shared" si="30"/>
        <v>0</v>
      </c>
      <c r="AL32" s="425">
        <f t="shared" si="30"/>
        <v>0</v>
      </c>
      <c r="AM32" s="425">
        <f t="shared" si="30"/>
        <v>0</v>
      </c>
      <c r="AN32" s="425">
        <f t="shared" si="30"/>
        <v>0</v>
      </c>
    </row>
    <row r="33" spans="1:40" s="53" customFormat="1" ht="14.25" x14ac:dyDescent="0.2">
      <c r="A33" s="943" t="str">
        <f>'Build Main'!A76</f>
        <v>100  FINANCE CHARGES</v>
      </c>
      <c r="B33" s="944"/>
      <c r="C33" s="425">
        <f t="shared" si="16"/>
        <v>0</v>
      </c>
      <c r="D33" s="440"/>
      <c r="E33" s="194"/>
      <c r="F33" s="194"/>
      <c r="G33" s="194"/>
      <c r="H33" s="194"/>
      <c r="I33" s="194"/>
      <c r="J33" s="194"/>
      <c r="K33" s="194"/>
      <c r="L33" s="194"/>
      <c r="M33" s="194"/>
      <c r="N33" s="194"/>
      <c r="O33" s="194"/>
      <c r="P33" s="194"/>
      <c r="Q33" s="194"/>
      <c r="R33" s="194"/>
      <c r="S33" s="194"/>
      <c r="T33" s="194"/>
      <c r="U33" s="194"/>
      <c r="V33" s="194"/>
      <c r="W33" s="194"/>
      <c r="X33" s="194"/>
      <c r="Y33" s="194"/>
      <c r="Z33" s="194"/>
      <c r="AA33" s="194"/>
      <c r="AB33" s="194"/>
      <c r="AC33" s="194"/>
      <c r="AD33" s="194"/>
      <c r="AE33" s="194"/>
      <c r="AF33" s="194"/>
      <c r="AG33" s="194"/>
      <c r="AH33" s="194"/>
      <c r="AI33" s="194"/>
      <c r="AJ33" s="194"/>
      <c r="AK33" s="194"/>
      <c r="AL33" s="194"/>
      <c r="AM33" s="194"/>
      <c r="AN33" s="194"/>
    </row>
    <row r="34" spans="1:40" s="55" customFormat="1" ht="15" x14ac:dyDescent="0.2">
      <c r="A34" s="936" t="str">
        <f>'SCC Definitions'!A76:B76</f>
        <v>Total Project Cost (10 - 100)</v>
      </c>
      <c r="B34" s="937"/>
      <c r="C34" s="425">
        <f>SUM(C24:C33)</f>
        <v>0</v>
      </c>
      <c r="D34" s="441"/>
      <c r="E34" s="442">
        <f>SUM(E24:E33)</f>
        <v>0</v>
      </c>
      <c r="F34" s="442">
        <f t="shared" ref="F34:P34" si="32">SUM(F24:F33)</f>
        <v>0</v>
      </c>
      <c r="G34" s="442">
        <f t="shared" si="32"/>
        <v>0</v>
      </c>
      <c r="H34" s="442">
        <f t="shared" si="32"/>
        <v>0</v>
      </c>
      <c r="I34" s="442">
        <v>0</v>
      </c>
      <c r="J34" s="442">
        <f t="shared" si="32"/>
        <v>0</v>
      </c>
      <c r="K34" s="442">
        <f t="shared" si="32"/>
        <v>0</v>
      </c>
      <c r="L34" s="442">
        <f t="shared" si="32"/>
        <v>0</v>
      </c>
      <c r="M34" s="442">
        <f t="shared" si="32"/>
        <v>0</v>
      </c>
      <c r="N34" s="442">
        <f t="shared" si="32"/>
        <v>0</v>
      </c>
      <c r="O34" s="442">
        <f t="shared" si="32"/>
        <v>0</v>
      </c>
      <c r="P34" s="442">
        <f t="shared" si="32"/>
        <v>0</v>
      </c>
      <c r="Q34" s="442">
        <f>SUM(Q24:Q33)</f>
        <v>0</v>
      </c>
      <c r="R34" s="442">
        <f t="shared" ref="R34:AB34" si="33">SUM(R24:R33)</f>
        <v>0</v>
      </c>
      <c r="S34" s="442">
        <f>SUM(S24:S33)</f>
        <v>0</v>
      </c>
      <c r="T34" s="442">
        <f t="shared" si="33"/>
        <v>0</v>
      </c>
      <c r="U34" s="442">
        <f t="shared" si="33"/>
        <v>0</v>
      </c>
      <c r="V34" s="442">
        <f t="shared" si="33"/>
        <v>0</v>
      </c>
      <c r="W34" s="442">
        <f t="shared" si="33"/>
        <v>0</v>
      </c>
      <c r="X34" s="442">
        <f t="shared" si="33"/>
        <v>0</v>
      </c>
      <c r="Y34" s="442">
        <f t="shared" si="33"/>
        <v>0</v>
      </c>
      <c r="Z34" s="442">
        <f t="shared" si="33"/>
        <v>0</v>
      </c>
      <c r="AA34" s="442">
        <f t="shared" si="33"/>
        <v>0</v>
      </c>
      <c r="AB34" s="442">
        <f t="shared" si="33"/>
        <v>0</v>
      </c>
      <c r="AC34" s="442">
        <f t="shared" ref="AC34:AN34" si="34">SUM(AC24:AC33)</f>
        <v>0</v>
      </c>
      <c r="AD34" s="442">
        <f t="shared" si="34"/>
        <v>0</v>
      </c>
      <c r="AE34" s="442">
        <f t="shared" si="34"/>
        <v>0</v>
      </c>
      <c r="AF34" s="442">
        <f t="shared" si="34"/>
        <v>0</v>
      </c>
      <c r="AG34" s="442">
        <f t="shared" si="34"/>
        <v>0</v>
      </c>
      <c r="AH34" s="442">
        <f t="shared" si="34"/>
        <v>0</v>
      </c>
      <c r="AI34" s="442">
        <f t="shared" si="34"/>
        <v>0</v>
      </c>
      <c r="AJ34" s="442">
        <f t="shared" si="34"/>
        <v>0</v>
      </c>
      <c r="AK34" s="442">
        <f t="shared" si="34"/>
        <v>0</v>
      </c>
      <c r="AL34" s="442">
        <f t="shared" si="34"/>
        <v>0</v>
      </c>
      <c r="AM34" s="442">
        <f t="shared" si="34"/>
        <v>0</v>
      </c>
      <c r="AN34" s="442">
        <f t="shared" si="34"/>
        <v>0</v>
      </c>
    </row>
    <row r="35" spans="1:40" s="56" customFormat="1" ht="12" x14ac:dyDescent="0.2">
      <c r="A35" s="24"/>
      <c r="B35" s="24"/>
      <c r="D35" s="34"/>
      <c r="E35" s="24"/>
      <c r="F35" s="24"/>
      <c r="G35" s="24"/>
      <c r="H35" s="24"/>
      <c r="I35" s="24"/>
      <c r="J35" s="24"/>
      <c r="K35" s="24"/>
      <c r="L35" s="24"/>
      <c r="M35" s="24"/>
      <c r="N35" s="24"/>
      <c r="O35" s="24"/>
      <c r="P35" s="34"/>
      <c r="Q35" s="34"/>
      <c r="R35" s="34"/>
      <c r="S35" s="34"/>
      <c r="T35" s="34"/>
      <c r="U35" s="34"/>
      <c r="V35" s="34"/>
      <c r="W35" s="34"/>
      <c r="X35" s="132"/>
      <c r="Y35" s="132"/>
      <c r="Z35" s="135"/>
      <c r="AA35" s="135"/>
      <c r="AB35" s="135"/>
      <c r="AC35" s="135"/>
      <c r="AD35" s="135"/>
      <c r="AE35" s="135"/>
      <c r="AF35" s="131"/>
      <c r="AG35" s="131"/>
      <c r="AH35" s="131"/>
      <c r="AI35" s="131"/>
      <c r="AJ35" s="131"/>
      <c r="AK35" s="131"/>
      <c r="AL35" s="131"/>
      <c r="AM35" s="131"/>
      <c r="AN35" s="131"/>
    </row>
    <row r="36" spans="1:40" s="56" customFormat="1" ht="12" x14ac:dyDescent="0.2">
      <c r="A36" s="24"/>
      <c r="B36" s="24"/>
      <c r="D36" s="34"/>
      <c r="E36" s="24"/>
      <c r="F36" s="24"/>
      <c r="G36" s="24"/>
      <c r="H36" s="24"/>
      <c r="I36" s="24"/>
      <c r="J36" s="24"/>
      <c r="K36" s="24"/>
      <c r="L36" s="24"/>
      <c r="M36" s="24"/>
      <c r="N36" s="24"/>
      <c r="O36" s="24"/>
      <c r="P36" s="34"/>
      <c r="Q36" s="34"/>
      <c r="R36" s="34"/>
      <c r="S36" s="34"/>
      <c r="T36" s="34"/>
      <c r="U36" s="34"/>
      <c r="V36" s="34"/>
      <c r="W36" s="34"/>
      <c r="X36" s="132"/>
      <c r="Y36" s="132"/>
      <c r="Z36" s="135"/>
      <c r="AA36" s="135"/>
      <c r="AB36" s="135"/>
      <c r="AC36" s="135"/>
      <c r="AD36" s="135"/>
      <c r="AE36" s="135"/>
      <c r="AF36" s="131"/>
      <c r="AG36" s="131"/>
      <c r="AH36" s="131"/>
      <c r="AI36" s="131"/>
      <c r="AJ36" s="131"/>
      <c r="AK36" s="131"/>
      <c r="AL36" s="131"/>
      <c r="AM36" s="131"/>
      <c r="AN36" s="131"/>
    </row>
    <row r="37" spans="1:40" s="56" customFormat="1" ht="12" x14ac:dyDescent="0.2">
      <c r="A37" s="24"/>
      <c r="B37" s="24"/>
      <c r="D37" s="34"/>
      <c r="E37" s="24"/>
      <c r="F37" s="24"/>
      <c r="G37" s="24"/>
      <c r="H37" s="24"/>
      <c r="I37" s="24"/>
      <c r="J37" s="24"/>
      <c r="K37" s="24"/>
      <c r="L37" s="24"/>
      <c r="M37" s="24"/>
      <c r="N37" s="24"/>
      <c r="O37" s="24"/>
      <c r="P37" s="34"/>
      <c r="Q37" s="34"/>
      <c r="R37" s="34"/>
      <c r="S37" s="34"/>
      <c r="T37" s="34"/>
      <c r="U37" s="34"/>
      <c r="V37" s="34"/>
      <c r="W37" s="34"/>
      <c r="X37" s="132"/>
      <c r="Y37" s="132"/>
      <c r="Z37" s="135"/>
      <c r="AA37" s="135"/>
      <c r="AB37" s="135"/>
      <c r="AC37" s="135"/>
      <c r="AD37" s="135"/>
      <c r="AE37" s="135"/>
      <c r="AF37" s="131"/>
      <c r="AG37" s="131"/>
      <c r="AH37" s="131"/>
      <c r="AI37" s="131"/>
      <c r="AJ37" s="131"/>
      <c r="AK37" s="131"/>
      <c r="AL37" s="131"/>
      <c r="AM37" s="131"/>
      <c r="AN37" s="131"/>
    </row>
    <row r="38" spans="1:40" s="56" customFormat="1" ht="12" x14ac:dyDescent="0.2">
      <c r="A38" s="24"/>
      <c r="B38" s="24"/>
      <c r="D38" s="34"/>
      <c r="E38" s="24"/>
      <c r="F38" s="24"/>
      <c r="G38" s="24"/>
      <c r="H38" s="24"/>
      <c r="I38" s="24"/>
      <c r="J38" s="24"/>
      <c r="K38" s="24"/>
      <c r="L38" s="24"/>
      <c r="M38" s="24"/>
      <c r="N38" s="24"/>
      <c r="O38" s="24"/>
      <c r="P38" s="34"/>
      <c r="Q38" s="34"/>
      <c r="R38" s="34"/>
      <c r="S38" s="34"/>
      <c r="T38" s="34"/>
      <c r="U38" s="34"/>
      <c r="V38" s="34"/>
      <c r="W38" s="34"/>
      <c r="X38" s="132"/>
      <c r="Y38" s="132"/>
      <c r="Z38" s="135"/>
      <c r="AA38" s="135"/>
      <c r="AB38" s="135"/>
      <c r="AC38" s="135"/>
      <c r="AD38" s="135"/>
      <c r="AE38" s="135"/>
      <c r="AF38" s="131"/>
      <c r="AG38" s="131"/>
      <c r="AH38" s="131"/>
      <c r="AI38" s="131"/>
      <c r="AJ38" s="131"/>
      <c r="AK38" s="131"/>
      <c r="AL38" s="131"/>
      <c r="AM38" s="131"/>
      <c r="AN38" s="131"/>
    </row>
    <row r="39" spans="1:40" s="56" customFormat="1" ht="12" x14ac:dyDescent="0.2">
      <c r="A39" s="24"/>
      <c r="B39" s="24"/>
      <c r="D39" s="34"/>
      <c r="E39" s="24"/>
      <c r="F39" s="24"/>
      <c r="G39" s="24"/>
      <c r="H39" s="24"/>
      <c r="I39" s="24"/>
      <c r="J39" s="24"/>
      <c r="K39" s="24"/>
      <c r="L39" s="24"/>
      <c r="M39" s="24"/>
      <c r="N39" s="24"/>
      <c r="O39" s="24"/>
      <c r="P39" s="34"/>
      <c r="Q39" s="34"/>
      <c r="R39" s="34"/>
      <c r="S39" s="34"/>
      <c r="T39" s="34"/>
      <c r="U39" s="34"/>
      <c r="V39" s="34"/>
      <c r="W39" s="34"/>
      <c r="X39" s="132"/>
      <c r="Y39" s="132"/>
      <c r="Z39" s="135"/>
      <c r="AA39" s="135"/>
      <c r="AB39" s="135"/>
      <c r="AC39" s="135"/>
      <c r="AD39" s="135"/>
      <c r="AE39" s="135"/>
      <c r="AF39" s="131"/>
      <c r="AG39" s="131"/>
      <c r="AH39" s="131"/>
      <c r="AI39" s="131"/>
      <c r="AJ39" s="131"/>
      <c r="AK39" s="131"/>
      <c r="AL39" s="131"/>
      <c r="AM39" s="131"/>
      <c r="AN39" s="131"/>
    </row>
    <row r="40" spans="1:40" s="56" customFormat="1" ht="12" x14ac:dyDescent="0.2">
      <c r="A40" s="24"/>
      <c r="B40" s="24"/>
      <c r="D40" s="34"/>
      <c r="E40" s="24"/>
      <c r="F40" s="24"/>
      <c r="G40" s="24"/>
      <c r="H40" s="24"/>
      <c r="I40" s="24"/>
      <c r="J40" s="24"/>
      <c r="K40" s="24"/>
      <c r="L40" s="24"/>
      <c r="M40" s="24"/>
      <c r="N40" s="24"/>
      <c r="O40" s="24"/>
      <c r="P40" s="34"/>
      <c r="Q40" s="34"/>
      <c r="R40" s="34"/>
      <c r="S40" s="34"/>
      <c r="T40" s="34"/>
      <c r="U40" s="34"/>
      <c r="V40" s="34"/>
      <c r="W40" s="34"/>
      <c r="X40" s="132"/>
      <c r="Y40" s="132"/>
      <c r="Z40" s="135"/>
      <c r="AA40" s="135"/>
      <c r="AB40" s="135"/>
      <c r="AC40" s="135"/>
      <c r="AD40" s="135"/>
      <c r="AE40" s="135"/>
      <c r="AF40" s="131"/>
      <c r="AG40" s="131"/>
      <c r="AH40" s="131"/>
      <c r="AI40" s="131"/>
      <c r="AJ40" s="131"/>
      <c r="AK40" s="131"/>
      <c r="AL40" s="131"/>
      <c r="AM40" s="131"/>
      <c r="AN40" s="131"/>
    </row>
    <row r="41" spans="1:40" s="56" customFormat="1" ht="12" x14ac:dyDescent="0.2">
      <c r="A41" s="24"/>
      <c r="B41" s="24"/>
      <c r="D41" s="34"/>
      <c r="E41" s="24"/>
      <c r="F41" s="24"/>
      <c r="G41" s="24"/>
      <c r="H41" s="24"/>
      <c r="I41" s="24"/>
      <c r="J41" s="24"/>
      <c r="K41" s="24"/>
      <c r="L41" s="24"/>
      <c r="M41" s="24"/>
      <c r="N41" s="24"/>
      <c r="O41" s="24"/>
      <c r="P41" s="34"/>
      <c r="Q41" s="34"/>
      <c r="R41" s="34"/>
      <c r="S41" s="34"/>
      <c r="T41" s="34"/>
      <c r="U41" s="34"/>
      <c r="V41" s="34"/>
      <c r="W41" s="34"/>
      <c r="X41" s="132"/>
      <c r="Y41" s="132"/>
      <c r="Z41" s="135"/>
      <c r="AA41" s="135"/>
      <c r="AB41" s="135"/>
      <c r="AC41" s="135"/>
      <c r="AD41" s="135"/>
      <c r="AE41" s="135"/>
      <c r="AF41" s="131"/>
      <c r="AG41" s="131"/>
      <c r="AH41" s="131"/>
      <c r="AI41" s="131"/>
      <c r="AJ41" s="131"/>
      <c r="AK41" s="131"/>
      <c r="AL41" s="131"/>
      <c r="AM41" s="131"/>
      <c r="AN41" s="131"/>
    </row>
    <row r="42" spans="1:40" s="56" customFormat="1" ht="12" x14ac:dyDescent="0.2">
      <c r="A42" s="24"/>
      <c r="B42" s="24"/>
      <c r="D42" s="34"/>
      <c r="E42" s="24"/>
      <c r="F42" s="24"/>
      <c r="G42" s="24"/>
      <c r="H42" s="24"/>
      <c r="I42" s="24"/>
      <c r="J42" s="24"/>
      <c r="K42" s="24"/>
      <c r="L42" s="24"/>
      <c r="M42" s="24"/>
      <c r="N42" s="24"/>
      <c r="O42" s="24"/>
      <c r="P42" s="34"/>
      <c r="Q42" s="34"/>
      <c r="R42" s="34"/>
      <c r="S42" s="34"/>
      <c r="T42" s="34"/>
      <c r="U42" s="34"/>
      <c r="V42" s="34"/>
      <c r="W42" s="34"/>
      <c r="X42" s="132"/>
      <c r="Y42" s="132"/>
      <c r="Z42" s="135"/>
      <c r="AA42" s="135"/>
      <c r="AB42" s="135"/>
      <c r="AC42" s="135"/>
      <c r="AD42" s="135"/>
      <c r="AE42" s="135"/>
      <c r="AF42" s="131"/>
      <c r="AG42" s="131"/>
      <c r="AH42" s="131"/>
      <c r="AI42" s="131"/>
      <c r="AJ42" s="131"/>
      <c r="AK42" s="131"/>
      <c r="AL42" s="131"/>
      <c r="AM42" s="131"/>
      <c r="AN42" s="131"/>
    </row>
    <row r="43" spans="1:40" s="56" customFormat="1" ht="12" x14ac:dyDescent="0.2">
      <c r="A43" s="24"/>
      <c r="B43" s="24"/>
      <c r="D43" s="34"/>
      <c r="E43" s="24"/>
      <c r="F43" s="24"/>
      <c r="G43" s="24"/>
      <c r="H43" s="24"/>
      <c r="I43" s="24"/>
      <c r="J43" s="24"/>
      <c r="K43" s="24"/>
      <c r="L43" s="24"/>
      <c r="M43" s="24"/>
      <c r="N43" s="24"/>
      <c r="O43" s="24"/>
      <c r="P43" s="34"/>
      <c r="Q43" s="34"/>
      <c r="R43" s="34"/>
      <c r="S43" s="34"/>
      <c r="T43" s="34"/>
      <c r="U43" s="34"/>
      <c r="V43" s="34"/>
      <c r="W43" s="34"/>
      <c r="X43" s="132"/>
      <c r="Y43" s="132"/>
      <c r="Z43" s="135"/>
      <c r="AA43" s="135"/>
      <c r="AB43" s="135"/>
      <c r="AC43" s="135"/>
      <c r="AD43" s="135"/>
      <c r="AE43" s="135"/>
      <c r="AF43" s="131"/>
      <c r="AG43" s="131"/>
      <c r="AH43" s="131"/>
      <c r="AI43" s="131"/>
      <c r="AJ43" s="131"/>
      <c r="AK43" s="131"/>
      <c r="AL43" s="131"/>
      <c r="AM43" s="131"/>
      <c r="AN43" s="131"/>
    </row>
    <row r="44" spans="1:40" s="56" customFormat="1" ht="12" x14ac:dyDescent="0.2">
      <c r="A44" s="24"/>
      <c r="B44" s="24"/>
      <c r="D44" s="34"/>
      <c r="E44" s="24"/>
      <c r="F44" s="24"/>
      <c r="G44" s="24"/>
      <c r="H44" s="24"/>
      <c r="I44" s="24"/>
      <c r="J44" s="24"/>
      <c r="K44" s="24"/>
      <c r="L44" s="24"/>
      <c r="M44" s="24"/>
      <c r="N44" s="24"/>
      <c r="O44" s="24"/>
      <c r="P44" s="34"/>
      <c r="Q44" s="34"/>
      <c r="R44" s="34"/>
      <c r="S44" s="34"/>
      <c r="T44" s="34"/>
      <c r="U44" s="34"/>
      <c r="V44" s="34"/>
      <c r="W44" s="34"/>
      <c r="X44" s="132"/>
      <c r="Y44" s="132"/>
      <c r="Z44" s="135"/>
      <c r="AA44" s="135"/>
      <c r="AB44" s="135"/>
      <c r="AC44" s="135"/>
      <c r="AD44" s="135"/>
      <c r="AE44" s="135"/>
      <c r="AF44" s="131"/>
      <c r="AG44" s="131"/>
      <c r="AH44" s="131"/>
      <c r="AI44" s="131"/>
      <c r="AJ44" s="131"/>
      <c r="AK44" s="131"/>
      <c r="AL44" s="131"/>
      <c r="AM44" s="131"/>
      <c r="AN44" s="131"/>
    </row>
    <row r="45" spans="1:40" s="56" customFormat="1" ht="12" x14ac:dyDescent="0.2">
      <c r="A45" s="24"/>
      <c r="B45" s="24"/>
      <c r="D45" s="34"/>
      <c r="E45" s="24"/>
      <c r="F45" s="24"/>
      <c r="G45" s="24"/>
      <c r="H45" s="24"/>
      <c r="I45" s="24"/>
      <c r="J45" s="24"/>
      <c r="K45" s="24"/>
      <c r="L45" s="24"/>
      <c r="M45" s="24"/>
      <c r="N45" s="24"/>
      <c r="O45" s="24"/>
      <c r="P45" s="34"/>
      <c r="Q45" s="34"/>
      <c r="R45" s="34"/>
      <c r="S45" s="34"/>
      <c r="T45" s="34"/>
      <c r="U45" s="34"/>
      <c r="V45" s="34"/>
      <c r="W45" s="34"/>
      <c r="X45" s="132"/>
      <c r="Y45" s="132"/>
      <c r="Z45" s="135"/>
      <c r="AA45" s="135"/>
      <c r="AB45" s="135"/>
      <c r="AC45" s="135"/>
      <c r="AD45" s="135"/>
      <c r="AE45" s="135"/>
      <c r="AF45" s="131"/>
      <c r="AG45" s="131"/>
      <c r="AH45" s="131"/>
      <c r="AI45" s="131"/>
      <c r="AJ45" s="131"/>
      <c r="AK45" s="131"/>
      <c r="AL45" s="131"/>
      <c r="AM45" s="131"/>
      <c r="AN45" s="131"/>
    </row>
    <row r="46" spans="1:40" s="56" customFormat="1" ht="12" x14ac:dyDescent="0.2">
      <c r="A46" s="24"/>
      <c r="B46" s="24"/>
      <c r="D46" s="34"/>
      <c r="E46" s="24"/>
      <c r="F46" s="24"/>
      <c r="G46" s="24"/>
      <c r="H46" s="24"/>
      <c r="I46" s="24"/>
      <c r="J46" s="24"/>
      <c r="K46" s="24"/>
      <c r="L46" s="24"/>
      <c r="M46" s="24"/>
      <c r="N46" s="24"/>
      <c r="O46" s="24"/>
      <c r="P46" s="34"/>
      <c r="Q46" s="34"/>
      <c r="R46" s="34"/>
      <c r="S46" s="34"/>
      <c r="T46" s="34"/>
      <c r="U46" s="34"/>
      <c r="V46" s="34"/>
      <c r="W46" s="34"/>
      <c r="X46" s="132"/>
      <c r="Y46" s="132"/>
      <c r="Z46" s="135"/>
      <c r="AA46" s="135"/>
      <c r="AB46" s="135"/>
      <c r="AC46" s="135"/>
      <c r="AD46" s="135"/>
      <c r="AE46" s="135"/>
      <c r="AF46" s="131"/>
      <c r="AG46" s="131"/>
      <c r="AH46" s="131"/>
      <c r="AI46" s="131"/>
      <c r="AJ46" s="131"/>
      <c r="AK46" s="131"/>
      <c r="AL46" s="131"/>
      <c r="AM46" s="131"/>
      <c r="AN46" s="131"/>
    </row>
    <row r="47" spans="1:40" s="56" customFormat="1" ht="12" x14ac:dyDescent="0.2">
      <c r="A47" s="24"/>
      <c r="B47" s="24"/>
      <c r="D47" s="34"/>
      <c r="E47" s="24"/>
      <c r="F47" s="24"/>
      <c r="G47" s="24"/>
      <c r="H47" s="24"/>
      <c r="I47" s="24"/>
      <c r="J47" s="24"/>
      <c r="K47" s="24"/>
      <c r="L47" s="24"/>
      <c r="M47" s="24"/>
      <c r="N47" s="24"/>
      <c r="O47" s="24"/>
      <c r="P47" s="34"/>
      <c r="Q47" s="34"/>
      <c r="R47" s="34"/>
      <c r="S47" s="34"/>
      <c r="T47" s="34"/>
      <c r="U47" s="34"/>
      <c r="V47" s="34"/>
      <c r="W47" s="34"/>
      <c r="X47" s="132"/>
      <c r="Y47" s="132"/>
      <c r="Z47" s="135"/>
      <c r="AA47" s="135"/>
      <c r="AB47" s="135"/>
      <c r="AC47" s="135"/>
      <c r="AD47" s="135"/>
      <c r="AE47" s="135"/>
      <c r="AF47" s="131"/>
      <c r="AG47" s="131"/>
      <c r="AH47" s="131"/>
      <c r="AI47" s="131"/>
      <c r="AJ47" s="131"/>
      <c r="AK47" s="131"/>
      <c r="AL47" s="131"/>
      <c r="AM47" s="131"/>
      <c r="AN47" s="131"/>
    </row>
    <row r="48" spans="1:40" s="56" customFormat="1" ht="12" x14ac:dyDescent="0.2">
      <c r="A48" s="24"/>
      <c r="B48" s="24"/>
      <c r="D48" s="34"/>
      <c r="E48" s="24"/>
      <c r="F48" s="24"/>
      <c r="G48" s="24"/>
      <c r="H48" s="24"/>
      <c r="I48" s="24"/>
      <c r="J48" s="24"/>
      <c r="K48" s="24"/>
      <c r="L48" s="24"/>
      <c r="M48" s="24"/>
      <c r="N48" s="24"/>
      <c r="O48" s="24"/>
      <c r="P48" s="34"/>
      <c r="Q48" s="34"/>
      <c r="R48" s="34"/>
      <c r="S48" s="34"/>
      <c r="T48" s="34"/>
      <c r="U48" s="34"/>
      <c r="V48" s="34"/>
      <c r="W48" s="34"/>
      <c r="X48" s="132"/>
      <c r="Y48" s="132"/>
      <c r="Z48" s="135"/>
      <c r="AA48" s="135"/>
      <c r="AB48" s="135"/>
      <c r="AC48" s="135"/>
      <c r="AD48" s="135"/>
      <c r="AE48" s="135"/>
      <c r="AF48" s="131"/>
      <c r="AG48" s="131"/>
      <c r="AH48" s="131"/>
      <c r="AI48" s="131"/>
      <c r="AJ48" s="131"/>
      <c r="AK48" s="131"/>
      <c r="AL48" s="131"/>
      <c r="AM48" s="131"/>
      <c r="AN48" s="131"/>
    </row>
    <row r="49" spans="1:40" s="56" customFormat="1" ht="12" x14ac:dyDescent="0.2">
      <c r="A49" s="24"/>
      <c r="B49" s="24"/>
      <c r="D49" s="34"/>
      <c r="E49" s="24"/>
      <c r="F49" s="24"/>
      <c r="G49" s="24"/>
      <c r="H49" s="24"/>
      <c r="I49" s="24"/>
      <c r="J49" s="24"/>
      <c r="K49" s="24"/>
      <c r="L49" s="24"/>
      <c r="M49" s="24"/>
      <c r="N49" s="24"/>
      <c r="O49" s="24"/>
      <c r="P49" s="34"/>
      <c r="Q49" s="34"/>
      <c r="R49" s="34"/>
      <c r="S49" s="34"/>
      <c r="T49" s="34"/>
      <c r="U49" s="34"/>
      <c r="V49" s="34"/>
      <c r="W49" s="34"/>
      <c r="X49" s="132"/>
      <c r="Y49" s="132"/>
      <c r="Z49" s="135"/>
      <c r="AA49" s="135"/>
      <c r="AB49" s="135"/>
      <c r="AC49" s="135"/>
      <c r="AD49" s="135"/>
      <c r="AE49" s="135"/>
      <c r="AF49" s="131"/>
      <c r="AG49" s="131"/>
      <c r="AH49" s="131"/>
      <c r="AI49" s="131"/>
      <c r="AJ49" s="131"/>
      <c r="AK49" s="131"/>
      <c r="AL49" s="131"/>
      <c r="AM49" s="131"/>
      <c r="AN49" s="131"/>
    </row>
    <row r="50" spans="1:40" s="56" customFormat="1" ht="12" x14ac:dyDescent="0.2">
      <c r="A50" s="24"/>
      <c r="B50" s="24"/>
      <c r="D50" s="34"/>
      <c r="E50" s="24"/>
      <c r="F50" s="24"/>
      <c r="G50" s="24"/>
      <c r="H50" s="24"/>
      <c r="I50" s="24"/>
      <c r="J50" s="24"/>
      <c r="K50" s="24"/>
      <c r="L50" s="24"/>
      <c r="M50" s="24"/>
      <c r="N50" s="24"/>
      <c r="O50" s="24"/>
      <c r="P50" s="34"/>
      <c r="Q50" s="34"/>
      <c r="R50" s="34"/>
      <c r="S50" s="34"/>
      <c r="T50" s="34"/>
      <c r="U50" s="34"/>
      <c r="V50" s="34"/>
      <c r="W50" s="34"/>
      <c r="X50" s="132"/>
      <c r="Y50" s="132"/>
      <c r="Z50" s="135"/>
      <c r="AA50" s="135"/>
      <c r="AB50" s="135"/>
      <c r="AC50" s="135"/>
      <c r="AD50" s="135"/>
      <c r="AE50" s="135"/>
      <c r="AF50" s="131"/>
      <c r="AG50" s="131"/>
      <c r="AH50" s="131"/>
      <c r="AI50" s="131"/>
      <c r="AJ50" s="131"/>
      <c r="AK50" s="131"/>
      <c r="AL50" s="131"/>
      <c r="AM50" s="131"/>
      <c r="AN50" s="131"/>
    </row>
    <row r="51" spans="1:40" s="56" customFormat="1" ht="12" x14ac:dyDescent="0.2">
      <c r="A51" s="24"/>
      <c r="B51" s="24"/>
      <c r="D51" s="34"/>
      <c r="E51" s="24"/>
      <c r="F51" s="24"/>
      <c r="G51" s="24"/>
      <c r="H51" s="24"/>
      <c r="I51" s="24"/>
      <c r="J51" s="24"/>
      <c r="K51" s="24"/>
      <c r="L51" s="24"/>
      <c r="M51" s="24"/>
      <c r="N51" s="24"/>
      <c r="O51" s="24"/>
      <c r="P51" s="34"/>
      <c r="Q51" s="34"/>
      <c r="R51" s="34"/>
      <c r="S51" s="34"/>
      <c r="T51" s="34"/>
      <c r="U51" s="34"/>
      <c r="V51" s="34"/>
      <c r="W51" s="34"/>
      <c r="X51" s="132"/>
      <c r="Y51" s="132"/>
      <c r="Z51" s="135"/>
      <c r="AA51" s="135"/>
      <c r="AB51" s="135"/>
      <c r="AC51" s="135"/>
      <c r="AD51" s="135"/>
      <c r="AE51" s="135"/>
      <c r="AF51" s="131"/>
      <c r="AG51" s="131"/>
      <c r="AH51" s="131"/>
      <c r="AI51" s="131"/>
      <c r="AJ51" s="131"/>
      <c r="AK51" s="131"/>
      <c r="AL51" s="131"/>
      <c r="AM51" s="131"/>
      <c r="AN51" s="131"/>
    </row>
    <row r="52" spans="1:40" s="56" customFormat="1" ht="12" x14ac:dyDescent="0.2">
      <c r="A52" s="24"/>
      <c r="B52" s="24"/>
      <c r="D52" s="34"/>
      <c r="E52" s="24"/>
      <c r="F52" s="24"/>
      <c r="G52" s="24"/>
      <c r="H52" s="24"/>
      <c r="I52" s="24"/>
      <c r="J52" s="24"/>
      <c r="K52" s="24"/>
      <c r="L52" s="24"/>
      <c r="M52" s="24"/>
      <c r="N52" s="24"/>
      <c r="O52" s="24"/>
      <c r="P52" s="34"/>
      <c r="Q52" s="34"/>
      <c r="R52" s="34"/>
      <c r="S52" s="34"/>
      <c r="T52" s="34"/>
      <c r="U52" s="34"/>
      <c r="V52" s="34"/>
      <c r="W52" s="34"/>
      <c r="X52" s="132"/>
      <c r="Y52" s="132"/>
      <c r="Z52" s="135"/>
      <c r="AA52" s="135"/>
      <c r="AB52" s="135"/>
      <c r="AC52" s="135"/>
      <c r="AD52" s="135"/>
      <c r="AE52" s="135"/>
      <c r="AF52" s="131"/>
      <c r="AG52" s="131"/>
      <c r="AH52" s="131"/>
      <c r="AI52" s="131"/>
      <c r="AJ52" s="131"/>
      <c r="AK52" s="131"/>
      <c r="AL52" s="131"/>
      <c r="AM52" s="131"/>
      <c r="AN52" s="131"/>
    </row>
    <row r="53" spans="1:40" s="56" customFormat="1" ht="12" x14ac:dyDescent="0.2">
      <c r="A53" s="24"/>
      <c r="B53" s="24"/>
      <c r="D53" s="34"/>
      <c r="E53" s="24"/>
      <c r="F53" s="24"/>
      <c r="G53" s="24"/>
      <c r="H53" s="24"/>
      <c r="I53" s="24"/>
      <c r="J53" s="24"/>
      <c r="K53" s="24"/>
      <c r="L53" s="24"/>
      <c r="M53" s="24"/>
      <c r="N53" s="24"/>
      <c r="O53" s="24"/>
      <c r="P53" s="34"/>
      <c r="Q53" s="34"/>
      <c r="R53" s="34"/>
      <c r="S53" s="34"/>
      <c r="T53" s="34"/>
      <c r="U53" s="34"/>
      <c r="V53" s="34"/>
      <c r="W53" s="34"/>
      <c r="X53" s="132"/>
      <c r="Y53" s="132"/>
      <c r="Z53" s="135"/>
      <c r="AA53" s="135"/>
      <c r="AB53" s="135"/>
      <c r="AC53" s="135"/>
      <c r="AD53" s="135"/>
      <c r="AE53" s="135"/>
      <c r="AF53" s="131"/>
      <c r="AG53" s="131"/>
      <c r="AH53" s="131"/>
      <c r="AI53" s="131"/>
      <c r="AJ53" s="131"/>
      <c r="AK53" s="131"/>
      <c r="AL53" s="131"/>
      <c r="AM53" s="131"/>
      <c r="AN53" s="131"/>
    </row>
    <row r="54" spans="1:40" s="53" customFormat="1" ht="14.25" x14ac:dyDescent="0.2">
      <c r="A54" s="17"/>
      <c r="B54" s="17"/>
      <c r="D54" s="35"/>
      <c r="E54" s="17"/>
      <c r="F54" s="17"/>
      <c r="G54" s="17"/>
      <c r="H54" s="17"/>
      <c r="I54" s="17"/>
      <c r="J54" s="17"/>
      <c r="K54" s="17"/>
      <c r="L54" s="17"/>
      <c r="M54" s="17"/>
      <c r="N54" s="17"/>
      <c r="O54" s="17"/>
      <c r="P54" s="35"/>
      <c r="Q54" s="35"/>
      <c r="R54" s="35"/>
      <c r="S54" s="35"/>
      <c r="T54" s="35"/>
      <c r="U54" s="35"/>
      <c r="V54" s="35"/>
      <c r="W54" s="35"/>
      <c r="X54" s="133"/>
      <c r="Y54" s="133"/>
      <c r="Z54" s="136"/>
      <c r="AA54" s="136"/>
      <c r="AB54" s="136"/>
      <c r="AC54" s="136"/>
      <c r="AD54" s="136"/>
      <c r="AE54" s="136"/>
      <c r="AF54" s="8"/>
      <c r="AG54" s="8"/>
      <c r="AH54" s="8"/>
      <c r="AI54" s="8"/>
      <c r="AJ54" s="8"/>
      <c r="AK54" s="8"/>
      <c r="AL54" s="8"/>
      <c r="AM54" s="8"/>
      <c r="AN54" s="8"/>
    </row>
    <row r="55" spans="1:40" s="53" customFormat="1" ht="14.25" x14ac:dyDescent="0.2">
      <c r="A55" s="17"/>
      <c r="B55" s="17"/>
      <c r="D55" s="35"/>
      <c r="E55" s="17"/>
      <c r="F55" s="17"/>
      <c r="G55" s="17"/>
      <c r="H55" s="17"/>
      <c r="I55" s="17"/>
      <c r="J55" s="17"/>
      <c r="K55" s="17"/>
      <c r="L55" s="17"/>
      <c r="M55" s="17"/>
      <c r="N55" s="17"/>
      <c r="O55" s="17"/>
      <c r="P55" s="35"/>
      <c r="Q55" s="35"/>
      <c r="R55" s="35"/>
      <c r="S55" s="35"/>
      <c r="T55" s="35"/>
      <c r="U55" s="35"/>
      <c r="V55" s="35"/>
      <c r="W55" s="35"/>
      <c r="X55" s="133"/>
      <c r="Y55" s="133"/>
      <c r="Z55" s="136"/>
      <c r="AA55" s="136"/>
      <c r="AB55" s="136"/>
      <c r="AC55" s="136"/>
      <c r="AD55" s="136"/>
      <c r="AE55" s="136"/>
      <c r="AF55" s="8"/>
      <c r="AG55" s="8"/>
      <c r="AH55" s="8"/>
      <c r="AI55" s="8"/>
      <c r="AJ55" s="8"/>
      <c r="AK55" s="8"/>
      <c r="AL55" s="8"/>
      <c r="AM55" s="8"/>
      <c r="AN55" s="8"/>
    </row>
    <row r="56" spans="1:40" s="53" customFormat="1" ht="14.25" x14ac:dyDescent="0.2">
      <c r="A56" s="17"/>
      <c r="B56" s="17"/>
      <c r="D56" s="35"/>
      <c r="E56" s="17"/>
      <c r="F56" s="17"/>
      <c r="G56" s="17"/>
      <c r="H56" s="17"/>
      <c r="I56" s="17"/>
      <c r="J56" s="17"/>
      <c r="K56" s="17"/>
      <c r="L56" s="17"/>
      <c r="M56" s="17"/>
      <c r="N56" s="17"/>
      <c r="O56" s="17"/>
      <c r="P56" s="35"/>
      <c r="Q56" s="35"/>
      <c r="R56" s="35"/>
      <c r="S56" s="35"/>
      <c r="T56" s="35"/>
      <c r="U56" s="35"/>
      <c r="V56" s="35"/>
      <c r="W56" s="35"/>
      <c r="X56" s="133"/>
      <c r="Y56" s="133"/>
      <c r="Z56" s="136"/>
      <c r="AA56" s="136"/>
      <c r="AB56" s="136"/>
      <c r="AC56" s="136"/>
      <c r="AD56" s="136"/>
      <c r="AE56" s="136"/>
      <c r="AF56" s="8"/>
      <c r="AG56" s="8"/>
      <c r="AH56" s="8"/>
      <c r="AI56" s="8"/>
      <c r="AJ56" s="8"/>
      <c r="AK56" s="8"/>
      <c r="AL56" s="8"/>
      <c r="AM56" s="8"/>
      <c r="AN56" s="8"/>
    </row>
    <row r="57" spans="1:40" s="53" customFormat="1" ht="14.25" x14ac:dyDescent="0.2">
      <c r="A57" s="17"/>
      <c r="B57" s="17"/>
      <c r="D57" s="35"/>
      <c r="E57" s="17"/>
      <c r="F57" s="17"/>
      <c r="G57" s="17"/>
      <c r="H57" s="17"/>
      <c r="I57" s="17"/>
      <c r="J57" s="17"/>
      <c r="K57" s="17"/>
      <c r="L57" s="17"/>
      <c r="M57" s="17"/>
      <c r="N57" s="17"/>
      <c r="O57" s="17"/>
      <c r="P57" s="35"/>
      <c r="Q57" s="35"/>
      <c r="R57" s="35"/>
      <c r="S57" s="35"/>
      <c r="T57" s="35"/>
      <c r="U57" s="35"/>
      <c r="V57" s="35"/>
      <c r="W57" s="35"/>
      <c r="X57" s="133"/>
      <c r="Y57" s="133"/>
      <c r="Z57" s="136"/>
      <c r="AA57" s="136"/>
      <c r="AB57" s="136"/>
      <c r="AC57" s="136"/>
      <c r="AD57" s="136"/>
      <c r="AE57" s="136"/>
      <c r="AF57" s="8"/>
      <c r="AG57" s="8"/>
      <c r="AH57" s="8"/>
      <c r="AI57" s="8"/>
      <c r="AJ57" s="8"/>
      <c r="AK57" s="8"/>
      <c r="AL57" s="8"/>
      <c r="AM57" s="8"/>
      <c r="AN57" s="8"/>
    </row>
    <row r="58" spans="1:40" s="53" customFormat="1" ht="14.25" x14ac:dyDescent="0.2">
      <c r="A58" s="17"/>
      <c r="B58" s="17"/>
      <c r="D58" s="35"/>
      <c r="E58" s="17"/>
      <c r="F58" s="17"/>
      <c r="G58" s="17"/>
      <c r="H58" s="17"/>
      <c r="I58" s="17"/>
      <c r="J58" s="17"/>
      <c r="K58" s="17"/>
      <c r="L58" s="17"/>
      <c r="M58" s="17"/>
      <c r="N58" s="17"/>
      <c r="O58" s="17"/>
      <c r="P58" s="35"/>
      <c r="Q58" s="35"/>
      <c r="R58" s="35"/>
      <c r="S58" s="35"/>
      <c r="T58" s="35"/>
      <c r="U58" s="35"/>
      <c r="V58" s="35"/>
      <c r="W58" s="35"/>
      <c r="X58" s="133"/>
      <c r="Y58" s="133"/>
      <c r="Z58" s="136"/>
      <c r="AA58" s="136"/>
      <c r="AB58" s="136"/>
      <c r="AC58" s="136"/>
      <c r="AD58" s="136"/>
      <c r="AE58" s="136"/>
      <c r="AF58" s="8"/>
      <c r="AG58" s="8"/>
      <c r="AH58" s="8"/>
      <c r="AI58" s="8"/>
      <c r="AJ58" s="8"/>
      <c r="AK58" s="8"/>
      <c r="AL58" s="8"/>
      <c r="AM58" s="8"/>
      <c r="AN58" s="8"/>
    </row>
    <row r="59" spans="1:40" s="53" customFormat="1" ht="14.25" x14ac:dyDescent="0.2">
      <c r="A59" s="17"/>
      <c r="B59" s="17"/>
      <c r="D59" s="35"/>
      <c r="E59" s="17"/>
      <c r="F59" s="17"/>
      <c r="G59" s="17"/>
      <c r="H59" s="17"/>
      <c r="I59" s="17"/>
      <c r="J59" s="17"/>
      <c r="K59" s="17"/>
      <c r="L59" s="17"/>
      <c r="M59" s="17"/>
      <c r="N59" s="17"/>
      <c r="O59" s="17"/>
      <c r="P59" s="35"/>
      <c r="Q59" s="35"/>
      <c r="R59" s="35"/>
      <c r="S59" s="35"/>
      <c r="T59" s="35"/>
      <c r="U59" s="35"/>
      <c r="V59" s="35"/>
      <c r="W59" s="35"/>
      <c r="X59" s="133"/>
      <c r="Y59" s="133"/>
      <c r="Z59" s="136"/>
      <c r="AA59" s="136"/>
      <c r="AB59" s="136"/>
      <c r="AC59" s="136"/>
      <c r="AD59" s="136"/>
      <c r="AE59" s="136"/>
      <c r="AF59" s="8"/>
      <c r="AG59" s="8"/>
      <c r="AH59" s="8"/>
      <c r="AI59" s="8"/>
      <c r="AJ59" s="8"/>
      <c r="AK59" s="8"/>
      <c r="AL59" s="8"/>
      <c r="AM59" s="8"/>
      <c r="AN59" s="8"/>
    </row>
    <row r="60" spans="1:40" s="53" customFormat="1" ht="14.25" x14ac:dyDescent="0.2">
      <c r="A60" s="17"/>
      <c r="B60" s="17"/>
      <c r="D60" s="35"/>
      <c r="E60" s="17"/>
      <c r="F60" s="17"/>
      <c r="G60" s="17"/>
      <c r="H60" s="17"/>
      <c r="I60" s="17"/>
      <c r="J60" s="17"/>
      <c r="K60" s="17"/>
      <c r="L60" s="17"/>
      <c r="M60" s="17"/>
      <c r="N60" s="17"/>
      <c r="O60" s="17"/>
      <c r="P60" s="35"/>
      <c r="Q60" s="35"/>
      <c r="R60" s="35"/>
      <c r="S60" s="35"/>
      <c r="T60" s="35"/>
      <c r="U60" s="35"/>
      <c r="V60" s="35"/>
      <c r="W60" s="35"/>
      <c r="X60" s="133"/>
      <c r="Y60" s="133"/>
      <c r="Z60" s="136"/>
      <c r="AA60" s="136"/>
      <c r="AB60" s="136"/>
      <c r="AC60" s="136"/>
      <c r="AD60" s="136"/>
      <c r="AE60" s="136"/>
      <c r="AF60" s="8"/>
      <c r="AG60" s="8"/>
      <c r="AH60" s="8"/>
      <c r="AI60" s="8"/>
      <c r="AJ60" s="8"/>
      <c r="AK60" s="8"/>
      <c r="AL60" s="8"/>
      <c r="AM60" s="8"/>
      <c r="AN60" s="8"/>
    </row>
    <row r="61" spans="1:40" s="53" customFormat="1" ht="14.25" x14ac:dyDescent="0.2">
      <c r="A61" s="17"/>
      <c r="B61" s="17"/>
      <c r="D61" s="35"/>
      <c r="E61" s="17"/>
      <c r="F61" s="17"/>
      <c r="G61" s="17"/>
      <c r="H61" s="17"/>
      <c r="I61" s="17"/>
      <c r="J61" s="17"/>
      <c r="K61" s="17"/>
      <c r="L61" s="17"/>
      <c r="M61" s="17"/>
      <c r="N61" s="17"/>
      <c r="O61" s="17"/>
      <c r="P61" s="35"/>
      <c r="Q61" s="35"/>
      <c r="R61" s="35"/>
      <c r="S61" s="35"/>
      <c r="T61" s="35"/>
      <c r="U61" s="35"/>
      <c r="V61" s="35"/>
      <c r="W61" s="35"/>
      <c r="X61" s="133"/>
      <c r="Y61" s="133"/>
      <c r="Z61" s="136"/>
      <c r="AA61" s="136"/>
      <c r="AB61" s="136"/>
      <c r="AC61" s="136"/>
      <c r="AD61" s="136"/>
      <c r="AE61" s="136"/>
      <c r="AF61" s="8"/>
      <c r="AG61" s="8"/>
      <c r="AH61" s="8"/>
      <c r="AI61" s="8"/>
      <c r="AJ61" s="8"/>
      <c r="AK61" s="8"/>
      <c r="AL61" s="8"/>
      <c r="AM61" s="8"/>
      <c r="AN61" s="8"/>
    </row>
    <row r="62" spans="1:40" s="53" customFormat="1" ht="14.25" x14ac:dyDescent="0.2">
      <c r="A62" s="17"/>
      <c r="B62" s="17"/>
      <c r="D62" s="35"/>
      <c r="E62" s="17"/>
      <c r="F62" s="17"/>
      <c r="G62" s="17"/>
      <c r="H62" s="17"/>
      <c r="I62" s="17"/>
      <c r="J62" s="17"/>
      <c r="K62" s="17"/>
      <c r="L62" s="17"/>
      <c r="M62" s="17"/>
      <c r="N62" s="17"/>
      <c r="O62" s="17"/>
      <c r="P62" s="35"/>
      <c r="Q62" s="35"/>
      <c r="R62" s="35"/>
      <c r="S62" s="35"/>
      <c r="T62" s="35"/>
      <c r="U62" s="35"/>
      <c r="V62" s="35"/>
      <c r="W62" s="35"/>
      <c r="X62" s="133"/>
      <c r="Y62" s="133"/>
      <c r="Z62" s="136"/>
      <c r="AA62" s="136"/>
      <c r="AB62" s="136"/>
      <c r="AC62" s="136"/>
      <c r="AD62" s="136"/>
      <c r="AE62" s="136"/>
      <c r="AF62" s="8"/>
      <c r="AG62" s="8"/>
      <c r="AH62" s="8"/>
      <c r="AI62" s="8"/>
      <c r="AJ62" s="8"/>
      <c r="AK62" s="8"/>
      <c r="AL62" s="8"/>
      <c r="AM62" s="8"/>
      <c r="AN62" s="8"/>
    </row>
    <row r="63" spans="1:40" s="53" customFormat="1" ht="14.25" x14ac:dyDescent="0.2">
      <c r="A63" s="17"/>
      <c r="B63" s="17"/>
      <c r="D63" s="35"/>
      <c r="E63" s="17"/>
      <c r="F63" s="17"/>
      <c r="G63" s="17"/>
      <c r="H63" s="17"/>
      <c r="I63" s="17"/>
      <c r="J63" s="17"/>
      <c r="K63" s="17"/>
      <c r="L63" s="17"/>
      <c r="M63" s="17"/>
      <c r="N63" s="17"/>
      <c r="O63" s="17"/>
      <c r="P63" s="35"/>
      <c r="Q63" s="35"/>
      <c r="R63" s="35"/>
      <c r="S63" s="35"/>
      <c r="T63" s="35"/>
      <c r="U63" s="35"/>
      <c r="V63" s="35"/>
      <c r="W63" s="35"/>
      <c r="X63" s="133"/>
      <c r="Y63" s="133"/>
      <c r="Z63" s="136"/>
      <c r="AA63" s="136"/>
      <c r="AB63" s="136"/>
      <c r="AC63" s="136"/>
      <c r="AD63" s="136"/>
      <c r="AE63" s="136"/>
      <c r="AF63" s="8"/>
      <c r="AG63" s="8"/>
      <c r="AH63" s="8"/>
      <c r="AI63" s="8"/>
      <c r="AJ63" s="8"/>
      <c r="AK63" s="8"/>
      <c r="AL63" s="8"/>
      <c r="AM63" s="8"/>
      <c r="AN63" s="8"/>
    </row>
    <row r="64" spans="1:40" s="53" customFormat="1" ht="14.25" x14ac:dyDescent="0.2">
      <c r="A64" s="17"/>
      <c r="B64" s="17"/>
      <c r="D64" s="35"/>
      <c r="E64" s="17"/>
      <c r="F64" s="17"/>
      <c r="G64" s="17"/>
      <c r="H64" s="17"/>
      <c r="I64" s="17"/>
      <c r="J64" s="17"/>
      <c r="K64" s="17"/>
      <c r="L64" s="17"/>
      <c r="M64" s="17"/>
      <c r="N64" s="17"/>
      <c r="O64" s="17"/>
      <c r="P64" s="35"/>
      <c r="Q64" s="35"/>
      <c r="R64" s="35"/>
      <c r="S64" s="35"/>
      <c r="T64" s="35"/>
      <c r="U64" s="35"/>
      <c r="V64" s="35"/>
      <c r="W64" s="35"/>
      <c r="X64" s="133"/>
      <c r="Y64" s="133"/>
      <c r="Z64" s="136"/>
      <c r="AA64" s="136"/>
      <c r="AB64" s="136"/>
      <c r="AC64" s="136"/>
      <c r="AD64" s="136"/>
      <c r="AE64" s="136"/>
      <c r="AF64" s="8"/>
      <c r="AG64" s="8"/>
      <c r="AH64" s="8"/>
      <c r="AI64" s="8"/>
      <c r="AJ64" s="8"/>
      <c r="AK64" s="8"/>
      <c r="AL64" s="8"/>
      <c r="AM64" s="8"/>
      <c r="AN64" s="8"/>
    </row>
    <row r="65" spans="1:40" s="53" customFormat="1" ht="14.25" x14ac:dyDescent="0.2">
      <c r="A65" s="17"/>
      <c r="B65" s="17"/>
      <c r="D65" s="35"/>
      <c r="E65" s="17"/>
      <c r="F65" s="17"/>
      <c r="G65" s="17"/>
      <c r="H65" s="17"/>
      <c r="I65" s="17"/>
      <c r="J65" s="17"/>
      <c r="K65" s="17"/>
      <c r="L65" s="17"/>
      <c r="M65" s="17"/>
      <c r="N65" s="17"/>
      <c r="O65" s="17"/>
      <c r="P65" s="35"/>
      <c r="Q65" s="35"/>
      <c r="R65" s="35"/>
      <c r="S65" s="35"/>
      <c r="T65" s="35"/>
      <c r="U65" s="35"/>
      <c r="V65" s="35"/>
      <c r="W65" s="35"/>
      <c r="X65" s="133"/>
      <c r="Y65" s="133"/>
      <c r="Z65" s="136"/>
      <c r="AA65" s="136"/>
      <c r="AB65" s="136"/>
      <c r="AC65" s="136"/>
      <c r="AD65" s="136"/>
      <c r="AE65" s="136"/>
      <c r="AF65" s="8"/>
      <c r="AG65" s="8"/>
      <c r="AH65" s="8"/>
      <c r="AI65" s="8"/>
      <c r="AJ65" s="8"/>
      <c r="AK65" s="8"/>
      <c r="AL65" s="8"/>
      <c r="AM65" s="8"/>
      <c r="AN65" s="8"/>
    </row>
    <row r="66" spans="1:40" s="53" customFormat="1" ht="14.25" x14ac:dyDescent="0.2">
      <c r="A66" s="17"/>
      <c r="B66" s="17"/>
      <c r="D66" s="35"/>
      <c r="E66" s="17"/>
      <c r="F66" s="17"/>
      <c r="G66" s="17"/>
      <c r="H66" s="17"/>
      <c r="I66" s="17"/>
      <c r="J66" s="17"/>
      <c r="K66" s="17"/>
      <c r="L66" s="17"/>
      <c r="M66" s="17"/>
      <c r="N66" s="17"/>
      <c r="O66" s="17"/>
      <c r="P66" s="35"/>
      <c r="Q66" s="35"/>
      <c r="R66" s="35"/>
      <c r="S66" s="35"/>
      <c r="T66" s="35"/>
      <c r="U66" s="35"/>
      <c r="V66" s="35"/>
      <c r="W66" s="35"/>
      <c r="X66" s="133"/>
      <c r="Y66" s="133"/>
      <c r="Z66" s="136"/>
      <c r="AA66" s="136"/>
      <c r="AB66" s="136"/>
      <c r="AC66" s="136"/>
      <c r="AD66" s="136"/>
      <c r="AE66" s="136"/>
      <c r="AF66" s="8"/>
      <c r="AG66" s="8"/>
      <c r="AH66" s="8"/>
      <c r="AI66" s="8"/>
      <c r="AJ66" s="8"/>
      <c r="AK66" s="8"/>
      <c r="AL66" s="8"/>
      <c r="AM66" s="8"/>
      <c r="AN66" s="8"/>
    </row>
    <row r="67" spans="1:40" s="53" customFormat="1" ht="14.25" x14ac:dyDescent="0.2">
      <c r="A67" s="17"/>
      <c r="B67" s="17"/>
      <c r="D67" s="35"/>
      <c r="E67" s="17"/>
      <c r="F67" s="17"/>
      <c r="G67" s="17"/>
      <c r="H67" s="17"/>
      <c r="I67" s="17"/>
      <c r="J67" s="17"/>
      <c r="K67" s="17"/>
      <c r="L67" s="17"/>
      <c r="M67" s="17"/>
      <c r="N67" s="17"/>
      <c r="O67" s="17"/>
      <c r="P67" s="35"/>
      <c r="Q67" s="35"/>
      <c r="R67" s="35"/>
      <c r="S67" s="35"/>
      <c r="T67" s="35"/>
      <c r="U67" s="35"/>
      <c r="V67" s="35"/>
      <c r="W67" s="35"/>
      <c r="X67" s="133"/>
      <c r="Y67" s="133"/>
      <c r="Z67" s="136"/>
      <c r="AA67" s="136"/>
      <c r="AB67" s="136"/>
      <c r="AC67" s="136"/>
      <c r="AD67" s="136"/>
      <c r="AE67" s="136"/>
      <c r="AF67" s="8"/>
      <c r="AG67" s="8"/>
      <c r="AH67" s="8"/>
      <c r="AI67" s="8"/>
      <c r="AJ67" s="8"/>
      <c r="AK67" s="8"/>
      <c r="AL67" s="8"/>
      <c r="AM67" s="8"/>
      <c r="AN67" s="8"/>
    </row>
    <row r="68" spans="1:40" s="53" customFormat="1" ht="14.25" x14ac:dyDescent="0.2">
      <c r="A68" s="17"/>
      <c r="B68" s="17"/>
      <c r="D68" s="35"/>
      <c r="E68" s="17"/>
      <c r="F68" s="17"/>
      <c r="G68" s="17"/>
      <c r="H68" s="17"/>
      <c r="I68" s="17"/>
      <c r="J68" s="17"/>
      <c r="K68" s="17"/>
      <c r="L68" s="17"/>
      <c r="M68" s="17"/>
      <c r="N68" s="17"/>
      <c r="O68" s="17"/>
      <c r="P68" s="35"/>
      <c r="Q68" s="35"/>
      <c r="R68" s="35"/>
      <c r="S68" s="35"/>
      <c r="T68" s="35"/>
      <c r="U68" s="35"/>
      <c r="V68" s="35"/>
      <c r="W68" s="35"/>
      <c r="X68" s="133"/>
      <c r="Y68" s="133"/>
      <c r="Z68" s="136"/>
      <c r="AA68" s="136"/>
      <c r="AB68" s="136"/>
      <c r="AC68" s="136"/>
      <c r="AD68" s="136"/>
      <c r="AE68" s="136"/>
      <c r="AF68" s="8"/>
      <c r="AG68" s="8"/>
      <c r="AH68" s="8"/>
      <c r="AI68" s="8"/>
      <c r="AJ68" s="8"/>
      <c r="AK68" s="8"/>
      <c r="AL68" s="8"/>
      <c r="AM68" s="8"/>
      <c r="AN68" s="8"/>
    </row>
    <row r="69" spans="1:40" s="53" customFormat="1" ht="14.25" x14ac:dyDescent="0.2">
      <c r="A69" s="17"/>
      <c r="B69" s="17"/>
      <c r="D69" s="35"/>
      <c r="E69" s="17"/>
      <c r="F69" s="17"/>
      <c r="G69" s="17"/>
      <c r="H69" s="17"/>
      <c r="I69" s="17"/>
      <c r="J69" s="17"/>
      <c r="K69" s="17"/>
      <c r="L69" s="17"/>
      <c r="M69" s="17"/>
      <c r="N69" s="17"/>
      <c r="O69" s="17"/>
      <c r="P69" s="35"/>
      <c r="Q69" s="35"/>
      <c r="R69" s="35"/>
      <c r="S69" s="35"/>
      <c r="T69" s="35"/>
      <c r="U69" s="35"/>
      <c r="V69" s="35"/>
      <c r="W69" s="35"/>
      <c r="X69" s="133"/>
      <c r="Y69" s="133"/>
      <c r="Z69" s="136"/>
      <c r="AA69" s="136"/>
      <c r="AB69" s="136"/>
      <c r="AC69" s="136"/>
      <c r="AD69" s="136"/>
      <c r="AE69" s="136"/>
      <c r="AF69" s="8"/>
      <c r="AG69" s="8"/>
      <c r="AH69" s="8"/>
      <c r="AI69" s="8"/>
      <c r="AJ69" s="8"/>
      <c r="AK69" s="8"/>
      <c r="AL69" s="8"/>
      <c r="AM69" s="8"/>
      <c r="AN69" s="8"/>
    </row>
    <row r="70" spans="1:40" s="53" customFormat="1" ht="14.25" x14ac:dyDescent="0.2">
      <c r="A70" s="17"/>
      <c r="B70" s="17"/>
      <c r="D70" s="35"/>
      <c r="E70" s="17"/>
      <c r="F70" s="17"/>
      <c r="G70" s="17"/>
      <c r="H70" s="17"/>
      <c r="I70" s="17"/>
      <c r="J70" s="17"/>
      <c r="K70" s="17"/>
      <c r="L70" s="17"/>
      <c r="M70" s="17"/>
      <c r="N70" s="17"/>
      <c r="O70" s="17"/>
      <c r="P70" s="35"/>
      <c r="Q70" s="35"/>
      <c r="R70" s="35"/>
      <c r="S70" s="35"/>
      <c r="T70" s="35"/>
      <c r="U70" s="35"/>
      <c r="V70" s="35"/>
      <c r="W70" s="35"/>
      <c r="X70" s="133"/>
      <c r="Y70" s="133"/>
      <c r="Z70" s="136"/>
      <c r="AA70" s="136"/>
      <c r="AB70" s="136"/>
      <c r="AC70" s="136"/>
      <c r="AD70" s="136"/>
      <c r="AE70" s="136"/>
      <c r="AF70" s="8"/>
      <c r="AG70" s="8"/>
      <c r="AH70" s="8"/>
      <c r="AI70" s="8"/>
      <c r="AJ70" s="8"/>
      <c r="AK70" s="8"/>
      <c r="AL70" s="8"/>
      <c r="AM70" s="8"/>
      <c r="AN70" s="8"/>
    </row>
    <row r="71" spans="1:40" s="53" customFormat="1" ht="14.25" x14ac:dyDescent="0.2">
      <c r="A71" s="17"/>
      <c r="B71" s="17"/>
      <c r="D71" s="35"/>
      <c r="E71" s="17"/>
      <c r="F71" s="17"/>
      <c r="G71" s="17"/>
      <c r="H71" s="17"/>
      <c r="I71" s="17"/>
      <c r="J71" s="17"/>
      <c r="K71" s="17"/>
      <c r="L71" s="17"/>
      <c r="M71" s="17"/>
      <c r="N71" s="17"/>
      <c r="O71" s="17"/>
      <c r="P71" s="35"/>
      <c r="Q71" s="35"/>
      <c r="R71" s="35"/>
      <c r="S71" s="35"/>
      <c r="T71" s="35"/>
      <c r="U71" s="35"/>
      <c r="V71" s="35"/>
      <c r="W71" s="35"/>
      <c r="X71" s="133"/>
      <c r="Y71" s="133"/>
      <c r="Z71" s="136"/>
      <c r="AA71" s="136"/>
      <c r="AB71" s="136"/>
      <c r="AC71" s="136"/>
      <c r="AD71" s="136"/>
      <c r="AE71" s="136"/>
      <c r="AF71" s="8"/>
      <c r="AG71" s="8"/>
      <c r="AH71" s="8"/>
      <c r="AI71" s="8"/>
      <c r="AJ71" s="8"/>
      <c r="AK71" s="8"/>
      <c r="AL71" s="8"/>
      <c r="AM71" s="8"/>
      <c r="AN71" s="8"/>
    </row>
    <row r="72" spans="1:40" s="53" customFormat="1" ht="14.25" x14ac:dyDescent="0.2">
      <c r="A72" s="17"/>
      <c r="B72" s="17"/>
      <c r="D72" s="35"/>
      <c r="E72" s="17"/>
      <c r="F72" s="17"/>
      <c r="G72" s="17"/>
      <c r="H72" s="17"/>
      <c r="I72" s="17"/>
      <c r="J72" s="17"/>
      <c r="K72" s="17"/>
      <c r="L72" s="17"/>
      <c r="M72" s="17"/>
      <c r="N72" s="17"/>
      <c r="O72" s="17"/>
      <c r="P72" s="35"/>
      <c r="Q72" s="35"/>
      <c r="R72" s="35"/>
      <c r="S72" s="35"/>
      <c r="T72" s="35"/>
      <c r="U72" s="35"/>
      <c r="V72" s="35"/>
      <c r="W72" s="35"/>
      <c r="X72" s="133"/>
      <c r="Y72" s="133"/>
      <c r="Z72" s="136"/>
      <c r="AA72" s="136"/>
      <c r="AB72" s="136"/>
      <c r="AC72" s="136"/>
      <c r="AD72" s="136"/>
      <c r="AE72" s="136"/>
      <c r="AF72" s="8"/>
      <c r="AG72" s="8"/>
      <c r="AH72" s="8"/>
      <c r="AI72" s="8"/>
      <c r="AJ72" s="8"/>
      <c r="AK72" s="8"/>
      <c r="AL72" s="8"/>
      <c r="AM72" s="8"/>
      <c r="AN72" s="8"/>
    </row>
    <row r="73" spans="1:40" s="53" customFormat="1" ht="14.25" x14ac:dyDescent="0.2">
      <c r="A73" s="17"/>
      <c r="B73" s="17"/>
      <c r="D73" s="35"/>
      <c r="E73" s="17"/>
      <c r="F73" s="17"/>
      <c r="G73" s="17"/>
      <c r="H73" s="17"/>
      <c r="I73" s="17"/>
      <c r="J73" s="17"/>
      <c r="K73" s="17"/>
      <c r="L73" s="17"/>
      <c r="M73" s="17"/>
      <c r="N73" s="17"/>
      <c r="O73" s="17"/>
      <c r="P73" s="35"/>
      <c r="Q73" s="35"/>
      <c r="R73" s="35"/>
      <c r="S73" s="35"/>
      <c r="T73" s="35"/>
      <c r="U73" s="35"/>
      <c r="V73" s="35"/>
      <c r="W73" s="35"/>
      <c r="X73" s="133"/>
      <c r="Y73" s="133"/>
      <c r="Z73" s="136"/>
      <c r="AA73" s="136"/>
      <c r="AB73" s="136"/>
      <c r="AC73" s="136"/>
      <c r="AD73" s="136"/>
      <c r="AE73" s="136"/>
      <c r="AF73" s="8"/>
      <c r="AG73" s="8"/>
      <c r="AH73" s="8"/>
      <c r="AI73" s="8"/>
      <c r="AJ73" s="8"/>
      <c r="AK73" s="8"/>
      <c r="AL73" s="8"/>
      <c r="AM73" s="8"/>
      <c r="AN73" s="8"/>
    </row>
    <row r="74" spans="1:40" s="53" customFormat="1" ht="14.25" x14ac:dyDescent="0.2">
      <c r="A74" s="17"/>
      <c r="B74" s="17"/>
      <c r="D74" s="35"/>
      <c r="E74" s="17"/>
      <c r="F74" s="17"/>
      <c r="G74" s="17"/>
      <c r="H74" s="17"/>
      <c r="I74" s="17"/>
      <c r="J74" s="17"/>
      <c r="K74" s="17"/>
      <c r="L74" s="17"/>
      <c r="M74" s="17"/>
      <c r="N74" s="17"/>
      <c r="O74" s="17"/>
      <c r="P74" s="35"/>
      <c r="Q74" s="35"/>
      <c r="R74" s="35"/>
      <c r="S74" s="35"/>
      <c r="T74" s="35"/>
      <c r="U74" s="35"/>
      <c r="V74" s="35"/>
      <c r="W74" s="35"/>
      <c r="X74" s="133"/>
      <c r="Y74" s="133"/>
      <c r="Z74" s="136"/>
      <c r="AA74" s="136"/>
      <c r="AB74" s="136"/>
      <c r="AC74" s="136"/>
      <c r="AD74" s="136"/>
      <c r="AE74" s="136"/>
      <c r="AF74" s="8"/>
      <c r="AG74" s="8"/>
      <c r="AH74" s="8"/>
      <c r="AI74" s="8"/>
      <c r="AJ74" s="8"/>
      <c r="AK74" s="8"/>
      <c r="AL74" s="8"/>
      <c r="AM74" s="8"/>
      <c r="AN74" s="8"/>
    </row>
  </sheetData>
  <sheetProtection algorithmName="SHA-512" hashValue="dQymq5VC4TAnp/kKtUELrGZxak1YbjDgCjTUrYOxgdjceNvtffp3M5JceGkpZM74ZlTQdRoiaY5cSHfdUgsG1A==" saltValue="B2Z+xdQ4jhlzCb4VF2HIEQ==" spinCount="100000" sheet="1"/>
  <protectedRanges>
    <protectedRange password="99EA" sqref="P8:AN16" name="Range1"/>
    <protectedRange sqref="E24:N33" name="Range2"/>
    <protectedRange sqref="O33:AN33" name="Range3"/>
    <protectedRange sqref="E20:AN20" name="Range4"/>
  </protectedRanges>
  <mergeCells count="28">
    <mergeCell ref="C2:E2"/>
    <mergeCell ref="C3:E3"/>
    <mergeCell ref="A4:B4"/>
    <mergeCell ref="C4:E4"/>
    <mergeCell ref="A34:B34"/>
    <mergeCell ref="A32:B32"/>
    <mergeCell ref="A31:B31"/>
    <mergeCell ref="A29:B29"/>
    <mergeCell ref="A14:B14"/>
    <mergeCell ref="A28:B28"/>
    <mergeCell ref="A33:B33"/>
    <mergeCell ref="A11:B11"/>
    <mergeCell ref="A10:B10"/>
    <mergeCell ref="A9:B9"/>
    <mergeCell ref="A30:B30"/>
    <mergeCell ref="A27:B27"/>
    <mergeCell ref="A12:B12"/>
    <mergeCell ref="A6:AN6"/>
    <mergeCell ref="A15:B15"/>
    <mergeCell ref="A8:B8"/>
    <mergeCell ref="A16:B16"/>
    <mergeCell ref="A26:B26"/>
    <mergeCell ref="A25:B25"/>
    <mergeCell ref="A24:B24"/>
    <mergeCell ref="A13:B13"/>
    <mergeCell ref="A22:B22"/>
    <mergeCell ref="A20:B20"/>
    <mergeCell ref="A18:B18"/>
  </mergeCells>
  <phoneticPr fontId="0" type="noConversion"/>
  <pageMargins left="0.44" right="0.28000000000000003" top="0.68" bottom="0.3" header="0.19" footer="0.47"/>
  <pageSetup paperSize="3" scale="47" fitToWidth="2" orientation="landscape" horizontalDpi="4294967293" verticalDpi="4294967293" r:id="rId1"/>
  <headerFooter alignWithMargins="0">
    <oddHeader>&amp;C&amp;"Calibri"&amp;7&amp;K000000Client Confidential&amp;1#</oddHeader>
    <oddFooter xml:space="preserve">&amp;R
</oddFooter>
  </headerFooter>
  <colBreaks count="1" manualBreakCount="1">
    <brk id="17" max="36"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R1730"/>
  <sheetViews>
    <sheetView topLeftCell="A6" zoomScale="75" zoomScaleNormal="75" workbookViewId="0">
      <selection activeCell="B11" sqref="B11"/>
    </sheetView>
  </sheetViews>
  <sheetFormatPr defaultColWidth="9.140625" defaultRowHeight="12.75" x14ac:dyDescent="0.2"/>
  <cols>
    <col min="1" max="1" width="9.42578125" style="78" customWidth="1"/>
    <col min="2" max="2" width="58.85546875" style="30" customWidth="1"/>
    <col min="3" max="5" width="11.42578125" style="99" customWidth="1"/>
    <col min="6" max="7" width="12.5703125" style="99" customWidth="1"/>
    <col min="8" max="9" width="10.5703125" style="99" customWidth="1"/>
    <col min="10" max="10" width="11.85546875" style="99" customWidth="1"/>
    <col min="11" max="11" width="13.5703125" style="96" customWidth="1"/>
    <col min="12" max="16384" width="9.140625" style="30"/>
  </cols>
  <sheetData>
    <row r="1" spans="1:11" ht="24" customHeight="1" x14ac:dyDescent="0.2">
      <c r="A1" s="345" t="s">
        <v>205</v>
      </c>
      <c r="B1" s="346"/>
      <c r="C1" s="347"/>
      <c r="D1" s="347"/>
      <c r="E1" s="348"/>
      <c r="F1" s="348"/>
      <c r="G1" s="348"/>
      <c r="H1" s="347"/>
      <c r="I1" s="349"/>
      <c r="J1" s="350" t="str">
        <f>'SCC List'!A2</f>
        <v>(Rev. 26, January, 2025)</v>
      </c>
    </row>
    <row r="2" spans="1:11" s="141" customFormat="1" ht="24" customHeight="1" x14ac:dyDescent="0.2">
      <c r="A2" s="475" t="str">
        <f>'[1]BUILD Main'!A2</f>
        <v xml:space="preserve">Insert Project Sponsor's Name here </v>
      </c>
      <c r="B2" s="667"/>
      <c r="C2" s="667"/>
      <c r="D2" s="667"/>
      <c r="E2" s="667"/>
      <c r="F2" s="667"/>
      <c r="G2" s="667"/>
      <c r="H2" s="947" t="s">
        <v>56</v>
      </c>
      <c r="I2" s="948"/>
      <c r="J2" s="445">
        <f ca="1">TodayDate</f>
        <v>45671.655153935186</v>
      </c>
      <c r="K2" s="140"/>
    </row>
    <row r="3" spans="1:11" s="141" customFormat="1" ht="24" customHeight="1" x14ac:dyDescent="0.2">
      <c r="A3" s="475" t="str">
        <f>'[1]BUILD Main'!A3</f>
        <v>Insert Project Name and Location</v>
      </c>
      <c r="B3" s="667"/>
      <c r="C3" s="667"/>
      <c r="D3" s="667"/>
      <c r="E3" s="667"/>
      <c r="F3" s="667"/>
      <c r="G3" s="667"/>
      <c r="H3" s="949"/>
      <c r="I3" s="950"/>
      <c r="J3" s="685"/>
      <c r="K3" s="140"/>
    </row>
    <row r="4" spans="1:11" s="141" customFormat="1" ht="24" customHeight="1" x14ac:dyDescent="0.2">
      <c r="A4" s="482" t="str">
        <f>'[1]BUILD Main'!A4</f>
        <v xml:space="preserve">Insert Current Phase (e.g. Applic. for FFGA, Construction, Rev Ops) </v>
      </c>
      <c r="B4" s="668"/>
      <c r="C4" s="668"/>
      <c r="D4" s="668"/>
      <c r="E4" s="668"/>
      <c r="F4" s="668"/>
      <c r="G4" s="668"/>
      <c r="H4" s="951"/>
      <c r="I4" s="952"/>
      <c r="J4" s="686"/>
      <c r="K4" s="140"/>
    </row>
    <row r="5" spans="1:11" s="116" customFormat="1" ht="6" customHeight="1" x14ac:dyDescent="0.2">
      <c r="A5" s="953"/>
      <c r="B5" s="954"/>
      <c r="C5" s="954"/>
      <c r="D5" s="954"/>
      <c r="E5" s="954"/>
      <c r="F5" s="954"/>
      <c r="G5" s="954"/>
      <c r="H5" s="954"/>
      <c r="I5" s="954"/>
      <c r="J5" s="955"/>
      <c r="K5" s="115"/>
    </row>
    <row r="6" spans="1:11" ht="101.25" customHeight="1" x14ac:dyDescent="0.2">
      <c r="A6" s="956" t="s">
        <v>1</v>
      </c>
      <c r="B6" s="957"/>
      <c r="C6" s="957"/>
      <c r="D6" s="957"/>
      <c r="E6" s="957"/>
      <c r="F6" s="957"/>
      <c r="G6" s="957"/>
      <c r="H6" s="957"/>
      <c r="I6" s="957"/>
      <c r="J6" s="958"/>
    </row>
    <row r="7" spans="1:11" s="90" customFormat="1" ht="15" customHeight="1" x14ac:dyDescent="0.2">
      <c r="A7" s="356" t="str">
        <f>'[1]SCC List'!A3:B3</f>
        <v>10 GUIDEWAY &amp; TRACK ELEMENTS (route miles)</v>
      </c>
      <c r="B7" s="357"/>
      <c r="C7" s="687"/>
      <c r="D7" s="540"/>
      <c r="E7" s="540"/>
      <c r="F7" s="533"/>
      <c r="G7" s="688"/>
      <c r="H7" s="689"/>
      <c r="I7" s="690"/>
      <c r="J7" s="691"/>
      <c r="K7" s="89"/>
    </row>
    <row r="8" spans="1:11" s="92" customFormat="1" ht="15" customHeight="1" x14ac:dyDescent="0.2">
      <c r="A8" s="358">
        <f>'[1]SCC List'!A4:B4</f>
        <v>10.01</v>
      </c>
      <c r="B8" s="359" t="str">
        <f>'[1]SCC List'!B4</f>
        <v>Guideway: At-grade exclusive right-of-way</v>
      </c>
      <c r="C8" s="945"/>
      <c r="D8" s="945"/>
      <c r="E8" s="945"/>
      <c r="F8" s="945"/>
      <c r="G8" s="945"/>
      <c r="H8" s="945"/>
      <c r="I8" s="945"/>
      <c r="J8" s="946"/>
      <c r="K8" s="91"/>
    </row>
    <row r="9" spans="1:11" s="92" customFormat="1" ht="15" customHeight="1" x14ac:dyDescent="0.2">
      <c r="A9" s="358" t="str">
        <f>'[1]SCC List'!A5:B5</f>
        <v>10.02</v>
      </c>
      <c r="B9" s="359" t="str">
        <f>'[1]SCC List'!B5</f>
        <v>Guideway: At-grade semi-exclusive (allows cross-traffic)</v>
      </c>
      <c r="C9" s="945"/>
      <c r="D9" s="945"/>
      <c r="E9" s="945"/>
      <c r="F9" s="945"/>
      <c r="G9" s="945"/>
      <c r="H9" s="945"/>
      <c r="I9" s="945"/>
      <c r="J9" s="946"/>
      <c r="K9" s="91"/>
    </row>
    <row r="10" spans="1:11" s="92" customFormat="1" ht="15" customHeight="1" x14ac:dyDescent="0.2">
      <c r="A10" s="358">
        <f>'[1]SCC List'!A6:B6</f>
        <v>10.029999999999999</v>
      </c>
      <c r="B10" s="359" t="str">
        <f>'[1]SCC List'!B6</f>
        <v>Guideway: At-grade in mixed traffic</v>
      </c>
      <c r="C10" s="945"/>
      <c r="D10" s="945"/>
      <c r="E10" s="945"/>
      <c r="F10" s="945"/>
      <c r="G10" s="945"/>
      <c r="H10" s="945"/>
      <c r="I10" s="945"/>
      <c r="J10" s="946"/>
      <c r="K10" s="91"/>
    </row>
    <row r="11" spans="1:11" s="92" customFormat="1" ht="15" customHeight="1" x14ac:dyDescent="0.2">
      <c r="A11" s="358">
        <f>'[1]SCC List'!A7:B7</f>
        <v>10.039999999999999</v>
      </c>
      <c r="B11" s="359" t="str">
        <f>'[1]SCC List'!B7</f>
        <v>Guideway: Aerial structure</v>
      </c>
      <c r="C11" s="945"/>
      <c r="D11" s="945"/>
      <c r="E11" s="945"/>
      <c r="F11" s="945"/>
      <c r="G11" s="945"/>
      <c r="H11" s="945"/>
      <c r="I11" s="945"/>
      <c r="J11" s="946"/>
      <c r="K11" s="91"/>
    </row>
    <row r="12" spans="1:11" s="92" customFormat="1" ht="15" customHeight="1" x14ac:dyDescent="0.2">
      <c r="A12" s="358">
        <f>'[1]SCC List'!A8:B8</f>
        <v>10.050000000000001</v>
      </c>
      <c r="B12" s="359" t="str">
        <f>'[1]SCC List'!B8</f>
        <v>Guideway: Built-up fill</v>
      </c>
      <c r="C12" s="945"/>
      <c r="D12" s="945"/>
      <c r="E12" s="945"/>
      <c r="F12" s="945"/>
      <c r="G12" s="945"/>
      <c r="H12" s="945"/>
      <c r="I12" s="945"/>
      <c r="J12" s="946"/>
      <c r="K12" s="91"/>
    </row>
    <row r="13" spans="1:11" s="92" customFormat="1" ht="15" customHeight="1" x14ac:dyDescent="0.2">
      <c r="A13" s="358">
        <f>'[1]SCC List'!A9:B9</f>
        <v>10.06</v>
      </c>
      <c r="B13" s="359" t="str">
        <f>'[1]SCC List'!B9</f>
        <v>Guideway: Underground cut &amp; cover</v>
      </c>
      <c r="C13" s="945"/>
      <c r="D13" s="945"/>
      <c r="E13" s="945"/>
      <c r="F13" s="945"/>
      <c r="G13" s="945"/>
      <c r="H13" s="945"/>
      <c r="I13" s="945"/>
      <c r="J13" s="946"/>
      <c r="K13" s="91"/>
    </row>
    <row r="14" spans="1:11" s="92" customFormat="1" ht="15" customHeight="1" x14ac:dyDescent="0.2">
      <c r="A14" s="358">
        <f>'[1]SCC List'!A10:B10</f>
        <v>10.07</v>
      </c>
      <c r="B14" s="359" t="str">
        <f>'[1]SCC List'!B10</f>
        <v>Guideway: Underground tunnel</v>
      </c>
      <c r="C14" s="945"/>
      <c r="D14" s="945"/>
      <c r="E14" s="945"/>
      <c r="F14" s="945"/>
      <c r="G14" s="945"/>
      <c r="H14" s="945"/>
      <c r="I14" s="945"/>
      <c r="J14" s="946"/>
      <c r="K14" s="91"/>
    </row>
    <row r="15" spans="1:11" s="92" customFormat="1" ht="15" customHeight="1" x14ac:dyDescent="0.2">
      <c r="A15" s="358">
        <f>'[1]SCC List'!A11:B11</f>
        <v>10.08</v>
      </c>
      <c r="B15" s="359" t="str">
        <f>'[1]SCC List'!B11</f>
        <v>Guideway: Retained cut or fill</v>
      </c>
      <c r="C15" s="945"/>
      <c r="D15" s="945"/>
      <c r="E15" s="945"/>
      <c r="F15" s="945"/>
      <c r="G15" s="945"/>
      <c r="H15" s="945"/>
      <c r="I15" s="945"/>
      <c r="J15" s="946"/>
      <c r="K15" s="91"/>
    </row>
    <row r="16" spans="1:11" s="92" customFormat="1" ht="15" customHeight="1" x14ac:dyDescent="0.2">
      <c r="A16" s="358">
        <f>'[1]SCC List'!A12:B12</f>
        <v>10.09</v>
      </c>
      <c r="B16" s="359" t="str">
        <f>'[1]SCC List'!B12</f>
        <v>Track:  Direct fixation</v>
      </c>
      <c r="C16" s="945"/>
      <c r="D16" s="945"/>
      <c r="E16" s="945"/>
      <c r="F16" s="945"/>
      <c r="G16" s="945"/>
      <c r="H16" s="945"/>
      <c r="I16" s="945"/>
      <c r="J16" s="946"/>
      <c r="K16" s="91"/>
    </row>
    <row r="17" spans="1:11" s="92" customFormat="1" ht="15" customHeight="1" x14ac:dyDescent="0.2">
      <c r="A17" s="358">
        <f>'[1]SCC List'!A13:B13</f>
        <v>10.1</v>
      </c>
      <c r="B17" s="359" t="str">
        <f>'[1]SCC List'!B13</f>
        <v>Track:  Embedded</v>
      </c>
      <c r="C17" s="945"/>
      <c r="D17" s="945"/>
      <c r="E17" s="945"/>
      <c r="F17" s="945"/>
      <c r="G17" s="945"/>
      <c r="H17" s="945"/>
      <c r="I17" s="945"/>
      <c r="J17" s="946"/>
      <c r="K17" s="91"/>
    </row>
    <row r="18" spans="1:11" s="92" customFormat="1" ht="15" customHeight="1" x14ac:dyDescent="0.2">
      <c r="A18" s="358">
        <f>'[1]SCC List'!A14:B14</f>
        <v>10.11</v>
      </c>
      <c r="B18" s="359" t="str">
        <f>'[1]SCC List'!B14</f>
        <v>Track:  Ballasted</v>
      </c>
      <c r="C18" s="945"/>
      <c r="D18" s="945"/>
      <c r="E18" s="945"/>
      <c r="F18" s="945"/>
      <c r="G18" s="945"/>
      <c r="H18" s="945"/>
      <c r="I18" s="945"/>
      <c r="J18" s="946"/>
      <c r="K18" s="91"/>
    </row>
    <row r="19" spans="1:11" s="92" customFormat="1" ht="15" customHeight="1" x14ac:dyDescent="0.2">
      <c r="A19" s="358">
        <f>'[1]SCC List'!A15:B15</f>
        <v>10.119999999999999</v>
      </c>
      <c r="B19" s="359" t="str">
        <f>'[1]SCC List'!B15</f>
        <v>Track:  Special (switches, turnouts)</v>
      </c>
      <c r="C19" s="945"/>
      <c r="D19" s="945"/>
      <c r="E19" s="945"/>
      <c r="F19" s="945"/>
      <c r="G19" s="945"/>
      <c r="H19" s="945"/>
      <c r="I19" s="945"/>
      <c r="J19" s="946"/>
      <c r="K19" s="91"/>
    </row>
    <row r="20" spans="1:11" s="92" customFormat="1" ht="15" customHeight="1" x14ac:dyDescent="0.2">
      <c r="A20" s="358">
        <f>'[1]SCC List'!A16:B16</f>
        <v>10.130000000000001</v>
      </c>
      <c r="B20" s="359" t="str">
        <f>'[1]SCC List'!B16</f>
        <v>Track:  Vibration and noise dampening</v>
      </c>
      <c r="C20" s="945"/>
      <c r="D20" s="945"/>
      <c r="E20" s="945"/>
      <c r="F20" s="945"/>
      <c r="G20" s="945"/>
      <c r="H20" s="945"/>
      <c r="I20" s="945"/>
      <c r="J20" s="946"/>
      <c r="K20" s="91"/>
    </row>
    <row r="21" spans="1:11" s="90" customFormat="1" ht="15" customHeight="1" x14ac:dyDescent="0.2">
      <c r="A21" s="356" t="str">
        <f>'[1]SCC List'!A17:B17</f>
        <v>20 STATIONS, STOPS, TERMINALS, INTERMODAL (number)</v>
      </c>
      <c r="B21" s="357"/>
      <c r="C21" s="692"/>
      <c r="D21" s="693"/>
      <c r="E21" s="693"/>
      <c r="F21" s="694"/>
      <c r="G21" s="695"/>
      <c r="H21" s="696"/>
      <c r="I21" s="697"/>
      <c r="J21" s="698"/>
      <c r="K21" s="89"/>
    </row>
    <row r="22" spans="1:11" s="92" customFormat="1" ht="15" customHeight="1" x14ac:dyDescent="0.2">
      <c r="A22" s="360">
        <f>'[1]SCC List'!A18</f>
        <v>20.010000000000002</v>
      </c>
      <c r="B22" s="361" t="str">
        <f>'[1]SCC List'!B18</f>
        <v>At-grade station, stop, shelter, mall, terminal, platform</v>
      </c>
      <c r="C22" s="945"/>
      <c r="D22" s="945"/>
      <c r="E22" s="945"/>
      <c r="F22" s="945"/>
      <c r="G22" s="945"/>
      <c r="H22" s="945"/>
      <c r="I22" s="945"/>
      <c r="J22" s="946"/>
      <c r="K22" s="91"/>
    </row>
    <row r="23" spans="1:11" s="92" customFormat="1" ht="15" customHeight="1" x14ac:dyDescent="0.2">
      <c r="A23" s="360">
        <f>'[1]SCC List'!A19</f>
        <v>20.02</v>
      </c>
      <c r="B23" s="361" t="str">
        <f>'[1]SCC List'!B19</f>
        <v>Aerial station, stop, shelter, mall, terminal, platform</v>
      </c>
      <c r="C23" s="945"/>
      <c r="D23" s="945"/>
      <c r="E23" s="945"/>
      <c r="F23" s="945"/>
      <c r="G23" s="945"/>
      <c r="H23" s="945"/>
      <c r="I23" s="945"/>
      <c r="J23" s="946"/>
      <c r="K23" s="91"/>
    </row>
    <row r="24" spans="1:11" s="92" customFormat="1" ht="15" customHeight="1" x14ac:dyDescent="0.2">
      <c r="A24" s="360">
        <f>'[1]SCC List'!A20</f>
        <v>20.03</v>
      </c>
      <c r="B24" s="361" t="str">
        <f>'[1]SCC List'!B20</f>
        <v xml:space="preserve">Underground station, stop, shelter, mall, terminal, platform </v>
      </c>
      <c r="C24" s="945"/>
      <c r="D24" s="945"/>
      <c r="E24" s="945"/>
      <c r="F24" s="945"/>
      <c r="G24" s="945"/>
      <c r="H24" s="945"/>
      <c r="I24" s="945"/>
      <c r="J24" s="946"/>
      <c r="K24" s="91"/>
    </row>
    <row r="25" spans="1:11" s="92" customFormat="1" ht="15" customHeight="1" x14ac:dyDescent="0.2">
      <c r="A25" s="360">
        <f>'[1]SCC List'!A21</f>
        <v>20.04</v>
      </c>
      <c r="B25" s="361" t="str">
        <f>'[1]SCC List'!B21</f>
        <v xml:space="preserve">Other stations, landings, terminals:  Intermodal, ferry, trolley, etc. </v>
      </c>
      <c r="C25" s="945"/>
      <c r="D25" s="945"/>
      <c r="E25" s="945"/>
      <c r="F25" s="945"/>
      <c r="G25" s="945"/>
      <c r="H25" s="945"/>
      <c r="I25" s="945"/>
      <c r="J25" s="946"/>
      <c r="K25" s="91"/>
    </row>
    <row r="26" spans="1:11" s="92" customFormat="1" ht="15" customHeight="1" x14ac:dyDescent="0.2">
      <c r="A26" s="360">
        <f>'[1]SCC List'!A22</f>
        <v>20.05</v>
      </c>
      <c r="B26" s="361" t="str">
        <f>'[1]SCC List'!B22</f>
        <v xml:space="preserve">Joint development </v>
      </c>
      <c r="C26" s="945"/>
      <c r="D26" s="945"/>
      <c r="E26" s="945"/>
      <c r="F26" s="945"/>
      <c r="G26" s="945"/>
      <c r="H26" s="945"/>
      <c r="I26" s="945"/>
      <c r="J26" s="946"/>
      <c r="K26" s="91"/>
    </row>
    <row r="27" spans="1:11" s="92" customFormat="1" ht="15" customHeight="1" x14ac:dyDescent="0.2">
      <c r="A27" s="360">
        <f>'[1]SCC List'!A23</f>
        <v>20.059999999999999</v>
      </c>
      <c r="B27" s="361" t="str">
        <f>'[1]SCC List'!B23</f>
        <v>Automobile parking multi-story structure</v>
      </c>
      <c r="C27" s="945"/>
      <c r="D27" s="945"/>
      <c r="E27" s="945"/>
      <c r="F27" s="945"/>
      <c r="G27" s="945"/>
      <c r="H27" s="945"/>
      <c r="I27" s="945"/>
      <c r="J27" s="946"/>
      <c r="K27" s="91"/>
    </row>
    <row r="28" spans="1:11" s="92" customFormat="1" ht="15" customHeight="1" x14ac:dyDescent="0.2">
      <c r="A28" s="360">
        <f>'[1]SCC List'!A24</f>
        <v>20.07</v>
      </c>
      <c r="B28" s="361" t="str">
        <f>'[1]SCC List'!B24</f>
        <v>Elevators, escalators</v>
      </c>
      <c r="C28" s="945"/>
      <c r="D28" s="945"/>
      <c r="E28" s="945"/>
      <c r="F28" s="945"/>
      <c r="G28" s="945"/>
      <c r="H28" s="945"/>
      <c r="I28" s="945"/>
      <c r="J28" s="946"/>
      <c r="K28" s="91"/>
    </row>
    <row r="29" spans="1:11" s="90" customFormat="1" ht="15" customHeight="1" x14ac:dyDescent="0.2">
      <c r="A29" s="356" t="str">
        <f>'[1]SCC List'!A25</f>
        <v>30 SUPPORT FACILITIES: YARDS, SHOPS, ADMIN. BLDGS</v>
      </c>
      <c r="B29" s="357"/>
      <c r="C29" s="699"/>
      <c r="D29" s="693"/>
      <c r="E29" s="693"/>
      <c r="F29" s="694"/>
      <c r="G29" s="695"/>
      <c r="H29" s="696"/>
      <c r="I29" s="697"/>
      <c r="J29" s="698"/>
      <c r="K29" s="89"/>
    </row>
    <row r="30" spans="1:11" s="92" customFormat="1" ht="15" customHeight="1" x14ac:dyDescent="0.2">
      <c r="A30" s="360">
        <f>'[1]SCC List'!A26</f>
        <v>30.01</v>
      </c>
      <c r="B30" s="361" t="str">
        <f>'[1]SCC List'!B26</f>
        <v>Administration Building:  Office, sales, storage, revenue counting</v>
      </c>
      <c r="C30" s="945"/>
      <c r="D30" s="945"/>
      <c r="E30" s="945"/>
      <c r="F30" s="945"/>
      <c r="G30" s="945"/>
      <c r="H30" s="945"/>
      <c r="I30" s="945"/>
      <c r="J30" s="946"/>
      <c r="K30" s="91"/>
    </row>
    <row r="31" spans="1:11" s="92" customFormat="1" ht="15" customHeight="1" x14ac:dyDescent="0.2">
      <c r="A31" s="360">
        <f>'[1]SCC List'!A27</f>
        <v>30.02</v>
      </c>
      <c r="B31" s="362" t="str">
        <f>'[1]SCC List'!B27</f>
        <v xml:space="preserve">Light Maintenance Facility </v>
      </c>
      <c r="C31" s="945"/>
      <c r="D31" s="945"/>
      <c r="E31" s="945"/>
      <c r="F31" s="945"/>
      <c r="G31" s="945"/>
      <c r="H31" s="945"/>
      <c r="I31" s="945"/>
      <c r="J31" s="946"/>
      <c r="K31" s="91"/>
    </row>
    <row r="32" spans="1:11" s="92" customFormat="1" ht="15" customHeight="1" x14ac:dyDescent="0.2">
      <c r="A32" s="360">
        <f>'[1]SCC List'!A28</f>
        <v>30.03</v>
      </c>
      <c r="B32" s="362" t="str">
        <f>'[1]SCC List'!B28</f>
        <v>Heavy Maintenance Facility</v>
      </c>
      <c r="C32" s="945"/>
      <c r="D32" s="945"/>
      <c r="E32" s="945"/>
      <c r="F32" s="945"/>
      <c r="G32" s="945"/>
      <c r="H32" s="945"/>
      <c r="I32" s="945"/>
      <c r="J32" s="946"/>
      <c r="K32" s="91"/>
    </row>
    <row r="33" spans="1:11" s="92" customFormat="1" ht="15" customHeight="1" x14ac:dyDescent="0.2">
      <c r="A33" s="360">
        <f>'[1]SCC List'!A29</f>
        <v>30.04</v>
      </c>
      <c r="B33" s="362" t="str">
        <f>'[1]SCC List'!B29</f>
        <v>Storage or Maintenance of Way Building</v>
      </c>
      <c r="C33" s="945"/>
      <c r="D33" s="945"/>
      <c r="E33" s="945"/>
      <c r="F33" s="945"/>
      <c r="G33" s="945"/>
      <c r="H33" s="945"/>
      <c r="I33" s="945"/>
      <c r="J33" s="946"/>
      <c r="K33" s="91"/>
    </row>
    <row r="34" spans="1:11" s="92" customFormat="1" ht="15" customHeight="1" x14ac:dyDescent="0.2">
      <c r="A34" s="360">
        <f>'[1]SCC List'!A30</f>
        <v>30.05</v>
      </c>
      <c r="B34" s="362" t="str">
        <f>'[1]SCC List'!B30</f>
        <v>Yard and Yard Track</v>
      </c>
      <c r="C34" s="945"/>
      <c r="D34" s="945"/>
      <c r="E34" s="945"/>
      <c r="F34" s="945"/>
      <c r="G34" s="945"/>
      <c r="H34" s="945"/>
      <c r="I34" s="945"/>
      <c r="J34" s="946"/>
      <c r="K34" s="91"/>
    </row>
    <row r="35" spans="1:11" s="90" customFormat="1" ht="15" customHeight="1" x14ac:dyDescent="0.2">
      <c r="A35" s="356" t="str">
        <f>'[1]SCC List'!A31</f>
        <v>40 SITEWORK &amp; SPECIAL CONDITIONS</v>
      </c>
      <c r="B35" s="363"/>
      <c r="C35" s="699"/>
      <c r="D35" s="693"/>
      <c r="E35" s="693"/>
      <c r="F35" s="694"/>
      <c r="G35" s="695"/>
      <c r="H35" s="696"/>
      <c r="I35" s="697"/>
      <c r="J35" s="698"/>
      <c r="K35" s="89"/>
    </row>
    <row r="36" spans="1:11" s="92" customFormat="1" ht="15" customHeight="1" x14ac:dyDescent="0.2">
      <c r="A36" s="360">
        <f>'[1]SCC List'!A32</f>
        <v>40.01</v>
      </c>
      <c r="B36" s="361" t="str">
        <f>'[1]SCC List'!B32</f>
        <v>Demolition, Clearing, Earthwork</v>
      </c>
      <c r="C36" s="945"/>
      <c r="D36" s="945"/>
      <c r="E36" s="945"/>
      <c r="F36" s="945"/>
      <c r="G36" s="945"/>
      <c r="H36" s="945"/>
      <c r="I36" s="945"/>
      <c r="J36" s="946"/>
      <c r="K36" s="91"/>
    </row>
    <row r="37" spans="1:11" s="92" customFormat="1" ht="15" customHeight="1" x14ac:dyDescent="0.2">
      <c r="A37" s="360">
        <f>'[1]SCC List'!A33</f>
        <v>40.020000000000003</v>
      </c>
      <c r="B37" s="361" t="str">
        <f>'[1]SCC List'!B33</f>
        <v>Site Utilities, Utility Relocation</v>
      </c>
      <c r="C37" s="945"/>
      <c r="D37" s="945"/>
      <c r="E37" s="945"/>
      <c r="F37" s="945"/>
      <c r="G37" s="945"/>
      <c r="H37" s="945"/>
      <c r="I37" s="945"/>
      <c r="J37" s="946"/>
      <c r="K37" s="91"/>
    </row>
    <row r="38" spans="1:11" s="92" customFormat="1" x14ac:dyDescent="0.2">
      <c r="A38" s="360">
        <f>'[1]SCC List'!A34</f>
        <v>40.03</v>
      </c>
      <c r="B38" s="361" t="str">
        <f>'[1]SCC List'!B34</f>
        <v>Haz. mat'l, contam'd soil removal/mitigation, ground water treatments</v>
      </c>
      <c r="C38" s="945"/>
      <c r="D38" s="945"/>
      <c r="E38" s="945"/>
      <c r="F38" s="945"/>
      <c r="G38" s="945"/>
      <c r="H38" s="945"/>
      <c r="I38" s="945"/>
      <c r="J38" s="946"/>
      <c r="K38" s="91"/>
    </row>
    <row r="39" spans="1:11" s="92" customFormat="1" ht="12.75" customHeight="1" x14ac:dyDescent="0.2">
      <c r="A39" s="360">
        <f>'[1]SCC List'!A35</f>
        <v>40.04</v>
      </c>
      <c r="B39" s="361" t="str">
        <f>'[1]SCC List'!B35</f>
        <v>Environmental mitigation, e.g. wetlands, historic/archeologic, parks</v>
      </c>
      <c r="C39" s="945"/>
      <c r="D39" s="945"/>
      <c r="E39" s="945"/>
      <c r="F39" s="945"/>
      <c r="G39" s="945"/>
      <c r="H39" s="945"/>
      <c r="I39" s="945"/>
      <c r="J39" s="946"/>
      <c r="K39" s="91"/>
    </row>
    <row r="40" spans="1:11" s="92" customFormat="1" x14ac:dyDescent="0.2">
      <c r="A40" s="360">
        <f>'[1]SCC List'!A36</f>
        <v>40.049999999999997</v>
      </c>
      <c r="B40" s="361" t="str">
        <f>'[1]SCC List'!B36</f>
        <v>Site structures including retaining walls, sound walls</v>
      </c>
      <c r="C40" s="945"/>
      <c r="D40" s="945"/>
      <c r="E40" s="945"/>
      <c r="F40" s="945"/>
      <c r="G40" s="945"/>
      <c r="H40" s="945"/>
      <c r="I40" s="945"/>
      <c r="J40" s="946"/>
      <c r="K40" s="91"/>
    </row>
    <row r="41" spans="1:11" s="92" customFormat="1" ht="12.75" customHeight="1" x14ac:dyDescent="0.2">
      <c r="A41" s="360">
        <f>'[1]SCC List'!A37</f>
        <v>40.06</v>
      </c>
      <c r="B41" s="364" t="str">
        <f>'[1]SCC List'!B37</f>
        <v>Pedestrian / bike access and accommodation, landscaping</v>
      </c>
      <c r="C41" s="945"/>
      <c r="D41" s="945"/>
      <c r="E41" s="945"/>
      <c r="F41" s="945"/>
      <c r="G41" s="945"/>
      <c r="H41" s="945"/>
      <c r="I41" s="945"/>
      <c r="J41" s="946"/>
      <c r="K41" s="91"/>
    </row>
    <row r="42" spans="1:11" s="92" customFormat="1" ht="12.75" customHeight="1" x14ac:dyDescent="0.2">
      <c r="A42" s="360">
        <f>'[1]SCC List'!A38</f>
        <v>40.07</v>
      </c>
      <c r="B42" s="364" t="str">
        <f>'[1]SCC List'!B38</f>
        <v>Automobile, bus, van accessways including roads, parking lots</v>
      </c>
      <c r="C42" s="945"/>
      <c r="D42" s="945"/>
      <c r="E42" s="945"/>
      <c r="F42" s="945"/>
      <c r="G42" s="945"/>
      <c r="H42" s="945"/>
      <c r="I42" s="945"/>
      <c r="J42" s="946"/>
      <c r="K42" s="91"/>
    </row>
    <row r="43" spans="1:11" s="92" customFormat="1" x14ac:dyDescent="0.2">
      <c r="A43" s="360">
        <f>'[1]SCC List'!A39</f>
        <v>40.08</v>
      </c>
      <c r="B43" s="361" t="str">
        <f>'[1]SCC List'!B39</f>
        <v>Temporary Facilities and other indirect costs during construction</v>
      </c>
      <c r="C43" s="945"/>
      <c r="D43" s="945"/>
      <c r="E43" s="945"/>
      <c r="F43" s="945"/>
      <c r="G43" s="945"/>
      <c r="H43" s="945"/>
      <c r="I43" s="945"/>
      <c r="J43" s="946"/>
      <c r="K43" s="91"/>
    </row>
    <row r="44" spans="1:11" s="90" customFormat="1" ht="15" customHeight="1" x14ac:dyDescent="0.2">
      <c r="A44" s="356" t="str">
        <f>'[1]SCC List'!A40</f>
        <v>50  SYSTEMS</v>
      </c>
      <c r="B44" s="357"/>
      <c r="C44" s="699"/>
      <c r="D44" s="693"/>
      <c r="E44" s="693"/>
      <c r="F44" s="694"/>
      <c r="G44" s="695"/>
      <c r="H44" s="696"/>
      <c r="I44" s="697"/>
      <c r="J44" s="698"/>
      <c r="K44" s="89"/>
    </row>
    <row r="45" spans="1:11" s="92" customFormat="1" ht="15" customHeight="1" x14ac:dyDescent="0.2">
      <c r="A45" s="360">
        <f>'[1]SCC List'!A41</f>
        <v>50.01</v>
      </c>
      <c r="B45" s="361" t="str">
        <f>'[1]SCC List'!B41</f>
        <v>Train control and signals</v>
      </c>
      <c r="C45" s="945"/>
      <c r="D45" s="945"/>
      <c r="E45" s="945"/>
      <c r="F45" s="945"/>
      <c r="G45" s="945"/>
      <c r="H45" s="945"/>
      <c r="I45" s="945"/>
      <c r="J45" s="946"/>
      <c r="K45" s="91"/>
    </row>
    <row r="46" spans="1:11" s="92" customFormat="1" ht="15" customHeight="1" x14ac:dyDescent="0.2">
      <c r="A46" s="360">
        <f>'[1]SCC List'!A42</f>
        <v>50.02</v>
      </c>
      <c r="B46" s="361" t="str">
        <f>'[1]SCC List'!B42</f>
        <v>Traffic signals and crossing protection</v>
      </c>
      <c r="C46" s="945"/>
      <c r="D46" s="945"/>
      <c r="E46" s="945"/>
      <c r="F46" s="945"/>
      <c r="G46" s="945"/>
      <c r="H46" s="945"/>
      <c r="I46" s="945"/>
      <c r="J46" s="946"/>
      <c r="K46" s="91"/>
    </row>
    <row r="47" spans="1:11" s="92" customFormat="1" ht="15" customHeight="1" x14ac:dyDescent="0.2">
      <c r="A47" s="360">
        <f>'[1]SCC List'!A43</f>
        <v>50.03</v>
      </c>
      <c r="B47" s="361" t="str">
        <f>'[1]SCC List'!B43</f>
        <v xml:space="preserve">Traction power supply:  substations </v>
      </c>
      <c r="C47" s="945"/>
      <c r="D47" s="945"/>
      <c r="E47" s="945"/>
      <c r="F47" s="945"/>
      <c r="G47" s="945"/>
      <c r="H47" s="945"/>
      <c r="I47" s="945"/>
      <c r="J47" s="946"/>
      <c r="K47" s="91"/>
    </row>
    <row r="48" spans="1:11" s="92" customFormat="1" ht="15" customHeight="1" x14ac:dyDescent="0.2">
      <c r="A48" s="360">
        <f>'[1]SCC List'!A44</f>
        <v>50.04</v>
      </c>
      <c r="B48" s="361" t="str">
        <f>'[1]SCC List'!B44</f>
        <v>Traction power distribution:  catenary and third rail</v>
      </c>
      <c r="C48" s="945"/>
      <c r="D48" s="945"/>
      <c r="E48" s="945"/>
      <c r="F48" s="945"/>
      <c r="G48" s="945"/>
      <c r="H48" s="945"/>
      <c r="I48" s="945"/>
      <c r="J48" s="946"/>
      <c r="K48" s="91"/>
    </row>
    <row r="49" spans="1:70" s="92" customFormat="1" ht="15" customHeight="1" x14ac:dyDescent="0.2">
      <c r="A49" s="360">
        <f>'[1]SCC List'!A45</f>
        <v>50.05</v>
      </c>
      <c r="B49" s="361" t="str">
        <f>'[1]SCC List'!B45</f>
        <v>Communications</v>
      </c>
      <c r="C49" s="945"/>
      <c r="D49" s="945"/>
      <c r="E49" s="945"/>
      <c r="F49" s="945"/>
      <c r="G49" s="945"/>
      <c r="H49" s="945"/>
      <c r="I49" s="945"/>
      <c r="J49" s="946"/>
      <c r="K49" s="91"/>
    </row>
    <row r="50" spans="1:70" s="92" customFormat="1" ht="15" customHeight="1" x14ac:dyDescent="0.2">
      <c r="A50" s="360">
        <f>'[1]SCC List'!A46</f>
        <v>50.06</v>
      </c>
      <c r="B50" s="361" t="str">
        <f>'[1]SCC List'!B46</f>
        <v>Fare collection system and equipment</v>
      </c>
      <c r="C50" s="945"/>
      <c r="D50" s="945"/>
      <c r="E50" s="945"/>
      <c r="F50" s="945"/>
      <c r="G50" s="945"/>
      <c r="H50" s="945"/>
      <c r="I50" s="945"/>
      <c r="J50" s="946"/>
      <c r="K50" s="91"/>
    </row>
    <row r="51" spans="1:70" s="92" customFormat="1" ht="15" customHeight="1" x14ac:dyDescent="0.2">
      <c r="A51" s="360">
        <f>'[1]SCC List'!A47</f>
        <v>50.07</v>
      </c>
      <c r="B51" s="361" t="str">
        <f>'[1]SCC List'!B47</f>
        <v>Central Control</v>
      </c>
      <c r="C51" s="945"/>
      <c r="D51" s="945"/>
      <c r="E51" s="945"/>
      <c r="F51" s="945"/>
      <c r="G51" s="945"/>
      <c r="H51" s="945"/>
      <c r="I51" s="945"/>
      <c r="J51" s="946"/>
      <c r="K51" s="91"/>
    </row>
    <row r="52" spans="1:70" s="93" customFormat="1" ht="15.95" customHeight="1" x14ac:dyDescent="0.2">
      <c r="A52" s="918" t="str">
        <f>'[1]SCC Definitions'!A51:B51</f>
        <v>Construction Subtotal (10 - 50)</v>
      </c>
      <c r="B52" s="959"/>
      <c r="C52" s="700"/>
      <c r="D52" s="701"/>
      <c r="E52" s="701"/>
      <c r="F52" s="702"/>
      <c r="G52" s="703"/>
      <c r="H52" s="704"/>
      <c r="I52" s="705"/>
      <c r="J52" s="706"/>
      <c r="K52" s="89"/>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0"/>
      <c r="BQ52" s="90"/>
      <c r="BR52" s="90"/>
    </row>
    <row r="53" spans="1:70" s="90" customFormat="1" ht="15" x14ac:dyDescent="0.2">
      <c r="A53" s="356" t="str">
        <f>'[1]SCC List'!A48:B48</f>
        <v>60 ROW, LAND, EXISTING IMPROVEMENTS</v>
      </c>
      <c r="B53" s="363"/>
      <c r="C53" s="699"/>
      <c r="D53" s="693"/>
      <c r="E53" s="693"/>
      <c r="F53" s="694"/>
      <c r="G53" s="695"/>
      <c r="H53" s="696"/>
      <c r="I53" s="697"/>
      <c r="J53" s="698"/>
      <c r="K53" s="89"/>
    </row>
    <row r="54" spans="1:70" s="92" customFormat="1" x14ac:dyDescent="0.2">
      <c r="A54" s="360">
        <f>'[1]SCC List'!A49</f>
        <v>60.01</v>
      </c>
      <c r="B54" s="361" t="str">
        <f>'[1]SCC List'!B49</f>
        <v xml:space="preserve">Purchase or lease of real estate  </v>
      </c>
      <c r="C54" s="945"/>
      <c r="D54" s="945"/>
      <c r="E54" s="945"/>
      <c r="F54" s="945"/>
      <c r="G54" s="945"/>
      <c r="H54" s="945"/>
      <c r="I54" s="945"/>
      <c r="J54" s="946"/>
      <c r="K54" s="91"/>
    </row>
    <row r="55" spans="1:70" s="92" customFormat="1" x14ac:dyDescent="0.2">
      <c r="A55" s="360">
        <f>'[1]SCC List'!A50</f>
        <v>60.02</v>
      </c>
      <c r="B55" s="361" t="str">
        <f>'[1]SCC List'!B50</f>
        <v>Relocation of existing households and businesses</v>
      </c>
      <c r="C55" s="945"/>
      <c r="D55" s="945"/>
      <c r="E55" s="945"/>
      <c r="F55" s="945"/>
      <c r="G55" s="945"/>
      <c r="H55" s="945"/>
      <c r="I55" s="945"/>
      <c r="J55" s="946"/>
      <c r="K55" s="91"/>
    </row>
    <row r="56" spans="1:70" s="90" customFormat="1" ht="15" customHeight="1" x14ac:dyDescent="0.2">
      <c r="A56" s="365" t="str">
        <f>'[1]SCC List'!A51</f>
        <v>70 VEHICLES (number)</v>
      </c>
      <c r="B56" s="357"/>
      <c r="C56" s="692"/>
      <c r="D56" s="693"/>
      <c r="E56" s="693"/>
      <c r="F56" s="694"/>
      <c r="G56" s="695"/>
      <c r="H56" s="696"/>
      <c r="I56" s="697"/>
      <c r="J56" s="698"/>
      <c r="K56" s="89"/>
    </row>
    <row r="57" spans="1:70" s="92" customFormat="1" ht="15" customHeight="1" x14ac:dyDescent="0.2">
      <c r="A57" s="360">
        <f>'[1]SCC List'!A52</f>
        <v>70.010000000000005</v>
      </c>
      <c r="B57" s="361" t="str">
        <f>'[1]SCC List'!B52</f>
        <v>Light Rail</v>
      </c>
      <c r="C57" s="945"/>
      <c r="D57" s="945"/>
      <c r="E57" s="945"/>
      <c r="F57" s="945"/>
      <c r="G57" s="945"/>
      <c r="H57" s="945"/>
      <c r="I57" s="945"/>
      <c r="J57" s="946"/>
      <c r="K57" s="91"/>
    </row>
    <row r="58" spans="1:70" s="92" customFormat="1" ht="15" customHeight="1" x14ac:dyDescent="0.2">
      <c r="A58" s="360">
        <f>'[1]SCC List'!A53</f>
        <v>70.02</v>
      </c>
      <c r="B58" s="361" t="str">
        <f>'[1]SCC List'!B53</f>
        <v>Heavy Rail</v>
      </c>
      <c r="C58" s="945"/>
      <c r="D58" s="945"/>
      <c r="E58" s="945"/>
      <c r="F58" s="945"/>
      <c r="G58" s="945"/>
      <c r="H58" s="945"/>
      <c r="I58" s="945"/>
      <c r="J58" s="946"/>
      <c r="K58" s="91"/>
    </row>
    <row r="59" spans="1:70" s="92" customFormat="1" ht="15" customHeight="1" x14ac:dyDescent="0.2">
      <c r="A59" s="360">
        <f>'[1]SCC List'!A54</f>
        <v>70.03</v>
      </c>
      <c r="B59" s="361" t="str">
        <f>'[1]SCC List'!B54</f>
        <v>Commuter Rail</v>
      </c>
      <c r="C59" s="945"/>
      <c r="D59" s="945"/>
      <c r="E59" s="945"/>
      <c r="F59" s="945"/>
      <c r="G59" s="945"/>
      <c r="H59" s="945"/>
      <c r="I59" s="945"/>
      <c r="J59" s="946"/>
      <c r="K59" s="91"/>
    </row>
    <row r="60" spans="1:70" s="92" customFormat="1" ht="15" customHeight="1" x14ac:dyDescent="0.2">
      <c r="A60" s="360">
        <f>'[1]SCC List'!A55</f>
        <v>70.040000000000006</v>
      </c>
      <c r="B60" s="361" t="str">
        <f>'[1]SCC List'!B55</f>
        <v>Bus</v>
      </c>
      <c r="C60" s="945"/>
      <c r="D60" s="945"/>
      <c r="E60" s="945"/>
      <c r="F60" s="945"/>
      <c r="G60" s="945"/>
      <c r="H60" s="945"/>
      <c r="I60" s="945"/>
      <c r="J60" s="946"/>
      <c r="K60" s="91"/>
    </row>
    <row r="61" spans="1:70" s="92" customFormat="1" ht="15" customHeight="1" x14ac:dyDescent="0.2">
      <c r="A61" s="360">
        <f>'[1]SCC List'!A56</f>
        <v>70.05</v>
      </c>
      <c r="B61" s="361" t="str">
        <f>'[1]SCC List'!B56</f>
        <v>Other</v>
      </c>
      <c r="C61" s="945"/>
      <c r="D61" s="945"/>
      <c r="E61" s="945"/>
      <c r="F61" s="945"/>
      <c r="G61" s="945"/>
      <c r="H61" s="945"/>
      <c r="I61" s="945"/>
      <c r="J61" s="946"/>
      <c r="K61" s="91"/>
    </row>
    <row r="62" spans="1:70" s="92" customFormat="1" ht="15" customHeight="1" x14ac:dyDescent="0.2">
      <c r="A62" s="360">
        <f>'[1]SCC List'!A57</f>
        <v>70.06</v>
      </c>
      <c r="B62" s="361" t="str">
        <f>'[1]SCC List'!B57</f>
        <v>Non-revenue vehicles</v>
      </c>
      <c r="C62" s="945"/>
      <c r="D62" s="945"/>
      <c r="E62" s="945"/>
      <c r="F62" s="945"/>
      <c r="G62" s="945"/>
      <c r="H62" s="945"/>
      <c r="I62" s="945"/>
      <c r="J62" s="946"/>
      <c r="K62" s="91"/>
    </row>
    <row r="63" spans="1:70" s="92" customFormat="1" ht="15" customHeight="1" x14ac:dyDescent="0.2">
      <c r="A63" s="360">
        <f>'[1]SCC List'!A58</f>
        <v>70.069999999999993</v>
      </c>
      <c r="B63" s="361" t="str">
        <f>'[1]SCC List'!B58</f>
        <v>Spare parts</v>
      </c>
      <c r="C63" s="945"/>
      <c r="D63" s="945"/>
      <c r="E63" s="945"/>
      <c r="F63" s="945"/>
      <c r="G63" s="945"/>
      <c r="H63" s="945"/>
      <c r="I63" s="945"/>
      <c r="J63" s="946"/>
      <c r="K63" s="91"/>
    </row>
    <row r="64" spans="1:70" s="95" customFormat="1" ht="15" customHeight="1" x14ac:dyDescent="0.2">
      <c r="A64" s="365" t="str">
        <f>'[1]SCC List'!A59</f>
        <v>80 PROFESSIONAL SERVICES (applies to Cats. 10-50)</v>
      </c>
      <c r="B64" s="366"/>
      <c r="C64" s="465"/>
      <c r="D64" s="459"/>
      <c r="E64" s="459"/>
      <c r="F64" s="460"/>
      <c r="G64" s="461"/>
      <c r="H64" s="462"/>
      <c r="I64" s="463"/>
      <c r="J64" s="464"/>
      <c r="K64" s="94"/>
    </row>
    <row r="65" spans="1:70" s="92" customFormat="1" ht="15" customHeight="1" x14ac:dyDescent="0.2">
      <c r="A65" s="367">
        <f>'[1]SCC List'!A60</f>
        <v>80.010000000000005</v>
      </c>
      <c r="B65" s="359" t="str">
        <f>'[1]SCC List'!B60</f>
        <v>Project Development</v>
      </c>
      <c r="C65" s="945"/>
      <c r="D65" s="945"/>
      <c r="E65" s="945"/>
      <c r="F65" s="945"/>
      <c r="G65" s="945"/>
      <c r="H65" s="945"/>
      <c r="I65" s="945"/>
      <c r="J65" s="946"/>
      <c r="K65" s="91"/>
    </row>
    <row r="66" spans="1:70" s="92" customFormat="1" ht="15" customHeight="1" x14ac:dyDescent="0.2">
      <c r="A66" s="367">
        <f>'[1]SCC List'!A61</f>
        <v>80.02</v>
      </c>
      <c r="B66" s="359" t="str">
        <f>'[1]SCC List'!B61</f>
        <v>Engineering</v>
      </c>
      <c r="C66" s="945"/>
      <c r="D66" s="945"/>
      <c r="E66" s="945"/>
      <c r="F66" s="945"/>
      <c r="G66" s="945"/>
      <c r="H66" s="945"/>
      <c r="I66" s="945"/>
      <c r="J66" s="946"/>
      <c r="K66" s="91"/>
    </row>
    <row r="67" spans="1:70" s="92" customFormat="1" ht="15" customHeight="1" x14ac:dyDescent="0.2">
      <c r="A67" s="367">
        <f>'[1]SCC List'!A62</f>
        <v>80.03</v>
      </c>
      <c r="B67" s="359" t="str">
        <f>'[1]SCC List'!B62</f>
        <v>Project Management for Design and Construction</v>
      </c>
      <c r="C67" s="945"/>
      <c r="D67" s="945"/>
      <c r="E67" s="945"/>
      <c r="F67" s="945"/>
      <c r="G67" s="945"/>
      <c r="H67" s="945"/>
      <c r="I67" s="945"/>
      <c r="J67" s="946"/>
      <c r="K67" s="91"/>
    </row>
    <row r="68" spans="1:70" s="92" customFormat="1" ht="15" customHeight="1" x14ac:dyDescent="0.2">
      <c r="A68" s="367">
        <f>'[1]SCC List'!A63</f>
        <v>80.040000000000006</v>
      </c>
      <c r="B68" s="359" t="str">
        <f>'[1]SCC List'!B63</f>
        <v xml:space="preserve">Construction Administration &amp; Management </v>
      </c>
      <c r="C68" s="945"/>
      <c r="D68" s="945"/>
      <c r="E68" s="945"/>
      <c r="F68" s="945"/>
      <c r="G68" s="945"/>
      <c r="H68" s="945"/>
      <c r="I68" s="945"/>
      <c r="J68" s="946"/>
      <c r="K68" s="91"/>
    </row>
    <row r="69" spans="1:70" s="92" customFormat="1" ht="15" customHeight="1" x14ac:dyDescent="0.2">
      <c r="A69" s="367">
        <f>'[1]SCC List'!A64</f>
        <v>80.05</v>
      </c>
      <c r="B69" s="359" t="str">
        <f>'[1]SCC List'!B64</f>
        <v xml:space="preserve">Professional Liability and other Non-Construction Insurance </v>
      </c>
      <c r="C69" s="945"/>
      <c r="D69" s="945"/>
      <c r="E69" s="945"/>
      <c r="F69" s="945"/>
      <c r="G69" s="945"/>
      <c r="H69" s="945"/>
      <c r="I69" s="945"/>
      <c r="J69" s="946"/>
      <c r="K69" s="91"/>
    </row>
    <row r="70" spans="1:70" s="92" customFormat="1" ht="15" customHeight="1" x14ac:dyDescent="0.2">
      <c r="A70" s="367">
        <f>'[1]SCC List'!A65</f>
        <v>80.06</v>
      </c>
      <c r="B70" s="359" t="str">
        <f>'[1]SCC List'!B65</f>
        <v>Legal; Permits; Review Fees by other agencies, cities, etc.</v>
      </c>
      <c r="C70" s="945"/>
      <c r="D70" s="945"/>
      <c r="E70" s="945"/>
      <c r="F70" s="945"/>
      <c r="G70" s="945"/>
      <c r="H70" s="945"/>
      <c r="I70" s="945"/>
      <c r="J70" s="946"/>
      <c r="K70" s="91"/>
    </row>
    <row r="71" spans="1:70" s="92" customFormat="1" ht="15" customHeight="1" x14ac:dyDescent="0.2">
      <c r="A71" s="367">
        <f>'[1]SCC List'!A66</f>
        <v>80.069999999999993</v>
      </c>
      <c r="B71" s="359" t="str">
        <f>'[1]SCC List'!B66</f>
        <v>Surveys, Testing, Investigation, Inspection</v>
      </c>
      <c r="C71" s="945"/>
      <c r="D71" s="945"/>
      <c r="E71" s="945"/>
      <c r="F71" s="945"/>
      <c r="G71" s="945"/>
      <c r="H71" s="945"/>
      <c r="I71" s="945"/>
      <c r="J71" s="946"/>
      <c r="K71" s="91"/>
    </row>
    <row r="72" spans="1:70" s="92" customFormat="1" ht="15" customHeight="1" x14ac:dyDescent="0.2">
      <c r="A72" s="367">
        <f>'[1]SCC List'!A67</f>
        <v>80.08</v>
      </c>
      <c r="B72" s="359" t="str">
        <f>'[1]SCC List'!B67</f>
        <v>Start up</v>
      </c>
      <c r="C72" s="945"/>
      <c r="D72" s="945"/>
      <c r="E72" s="945"/>
      <c r="F72" s="945"/>
      <c r="G72" s="945"/>
      <c r="H72" s="945"/>
      <c r="I72" s="945"/>
      <c r="J72" s="946"/>
      <c r="K72" s="91"/>
    </row>
    <row r="73" spans="1:70" s="92" customFormat="1" ht="15" customHeight="1" x14ac:dyDescent="0.2">
      <c r="A73" s="369" t="str">
        <f>'[1]SCC Definitions'!A72</f>
        <v>Subtotal (10 - 80)</v>
      </c>
      <c r="B73" s="707"/>
      <c r="C73" s="700"/>
      <c r="D73" s="701"/>
      <c r="E73" s="701"/>
      <c r="F73" s="708"/>
      <c r="G73" s="709"/>
      <c r="H73" s="710"/>
      <c r="I73" s="711"/>
      <c r="J73" s="712"/>
      <c r="K73" s="91"/>
    </row>
    <row r="74" spans="1:70" s="90" customFormat="1" ht="15" customHeight="1" x14ac:dyDescent="0.2">
      <c r="A74" s="356" t="str">
        <f>'[1]SCC List'!A68</f>
        <v>90 UNALLOCATED CONTINGENCY</v>
      </c>
      <c r="B74" s="363"/>
      <c r="C74" s="945"/>
      <c r="D74" s="945"/>
      <c r="E74" s="945"/>
      <c r="F74" s="945"/>
      <c r="G74" s="945"/>
      <c r="H74" s="945"/>
      <c r="I74" s="945"/>
      <c r="J74" s="946"/>
      <c r="K74" s="91"/>
    </row>
    <row r="75" spans="1:70" s="90" customFormat="1" ht="15" customHeight="1" x14ac:dyDescent="0.2">
      <c r="A75" s="371" t="str">
        <f>'[1]SCC Definitions'!A74</f>
        <v>Subtotal (10 - 90)</v>
      </c>
      <c r="B75" s="372"/>
      <c r="C75" s="699"/>
      <c r="D75" s="693"/>
      <c r="E75" s="693"/>
      <c r="F75" s="694"/>
      <c r="G75" s="695"/>
      <c r="H75" s="696"/>
      <c r="I75" s="697"/>
      <c r="J75" s="698"/>
      <c r="K75" s="89"/>
    </row>
    <row r="76" spans="1:70" s="90" customFormat="1" ht="15" customHeight="1" x14ac:dyDescent="0.2">
      <c r="A76" s="365" t="str">
        <f>'[1]SCC List'!A69</f>
        <v>100  FINANCE CHARGES (CC Only)</v>
      </c>
      <c r="B76" s="363"/>
      <c r="C76" s="945"/>
      <c r="D76" s="945"/>
      <c r="E76" s="945"/>
      <c r="F76" s="945"/>
      <c r="G76" s="945"/>
      <c r="H76" s="945"/>
      <c r="I76" s="945"/>
      <c r="J76" s="946"/>
      <c r="K76" s="91"/>
    </row>
    <row r="77" spans="1:70" s="93" customFormat="1" ht="15.95" customHeight="1" x14ac:dyDescent="0.2">
      <c r="A77" s="373" t="str">
        <f>'[1]SCC Definitions'!A76</f>
        <v>Total Project Cost (10 - 100)</v>
      </c>
      <c r="B77" s="713"/>
      <c r="C77" s="700"/>
      <c r="D77" s="701"/>
      <c r="E77" s="701"/>
      <c r="F77" s="708"/>
      <c r="G77" s="709"/>
      <c r="H77" s="714"/>
      <c r="I77" s="711"/>
      <c r="J77" s="712"/>
      <c r="K77" s="89"/>
      <c r="L77" s="90"/>
      <c r="M77" s="90"/>
      <c r="N77" s="90"/>
      <c r="O77" s="90"/>
      <c r="P77" s="90"/>
      <c r="Q77" s="90"/>
      <c r="R77" s="90"/>
      <c r="S77" s="90"/>
      <c r="T77" s="90"/>
      <c r="U77" s="90"/>
      <c r="V77" s="90"/>
      <c r="W77" s="90"/>
      <c r="X77" s="90"/>
      <c r="Y77" s="90"/>
      <c r="Z77" s="90"/>
      <c r="AA77" s="90"/>
      <c r="AB77" s="90"/>
      <c r="AC77" s="90"/>
      <c r="AD77" s="90"/>
      <c r="AE77" s="90"/>
      <c r="AF77" s="90"/>
      <c r="AG77" s="90"/>
      <c r="AH77" s="90"/>
      <c r="AI77" s="90"/>
      <c r="AJ77" s="90"/>
      <c r="AK77" s="90"/>
      <c r="AL77" s="90"/>
      <c r="AM77" s="90"/>
      <c r="AN77" s="90"/>
      <c r="AO77" s="90"/>
      <c r="AP77" s="90"/>
      <c r="AQ77" s="90"/>
      <c r="AR77" s="90"/>
      <c r="AS77" s="90"/>
      <c r="AT77" s="90"/>
      <c r="AU77" s="90"/>
      <c r="AV77" s="90"/>
      <c r="AW77" s="90"/>
      <c r="AX77" s="90"/>
      <c r="AY77" s="90"/>
      <c r="AZ77" s="90"/>
      <c r="BA77" s="90"/>
      <c r="BB77" s="90"/>
      <c r="BC77" s="90"/>
      <c r="BD77" s="90"/>
      <c r="BE77" s="90"/>
      <c r="BF77" s="90"/>
      <c r="BG77" s="90"/>
      <c r="BH77" s="90"/>
      <c r="BI77" s="90"/>
      <c r="BJ77" s="90"/>
      <c r="BK77" s="90"/>
      <c r="BL77" s="90"/>
      <c r="BM77" s="90"/>
      <c r="BN77" s="90"/>
      <c r="BO77" s="90"/>
      <c r="BP77" s="90"/>
      <c r="BQ77" s="90"/>
      <c r="BR77" s="90"/>
    </row>
    <row r="78" spans="1:70" s="97" customFormat="1" ht="15" customHeight="1" x14ac:dyDescent="0.2">
      <c r="C78" s="88"/>
      <c r="D78" s="88"/>
      <c r="E78" s="88"/>
      <c r="F78" s="88"/>
      <c r="G78" s="88"/>
      <c r="H78" s="88"/>
      <c r="I78" s="88"/>
      <c r="J78" s="88"/>
      <c r="K78" s="98"/>
    </row>
    <row r="79" spans="1:70" s="97" customFormat="1" ht="15" customHeight="1" x14ac:dyDescent="0.2">
      <c r="C79" s="88"/>
      <c r="D79" s="88"/>
      <c r="E79" s="88"/>
      <c r="F79" s="88"/>
      <c r="G79" s="88"/>
      <c r="H79" s="88"/>
      <c r="I79" s="88"/>
      <c r="J79" s="88"/>
      <c r="K79" s="98"/>
    </row>
    <row r="80" spans="1:70" s="97" customFormat="1" ht="15" customHeight="1" x14ac:dyDescent="0.2">
      <c r="C80" s="88"/>
      <c r="D80" s="88"/>
      <c r="E80" s="88"/>
      <c r="F80" s="88"/>
      <c r="G80" s="88"/>
      <c r="H80" s="88"/>
      <c r="I80" s="88"/>
      <c r="J80" s="88"/>
      <c r="K80" s="98"/>
    </row>
    <row r="81" spans="3:11" s="97" customFormat="1" ht="15" customHeight="1" x14ac:dyDescent="0.2">
      <c r="C81" s="88"/>
      <c r="D81" s="88"/>
      <c r="E81" s="88"/>
      <c r="F81" s="88"/>
      <c r="G81" s="88"/>
      <c r="H81" s="88"/>
      <c r="I81" s="88"/>
      <c r="J81" s="88"/>
      <c r="K81" s="98"/>
    </row>
    <row r="82" spans="3:11" s="97" customFormat="1" ht="15" customHeight="1" x14ac:dyDescent="0.2">
      <c r="C82" s="88"/>
      <c r="D82" s="88"/>
      <c r="E82" s="88"/>
      <c r="F82" s="88"/>
      <c r="G82" s="88"/>
      <c r="H82" s="88"/>
      <c r="I82" s="88"/>
      <c r="J82" s="88"/>
      <c r="K82" s="98"/>
    </row>
    <row r="83" spans="3:11" s="97" customFormat="1" ht="15" customHeight="1" x14ac:dyDescent="0.2">
      <c r="C83" s="88"/>
      <c r="D83" s="88"/>
      <c r="E83" s="88"/>
      <c r="F83" s="88"/>
      <c r="G83" s="88"/>
      <c r="H83" s="88"/>
      <c r="I83" s="88"/>
      <c r="J83" s="88"/>
      <c r="K83" s="98"/>
    </row>
    <row r="84" spans="3:11" s="97" customFormat="1" ht="15" customHeight="1" x14ac:dyDescent="0.2">
      <c r="C84" s="88"/>
      <c r="D84" s="88"/>
      <c r="E84" s="88"/>
      <c r="F84" s="88"/>
      <c r="G84" s="88"/>
      <c r="H84" s="88"/>
      <c r="I84" s="88"/>
      <c r="J84" s="88"/>
      <c r="K84" s="98"/>
    </row>
    <row r="85" spans="3:11" s="97" customFormat="1" ht="15" customHeight="1" x14ac:dyDescent="0.2">
      <c r="C85" s="88"/>
      <c r="D85" s="88"/>
      <c r="E85" s="88"/>
      <c r="F85" s="88"/>
      <c r="G85" s="88"/>
      <c r="H85" s="88"/>
      <c r="I85" s="88"/>
      <c r="J85" s="88"/>
      <c r="K85" s="98"/>
    </row>
    <row r="86" spans="3:11" s="97" customFormat="1" ht="15" customHeight="1" x14ac:dyDescent="0.2">
      <c r="C86" s="88"/>
      <c r="D86" s="88"/>
      <c r="E86" s="88"/>
      <c r="F86" s="88"/>
      <c r="G86" s="88"/>
      <c r="H86" s="88"/>
      <c r="I86" s="88"/>
      <c r="J86" s="88"/>
      <c r="K86" s="98"/>
    </row>
    <row r="87" spans="3:11" s="97" customFormat="1" ht="15" customHeight="1" x14ac:dyDescent="0.2">
      <c r="C87" s="88"/>
      <c r="D87" s="88"/>
      <c r="E87" s="88"/>
      <c r="F87" s="88"/>
      <c r="G87" s="88"/>
      <c r="H87" s="88"/>
      <c r="I87" s="88"/>
      <c r="J87" s="88"/>
      <c r="K87" s="98"/>
    </row>
    <row r="88" spans="3:11" s="97" customFormat="1" ht="15" customHeight="1" x14ac:dyDescent="0.2">
      <c r="C88" s="88"/>
      <c r="D88" s="88"/>
      <c r="E88" s="88"/>
      <c r="F88" s="88"/>
      <c r="G88" s="88"/>
      <c r="H88" s="88"/>
      <c r="I88" s="88"/>
      <c r="J88" s="88"/>
      <c r="K88" s="98"/>
    </row>
    <row r="89" spans="3:11" s="97" customFormat="1" ht="15" customHeight="1" x14ac:dyDescent="0.2">
      <c r="C89" s="88"/>
      <c r="D89" s="88"/>
      <c r="E89" s="88"/>
      <c r="F89" s="88"/>
      <c r="G89" s="88"/>
      <c r="H89" s="88"/>
      <c r="I89" s="88"/>
      <c r="J89" s="88"/>
      <c r="K89" s="98"/>
    </row>
    <row r="90" spans="3:11" s="97" customFormat="1" ht="15" customHeight="1" x14ac:dyDescent="0.2">
      <c r="C90" s="88"/>
      <c r="D90" s="88"/>
      <c r="E90" s="88"/>
      <c r="F90" s="88"/>
      <c r="G90" s="88"/>
      <c r="H90" s="88"/>
      <c r="I90" s="88"/>
      <c r="J90" s="88"/>
      <c r="K90" s="98"/>
    </row>
    <row r="91" spans="3:11" s="97" customFormat="1" ht="15" customHeight="1" x14ac:dyDescent="0.2">
      <c r="C91" s="88"/>
      <c r="D91" s="88"/>
      <c r="E91" s="88"/>
      <c r="F91" s="88"/>
      <c r="G91" s="88"/>
      <c r="H91" s="88"/>
      <c r="I91" s="88"/>
      <c r="J91" s="88"/>
      <c r="K91" s="98"/>
    </row>
    <row r="92" spans="3:11" s="97" customFormat="1" ht="15" customHeight="1" x14ac:dyDescent="0.2">
      <c r="C92" s="88"/>
      <c r="D92" s="88"/>
      <c r="E92" s="88"/>
      <c r="F92" s="88"/>
      <c r="G92" s="88"/>
      <c r="H92" s="88"/>
      <c r="I92" s="88"/>
      <c r="J92" s="88"/>
      <c r="K92" s="98"/>
    </row>
    <row r="93" spans="3:11" s="97" customFormat="1" ht="15" customHeight="1" x14ac:dyDescent="0.2">
      <c r="C93" s="88"/>
      <c r="D93" s="88"/>
      <c r="E93" s="88"/>
      <c r="F93" s="88"/>
      <c r="G93" s="88"/>
      <c r="H93" s="88"/>
      <c r="I93" s="88"/>
      <c r="J93" s="88"/>
      <c r="K93" s="98"/>
    </row>
    <row r="94" spans="3:11" s="97" customFormat="1" ht="15" customHeight="1" x14ac:dyDescent="0.2">
      <c r="C94" s="88"/>
      <c r="D94" s="88"/>
      <c r="E94" s="88"/>
      <c r="F94" s="88"/>
      <c r="G94" s="88"/>
      <c r="H94" s="88"/>
      <c r="I94" s="88"/>
      <c r="J94" s="88"/>
      <c r="K94" s="98"/>
    </row>
    <row r="95" spans="3:11" s="97" customFormat="1" ht="15" customHeight="1" x14ac:dyDescent="0.2">
      <c r="C95" s="88"/>
      <c r="D95" s="88"/>
      <c r="E95" s="88"/>
      <c r="F95" s="88"/>
      <c r="G95" s="88"/>
      <c r="H95" s="88"/>
      <c r="I95" s="88"/>
      <c r="J95" s="88"/>
      <c r="K95" s="98"/>
    </row>
    <row r="96" spans="3:11" s="97" customFormat="1" ht="15" customHeight="1" x14ac:dyDescent="0.2">
      <c r="C96" s="88"/>
      <c r="D96" s="88"/>
      <c r="E96" s="88"/>
      <c r="F96" s="88"/>
      <c r="G96" s="88"/>
      <c r="H96" s="88"/>
      <c r="I96" s="88"/>
      <c r="J96" s="88"/>
      <c r="K96" s="98"/>
    </row>
    <row r="97" spans="3:11" s="97" customFormat="1" ht="15" customHeight="1" x14ac:dyDescent="0.2">
      <c r="C97" s="88"/>
      <c r="D97" s="88"/>
      <c r="E97" s="88"/>
      <c r="F97" s="88"/>
      <c r="G97" s="88"/>
      <c r="H97" s="88"/>
      <c r="I97" s="88"/>
      <c r="J97" s="88"/>
      <c r="K97" s="98"/>
    </row>
    <row r="98" spans="3:11" s="97" customFormat="1" ht="14.25" x14ac:dyDescent="0.2">
      <c r="C98" s="88"/>
      <c r="D98" s="88"/>
      <c r="E98" s="88"/>
      <c r="F98" s="88"/>
      <c r="G98" s="88"/>
      <c r="H98" s="88"/>
      <c r="I98" s="88"/>
      <c r="J98" s="88"/>
      <c r="K98" s="98"/>
    </row>
    <row r="99" spans="3:11" s="97" customFormat="1" ht="14.25" x14ac:dyDescent="0.2">
      <c r="C99" s="88"/>
      <c r="D99" s="88"/>
      <c r="E99" s="88"/>
      <c r="F99" s="88"/>
      <c r="G99" s="88"/>
      <c r="H99" s="88"/>
      <c r="I99" s="88"/>
      <c r="J99" s="88"/>
      <c r="K99" s="98"/>
    </row>
    <row r="100" spans="3:11" s="97" customFormat="1" ht="14.25" x14ac:dyDescent="0.2">
      <c r="C100" s="88"/>
      <c r="D100" s="88"/>
      <c r="E100" s="88"/>
      <c r="F100" s="88"/>
      <c r="G100" s="88"/>
      <c r="H100" s="88"/>
      <c r="I100" s="88"/>
      <c r="J100" s="88"/>
      <c r="K100" s="98"/>
    </row>
    <row r="101" spans="3:11" s="97" customFormat="1" ht="14.25" x14ac:dyDescent="0.2">
      <c r="C101" s="88"/>
      <c r="D101" s="88"/>
      <c r="E101" s="88"/>
      <c r="F101" s="88"/>
      <c r="G101" s="88"/>
      <c r="H101" s="88"/>
      <c r="I101" s="88"/>
      <c r="J101" s="88"/>
      <c r="K101" s="98"/>
    </row>
    <row r="102" spans="3:11" s="97" customFormat="1" ht="14.25" x14ac:dyDescent="0.2">
      <c r="C102" s="88"/>
      <c r="D102" s="88"/>
      <c r="E102" s="88"/>
      <c r="F102" s="88"/>
      <c r="G102" s="88"/>
      <c r="H102" s="88"/>
      <c r="I102" s="88"/>
      <c r="J102" s="88"/>
      <c r="K102" s="98"/>
    </row>
    <row r="103" spans="3:11" s="97" customFormat="1" ht="14.25" x14ac:dyDescent="0.2">
      <c r="C103" s="88"/>
      <c r="D103" s="88"/>
      <c r="E103" s="88"/>
      <c r="F103" s="88"/>
      <c r="G103" s="88"/>
      <c r="H103" s="88"/>
      <c r="I103" s="88"/>
      <c r="J103" s="88"/>
      <c r="K103" s="98"/>
    </row>
    <row r="104" spans="3:11" s="97" customFormat="1" ht="14.25" x14ac:dyDescent="0.2">
      <c r="C104" s="88"/>
      <c r="D104" s="88"/>
      <c r="E104" s="88"/>
      <c r="F104" s="88"/>
      <c r="G104" s="88"/>
      <c r="H104" s="88"/>
      <c r="I104" s="88"/>
      <c r="J104" s="88"/>
      <c r="K104" s="98"/>
    </row>
    <row r="105" spans="3:11" s="97" customFormat="1" ht="14.25" x14ac:dyDescent="0.2">
      <c r="C105" s="88"/>
      <c r="D105" s="88"/>
      <c r="E105" s="88"/>
      <c r="F105" s="88"/>
      <c r="G105" s="88"/>
      <c r="H105" s="88"/>
      <c r="I105" s="88"/>
      <c r="J105" s="88"/>
      <c r="K105" s="98"/>
    </row>
    <row r="106" spans="3:11" s="97" customFormat="1" ht="14.25" x14ac:dyDescent="0.2">
      <c r="C106" s="88"/>
      <c r="D106" s="88"/>
      <c r="E106" s="88"/>
      <c r="F106" s="88"/>
      <c r="G106" s="88"/>
      <c r="H106" s="88"/>
      <c r="I106" s="88"/>
      <c r="J106" s="88"/>
      <c r="K106" s="98"/>
    </row>
    <row r="107" spans="3:11" s="97" customFormat="1" ht="14.25" x14ac:dyDescent="0.2">
      <c r="C107" s="88"/>
      <c r="D107" s="88"/>
      <c r="E107" s="88"/>
      <c r="F107" s="88"/>
      <c r="G107" s="88"/>
      <c r="H107" s="88"/>
      <c r="I107" s="88"/>
      <c r="J107" s="88"/>
      <c r="K107" s="98"/>
    </row>
    <row r="108" spans="3:11" s="97" customFormat="1" ht="14.25" x14ac:dyDescent="0.2">
      <c r="C108" s="88"/>
      <c r="D108" s="88"/>
      <c r="E108" s="88"/>
      <c r="F108" s="88"/>
      <c r="G108" s="88"/>
      <c r="H108" s="88"/>
      <c r="I108" s="88"/>
      <c r="J108" s="88"/>
      <c r="K108" s="98"/>
    </row>
    <row r="109" spans="3:11" s="97" customFormat="1" ht="14.25" x14ac:dyDescent="0.2">
      <c r="C109" s="88"/>
      <c r="D109" s="88"/>
      <c r="E109" s="88"/>
      <c r="F109" s="88"/>
      <c r="G109" s="88"/>
      <c r="H109" s="88"/>
      <c r="I109" s="88"/>
      <c r="J109" s="88"/>
      <c r="K109" s="98"/>
    </row>
    <row r="110" spans="3:11" s="97" customFormat="1" ht="14.25" x14ac:dyDescent="0.2">
      <c r="C110" s="88"/>
      <c r="D110" s="88"/>
      <c r="E110" s="88"/>
      <c r="F110" s="88"/>
      <c r="G110" s="88"/>
      <c r="H110" s="88"/>
      <c r="I110" s="88"/>
      <c r="J110" s="88"/>
      <c r="K110" s="98"/>
    </row>
    <row r="111" spans="3:11" s="97" customFormat="1" ht="14.25" x14ac:dyDescent="0.2">
      <c r="C111" s="88"/>
      <c r="D111" s="88"/>
      <c r="E111" s="88"/>
      <c r="F111" s="88"/>
      <c r="G111" s="88"/>
      <c r="H111" s="88"/>
      <c r="I111" s="88"/>
      <c r="J111" s="88"/>
      <c r="K111" s="98"/>
    </row>
    <row r="112" spans="3:11" s="97" customFormat="1" ht="14.25" x14ac:dyDescent="0.2">
      <c r="C112" s="88"/>
      <c r="D112" s="88"/>
      <c r="E112" s="88"/>
      <c r="F112" s="88"/>
      <c r="G112" s="88"/>
      <c r="H112" s="88"/>
      <c r="I112" s="88"/>
      <c r="J112" s="88"/>
      <c r="K112" s="98"/>
    </row>
    <row r="113" spans="1:11" s="97" customFormat="1" ht="14.25" x14ac:dyDescent="0.2">
      <c r="C113" s="88"/>
      <c r="D113" s="88"/>
      <c r="E113" s="88"/>
      <c r="F113" s="88"/>
      <c r="G113" s="88"/>
      <c r="H113" s="88"/>
      <c r="I113" s="88"/>
      <c r="J113" s="88"/>
      <c r="K113" s="98"/>
    </row>
    <row r="114" spans="1:11" s="97" customFormat="1" ht="14.25" x14ac:dyDescent="0.2">
      <c r="C114" s="88"/>
      <c r="D114" s="88"/>
      <c r="E114" s="88"/>
      <c r="F114" s="88"/>
      <c r="G114" s="88"/>
      <c r="H114" s="88"/>
      <c r="I114" s="88"/>
      <c r="J114" s="88"/>
      <c r="K114" s="98"/>
    </row>
    <row r="115" spans="1:11" s="97" customFormat="1" ht="14.25" x14ac:dyDescent="0.2">
      <c r="C115" s="88"/>
      <c r="D115" s="88"/>
      <c r="E115" s="88"/>
      <c r="F115" s="88"/>
      <c r="G115" s="88"/>
      <c r="H115" s="88"/>
      <c r="I115" s="88"/>
      <c r="J115" s="88"/>
      <c r="K115" s="98"/>
    </row>
    <row r="116" spans="1:11" s="97" customFormat="1" ht="14.25" x14ac:dyDescent="0.2">
      <c r="C116" s="88"/>
      <c r="D116" s="88"/>
      <c r="E116" s="88"/>
      <c r="F116" s="88"/>
      <c r="G116" s="88"/>
      <c r="H116" s="88"/>
      <c r="I116" s="88"/>
      <c r="J116" s="88"/>
      <c r="K116" s="98"/>
    </row>
    <row r="117" spans="1:11" s="97" customFormat="1" ht="14.25" x14ac:dyDescent="0.2">
      <c r="C117" s="88"/>
      <c r="D117" s="88"/>
      <c r="E117" s="88"/>
      <c r="F117" s="88"/>
      <c r="G117" s="88"/>
      <c r="H117" s="88"/>
      <c r="I117" s="88"/>
      <c r="J117" s="88"/>
      <c r="K117" s="98"/>
    </row>
    <row r="118" spans="1:11" s="97" customFormat="1" ht="14.25" x14ac:dyDescent="0.2">
      <c r="C118" s="88"/>
      <c r="D118" s="88"/>
      <c r="E118" s="88"/>
      <c r="F118" s="88"/>
      <c r="G118" s="88"/>
      <c r="H118" s="88"/>
      <c r="I118" s="88"/>
      <c r="J118" s="88"/>
      <c r="K118" s="98"/>
    </row>
    <row r="119" spans="1:11" s="97" customFormat="1" ht="14.25" x14ac:dyDescent="0.2">
      <c r="C119" s="88"/>
      <c r="D119" s="88"/>
      <c r="E119" s="88"/>
      <c r="F119" s="88"/>
      <c r="G119" s="88"/>
      <c r="H119" s="88"/>
      <c r="I119" s="88"/>
      <c r="J119" s="88"/>
      <c r="K119" s="98"/>
    </row>
    <row r="120" spans="1:11" s="97" customFormat="1" ht="14.25" x14ac:dyDescent="0.2">
      <c r="C120" s="88"/>
      <c r="D120" s="88"/>
      <c r="E120" s="88"/>
      <c r="F120" s="88"/>
      <c r="G120" s="88"/>
      <c r="H120" s="88"/>
      <c r="I120" s="88"/>
      <c r="J120" s="88"/>
      <c r="K120" s="98"/>
    </row>
    <row r="121" spans="1:11" s="97" customFormat="1" ht="14.25" x14ac:dyDescent="0.2">
      <c r="C121" s="88"/>
      <c r="D121" s="88"/>
      <c r="E121" s="88"/>
      <c r="F121" s="88"/>
      <c r="G121" s="88"/>
      <c r="H121" s="88"/>
      <c r="I121" s="88"/>
      <c r="J121" s="88"/>
      <c r="K121" s="98"/>
    </row>
    <row r="122" spans="1:11" s="92" customFormat="1" ht="14.25" x14ac:dyDescent="0.2">
      <c r="A122" s="97"/>
      <c r="B122" s="97"/>
      <c r="C122" s="88"/>
      <c r="D122" s="88"/>
      <c r="E122" s="88"/>
      <c r="F122" s="88"/>
      <c r="G122" s="88"/>
      <c r="H122" s="88"/>
      <c r="I122" s="88"/>
      <c r="J122" s="88"/>
      <c r="K122" s="91"/>
    </row>
    <row r="123" spans="1:11" s="92" customFormat="1" ht="14.25" x14ac:dyDescent="0.2">
      <c r="A123" s="97"/>
      <c r="B123" s="97"/>
      <c r="C123" s="88"/>
      <c r="D123" s="88"/>
      <c r="E123" s="88"/>
      <c r="F123" s="88"/>
      <c r="G123" s="88"/>
      <c r="H123" s="88"/>
      <c r="I123" s="88"/>
      <c r="J123" s="88"/>
      <c r="K123" s="91"/>
    </row>
    <row r="124" spans="1:11" s="92" customFormat="1" ht="14.25" x14ac:dyDescent="0.2">
      <c r="A124" s="97"/>
      <c r="B124" s="97"/>
      <c r="C124" s="88"/>
      <c r="D124" s="88"/>
      <c r="E124" s="88"/>
      <c r="F124" s="88"/>
      <c r="G124" s="88"/>
      <c r="H124" s="88"/>
      <c r="I124" s="88"/>
      <c r="J124" s="88"/>
      <c r="K124" s="91"/>
    </row>
    <row r="125" spans="1:11" s="92" customFormat="1" ht="14.25" x14ac:dyDescent="0.2">
      <c r="A125" s="97"/>
      <c r="B125" s="97"/>
      <c r="C125" s="88"/>
      <c r="D125" s="88"/>
      <c r="E125" s="88"/>
      <c r="F125" s="88"/>
      <c r="G125" s="88"/>
      <c r="H125" s="88"/>
      <c r="I125" s="88"/>
      <c r="J125" s="88"/>
      <c r="K125" s="91"/>
    </row>
    <row r="126" spans="1:11" s="92" customFormat="1" ht="14.25" x14ac:dyDescent="0.2">
      <c r="A126" s="97"/>
      <c r="B126" s="97"/>
      <c r="C126" s="88"/>
      <c r="D126" s="88"/>
      <c r="E126" s="88"/>
      <c r="F126" s="88"/>
      <c r="G126" s="88"/>
      <c r="H126" s="88"/>
      <c r="I126" s="88"/>
      <c r="J126" s="88"/>
      <c r="K126" s="91"/>
    </row>
    <row r="127" spans="1:11" s="92" customFormat="1" ht="14.25" x14ac:dyDescent="0.2">
      <c r="A127" s="97"/>
      <c r="B127" s="97"/>
      <c r="C127" s="88"/>
      <c r="D127" s="88"/>
      <c r="E127" s="88"/>
      <c r="F127" s="88"/>
      <c r="G127" s="88"/>
      <c r="H127" s="88"/>
      <c r="I127" s="88"/>
      <c r="J127" s="88"/>
      <c r="K127" s="91"/>
    </row>
    <row r="128" spans="1:11" s="92" customFormat="1" ht="14.25" x14ac:dyDescent="0.2">
      <c r="A128" s="97"/>
      <c r="B128" s="97"/>
      <c r="C128" s="88"/>
      <c r="D128" s="88"/>
      <c r="E128" s="88"/>
      <c r="F128" s="88"/>
      <c r="G128" s="88"/>
      <c r="H128" s="88"/>
      <c r="I128" s="88"/>
      <c r="J128" s="88"/>
      <c r="K128" s="91"/>
    </row>
    <row r="129" spans="1:11" s="92" customFormat="1" ht="14.25" x14ac:dyDescent="0.2">
      <c r="A129" s="97"/>
      <c r="B129" s="97"/>
      <c r="C129" s="88"/>
      <c r="D129" s="88"/>
      <c r="E129" s="88"/>
      <c r="F129" s="88"/>
      <c r="G129" s="88"/>
      <c r="H129" s="88"/>
      <c r="I129" s="88"/>
      <c r="J129" s="88"/>
      <c r="K129" s="91"/>
    </row>
    <row r="130" spans="1:11" s="92" customFormat="1" ht="14.25" x14ac:dyDescent="0.2">
      <c r="A130" s="97"/>
      <c r="B130" s="97"/>
      <c r="C130" s="88"/>
      <c r="D130" s="88"/>
      <c r="E130" s="88"/>
      <c r="F130" s="88"/>
      <c r="G130" s="88"/>
      <c r="H130" s="88"/>
      <c r="I130" s="88"/>
      <c r="J130" s="88"/>
      <c r="K130" s="91"/>
    </row>
    <row r="131" spans="1:11" s="92" customFormat="1" ht="14.25" x14ac:dyDescent="0.2">
      <c r="A131" s="97"/>
      <c r="B131" s="97"/>
      <c r="C131" s="88"/>
      <c r="D131" s="88"/>
      <c r="E131" s="88"/>
      <c r="F131" s="88"/>
      <c r="G131" s="88"/>
      <c r="H131" s="88"/>
      <c r="I131" s="88"/>
      <c r="J131" s="88"/>
      <c r="K131" s="91"/>
    </row>
    <row r="132" spans="1:11" s="92" customFormat="1" ht="14.25" x14ac:dyDescent="0.2">
      <c r="A132" s="97"/>
      <c r="B132" s="97"/>
      <c r="C132" s="88"/>
      <c r="D132" s="88"/>
      <c r="E132" s="88"/>
      <c r="F132" s="88"/>
      <c r="G132" s="88"/>
      <c r="H132" s="88"/>
      <c r="I132" s="88"/>
      <c r="J132" s="88"/>
      <c r="K132" s="91"/>
    </row>
    <row r="133" spans="1:11" s="92" customFormat="1" ht="14.25" x14ac:dyDescent="0.2">
      <c r="A133" s="97"/>
      <c r="B133" s="97"/>
      <c r="C133" s="88"/>
      <c r="D133" s="88"/>
      <c r="E133" s="88"/>
      <c r="F133" s="88"/>
      <c r="G133" s="88"/>
      <c r="H133" s="88"/>
      <c r="I133" s="88"/>
      <c r="J133" s="88"/>
      <c r="K133" s="91"/>
    </row>
    <row r="134" spans="1:11" s="92" customFormat="1" ht="14.25" x14ac:dyDescent="0.2">
      <c r="A134" s="97"/>
      <c r="B134" s="97"/>
      <c r="C134" s="88"/>
      <c r="D134" s="88"/>
      <c r="E134" s="88"/>
      <c r="F134" s="88"/>
      <c r="G134" s="88"/>
      <c r="H134" s="88"/>
      <c r="I134" s="88"/>
      <c r="J134" s="88"/>
      <c r="K134" s="91"/>
    </row>
    <row r="135" spans="1:11" s="92" customFormat="1" ht="14.25" x14ac:dyDescent="0.2">
      <c r="A135" s="97"/>
      <c r="B135" s="97"/>
      <c r="C135" s="88"/>
      <c r="D135" s="88"/>
      <c r="E135" s="88"/>
      <c r="F135" s="88"/>
      <c r="G135" s="88"/>
      <c r="H135" s="88"/>
      <c r="I135" s="88"/>
      <c r="J135" s="88"/>
      <c r="K135" s="91"/>
    </row>
    <row r="136" spans="1:11" s="92" customFormat="1" ht="14.25" x14ac:dyDescent="0.2">
      <c r="A136" s="97"/>
      <c r="B136" s="97"/>
      <c r="C136" s="88"/>
      <c r="D136" s="88"/>
      <c r="E136" s="88"/>
      <c r="F136" s="88"/>
      <c r="G136" s="88"/>
      <c r="H136" s="88"/>
      <c r="I136" s="88"/>
      <c r="J136" s="88"/>
      <c r="K136" s="91"/>
    </row>
    <row r="137" spans="1:11" s="92" customFormat="1" ht="14.25" x14ac:dyDescent="0.2">
      <c r="A137" s="97"/>
      <c r="B137" s="97"/>
      <c r="C137" s="88"/>
      <c r="D137" s="88"/>
      <c r="E137" s="88"/>
      <c r="F137" s="88"/>
      <c r="G137" s="88"/>
      <c r="H137" s="88"/>
      <c r="I137" s="88"/>
      <c r="J137" s="88"/>
      <c r="K137" s="91"/>
    </row>
    <row r="138" spans="1:11" s="92" customFormat="1" ht="14.25" x14ac:dyDescent="0.2">
      <c r="A138" s="97"/>
      <c r="B138" s="97"/>
      <c r="C138" s="88"/>
      <c r="D138" s="88"/>
      <c r="E138" s="88"/>
      <c r="F138" s="88"/>
      <c r="G138" s="88"/>
      <c r="H138" s="88"/>
      <c r="I138" s="88"/>
      <c r="J138" s="88"/>
      <c r="K138" s="91"/>
    </row>
    <row r="139" spans="1:11" s="92" customFormat="1" ht="14.25" x14ac:dyDescent="0.2">
      <c r="A139" s="97"/>
      <c r="B139" s="97"/>
      <c r="C139" s="88"/>
      <c r="D139" s="88"/>
      <c r="E139" s="88"/>
      <c r="F139" s="88"/>
      <c r="G139" s="88"/>
      <c r="H139" s="88"/>
      <c r="I139" s="88"/>
      <c r="J139" s="88"/>
      <c r="K139" s="91"/>
    </row>
    <row r="140" spans="1:11" s="92" customFormat="1" ht="14.25" x14ac:dyDescent="0.2">
      <c r="A140" s="97"/>
      <c r="B140" s="97"/>
      <c r="C140" s="88"/>
      <c r="D140" s="88"/>
      <c r="E140" s="88"/>
      <c r="F140" s="88"/>
      <c r="G140" s="88"/>
      <c r="H140" s="88"/>
      <c r="I140" s="88"/>
      <c r="J140" s="88"/>
      <c r="K140" s="91"/>
    </row>
    <row r="141" spans="1:11" s="92" customFormat="1" ht="14.25" x14ac:dyDescent="0.2">
      <c r="A141" s="97"/>
      <c r="B141" s="97"/>
      <c r="C141" s="88"/>
      <c r="D141" s="88"/>
      <c r="E141" s="88"/>
      <c r="F141" s="88"/>
      <c r="G141" s="88"/>
      <c r="H141" s="88"/>
      <c r="I141" s="88"/>
      <c r="J141" s="88"/>
      <c r="K141" s="91"/>
    </row>
    <row r="142" spans="1:11" s="92" customFormat="1" ht="14.25" x14ac:dyDescent="0.2">
      <c r="A142" s="97"/>
      <c r="B142" s="97"/>
      <c r="C142" s="88"/>
      <c r="D142" s="88"/>
      <c r="E142" s="88"/>
      <c r="F142" s="88"/>
      <c r="G142" s="88"/>
      <c r="H142" s="88"/>
      <c r="I142" s="88"/>
      <c r="J142" s="88"/>
      <c r="K142" s="91"/>
    </row>
    <row r="143" spans="1:11" s="92" customFormat="1" ht="14.25" x14ac:dyDescent="0.2">
      <c r="A143" s="97"/>
      <c r="B143" s="97"/>
      <c r="C143" s="88"/>
      <c r="D143" s="88"/>
      <c r="E143" s="88"/>
      <c r="F143" s="88"/>
      <c r="G143" s="88"/>
      <c r="H143" s="88"/>
      <c r="I143" s="88"/>
      <c r="J143" s="88"/>
      <c r="K143" s="91"/>
    </row>
    <row r="144" spans="1:11" s="92" customFormat="1" ht="14.25" x14ac:dyDescent="0.2">
      <c r="A144" s="97"/>
      <c r="B144" s="97"/>
      <c r="C144" s="88"/>
      <c r="D144" s="88"/>
      <c r="E144" s="88"/>
      <c r="F144" s="88"/>
      <c r="G144" s="88"/>
      <c r="H144" s="88"/>
      <c r="I144" s="88"/>
      <c r="J144" s="88"/>
      <c r="K144" s="91"/>
    </row>
    <row r="145" spans="1:11" s="92" customFormat="1" ht="14.25" x14ac:dyDescent="0.2">
      <c r="A145" s="97"/>
      <c r="B145" s="97"/>
      <c r="C145" s="88"/>
      <c r="D145" s="88"/>
      <c r="E145" s="88"/>
      <c r="F145" s="88"/>
      <c r="G145" s="88"/>
      <c r="H145" s="88"/>
      <c r="I145" s="88"/>
      <c r="J145" s="88"/>
      <c r="K145" s="91"/>
    </row>
    <row r="146" spans="1:11" s="92" customFormat="1" ht="14.25" x14ac:dyDescent="0.2">
      <c r="A146" s="97"/>
      <c r="B146" s="97"/>
      <c r="C146" s="88"/>
      <c r="D146" s="88"/>
      <c r="E146" s="88"/>
      <c r="F146" s="88"/>
      <c r="G146" s="88"/>
      <c r="H146" s="88"/>
      <c r="I146" s="88"/>
      <c r="J146" s="88"/>
      <c r="K146" s="91"/>
    </row>
    <row r="147" spans="1:11" s="92" customFormat="1" ht="14.25" x14ac:dyDescent="0.2">
      <c r="A147" s="97"/>
      <c r="B147" s="97"/>
      <c r="C147" s="88"/>
      <c r="D147" s="88"/>
      <c r="E147" s="88"/>
      <c r="F147" s="88"/>
      <c r="G147" s="88"/>
      <c r="H147" s="88"/>
      <c r="I147" s="88"/>
      <c r="J147" s="88"/>
      <c r="K147" s="91"/>
    </row>
    <row r="148" spans="1:11" s="92" customFormat="1" ht="14.25" x14ac:dyDescent="0.2">
      <c r="A148" s="97"/>
      <c r="B148" s="97"/>
      <c r="C148" s="88"/>
      <c r="D148" s="88"/>
      <c r="E148" s="88"/>
      <c r="F148" s="88"/>
      <c r="G148" s="88"/>
      <c r="H148" s="88"/>
      <c r="I148" s="88"/>
      <c r="J148" s="88"/>
      <c r="K148" s="91"/>
    </row>
    <row r="149" spans="1:11" s="92" customFormat="1" ht="14.25" x14ac:dyDescent="0.2">
      <c r="A149" s="97"/>
      <c r="B149" s="97"/>
      <c r="C149" s="88"/>
      <c r="D149" s="88"/>
      <c r="E149" s="88"/>
      <c r="F149" s="88"/>
      <c r="G149" s="88"/>
      <c r="H149" s="88"/>
      <c r="I149" s="88"/>
      <c r="J149" s="88"/>
      <c r="K149" s="91"/>
    </row>
    <row r="150" spans="1:11" s="92" customFormat="1" ht="14.25" x14ac:dyDescent="0.2">
      <c r="A150" s="97"/>
      <c r="B150" s="97"/>
      <c r="C150" s="88"/>
      <c r="D150" s="88"/>
      <c r="E150" s="88"/>
      <c r="F150" s="88"/>
      <c r="G150" s="88"/>
      <c r="H150" s="88"/>
      <c r="I150" s="88"/>
      <c r="J150" s="88"/>
      <c r="K150" s="91"/>
    </row>
    <row r="151" spans="1:11" s="92" customFormat="1" ht="14.25" x14ac:dyDescent="0.2">
      <c r="A151" s="97"/>
      <c r="B151" s="97"/>
      <c r="C151" s="88"/>
      <c r="D151" s="88"/>
      <c r="E151" s="88"/>
      <c r="F151" s="88"/>
      <c r="G151" s="88"/>
      <c r="H151" s="88"/>
      <c r="I151" s="88"/>
      <c r="J151" s="88"/>
      <c r="K151" s="91"/>
    </row>
    <row r="152" spans="1:11" s="92" customFormat="1" ht="14.25" x14ac:dyDescent="0.2">
      <c r="A152" s="97"/>
      <c r="B152" s="97"/>
      <c r="C152" s="88"/>
      <c r="D152" s="88"/>
      <c r="E152" s="88"/>
      <c r="F152" s="88"/>
      <c r="G152" s="88"/>
      <c r="H152" s="88"/>
      <c r="I152" s="88"/>
      <c r="J152" s="88"/>
      <c r="K152" s="91"/>
    </row>
    <row r="153" spans="1:11" s="92" customFormat="1" ht="14.25" x14ac:dyDescent="0.2">
      <c r="A153" s="97"/>
      <c r="B153" s="97"/>
      <c r="C153" s="88"/>
      <c r="D153" s="88"/>
      <c r="E153" s="88"/>
      <c r="F153" s="88"/>
      <c r="G153" s="88"/>
      <c r="H153" s="88"/>
      <c r="I153" s="88"/>
      <c r="J153" s="88"/>
      <c r="K153" s="91"/>
    </row>
    <row r="154" spans="1:11" s="92" customFormat="1" ht="14.25" x14ac:dyDescent="0.2">
      <c r="A154" s="97"/>
      <c r="B154" s="97"/>
      <c r="C154" s="88"/>
      <c r="D154" s="88"/>
      <c r="E154" s="88"/>
      <c r="F154" s="88"/>
      <c r="G154" s="88"/>
      <c r="H154" s="88"/>
      <c r="I154" s="88"/>
      <c r="J154" s="88"/>
      <c r="K154" s="91"/>
    </row>
    <row r="155" spans="1:11" s="92" customFormat="1" ht="14.25" x14ac:dyDescent="0.2">
      <c r="A155" s="97"/>
      <c r="B155" s="97"/>
      <c r="C155" s="88"/>
      <c r="D155" s="88"/>
      <c r="E155" s="88"/>
      <c r="F155" s="88"/>
      <c r="G155" s="88"/>
      <c r="H155" s="88"/>
      <c r="I155" s="88"/>
      <c r="J155" s="88"/>
      <c r="K155" s="91"/>
    </row>
    <row r="156" spans="1:11" s="92" customFormat="1" ht="14.25" x14ac:dyDescent="0.2">
      <c r="A156" s="97"/>
      <c r="B156" s="97"/>
      <c r="C156" s="88"/>
      <c r="D156" s="88"/>
      <c r="E156" s="88"/>
      <c r="F156" s="88"/>
      <c r="G156" s="88"/>
      <c r="H156" s="88"/>
      <c r="I156" s="88"/>
      <c r="J156" s="88"/>
      <c r="K156" s="91"/>
    </row>
    <row r="157" spans="1:11" s="92" customFormat="1" ht="14.25" x14ac:dyDescent="0.2">
      <c r="A157" s="97"/>
      <c r="B157" s="97"/>
      <c r="C157" s="88"/>
      <c r="D157" s="88"/>
      <c r="E157" s="88"/>
      <c r="F157" s="88"/>
      <c r="G157" s="88"/>
      <c r="H157" s="88"/>
      <c r="I157" s="88"/>
      <c r="J157" s="88"/>
      <c r="K157" s="91"/>
    </row>
    <row r="158" spans="1:11" s="92" customFormat="1" ht="14.25" x14ac:dyDescent="0.2">
      <c r="A158" s="97"/>
      <c r="B158" s="97"/>
      <c r="C158" s="88"/>
      <c r="D158" s="88"/>
      <c r="E158" s="88"/>
      <c r="F158" s="88"/>
      <c r="G158" s="88"/>
      <c r="H158" s="88"/>
      <c r="I158" s="88"/>
      <c r="J158" s="88"/>
      <c r="K158" s="91"/>
    </row>
    <row r="159" spans="1:11" s="92" customFormat="1" ht="14.25" x14ac:dyDescent="0.2">
      <c r="A159" s="97"/>
      <c r="B159" s="97"/>
      <c r="C159" s="88"/>
      <c r="D159" s="88"/>
      <c r="E159" s="88"/>
      <c r="F159" s="88"/>
      <c r="G159" s="88"/>
      <c r="H159" s="88"/>
      <c r="I159" s="88"/>
      <c r="J159" s="88"/>
      <c r="K159" s="91"/>
    </row>
    <row r="160" spans="1:11" s="92" customFormat="1" ht="14.25" x14ac:dyDescent="0.2">
      <c r="A160" s="97"/>
      <c r="B160" s="97"/>
      <c r="C160" s="88"/>
      <c r="D160" s="88"/>
      <c r="E160" s="88"/>
      <c r="F160" s="88"/>
      <c r="G160" s="88"/>
      <c r="H160" s="88"/>
      <c r="I160" s="88"/>
      <c r="J160" s="88"/>
      <c r="K160" s="91"/>
    </row>
    <row r="161" spans="1:11" s="92" customFormat="1" ht="14.25" x14ac:dyDescent="0.2">
      <c r="A161" s="97"/>
      <c r="B161" s="97"/>
      <c r="C161" s="88"/>
      <c r="D161" s="88"/>
      <c r="E161" s="88"/>
      <c r="F161" s="88"/>
      <c r="G161" s="88"/>
      <c r="H161" s="88"/>
      <c r="I161" s="88"/>
      <c r="J161" s="88"/>
      <c r="K161" s="91"/>
    </row>
    <row r="162" spans="1:11" ht="14.25" x14ac:dyDescent="0.2">
      <c r="A162" s="83"/>
      <c r="B162" s="83"/>
    </row>
    <row r="163" spans="1:11" ht="14.25" x14ac:dyDescent="0.2">
      <c r="A163" s="83"/>
      <c r="B163" s="83"/>
    </row>
    <row r="164" spans="1:11" ht="14.25" x14ac:dyDescent="0.2">
      <c r="A164" s="83"/>
      <c r="B164" s="83"/>
    </row>
    <row r="165" spans="1:11" ht="14.25" x14ac:dyDescent="0.2">
      <c r="A165" s="83"/>
      <c r="B165" s="83"/>
    </row>
    <row r="166" spans="1:11" ht="14.25" x14ac:dyDescent="0.2">
      <c r="A166" s="83"/>
      <c r="B166" s="83"/>
    </row>
    <row r="167" spans="1:11" ht="14.25" x14ac:dyDescent="0.2">
      <c r="A167" s="83"/>
      <c r="B167" s="83"/>
    </row>
    <row r="168" spans="1:11" ht="14.25" x14ac:dyDescent="0.2">
      <c r="A168" s="83"/>
      <c r="B168" s="83"/>
    </row>
    <row r="169" spans="1:11" ht="14.25" x14ac:dyDescent="0.2">
      <c r="A169" s="83"/>
      <c r="B169" s="83"/>
    </row>
    <row r="170" spans="1:11" ht="14.25" x14ac:dyDescent="0.2">
      <c r="A170" s="83"/>
      <c r="B170" s="83"/>
    </row>
    <row r="171" spans="1:11" ht="14.25" x14ac:dyDescent="0.2">
      <c r="A171" s="83"/>
      <c r="B171" s="83"/>
    </row>
    <row r="172" spans="1:11" ht="14.25" x14ac:dyDescent="0.2">
      <c r="A172" s="83"/>
      <c r="B172" s="83"/>
    </row>
    <row r="173" spans="1:11" ht="14.25" x14ac:dyDescent="0.2">
      <c r="A173" s="83"/>
      <c r="B173" s="83"/>
    </row>
    <row r="174" spans="1:11" ht="14.25" x14ac:dyDescent="0.2">
      <c r="A174" s="83"/>
      <c r="B174" s="83"/>
    </row>
    <row r="175" spans="1:11" ht="14.25" x14ac:dyDescent="0.2">
      <c r="A175" s="83"/>
      <c r="B175" s="83"/>
    </row>
    <row r="176" spans="1:11" ht="14.25" x14ac:dyDescent="0.2">
      <c r="A176" s="83"/>
      <c r="B176" s="83"/>
    </row>
    <row r="177" spans="1:2" ht="14.25" x14ac:dyDescent="0.2">
      <c r="A177" s="83"/>
      <c r="B177" s="83"/>
    </row>
    <row r="178" spans="1:2" ht="14.25" x14ac:dyDescent="0.2">
      <c r="A178" s="83"/>
      <c r="B178" s="83"/>
    </row>
    <row r="179" spans="1:2" ht="14.25" x14ac:dyDescent="0.2">
      <c r="A179" s="83"/>
      <c r="B179" s="83"/>
    </row>
    <row r="180" spans="1:2" ht="14.25" x14ac:dyDescent="0.2">
      <c r="A180" s="83"/>
      <c r="B180" s="83"/>
    </row>
    <row r="181" spans="1:2" ht="14.25" x14ac:dyDescent="0.2">
      <c r="A181" s="83"/>
      <c r="B181" s="83"/>
    </row>
    <row r="182" spans="1:2" ht="14.25" x14ac:dyDescent="0.2">
      <c r="A182" s="83"/>
      <c r="B182" s="83"/>
    </row>
    <row r="183" spans="1:2" ht="14.25" x14ac:dyDescent="0.2">
      <c r="A183" s="83"/>
      <c r="B183" s="83"/>
    </row>
    <row r="184" spans="1:2" ht="14.25" x14ac:dyDescent="0.2">
      <c r="A184" s="83"/>
      <c r="B184" s="83"/>
    </row>
    <row r="185" spans="1:2" ht="14.25" x14ac:dyDescent="0.2">
      <c r="A185" s="83"/>
      <c r="B185" s="83"/>
    </row>
    <row r="186" spans="1:2" ht="14.25" x14ac:dyDescent="0.2">
      <c r="A186" s="83"/>
      <c r="B186" s="83"/>
    </row>
    <row r="187" spans="1:2" ht="14.25" x14ac:dyDescent="0.2">
      <c r="A187" s="83"/>
      <c r="B187" s="83"/>
    </row>
    <row r="188" spans="1:2" ht="14.25" x14ac:dyDescent="0.2">
      <c r="A188" s="83"/>
      <c r="B188" s="83"/>
    </row>
    <row r="189" spans="1:2" ht="14.25" x14ac:dyDescent="0.2">
      <c r="A189" s="83"/>
      <c r="B189" s="83"/>
    </row>
    <row r="190" spans="1:2" ht="14.25" x14ac:dyDescent="0.2">
      <c r="A190" s="83"/>
      <c r="B190" s="83"/>
    </row>
    <row r="191" spans="1:2" ht="14.25" x14ac:dyDescent="0.2">
      <c r="A191" s="83"/>
      <c r="B191" s="83"/>
    </row>
    <row r="192" spans="1:2" ht="14.25" x14ac:dyDescent="0.2">
      <c r="A192" s="83"/>
      <c r="B192" s="83"/>
    </row>
    <row r="193" spans="1:2" ht="14.25" x14ac:dyDescent="0.2">
      <c r="A193" s="83"/>
      <c r="B193" s="83"/>
    </row>
    <row r="194" spans="1:2" ht="14.25" x14ac:dyDescent="0.2">
      <c r="A194" s="83"/>
      <c r="B194" s="83"/>
    </row>
    <row r="195" spans="1:2" ht="14.25" x14ac:dyDescent="0.2">
      <c r="A195" s="83"/>
      <c r="B195" s="83"/>
    </row>
    <row r="196" spans="1:2" ht="14.25" x14ac:dyDescent="0.2">
      <c r="A196" s="83"/>
      <c r="B196" s="83"/>
    </row>
    <row r="197" spans="1:2" ht="14.25" x14ac:dyDescent="0.2">
      <c r="A197" s="83"/>
      <c r="B197" s="83"/>
    </row>
    <row r="198" spans="1:2" ht="14.25" x14ac:dyDescent="0.2">
      <c r="A198" s="83"/>
      <c r="B198" s="83"/>
    </row>
    <row r="199" spans="1:2" ht="14.25" x14ac:dyDescent="0.2">
      <c r="A199" s="83"/>
      <c r="B199" s="83"/>
    </row>
    <row r="200" spans="1:2" ht="14.25" x14ac:dyDescent="0.2">
      <c r="A200" s="83"/>
      <c r="B200" s="83"/>
    </row>
    <row r="201" spans="1:2" ht="14.25" x14ac:dyDescent="0.2">
      <c r="A201" s="83"/>
      <c r="B201" s="83"/>
    </row>
    <row r="202" spans="1:2" ht="14.25" x14ac:dyDescent="0.2">
      <c r="A202" s="83"/>
      <c r="B202" s="83"/>
    </row>
    <row r="203" spans="1:2" ht="14.25" x14ac:dyDescent="0.2">
      <c r="A203" s="83"/>
      <c r="B203" s="83"/>
    </row>
    <row r="204" spans="1:2" ht="14.25" x14ac:dyDescent="0.2">
      <c r="A204" s="83"/>
      <c r="B204" s="83"/>
    </row>
    <row r="205" spans="1:2" ht="14.25" x14ac:dyDescent="0.2">
      <c r="A205" s="83"/>
      <c r="B205" s="83"/>
    </row>
    <row r="206" spans="1:2" ht="14.25" x14ac:dyDescent="0.2">
      <c r="A206" s="83"/>
      <c r="B206" s="83"/>
    </row>
    <row r="207" spans="1:2" ht="14.25" x14ac:dyDescent="0.2">
      <c r="A207" s="83"/>
      <c r="B207" s="83"/>
    </row>
    <row r="208" spans="1:2" ht="14.25" x14ac:dyDescent="0.2">
      <c r="A208" s="83"/>
      <c r="B208" s="83"/>
    </row>
    <row r="209" spans="1:2" ht="14.25" x14ac:dyDescent="0.2">
      <c r="A209" s="83"/>
      <c r="B209" s="83"/>
    </row>
    <row r="210" spans="1:2" ht="14.25" x14ac:dyDescent="0.2">
      <c r="A210" s="83"/>
      <c r="B210" s="83"/>
    </row>
    <row r="211" spans="1:2" ht="14.25" x14ac:dyDescent="0.2">
      <c r="A211" s="83"/>
      <c r="B211" s="83"/>
    </row>
    <row r="212" spans="1:2" ht="14.25" x14ac:dyDescent="0.2">
      <c r="A212" s="83"/>
      <c r="B212" s="83"/>
    </row>
    <row r="213" spans="1:2" ht="14.25" x14ac:dyDescent="0.2">
      <c r="A213" s="83"/>
      <c r="B213" s="83"/>
    </row>
    <row r="214" spans="1:2" ht="14.25" x14ac:dyDescent="0.2">
      <c r="A214" s="83"/>
      <c r="B214" s="83"/>
    </row>
    <row r="215" spans="1:2" ht="14.25" x14ac:dyDescent="0.2">
      <c r="A215" s="83"/>
      <c r="B215" s="83"/>
    </row>
    <row r="216" spans="1:2" ht="14.25" x14ac:dyDescent="0.2">
      <c r="A216" s="83"/>
      <c r="B216" s="83"/>
    </row>
    <row r="217" spans="1:2" ht="14.25" x14ac:dyDescent="0.2">
      <c r="A217" s="83"/>
      <c r="B217" s="83"/>
    </row>
    <row r="218" spans="1:2" ht="14.25" x14ac:dyDescent="0.2">
      <c r="A218" s="83"/>
      <c r="B218" s="83"/>
    </row>
    <row r="219" spans="1:2" ht="14.25" x14ac:dyDescent="0.2">
      <c r="A219" s="83"/>
      <c r="B219" s="83"/>
    </row>
    <row r="220" spans="1:2" ht="14.25" x14ac:dyDescent="0.2">
      <c r="A220" s="83"/>
      <c r="B220" s="83"/>
    </row>
    <row r="221" spans="1:2" ht="14.25" x14ac:dyDescent="0.2">
      <c r="A221" s="83"/>
      <c r="B221" s="83"/>
    </row>
    <row r="222" spans="1:2" ht="14.25" x14ac:dyDescent="0.2">
      <c r="A222" s="83"/>
      <c r="B222" s="83"/>
    </row>
    <row r="223" spans="1:2" ht="14.25" x14ac:dyDescent="0.2">
      <c r="A223" s="83"/>
      <c r="B223" s="83"/>
    </row>
    <row r="224" spans="1:2" ht="14.25" x14ac:dyDescent="0.2">
      <c r="A224" s="83"/>
      <c r="B224" s="83"/>
    </row>
    <row r="225" spans="1:2" ht="14.25" x14ac:dyDescent="0.2">
      <c r="A225" s="83"/>
      <c r="B225" s="83"/>
    </row>
    <row r="226" spans="1:2" ht="14.25" x14ac:dyDescent="0.2">
      <c r="A226" s="83"/>
      <c r="B226" s="83"/>
    </row>
    <row r="227" spans="1:2" ht="14.25" x14ac:dyDescent="0.2">
      <c r="A227" s="83"/>
      <c r="B227" s="83"/>
    </row>
    <row r="228" spans="1:2" ht="14.25" x14ac:dyDescent="0.2">
      <c r="A228" s="83"/>
      <c r="B228" s="83"/>
    </row>
    <row r="229" spans="1:2" ht="14.25" x14ac:dyDescent="0.2">
      <c r="A229" s="83"/>
      <c r="B229" s="83"/>
    </row>
    <row r="230" spans="1:2" ht="14.25" x14ac:dyDescent="0.2">
      <c r="A230" s="83"/>
      <c r="B230" s="83"/>
    </row>
    <row r="231" spans="1:2" ht="14.25" x14ac:dyDescent="0.2">
      <c r="A231" s="83"/>
      <c r="B231" s="83"/>
    </row>
    <row r="232" spans="1:2" ht="14.25" x14ac:dyDescent="0.2">
      <c r="A232" s="83"/>
      <c r="B232" s="83"/>
    </row>
    <row r="233" spans="1:2" ht="14.25" x14ac:dyDescent="0.2">
      <c r="A233" s="83"/>
      <c r="B233" s="83"/>
    </row>
    <row r="234" spans="1:2" ht="14.25" x14ac:dyDescent="0.2">
      <c r="A234" s="83"/>
      <c r="B234" s="83"/>
    </row>
    <row r="235" spans="1:2" ht="14.25" x14ac:dyDescent="0.2">
      <c r="A235" s="83"/>
      <c r="B235" s="83"/>
    </row>
    <row r="236" spans="1:2" ht="14.25" x14ac:dyDescent="0.2">
      <c r="A236" s="83"/>
      <c r="B236" s="83"/>
    </row>
    <row r="237" spans="1:2" ht="14.25" x14ac:dyDescent="0.2">
      <c r="A237" s="83"/>
      <c r="B237" s="83"/>
    </row>
    <row r="238" spans="1:2" ht="14.25" x14ac:dyDescent="0.2">
      <c r="A238" s="83"/>
      <c r="B238" s="83"/>
    </row>
    <row r="239" spans="1:2" ht="14.25" x14ac:dyDescent="0.2">
      <c r="A239" s="83"/>
      <c r="B239" s="83"/>
    </row>
    <row r="240" spans="1:2" ht="14.25" x14ac:dyDescent="0.2">
      <c r="A240" s="83"/>
      <c r="B240" s="83"/>
    </row>
    <row r="241" spans="1:2" ht="14.25" x14ac:dyDescent="0.2">
      <c r="A241" s="83"/>
      <c r="B241" s="83"/>
    </row>
    <row r="242" spans="1:2" ht="14.25" x14ac:dyDescent="0.2">
      <c r="A242" s="83"/>
      <c r="B242" s="83"/>
    </row>
    <row r="243" spans="1:2" ht="14.25" x14ac:dyDescent="0.2">
      <c r="A243" s="83"/>
      <c r="B243" s="83"/>
    </row>
    <row r="244" spans="1:2" ht="14.25" x14ac:dyDescent="0.2">
      <c r="A244" s="100"/>
      <c r="B244" s="83"/>
    </row>
    <row r="245" spans="1:2" ht="14.25" x14ac:dyDescent="0.2">
      <c r="A245" s="100"/>
      <c r="B245" s="83"/>
    </row>
    <row r="246" spans="1:2" ht="14.25" x14ac:dyDescent="0.2">
      <c r="A246" s="100"/>
      <c r="B246" s="83"/>
    </row>
    <row r="247" spans="1:2" ht="14.25" x14ac:dyDescent="0.2">
      <c r="A247" s="100"/>
      <c r="B247" s="83"/>
    </row>
    <row r="248" spans="1:2" ht="14.25" x14ac:dyDescent="0.2">
      <c r="A248" s="100"/>
      <c r="B248" s="83"/>
    </row>
    <row r="249" spans="1:2" ht="14.25" x14ac:dyDescent="0.2">
      <c r="A249" s="100"/>
      <c r="B249" s="83"/>
    </row>
    <row r="250" spans="1:2" ht="14.25" x14ac:dyDescent="0.2">
      <c r="A250" s="100"/>
      <c r="B250" s="83"/>
    </row>
    <row r="251" spans="1:2" ht="14.25" x14ac:dyDescent="0.2">
      <c r="A251" s="100"/>
      <c r="B251" s="83"/>
    </row>
    <row r="252" spans="1:2" ht="14.25" x14ac:dyDescent="0.2">
      <c r="A252" s="100"/>
      <c r="B252" s="83"/>
    </row>
    <row r="253" spans="1:2" ht="14.25" x14ac:dyDescent="0.2">
      <c r="A253" s="100"/>
      <c r="B253" s="83"/>
    </row>
    <row r="254" spans="1:2" ht="14.25" x14ac:dyDescent="0.2">
      <c r="A254" s="100"/>
      <c r="B254" s="83"/>
    </row>
    <row r="255" spans="1:2" ht="14.25" x14ac:dyDescent="0.2">
      <c r="A255" s="100"/>
      <c r="B255" s="83"/>
    </row>
    <row r="256" spans="1:2" ht="14.25" x14ac:dyDescent="0.2">
      <c r="A256" s="100"/>
      <c r="B256" s="83"/>
    </row>
    <row r="257" spans="1:2" ht="14.25" x14ac:dyDescent="0.2">
      <c r="A257" s="100"/>
      <c r="B257" s="83"/>
    </row>
    <row r="258" spans="1:2" ht="14.25" x14ac:dyDescent="0.2">
      <c r="A258" s="100"/>
      <c r="B258" s="83"/>
    </row>
    <row r="259" spans="1:2" ht="14.25" x14ac:dyDescent="0.2">
      <c r="A259" s="100"/>
      <c r="B259" s="83"/>
    </row>
    <row r="260" spans="1:2" ht="14.25" x14ac:dyDescent="0.2">
      <c r="A260" s="100"/>
      <c r="B260" s="83"/>
    </row>
    <row r="261" spans="1:2" ht="14.25" x14ac:dyDescent="0.2">
      <c r="A261" s="100"/>
      <c r="B261" s="83"/>
    </row>
    <row r="262" spans="1:2" ht="14.25" x14ac:dyDescent="0.2">
      <c r="A262" s="100"/>
      <c r="B262" s="83"/>
    </row>
    <row r="263" spans="1:2" ht="14.25" x14ac:dyDescent="0.2">
      <c r="A263" s="100"/>
      <c r="B263" s="83"/>
    </row>
    <row r="264" spans="1:2" ht="14.25" x14ac:dyDescent="0.2">
      <c r="A264" s="100"/>
      <c r="B264" s="83"/>
    </row>
    <row r="265" spans="1:2" ht="14.25" x14ac:dyDescent="0.2">
      <c r="A265" s="100"/>
      <c r="B265" s="83"/>
    </row>
    <row r="266" spans="1:2" ht="14.25" x14ac:dyDescent="0.2">
      <c r="A266" s="100"/>
      <c r="B266" s="83"/>
    </row>
    <row r="267" spans="1:2" ht="14.25" x14ac:dyDescent="0.2">
      <c r="A267" s="100"/>
      <c r="B267" s="83"/>
    </row>
    <row r="268" spans="1:2" ht="14.25" x14ac:dyDescent="0.2">
      <c r="A268" s="100"/>
      <c r="B268" s="83"/>
    </row>
    <row r="269" spans="1:2" ht="14.25" x14ac:dyDescent="0.2">
      <c r="A269" s="100"/>
      <c r="B269" s="83"/>
    </row>
    <row r="270" spans="1:2" ht="14.25" x14ac:dyDescent="0.2">
      <c r="A270" s="100"/>
      <c r="B270" s="83"/>
    </row>
    <row r="271" spans="1:2" ht="14.25" x14ac:dyDescent="0.2">
      <c r="A271" s="100"/>
      <c r="B271" s="83"/>
    </row>
    <row r="272" spans="1:2" ht="14.25" x14ac:dyDescent="0.2">
      <c r="A272" s="100"/>
      <c r="B272" s="83"/>
    </row>
    <row r="273" spans="1:2" ht="14.25" x14ac:dyDescent="0.2">
      <c r="A273" s="100"/>
      <c r="B273" s="83"/>
    </row>
    <row r="274" spans="1:2" ht="14.25" x14ac:dyDescent="0.2">
      <c r="A274" s="100"/>
      <c r="B274" s="83"/>
    </row>
    <row r="275" spans="1:2" ht="14.25" x14ac:dyDescent="0.2">
      <c r="A275" s="100"/>
      <c r="B275" s="83"/>
    </row>
    <row r="276" spans="1:2" ht="14.25" x14ac:dyDescent="0.2">
      <c r="A276" s="100"/>
      <c r="B276" s="83"/>
    </row>
    <row r="277" spans="1:2" ht="14.25" x14ac:dyDescent="0.2">
      <c r="A277" s="100"/>
      <c r="B277" s="83"/>
    </row>
    <row r="278" spans="1:2" ht="14.25" x14ac:dyDescent="0.2">
      <c r="A278" s="100"/>
      <c r="B278" s="83"/>
    </row>
    <row r="279" spans="1:2" ht="14.25" x14ac:dyDescent="0.2">
      <c r="A279" s="100"/>
      <c r="B279" s="83"/>
    </row>
    <row r="280" spans="1:2" ht="14.25" x14ac:dyDescent="0.2">
      <c r="A280" s="100"/>
      <c r="B280" s="83"/>
    </row>
    <row r="281" spans="1:2" ht="14.25" x14ac:dyDescent="0.2">
      <c r="A281" s="100"/>
      <c r="B281" s="83"/>
    </row>
    <row r="282" spans="1:2" ht="14.25" x14ac:dyDescent="0.2">
      <c r="A282" s="100"/>
      <c r="B282" s="83"/>
    </row>
    <row r="283" spans="1:2" ht="14.25" x14ac:dyDescent="0.2">
      <c r="A283" s="100"/>
      <c r="B283" s="83"/>
    </row>
    <row r="284" spans="1:2" ht="14.25" x14ac:dyDescent="0.2">
      <c r="A284" s="100"/>
      <c r="B284" s="83"/>
    </row>
    <row r="285" spans="1:2" ht="14.25" x14ac:dyDescent="0.2">
      <c r="A285" s="100"/>
      <c r="B285" s="83"/>
    </row>
    <row r="286" spans="1:2" ht="14.25" x14ac:dyDescent="0.2">
      <c r="A286" s="100"/>
      <c r="B286" s="83"/>
    </row>
    <row r="287" spans="1:2" ht="14.25" x14ac:dyDescent="0.2">
      <c r="A287" s="100"/>
      <c r="B287" s="83"/>
    </row>
    <row r="288" spans="1:2" ht="14.25" x14ac:dyDescent="0.2">
      <c r="A288" s="100"/>
      <c r="B288" s="83"/>
    </row>
    <row r="289" spans="1:2" ht="14.25" x14ac:dyDescent="0.2">
      <c r="A289" s="100"/>
      <c r="B289" s="83"/>
    </row>
    <row r="290" spans="1:2" ht="14.25" x14ac:dyDescent="0.2">
      <c r="A290" s="100"/>
      <c r="B290" s="83"/>
    </row>
    <row r="291" spans="1:2" ht="14.25" x14ac:dyDescent="0.2">
      <c r="A291" s="100"/>
      <c r="B291" s="83"/>
    </row>
    <row r="292" spans="1:2" ht="14.25" x14ac:dyDescent="0.2">
      <c r="A292" s="100"/>
      <c r="B292" s="83"/>
    </row>
    <row r="293" spans="1:2" ht="14.25" x14ac:dyDescent="0.2">
      <c r="A293" s="100"/>
      <c r="B293" s="83"/>
    </row>
    <row r="294" spans="1:2" ht="14.25" x14ac:dyDescent="0.2">
      <c r="A294" s="100"/>
      <c r="B294" s="83"/>
    </row>
    <row r="295" spans="1:2" ht="14.25" x14ac:dyDescent="0.2">
      <c r="A295" s="100"/>
      <c r="B295" s="83"/>
    </row>
    <row r="296" spans="1:2" ht="14.25" x14ac:dyDescent="0.2">
      <c r="A296" s="100"/>
      <c r="B296" s="83"/>
    </row>
    <row r="297" spans="1:2" ht="14.25" x14ac:dyDescent="0.2">
      <c r="A297" s="100"/>
      <c r="B297" s="83"/>
    </row>
    <row r="298" spans="1:2" ht="14.25" x14ac:dyDescent="0.2">
      <c r="A298" s="100"/>
      <c r="B298" s="83"/>
    </row>
    <row r="299" spans="1:2" ht="14.25" x14ac:dyDescent="0.2">
      <c r="A299" s="100"/>
      <c r="B299" s="83"/>
    </row>
    <row r="300" spans="1:2" ht="14.25" x14ac:dyDescent="0.2">
      <c r="A300" s="100"/>
      <c r="B300" s="83"/>
    </row>
    <row r="301" spans="1:2" ht="14.25" x14ac:dyDescent="0.2">
      <c r="A301" s="100"/>
      <c r="B301" s="83"/>
    </row>
    <row r="302" spans="1:2" ht="14.25" x14ac:dyDescent="0.2">
      <c r="A302" s="100"/>
      <c r="B302" s="83"/>
    </row>
    <row r="303" spans="1:2" ht="14.25" x14ac:dyDescent="0.2">
      <c r="A303" s="100"/>
      <c r="B303" s="83"/>
    </row>
    <row r="304" spans="1:2" ht="14.25" x14ac:dyDescent="0.2">
      <c r="A304" s="100"/>
      <c r="B304" s="83"/>
    </row>
    <row r="305" spans="1:2" ht="14.25" x14ac:dyDescent="0.2">
      <c r="A305" s="100"/>
      <c r="B305" s="83"/>
    </row>
    <row r="306" spans="1:2" ht="14.25" x14ac:dyDescent="0.2">
      <c r="A306" s="100"/>
      <c r="B306" s="83"/>
    </row>
    <row r="307" spans="1:2" ht="14.25" x14ac:dyDescent="0.2">
      <c r="A307" s="100"/>
      <c r="B307" s="83"/>
    </row>
    <row r="308" spans="1:2" ht="14.25" x14ac:dyDescent="0.2">
      <c r="A308" s="100"/>
      <c r="B308" s="83"/>
    </row>
    <row r="309" spans="1:2" ht="14.25" x14ac:dyDescent="0.2">
      <c r="A309" s="100"/>
      <c r="B309" s="83"/>
    </row>
    <row r="310" spans="1:2" ht="14.25" x14ac:dyDescent="0.2">
      <c r="A310" s="100"/>
      <c r="B310" s="83"/>
    </row>
    <row r="311" spans="1:2" ht="14.25" x14ac:dyDescent="0.2">
      <c r="A311" s="100"/>
      <c r="B311" s="83"/>
    </row>
    <row r="312" spans="1:2" ht="14.25" x14ac:dyDescent="0.2">
      <c r="A312" s="100"/>
      <c r="B312" s="83"/>
    </row>
    <row r="313" spans="1:2" ht="14.25" x14ac:dyDescent="0.2">
      <c r="A313" s="100"/>
      <c r="B313" s="83"/>
    </row>
    <row r="314" spans="1:2" ht="14.25" x14ac:dyDescent="0.2">
      <c r="A314" s="100"/>
      <c r="B314" s="83"/>
    </row>
    <row r="315" spans="1:2" ht="14.25" x14ac:dyDescent="0.2">
      <c r="A315" s="100"/>
      <c r="B315" s="83"/>
    </row>
    <row r="316" spans="1:2" ht="14.25" x14ac:dyDescent="0.2">
      <c r="A316" s="100"/>
      <c r="B316" s="83"/>
    </row>
    <row r="317" spans="1:2" ht="14.25" x14ac:dyDescent="0.2">
      <c r="A317" s="100"/>
      <c r="B317" s="83"/>
    </row>
    <row r="318" spans="1:2" ht="14.25" x14ac:dyDescent="0.2">
      <c r="A318" s="100"/>
      <c r="B318" s="83"/>
    </row>
    <row r="319" spans="1:2" ht="14.25" x14ac:dyDescent="0.2">
      <c r="A319" s="100"/>
      <c r="B319" s="83"/>
    </row>
    <row r="320" spans="1:2" ht="14.25" x14ac:dyDescent="0.2">
      <c r="A320" s="100"/>
      <c r="B320" s="83"/>
    </row>
    <row r="321" spans="1:2" ht="14.25" x14ac:dyDescent="0.2">
      <c r="A321" s="100"/>
      <c r="B321" s="83"/>
    </row>
    <row r="322" spans="1:2" ht="14.25" x14ac:dyDescent="0.2">
      <c r="A322" s="100"/>
      <c r="B322" s="83"/>
    </row>
    <row r="323" spans="1:2" ht="14.25" x14ac:dyDescent="0.2">
      <c r="A323" s="100"/>
      <c r="B323" s="83"/>
    </row>
    <row r="324" spans="1:2" ht="14.25" x14ac:dyDescent="0.2">
      <c r="A324" s="100"/>
      <c r="B324" s="83"/>
    </row>
    <row r="325" spans="1:2" ht="14.25" x14ac:dyDescent="0.2">
      <c r="A325" s="100"/>
      <c r="B325" s="83"/>
    </row>
    <row r="326" spans="1:2" ht="14.25" x14ac:dyDescent="0.2">
      <c r="A326" s="100"/>
      <c r="B326" s="83"/>
    </row>
    <row r="327" spans="1:2" ht="14.25" x14ac:dyDescent="0.2">
      <c r="A327" s="100"/>
      <c r="B327" s="83"/>
    </row>
    <row r="328" spans="1:2" ht="14.25" x14ac:dyDescent="0.2">
      <c r="A328" s="100"/>
      <c r="B328" s="83"/>
    </row>
    <row r="329" spans="1:2" ht="14.25" x14ac:dyDescent="0.2">
      <c r="A329" s="100"/>
      <c r="B329" s="83"/>
    </row>
    <row r="330" spans="1:2" ht="14.25" x14ac:dyDescent="0.2">
      <c r="A330" s="100"/>
      <c r="B330" s="83"/>
    </row>
    <row r="331" spans="1:2" ht="14.25" x14ac:dyDescent="0.2">
      <c r="A331" s="100"/>
      <c r="B331" s="83"/>
    </row>
    <row r="332" spans="1:2" ht="14.25" x14ac:dyDescent="0.2">
      <c r="A332" s="100"/>
      <c r="B332" s="83"/>
    </row>
    <row r="333" spans="1:2" ht="14.25" x14ac:dyDescent="0.2">
      <c r="A333" s="100"/>
      <c r="B333" s="83"/>
    </row>
    <row r="334" spans="1:2" ht="14.25" x14ac:dyDescent="0.2">
      <c r="A334" s="100"/>
      <c r="B334" s="83"/>
    </row>
    <row r="335" spans="1:2" ht="14.25" x14ac:dyDescent="0.2">
      <c r="A335" s="100"/>
      <c r="B335" s="83"/>
    </row>
    <row r="336" spans="1:2" ht="14.25" x14ac:dyDescent="0.2">
      <c r="A336" s="100"/>
      <c r="B336" s="83"/>
    </row>
    <row r="337" spans="1:2" ht="14.25" x14ac:dyDescent="0.2">
      <c r="A337" s="100"/>
      <c r="B337" s="83"/>
    </row>
    <row r="338" spans="1:2" ht="14.25" x14ac:dyDescent="0.2">
      <c r="A338" s="100"/>
      <c r="B338" s="83"/>
    </row>
    <row r="339" spans="1:2" ht="14.25" x14ac:dyDescent="0.2">
      <c r="A339" s="100"/>
      <c r="B339" s="83"/>
    </row>
    <row r="340" spans="1:2" ht="14.25" x14ac:dyDescent="0.2">
      <c r="A340" s="100"/>
      <c r="B340" s="83"/>
    </row>
    <row r="341" spans="1:2" ht="14.25" x14ac:dyDescent="0.2">
      <c r="A341" s="100"/>
      <c r="B341" s="83"/>
    </row>
    <row r="342" spans="1:2" ht="14.25" x14ac:dyDescent="0.2">
      <c r="A342" s="100"/>
      <c r="B342" s="83"/>
    </row>
    <row r="343" spans="1:2" ht="14.25" x14ac:dyDescent="0.2">
      <c r="A343" s="100"/>
      <c r="B343" s="83"/>
    </row>
    <row r="344" spans="1:2" ht="14.25" x14ac:dyDescent="0.2">
      <c r="A344" s="100"/>
      <c r="B344" s="83"/>
    </row>
    <row r="345" spans="1:2" ht="14.25" x14ac:dyDescent="0.2">
      <c r="A345" s="100"/>
      <c r="B345" s="83"/>
    </row>
    <row r="346" spans="1:2" ht="14.25" x14ac:dyDescent="0.2">
      <c r="A346" s="100"/>
      <c r="B346" s="83"/>
    </row>
    <row r="347" spans="1:2" ht="14.25" x14ac:dyDescent="0.2">
      <c r="A347" s="100"/>
      <c r="B347" s="83"/>
    </row>
    <row r="348" spans="1:2" ht="14.25" x14ac:dyDescent="0.2">
      <c r="A348" s="100"/>
      <c r="B348" s="83"/>
    </row>
    <row r="349" spans="1:2" ht="14.25" x14ac:dyDescent="0.2">
      <c r="A349" s="100"/>
      <c r="B349" s="83"/>
    </row>
    <row r="350" spans="1:2" ht="14.25" x14ac:dyDescent="0.2">
      <c r="A350" s="100"/>
      <c r="B350" s="83"/>
    </row>
    <row r="351" spans="1:2" ht="14.25" x14ac:dyDescent="0.2">
      <c r="A351" s="100"/>
      <c r="B351" s="83"/>
    </row>
    <row r="352" spans="1:2" ht="14.25" x14ac:dyDescent="0.2">
      <c r="A352" s="100"/>
      <c r="B352" s="83"/>
    </row>
    <row r="353" spans="1:2" ht="14.25" x14ac:dyDescent="0.2">
      <c r="A353" s="100"/>
      <c r="B353" s="83"/>
    </row>
    <row r="354" spans="1:2" ht="14.25" x14ac:dyDescent="0.2">
      <c r="A354" s="100"/>
      <c r="B354" s="83"/>
    </row>
    <row r="355" spans="1:2" ht="14.25" x14ac:dyDescent="0.2">
      <c r="A355" s="100"/>
      <c r="B355" s="83"/>
    </row>
    <row r="356" spans="1:2" ht="14.25" x14ac:dyDescent="0.2">
      <c r="A356" s="100"/>
      <c r="B356" s="83"/>
    </row>
    <row r="357" spans="1:2" ht="14.25" x14ac:dyDescent="0.2">
      <c r="A357" s="100"/>
      <c r="B357" s="83"/>
    </row>
    <row r="358" spans="1:2" ht="14.25" x14ac:dyDescent="0.2">
      <c r="A358" s="100"/>
      <c r="B358" s="83"/>
    </row>
    <row r="359" spans="1:2" ht="14.25" x14ac:dyDescent="0.2">
      <c r="A359" s="100"/>
      <c r="B359" s="83"/>
    </row>
    <row r="360" spans="1:2" ht="14.25" x14ac:dyDescent="0.2">
      <c r="A360" s="100"/>
      <c r="B360" s="83"/>
    </row>
    <row r="361" spans="1:2" ht="14.25" x14ac:dyDescent="0.2">
      <c r="A361" s="100"/>
      <c r="B361" s="83"/>
    </row>
    <row r="362" spans="1:2" ht="14.25" x14ac:dyDescent="0.2">
      <c r="A362" s="100"/>
      <c r="B362" s="83"/>
    </row>
    <row r="363" spans="1:2" ht="14.25" x14ac:dyDescent="0.2">
      <c r="A363" s="100"/>
      <c r="B363" s="83"/>
    </row>
    <row r="364" spans="1:2" ht="14.25" x14ac:dyDescent="0.2">
      <c r="A364" s="100"/>
      <c r="B364" s="83"/>
    </row>
    <row r="365" spans="1:2" ht="14.25" x14ac:dyDescent="0.2">
      <c r="A365" s="100"/>
      <c r="B365" s="83"/>
    </row>
    <row r="366" spans="1:2" ht="14.25" x14ac:dyDescent="0.2">
      <c r="A366" s="100"/>
      <c r="B366" s="83"/>
    </row>
    <row r="367" spans="1:2" ht="14.25" x14ac:dyDescent="0.2">
      <c r="A367" s="100"/>
      <c r="B367" s="83"/>
    </row>
    <row r="368" spans="1:2" ht="14.25" x14ac:dyDescent="0.2">
      <c r="A368" s="100"/>
      <c r="B368" s="83"/>
    </row>
    <row r="369" spans="1:2" ht="14.25" x14ac:dyDescent="0.2">
      <c r="A369" s="100"/>
      <c r="B369" s="83"/>
    </row>
    <row r="370" spans="1:2" ht="14.25" x14ac:dyDescent="0.2">
      <c r="A370" s="100"/>
      <c r="B370" s="83"/>
    </row>
    <row r="371" spans="1:2" ht="14.25" x14ac:dyDescent="0.2">
      <c r="A371" s="100"/>
      <c r="B371" s="83"/>
    </row>
    <row r="372" spans="1:2" ht="14.25" x14ac:dyDescent="0.2">
      <c r="A372" s="100"/>
      <c r="B372" s="83"/>
    </row>
    <row r="373" spans="1:2" ht="14.25" x14ac:dyDescent="0.2">
      <c r="A373" s="100"/>
      <c r="B373" s="83"/>
    </row>
    <row r="374" spans="1:2" ht="14.25" x14ac:dyDescent="0.2">
      <c r="A374" s="100"/>
      <c r="B374" s="83"/>
    </row>
    <row r="375" spans="1:2" ht="14.25" x14ac:dyDescent="0.2">
      <c r="A375" s="100"/>
      <c r="B375" s="83"/>
    </row>
    <row r="376" spans="1:2" ht="14.25" x14ac:dyDescent="0.2">
      <c r="A376" s="100"/>
      <c r="B376" s="83"/>
    </row>
    <row r="377" spans="1:2" ht="14.25" x14ac:dyDescent="0.2">
      <c r="A377" s="100"/>
      <c r="B377" s="83"/>
    </row>
    <row r="378" spans="1:2" ht="14.25" x14ac:dyDescent="0.2">
      <c r="A378" s="100"/>
      <c r="B378" s="83"/>
    </row>
    <row r="379" spans="1:2" ht="14.25" x14ac:dyDescent="0.2">
      <c r="A379" s="100"/>
      <c r="B379" s="83"/>
    </row>
    <row r="380" spans="1:2" ht="14.25" x14ac:dyDescent="0.2">
      <c r="A380" s="100"/>
      <c r="B380" s="83"/>
    </row>
    <row r="381" spans="1:2" ht="14.25" x14ac:dyDescent="0.2">
      <c r="A381" s="100"/>
      <c r="B381" s="83"/>
    </row>
    <row r="382" spans="1:2" ht="14.25" x14ac:dyDescent="0.2">
      <c r="A382" s="100"/>
      <c r="B382" s="83"/>
    </row>
    <row r="383" spans="1:2" ht="14.25" x14ac:dyDescent="0.2">
      <c r="A383" s="100"/>
      <c r="B383" s="83"/>
    </row>
    <row r="384" spans="1:2" ht="14.25" x14ac:dyDescent="0.2">
      <c r="A384" s="100"/>
      <c r="B384" s="83"/>
    </row>
    <row r="385" spans="1:2" ht="14.25" x14ac:dyDescent="0.2">
      <c r="A385" s="100"/>
      <c r="B385" s="83"/>
    </row>
    <row r="386" spans="1:2" ht="14.25" x14ac:dyDescent="0.2">
      <c r="A386" s="100"/>
      <c r="B386" s="83"/>
    </row>
    <row r="387" spans="1:2" ht="14.25" x14ac:dyDescent="0.2">
      <c r="A387" s="100"/>
      <c r="B387" s="83"/>
    </row>
    <row r="388" spans="1:2" ht="14.25" x14ac:dyDescent="0.2">
      <c r="A388" s="100"/>
      <c r="B388" s="83"/>
    </row>
    <row r="389" spans="1:2" ht="14.25" x14ac:dyDescent="0.2">
      <c r="A389" s="100"/>
      <c r="B389" s="83"/>
    </row>
    <row r="390" spans="1:2" ht="14.25" x14ac:dyDescent="0.2">
      <c r="A390" s="100"/>
      <c r="B390" s="83"/>
    </row>
    <row r="391" spans="1:2" ht="14.25" x14ac:dyDescent="0.2">
      <c r="A391" s="100"/>
      <c r="B391" s="83"/>
    </row>
    <row r="392" spans="1:2" ht="14.25" x14ac:dyDescent="0.2">
      <c r="A392" s="100"/>
      <c r="B392" s="83"/>
    </row>
    <row r="393" spans="1:2" ht="14.25" x14ac:dyDescent="0.2">
      <c r="A393" s="100"/>
      <c r="B393" s="83"/>
    </row>
    <row r="394" spans="1:2" ht="14.25" x14ac:dyDescent="0.2">
      <c r="A394" s="100"/>
      <c r="B394" s="83"/>
    </row>
    <row r="395" spans="1:2" ht="14.25" x14ac:dyDescent="0.2">
      <c r="A395" s="100"/>
      <c r="B395" s="83"/>
    </row>
    <row r="396" spans="1:2" ht="14.25" x14ac:dyDescent="0.2">
      <c r="A396" s="100"/>
      <c r="B396" s="83"/>
    </row>
    <row r="397" spans="1:2" ht="14.25" x14ac:dyDescent="0.2">
      <c r="A397" s="100"/>
      <c r="B397" s="83"/>
    </row>
    <row r="398" spans="1:2" ht="14.25" x14ac:dyDescent="0.2">
      <c r="A398" s="100"/>
      <c r="B398" s="83"/>
    </row>
    <row r="399" spans="1:2" ht="14.25" x14ac:dyDescent="0.2">
      <c r="A399" s="100"/>
      <c r="B399" s="83"/>
    </row>
    <row r="400" spans="1:2" ht="14.25" x14ac:dyDescent="0.2">
      <c r="A400" s="100"/>
      <c r="B400" s="83"/>
    </row>
    <row r="401" spans="1:2" ht="14.25" x14ac:dyDescent="0.2">
      <c r="A401" s="100"/>
      <c r="B401" s="83"/>
    </row>
    <row r="402" spans="1:2" ht="14.25" x14ac:dyDescent="0.2">
      <c r="A402" s="100"/>
      <c r="B402" s="83"/>
    </row>
    <row r="403" spans="1:2" ht="14.25" x14ac:dyDescent="0.2">
      <c r="A403" s="100"/>
      <c r="B403" s="83"/>
    </row>
    <row r="404" spans="1:2" ht="14.25" x14ac:dyDescent="0.2">
      <c r="A404" s="100"/>
      <c r="B404" s="83"/>
    </row>
    <row r="405" spans="1:2" ht="14.25" x14ac:dyDescent="0.2">
      <c r="A405" s="100"/>
      <c r="B405" s="83"/>
    </row>
    <row r="406" spans="1:2" ht="14.25" x14ac:dyDescent="0.2">
      <c r="A406" s="100"/>
      <c r="B406" s="83"/>
    </row>
    <row r="407" spans="1:2" ht="14.25" x14ac:dyDescent="0.2">
      <c r="A407" s="100"/>
      <c r="B407" s="83"/>
    </row>
    <row r="408" spans="1:2" ht="14.25" x14ac:dyDescent="0.2">
      <c r="A408" s="100"/>
      <c r="B408" s="83"/>
    </row>
    <row r="409" spans="1:2" ht="14.25" x14ac:dyDescent="0.2">
      <c r="A409" s="100"/>
      <c r="B409" s="83"/>
    </row>
    <row r="410" spans="1:2" ht="14.25" x14ac:dyDescent="0.2">
      <c r="A410" s="100"/>
      <c r="B410" s="83"/>
    </row>
    <row r="411" spans="1:2" ht="14.25" x14ac:dyDescent="0.2">
      <c r="A411" s="100"/>
      <c r="B411" s="83"/>
    </row>
    <row r="412" spans="1:2" ht="14.25" x14ac:dyDescent="0.2">
      <c r="A412" s="100"/>
      <c r="B412" s="83"/>
    </row>
    <row r="413" spans="1:2" ht="14.25" x14ac:dyDescent="0.2">
      <c r="A413" s="100"/>
      <c r="B413" s="83"/>
    </row>
    <row r="414" spans="1:2" ht="14.25" x14ac:dyDescent="0.2">
      <c r="A414" s="100"/>
      <c r="B414" s="83"/>
    </row>
    <row r="415" spans="1:2" ht="14.25" x14ac:dyDescent="0.2">
      <c r="A415" s="100"/>
      <c r="B415" s="83"/>
    </row>
    <row r="416" spans="1:2" ht="14.25" x14ac:dyDescent="0.2">
      <c r="A416" s="100"/>
      <c r="B416" s="83"/>
    </row>
    <row r="417" spans="1:2" ht="14.25" x14ac:dyDescent="0.2">
      <c r="A417" s="100"/>
      <c r="B417" s="83"/>
    </row>
    <row r="418" spans="1:2" ht="14.25" x14ac:dyDescent="0.2">
      <c r="A418" s="100"/>
      <c r="B418" s="83"/>
    </row>
    <row r="419" spans="1:2" ht="14.25" x14ac:dyDescent="0.2">
      <c r="A419" s="100"/>
      <c r="B419" s="83"/>
    </row>
    <row r="420" spans="1:2" ht="14.25" x14ac:dyDescent="0.2">
      <c r="A420" s="100"/>
      <c r="B420" s="83"/>
    </row>
    <row r="421" spans="1:2" ht="14.25" x14ac:dyDescent="0.2">
      <c r="A421" s="100"/>
      <c r="B421" s="83"/>
    </row>
    <row r="422" spans="1:2" ht="14.25" x14ac:dyDescent="0.2">
      <c r="A422" s="100"/>
      <c r="B422" s="83"/>
    </row>
    <row r="423" spans="1:2" ht="14.25" x14ac:dyDescent="0.2">
      <c r="A423" s="100"/>
      <c r="B423" s="83"/>
    </row>
    <row r="424" spans="1:2" ht="14.25" x14ac:dyDescent="0.2">
      <c r="A424" s="100"/>
      <c r="B424" s="83"/>
    </row>
    <row r="425" spans="1:2" ht="14.25" x14ac:dyDescent="0.2">
      <c r="A425" s="100"/>
      <c r="B425" s="83"/>
    </row>
    <row r="426" spans="1:2" ht="14.25" x14ac:dyDescent="0.2">
      <c r="A426" s="100"/>
      <c r="B426" s="83"/>
    </row>
    <row r="427" spans="1:2" ht="14.25" x14ac:dyDescent="0.2">
      <c r="A427" s="100"/>
      <c r="B427" s="83"/>
    </row>
    <row r="428" spans="1:2" ht="14.25" x14ac:dyDescent="0.2">
      <c r="A428" s="100"/>
      <c r="B428" s="83"/>
    </row>
    <row r="429" spans="1:2" ht="14.25" x14ac:dyDescent="0.2">
      <c r="A429" s="100"/>
      <c r="B429" s="83"/>
    </row>
    <row r="430" spans="1:2" ht="14.25" x14ac:dyDescent="0.2">
      <c r="A430" s="100"/>
      <c r="B430" s="83"/>
    </row>
    <row r="431" spans="1:2" ht="14.25" x14ac:dyDescent="0.2">
      <c r="A431" s="100"/>
      <c r="B431" s="83"/>
    </row>
    <row r="432" spans="1:2" ht="14.25" x14ac:dyDescent="0.2">
      <c r="A432" s="100"/>
      <c r="B432" s="83"/>
    </row>
    <row r="433" spans="1:2" ht="14.25" x14ac:dyDescent="0.2">
      <c r="A433" s="100"/>
      <c r="B433" s="83"/>
    </row>
    <row r="434" spans="1:2" ht="14.25" x14ac:dyDescent="0.2">
      <c r="A434" s="100"/>
      <c r="B434" s="83"/>
    </row>
    <row r="435" spans="1:2" ht="14.25" x14ac:dyDescent="0.2">
      <c r="A435" s="100"/>
      <c r="B435" s="83"/>
    </row>
    <row r="436" spans="1:2" ht="14.25" x14ac:dyDescent="0.2">
      <c r="A436" s="100"/>
      <c r="B436" s="83"/>
    </row>
    <row r="437" spans="1:2" ht="14.25" x14ac:dyDescent="0.2">
      <c r="A437" s="100"/>
      <c r="B437" s="83"/>
    </row>
    <row r="438" spans="1:2" ht="14.25" x14ac:dyDescent="0.2">
      <c r="A438" s="100"/>
      <c r="B438" s="83"/>
    </row>
    <row r="439" spans="1:2" ht="14.25" x14ac:dyDescent="0.2">
      <c r="A439" s="100"/>
      <c r="B439" s="83"/>
    </row>
    <row r="440" spans="1:2" ht="14.25" x14ac:dyDescent="0.2">
      <c r="A440" s="100"/>
      <c r="B440" s="83"/>
    </row>
    <row r="441" spans="1:2" ht="14.25" x14ac:dyDescent="0.2">
      <c r="A441" s="100"/>
      <c r="B441" s="83"/>
    </row>
    <row r="442" spans="1:2" ht="14.25" x14ac:dyDescent="0.2">
      <c r="A442" s="100"/>
      <c r="B442" s="83"/>
    </row>
    <row r="443" spans="1:2" ht="14.25" x14ac:dyDescent="0.2">
      <c r="A443" s="100"/>
      <c r="B443" s="83"/>
    </row>
    <row r="444" spans="1:2" ht="14.25" x14ac:dyDescent="0.2">
      <c r="A444" s="100"/>
      <c r="B444" s="83"/>
    </row>
    <row r="445" spans="1:2" ht="14.25" x14ac:dyDescent="0.2">
      <c r="A445" s="100"/>
      <c r="B445" s="83"/>
    </row>
    <row r="446" spans="1:2" ht="14.25" x14ac:dyDescent="0.2">
      <c r="A446" s="100"/>
      <c r="B446" s="83"/>
    </row>
    <row r="447" spans="1:2" ht="14.25" x14ac:dyDescent="0.2">
      <c r="A447" s="100"/>
      <c r="B447" s="83"/>
    </row>
    <row r="448" spans="1:2" ht="14.25" x14ac:dyDescent="0.2">
      <c r="A448" s="100"/>
      <c r="B448" s="83"/>
    </row>
    <row r="449" spans="1:2" ht="14.25" x14ac:dyDescent="0.2">
      <c r="A449" s="100"/>
      <c r="B449" s="83"/>
    </row>
    <row r="450" spans="1:2" ht="14.25" x14ac:dyDescent="0.2">
      <c r="A450" s="100"/>
      <c r="B450" s="83"/>
    </row>
    <row r="451" spans="1:2" ht="14.25" x14ac:dyDescent="0.2">
      <c r="A451" s="100"/>
      <c r="B451" s="83"/>
    </row>
    <row r="452" spans="1:2" ht="14.25" x14ac:dyDescent="0.2">
      <c r="A452" s="100"/>
      <c r="B452" s="83"/>
    </row>
    <row r="453" spans="1:2" ht="14.25" x14ac:dyDescent="0.2">
      <c r="A453" s="100"/>
      <c r="B453" s="83"/>
    </row>
    <row r="454" spans="1:2" ht="14.25" x14ac:dyDescent="0.2">
      <c r="A454" s="100"/>
      <c r="B454" s="83"/>
    </row>
    <row r="455" spans="1:2" ht="14.25" x14ac:dyDescent="0.2">
      <c r="A455" s="100"/>
      <c r="B455" s="83"/>
    </row>
    <row r="456" spans="1:2" ht="14.25" x14ac:dyDescent="0.2">
      <c r="A456" s="100"/>
      <c r="B456" s="83"/>
    </row>
    <row r="457" spans="1:2" ht="14.25" x14ac:dyDescent="0.2">
      <c r="A457" s="100"/>
      <c r="B457" s="83"/>
    </row>
    <row r="458" spans="1:2" ht="14.25" x14ac:dyDescent="0.2">
      <c r="A458" s="100"/>
      <c r="B458" s="83"/>
    </row>
    <row r="459" spans="1:2" ht="14.25" x14ac:dyDescent="0.2">
      <c r="A459" s="100"/>
      <c r="B459" s="83"/>
    </row>
    <row r="460" spans="1:2" ht="14.25" x14ac:dyDescent="0.2">
      <c r="A460" s="100"/>
      <c r="B460" s="83"/>
    </row>
    <row r="461" spans="1:2" ht="14.25" x14ac:dyDescent="0.2">
      <c r="A461" s="100"/>
      <c r="B461" s="83"/>
    </row>
    <row r="462" spans="1:2" ht="14.25" x14ac:dyDescent="0.2">
      <c r="A462" s="100"/>
      <c r="B462" s="83"/>
    </row>
    <row r="463" spans="1:2" ht="14.25" x14ac:dyDescent="0.2">
      <c r="A463" s="100"/>
      <c r="B463" s="83"/>
    </row>
    <row r="464" spans="1:2" ht="14.25" x14ac:dyDescent="0.2">
      <c r="A464" s="100"/>
      <c r="B464" s="83"/>
    </row>
    <row r="465" spans="1:2" ht="14.25" x14ac:dyDescent="0.2">
      <c r="A465" s="100"/>
      <c r="B465" s="83"/>
    </row>
    <row r="466" spans="1:2" ht="14.25" x14ac:dyDescent="0.2">
      <c r="A466" s="100"/>
      <c r="B466" s="83"/>
    </row>
    <row r="467" spans="1:2" ht="14.25" x14ac:dyDescent="0.2">
      <c r="A467" s="100"/>
      <c r="B467" s="83"/>
    </row>
    <row r="468" spans="1:2" ht="14.25" x14ac:dyDescent="0.2">
      <c r="A468" s="100"/>
      <c r="B468" s="83"/>
    </row>
    <row r="469" spans="1:2" ht="14.25" x14ac:dyDescent="0.2">
      <c r="A469" s="100"/>
      <c r="B469" s="83"/>
    </row>
    <row r="470" spans="1:2" ht="14.25" x14ac:dyDescent="0.2">
      <c r="A470" s="100"/>
      <c r="B470" s="83"/>
    </row>
    <row r="471" spans="1:2" ht="14.25" x14ac:dyDescent="0.2">
      <c r="A471" s="100"/>
      <c r="B471" s="83"/>
    </row>
    <row r="472" spans="1:2" ht="14.25" x14ac:dyDescent="0.2">
      <c r="A472" s="100"/>
      <c r="B472" s="83"/>
    </row>
    <row r="473" spans="1:2" ht="14.25" x14ac:dyDescent="0.2">
      <c r="A473" s="100"/>
      <c r="B473" s="83"/>
    </row>
    <row r="474" spans="1:2" ht="14.25" x14ac:dyDescent="0.2">
      <c r="A474" s="100"/>
      <c r="B474" s="83"/>
    </row>
    <row r="475" spans="1:2" ht="14.25" x14ac:dyDescent="0.2">
      <c r="A475" s="100"/>
      <c r="B475" s="83"/>
    </row>
    <row r="476" spans="1:2" ht="14.25" x14ac:dyDescent="0.2">
      <c r="A476" s="100"/>
      <c r="B476" s="83"/>
    </row>
    <row r="477" spans="1:2" ht="14.25" x14ac:dyDescent="0.2">
      <c r="A477" s="100"/>
      <c r="B477" s="83"/>
    </row>
    <row r="478" spans="1:2" ht="14.25" x14ac:dyDescent="0.2">
      <c r="A478" s="100"/>
      <c r="B478" s="83"/>
    </row>
    <row r="479" spans="1:2" ht="14.25" x14ac:dyDescent="0.2">
      <c r="A479" s="100"/>
      <c r="B479" s="83"/>
    </row>
    <row r="480" spans="1:2" ht="14.25" x14ac:dyDescent="0.2">
      <c r="A480" s="100"/>
      <c r="B480" s="83"/>
    </row>
    <row r="481" spans="1:2" ht="14.25" x14ac:dyDescent="0.2">
      <c r="A481" s="100"/>
      <c r="B481" s="83"/>
    </row>
    <row r="482" spans="1:2" ht="14.25" x14ac:dyDescent="0.2">
      <c r="A482" s="100"/>
      <c r="B482" s="83"/>
    </row>
    <row r="483" spans="1:2" ht="14.25" x14ac:dyDescent="0.2">
      <c r="A483" s="100"/>
      <c r="B483" s="83"/>
    </row>
    <row r="484" spans="1:2" ht="14.25" x14ac:dyDescent="0.2">
      <c r="A484" s="100"/>
      <c r="B484" s="83"/>
    </row>
    <row r="485" spans="1:2" ht="14.25" x14ac:dyDescent="0.2">
      <c r="A485" s="100"/>
      <c r="B485" s="83"/>
    </row>
    <row r="486" spans="1:2" ht="14.25" x14ac:dyDescent="0.2">
      <c r="A486" s="100"/>
      <c r="B486" s="83"/>
    </row>
    <row r="487" spans="1:2" ht="14.25" x14ac:dyDescent="0.2">
      <c r="A487" s="100"/>
      <c r="B487" s="83"/>
    </row>
    <row r="488" spans="1:2" ht="14.25" x14ac:dyDescent="0.2">
      <c r="A488" s="100"/>
      <c r="B488" s="83"/>
    </row>
    <row r="489" spans="1:2" ht="14.25" x14ac:dyDescent="0.2">
      <c r="A489" s="100"/>
      <c r="B489" s="83"/>
    </row>
    <row r="490" spans="1:2" ht="14.25" x14ac:dyDescent="0.2">
      <c r="A490" s="100"/>
      <c r="B490" s="83"/>
    </row>
    <row r="491" spans="1:2" ht="14.25" x14ac:dyDescent="0.2">
      <c r="A491" s="100"/>
      <c r="B491" s="83"/>
    </row>
    <row r="492" spans="1:2" ht="14.25" x14ac:dyDescent="0.2">
      <c r="A492" s="100"/>
      <c r="B492" s="83"/>
    </row>
    <row r="493" spans="1:2" ht="14.25" x14ac:dyDescent="0.2">
      <c r="A493" s="100"/>
      <c r="B493" s="83"/>
    </row>
    <row r="494" spans="1:2" ht="14.25" x14ac:dyDescent="0.2">
      <c r="A494" s="100"/>
      <c r="B494" s="83"/>
    </row>
    <row r="495" spans="1:2" ht="14.25" x14ac:dyDescent="0.2">
      <c r="A495" s="100"/>
      <c r="B495" s="83"/>
    </row>
    <row r="496" spans="1:2" ht="14.25" x14ac:dyDescent="0.2">
      <c r="A496" s="100"/>
      <c r="B496" s="83"/>
    </row>
    <row r="497" spans="1:2" ht="14.25" x14ac:dyDescent="0.2">
      <c r="A497" s="100"/>
      <c r="B497" s="83"/>
    </row>
    <row r="498" spans="1:2" ht="14.25" x14ac:dyDescent="0.2">
      <c r="A498" s="100"/>
      <c r="B498" s="83"/>
    </row>
    <row r="499" spans="1:2" ht="14.25" x14ac:dyDescent="0.2">
      <c r="A499" s="100"/>
      <c r="B499" s="83"/>
    </row>
    <row r="500" spans="1:2" ht="14.25" x14ac:dyDescent="0.2">
      <c r="A500" s="100"/>
      <c r="B500" s="83"/>
    </row>
    <row r="501" spans="1:2" ht="14.25" x14ac:dyDescent="0.2">
      <c r="A501" s="100"/>
      <c r="B501" s="83"/>
    </row>
    <row r="502" spans="1:2" ht="14.25" x14ac:dyDescent="0.2">
      <c r="A502" s="100"/>
      <c r="B502" s="83"/>
    </row>
    <row r="503" spans="1:2" ht="14.25" x14ac:dyDescent="0.2">
      <c r="A503" s="100"/>
      <c r="B503" s="83"/>
    </row>
    <row r="504" spans="1:2" ht="14.25" x14ac:dyDescent="0.2">
      <c r="A504" s="100"/>
      <c r="B504" s="83"/>
    </row>
    <row r="505" spans="1:2" ht="14.25" x14ac:dyDescent="0.2">
      <c r="A505" s="100"/>
      <c r="B505" s="83"/>
    </row>
    <row r="506" spans="1:2" ht="14.25" x14ac:dyDescent="0.2">
      <c r="A506" s="100"/>
      <c r="B506" s="83"/>
    </row>
    <row r="507" spans="1:2" ht="14.25" x14ac:dyDescent="0.2">
      <c r="A507" s="100"/>
      <c r="B507" s="83"/>
    </row>
    <row r="508" spans="1:2" ht="14.25" x14ac:dyDescent="0.2">
      <c r="A508" s="100"/>
      <c r="B508" s="83"/>
    </row>
    <row r="509" spans="1:2" ht="14.25" x14ac:dyDescent="0.2">
      <c r="A509" s="100"/>
      <c r="B509" s="83"/>
    </row>
    <row r="510" spans="1:2" ht="14.25" x14ac:dyDescent="0.2">
      <c r="A510" s="100"/>
      <c r="B510" s="83"/>
    </row>
    <row r="511" spans="1:2" ht="14.25" x14ac:dyDescent="0.2">
      <c r="A511" s="100"/>
      <c r="B511" s="83"/>
    </row>
    <row r="512" spans="1:2" ht="14.25" x14ac:dyDescent="0.2">
      <c r="A512" s="100"/>
      <c r="B512" s="83"/>
    </row>
    <row r="513" spans="1:2" ht="14.25" x14ac:dyDescent="0.2">
      <c r="A513" s="100"/>
      <c r="B513" s="83"/>
    </row>
    <row r="514" spans="1:2" ht="14.25" x14ac:dyDescent="0.2">
      <c r="A514" s="100"/>
      <c r="B514" s="83"/>
    </row>
    <row r="515" spans="1:2" ht="14.25" x14ac:dyDescent="0.2">
      <c r="A515" s="100"/>
      <c r="B515" s="83"/>
    </row>
    <row r="516" spans="1:2" ht="14.25" x14ac:dyDescent="0.2">
      <c r="A516" s="100"/>
      <c r="B516" s="83"/>
    </row>
    <row r="517" spans="1:2" ht="14.25" x14ac:dyDescent="0.2">
      <c r="A517" s="100"/>
      <c r="B517" s="83"/>
    </row>
    <row r="518" spans="1:2" ht="14.25" x14ac:dyDescent="0.2">
      <c r="A518" s="100"/>
      <c r="B518" s="83"/>
    </row>
    <row r="519" spans="1:2" ht="14.25" x14ac:dyDescent="0.2">
      <c r="A519" s="100"/>
      <c r="B519" s="83"/>
    </row>
    <row r="520" spans="1:2" ht="14.25" x14ac:dyDescent="0.2">
      <c r="A520" s="100"/>
      <c r="B520" s="83"/>
    </row>
    <row r="521" spans="1:2" ht="14.25" x14ac:dyDescent="0.2">
      <c r="A521" s="100"/>
      <c r="B521" s="83"/>
    </row>
    <row r="522" spans="1:2" ht="14.25" x14ac:dyDescent="0.2">
      <c r="A522" s="100"/>
      <c r="B522" s="83"/>
    </row>
    <row r="523" spans="1:2" ht="14.25" x14ac:dyDescent="0.2">
      <c r="A523" s="100"/>
      <c r="B523" s="83"/>
    </row>
    <row r="524" spans="1:2" ht="14.25" x14ac:dyDescent="0.2">
      <c r="A524" s="100"/>
      <c r="B524" s="83"/>
    </row>
    <row r="525" spans="1:2" ht="14.25" x14ac:dyDescent="0.2">
      <c r="A525" s="100"/>
      <c r="B525" s="83"/>
    </row>
    <row r="526" spans="1:2" ht="14.25" x14ac:dyDescent="0.2">
      <c r="A526" s="100"/>
      <c r="B526" s="83"/>
    </row>
    <row r="527" spans="1:2" ht="14.25" x14ac:dyDescent="0.2">
      <c r="A527" s="100"/>
      <c r="B527" s="83"/>
    </row>
    <row r="528" spans="1:2" ht="14.25" x14ac:dyDescent="0.2">
      <c r="A528" s="100"/>
      <c r="B528" s="83"/>
    </row>
    <row r="529" spans="1:2" ht="14.25" x14ac:dyDescent="0.2">
      <c r="A529" s="100"/>
      <c r="B529" s="83"/>
    </row>
    <row r="530" spans="1:2" ht="14.25" x14ac:dyDescent="0.2">
      <c r="A530" s="100"/>
      <c r="B530" s="83"/>
    </row>
    <row r="531" spans="1:2" ht="14.25" x14ac:dyDescent="0.2">
      <c r="A531" s="100"/>
      <c r="B531" s="83"/>
    </row>
    <row r="532" spans="1:2" ht="14.25" x14ac:dyDescent="0.2">
      <c r="A532" s="100"/>
      <c r="B532" s="83"/>
    </row>
    <row r="533" spans="1:2" ht="14.25" x14ac:dyDescent="0.2">
      <c r="A533" s="100"/>
      <c r="B533" s="83"/>
    </row>
    <row r="534" spans="1:2" ht="14.25" x14ac:dyDescent="0.2">
      <c r="A534" s="100"/>
      <c r="B534" s="83"/>
    </row>
    <row r="535" spans="1:2" ht="14.25" x14ac:dyDescent="0.2">
      <c r="A535" s="100"/>
      <c r="B535" s="83"/>
    </row>
    <row r="536" spans="1:2" ht="14.25" x14ac:dyDescent="0.2">
      <c r="A536" s="100"/>
      <c r="B536" s="83"/>
    </row>
    <row r="537" spans="1:2" ht="14.25" x14ac:dyDescent="0.2">
      <c r="A537" s="100"/>
      <c r="B537" s="83"/>
    </row>
    <row r="538" spans="1:2" ht="14.25" x14ac:dyDescent="0.2">
      <c r="A538" s="100"/>
      <c r="B538" s="83"/>
    </row>
    <row r="539" spans="1:2" ht="14.25" x14ac:dyDescent="0.2">
      <c r="A539" s="100"/>
      <c r="B539" s="83"/>
    </row>
    <row r="540" spans="1:2" ht="14.25" x14ac:dyDescent="0.2">
      <c r="A540" s="100"/>
      <c r="B540" s="83"/>
    </row>
    <row r="541" spans="1:2" ht="14.25" x14ac:dyDescent="0.2">
      <c r="A541" s="100"/>
      <c r="B541" s="83"/>
    </row>
    <row r="542" spans="1:2" ht="14.25" x14ac:dyDescent="0.2">
      <c r="A542" s="100"/>
      <c r="B542" s="83"/>
    </row>
    <row r="543" spans="1:2" ht="14.25" x14ac:dyDescent="0.2">
      <c r="A543" s="100"/>
      <c r="B543" s="83"/>
    </row>
    <row r="544" spans="1:2" ht="14.25" x14ac:dyDescent="0.2">
      <c r="A544" s="100"/>
      <c r="B544" s="83"/>
    </row>
    <row r="545" spans="1:2" ht="14.25" x14ac:dyDescent="0.2">
      <c r="A545" s="100"/>
      <c r="B545" s="83"/>
    </row>
    <row r="546" spans="1:2" ht="14.25" x14ac:dyDescent="0.2">
      <c r="A546" s="100"/>
      <c r="B546" s="83"/>
    </row>
    <row r="547" spans="1:2" ht="14.25" x14ac:dyDescent="0.2">
      <c r="A547" s="100"/>
      <c r="B547" s="83"/>
    </row>
    <row r="548" spans="1:2" ht="14.25" x14ac:dyDescent="0.2">
      <c r="A548" s="100"/>
      <c r="B548" s="83"/>
    </row>
    <row r="549" spans="1:2" ht="14.25" x14ac:dyDescent="0.2">
      <c r="A549" s="100"/>
      <c r="B549" s="83"/>
    </row>
    <row r="550" spans="1:2" ht="14.25" x14ac:dyDescent="0.2">
      <c r="A550" s="100"/>
      <c r="B550" s="83"/>
    </row>
    <row r="551" spans="1:2" ht="14.25" x14ac:dyDescent="0.2">
      <c r="A551" s="100"/>
      <c r="B551" s="83"/>
    </row>
    <row r="552" spans="1:2" ht="14.25" x14ac:dyDescent="0.2">
      <c r="A552" s="100"/>
      <c r="B552" s="83"/>
    </row>
    <row r="553" spans="1:2" ht="14.25" x14ac:dyDescent="0.2">
      <c r="A553" s="100"/>
      <c r="B553" s="83"/>
    </row>
    <row r="554" spans="1:2" ht="14.25" x14ac:dyDescent="0.2">
      <c r="A554" s="100"/>
      <c r="B554" s="83"/>
    </row>
    <row r="555" spans="1:2" ht="14.25" x14ac:dyDescent="0.2">
      <c r="A555" s="100"/>
      <c r="B555" s="83"/>
    </row>
    <row r="556" spans="1:2" ht="14.25" x14ac:dyDescent="0.2">
      <c r="A556" s="100"/>
      <c r="B556" s="83"/>
    </row>
    <row r="557" spans="1:2" ht="14.25" x14ac:dyDescent="0.2">
      <c r="A557" s="100"/>
      <c r="B557" s="83"/>
    </row>
    <row r="558" spans="1:2" ht="14.25" x14ac:dyDescent="0.2">
      <c r="A558" s="100"/>
      <c r="B558" s="83"/>
    </row>
    <row r="559" spans="1:2" ht="14.25" x14ac:dyDescent="0.2">
      <c r="A559" s="100"/>
      <c r="B559" s="83"/>
    </row>
    <row r="560" spans="1:2" ht="14.25" x14ac:dyDescent="0.2">
      <c r="A560" s="100"/>
      <c r="B560" s="83"/>
    </row>
    <row r="561" spans="1:2" ht="14.25" x14ac:dyDescent="0.2">
      <c r="A561" s="100"/>
      <c r="B561" s="83"/>
    </row>
    <row r="562" spans="1:2" ht="14.25" x14ac:dyDescent="0.2">
      <c r="A562" s="100"/>
      <c r="B562" s="83"/>
    </row>
    <row r="563" spans="1:2" ht="14.25" x14ac:dyDescent="0.2">
      <c r="A563" s="100"/>
      <c r="B563" s="83"/>
    </row>
    <row r="564" spans="1:2" ht="14.25" x14ac:dyDescent="0.2">
      <c r="A564" s="100"/>
      <c r="B564" s="83"/>
    </row>
    <row r="565" spans="1:2" ht="14.25" x14ac:dyDescent="0.2">
      <c r="A565" s="100"/>
      <c r="B565" s="83"/>
    </row>
    <row r="566" spans="1:2" ht="14.25" x14ac:dyDescent="0.2">
      <c r="A566" s="100"/>
      <c r="B566" s="83"/>
    </row>
    <row r="567" spans="1:2" ht="14.25" x14ac:dyDescent="0.2">
      <c r="A567" s="100"/>
      <c r="B567" s="83"/>
    </row>
    <row r="568" spans="1:2" ht="14.25" x14ac:dyDescent="0.2">
      <c r="A568" s="100"/>
      <c r="B568" s="83"/>
    </row>
    <row r="569" spans="1:2" ht="14.25" x14ac:dyDescent="0.2">
      <c r="A569" s="100"/>
      <c r="B569" s="83"/>
    </row>
    <row r="570" spans="1:2" ht="14.25" x14ac:dyDescent="0.2">
      <c r="A570" s="100"/>
      <c r="B570" s="83"/>
    </row>
    <row r="571" spans="1:2" ht="14.25" x14ac:dyDescent="0.2">
      <c r="A571" s="100"/>
      <c r="B571" s="83"/>
    </row>
    <row r="572" spans="1:2" ht="14.25" x14ac:dyDescent="0.2">
      <c r="A572" s="100"/>
      <c r="B572" s="83"/>
    </row>
    <row r="573" spans="1:2" ht="14.25" x14ac:dyDescent="0.2">
      <c r="A573" s="100"/>
      <c r="B573" s="83"/>
    </row>
    <row r="574" spans="1:2" ht="14.25" x14ac:dyDescent="0.2">
      <c r="A574" s="100"/>
      <c r="B574" s="83"/>
    </row>
    <row r="575" spans="1:2" ht="14.25" x14ac:dyDescent="0.2">
      <c r="A575" s="100"/>
      <c r="B575" s="83"/>
    </row>
    <row r="576" spans="1:2" ht="14.25" x14ac:dyDescent="0.2">
      <c r="A576" s="100"/>
      <c r="B576" s="83"/>
    </row>
    <row r="577" spans="1:2" ht="14.25" x14ac:dyDescent="0.2">
      <c r="A577" s="100"/>
      <c r="B577" s="83"/>
    </row>
    <row r="578" spans="1:2" ht="14.25" x14ac:dyDescent="0.2">
      <c r="A578" s="100"/>
      <c r="B578" s="83"/>
    </row>
    <row r="579" spans="1:2" ht="14.25" x14ac:dyDescent="0.2">
      <c r="A579" s="100"/>
      <c r="B579" s="83"/>
    </row>
    <row r="580" spans="1:2" ht="14.25" x14ac:dyDescent="0.2">
      <c r="A580" s="100"/>
      <c r="B580" s="83"/>
    </row>
    <row r="581" spans="1:2" ht="14.25" x14ac:dyDescent="0.2">
      <c r="A581" s="100"/>
      <c r="B581" s="83"/>
    </row>
    <row r="582" spans="1:2" ht="14.25" x14ac:dyDescent="0.2">
      <c r="A582" s="100"/>
      <c r="B582" s="83"/>
    </row>
    <row r="583" spans="1:2" ht="14.25" x14ac:dyDescent="0.2">
      <c r="A583" s="100"/>
      <c r="B583" s="83"/>
    </row>
    <row r="584" spans="1:2" ht="14.25" x14ac:dyDescent="0.2">
      <c r="A584" s="100"/>
      <c r="B584" s="83"/>
    </row>
    <row r="585" spans="1:2" ht="14.25" x14ac:dyDescent="0.2">
      <c r="A585" s="100"/>
      <c r="B585" s="83"/>
    </row>
    <row r="586" spans="1:2" ht="14.25" x14ac:dyDescent="0.2">
      <c r="A586" s="100"/>
      <c r="B586" s="83"/>
    </row>
    <row r="587" spans="1:2" ht="14.25" x14ac:dyDescent="0.2">
      <c r="A587" s="100"/>
      <c r="B587" s="83"/>
    </row>
    <row r="588" spans="1:2" ht="14.25" x14ac:dyDescent="0.2">
      <c r="A588" s="100"/>
      <c r="B588" s="83"/>
    </row>
    <row r="589" spans="1:2" ht="14.25" x14ac:dyDescent="0.2">
      <c r="A589" s="100"/>
      <c r="B589" s="83"/>
    </row>
    <row r="590" spans="1:2" ht="14.25" x14ac:dyDescent="0.2">
      <c r="A590" s="100"/>
      <c r="B590" s="83"/>
    </row>
    <row r="591" spans="1:2" ht="14.25" x14ac:dyDescent="0.2">
      <c r="A591" s="100"/>
      <c r="B591" s="83"/>
    </row>
    <row r="592" spans="1:2" ht="14.25" x14ac:dyDescent="0.2">
      <c r="A592" s="100"/>
      <c r="B592" s="83"/>
    </row>
    <row r="593" spans="1:2" ht="14.25" x14ac:dyDescent="0.2">
      <c r="A593" s="100"/>
      <c r="B593" s="83"/>
    </row>
    <row r="594" spans="1:2" ht="14.25" x14ac:dyDescent="0.2">
      <c r="A594" s="100"/>
      <c r="B594" s="83"/>
    </row>
    <row r="595" spans="1:2" ht="14.25" x14ac:dyDescent="0.2">
      <c r="A595" s="100"/>
      <c r="B595" s="83"/>
    </row>
    <row r="596" spans="1:2" ht="14.25" x14ac:dyDescent="0.2">
      <c r="A596" s="100"/>
      <c r="B596" s="83"/>
    </row>
    <row r="597" spans="1:2" ht="14.25" x14ac:dyDescent="0.2">
      <c r="A597" s="100"/>
      <c r="B597" s="83"/>
    </row>
    <row r="598" spans="1:2" ht="14.25" x14ac:dyDescent="0.2">
      <c r="A598" s="100"/>
      <c r="B598" s="83"/>
    </row>
    <row r="599" spans="1:2" ht="14.25" x14ac:dyDescent="0.2">
      <c r="A599" s="100"/>
      <c r="B599" s="83"/>
    </row>
    <row r="600" spans="1:2" ht="14.25" x14ac:dyDescent="0.2">
      <c r="A600" s="100"/>
      <c r="B600" s="83"/>
    </row>
    <row r="601" spans="1:2" ht="14.25" x14ac:dyDescent="0.2">
      <c r="A601" s="100"/>
      <c r="B601" s="83"/>
    </row>
    <row r="602" spans="1:2" ht="14.25" x14ac:dyDescent="0.2">
      <c r="A602" s="100"/>
      <c r="B602" s="83"/>
    </row>
    <row r="603" spans="1:2" ht="14.25" x14ac:dyDescent="0.2">
      <c r="A603" s="100"/>
      <c r="B603" s="83"/>
    </row>
    <row r="604" spans="1:2" ht="14.25" x14ac:dyDescent="0.2">
      <c r="A604" s="100"/>
      <c r="B604" s="83"/>
    </row>
    <row r="605" spans="1:2" ht="14.25" x14ac:dyDescent="0.2">
      <c r="A605" s="100"/>
      <c r="B605" s="83"/>
    </row>
    <row r="606" spans="1:2" ht="14.25" x14ac:dyDescent="0.2">
      <c r="A606" s="100"/>
      <c r="B606" s="83"/>
    </row>
    <row r="607" spans="1:2" ht="14.25" x14ac:dyDescent="0.2">
      <c r="A607" s="100"/>
      <c r="B607" s="83"/>
    </row>
    <row r="608" spans="1:2" ht="14.25" x14ac:dyDescent="0.2">
      <c r="A608" s="100"/>
      <c r="B608" s="83"/>
    </row>
    <row r="609" spans="1:2" ht="14.25" x14ac:dyDescent="0.2">
      <c r="A609" s="100"/>
      <c r="B609" s="83"/>
    </row>
    <row r="610" spans="1:2" ht="14.25" x14ac:dyDescent="0.2">
      <c r="A610" s="100"/>
      <c r="B610" s="83"/>
    </row>
    <row r="611" spans="1:2" ht="14.25" x14ac:dyDescent="0.2">
      <c r="A611" s="100"/>
      <c r="B611" s="83"/>
    </row>
    <row r="612" spans="1:2" ht="14.25" x14ac:dyDescent="0.2">
      <c r="A612" s="100"/>
      <c r="B612" s="83"/>
    </row>
    <row r="613" spans="1:2" ht="14.25" x14ac:dyDescent="0.2">
      <c r="A613" s="100"/>
      <c r="B613" s="83"/>
    </row>
    <row r="614" spans="1:2" ht="14.25" x14ac:dyDescent="0.2">
      <c r="A614" s="100"/>
      <c r="B614" s="83"/>
    </row>
    <row r="615" spans="1:2" ht="14.25" x14ac:dyDescent="0.2">
      <c r="A615" s="100"/>
      <c r="B615" s="83"/>
    </row>
    <row r="616" spans="1:2" ht="14.25" x14ac:dyDescent="0.2">
      <c r="A616" s="100"/>
      <c r="B616" s="83"/>
    </row>
    <row r="617" spans="1:2" ht="14.25" x14ac:dyDescent="0.2">
      <c r="A617" s="100"/>
      <c r="B617" s="83"/>
    </row>
    <row r="618" spans="1:2" ht="14.25" x14ac:dyDescent="0.2">
      <c r="A618" s="100"/>
      <c r="B618" s="83"/>
    </row>
    <row r="619" spans="1:2" ht="14.25" x14ac:dyDescent="0.2">
      <c r="A619" s="100"/>
      <c r="B619" s="83"/>
    </row>
    <row r="620" spans="1:2" ht="14.25" x14ac:dyDescent="0.2">
      <c r="A620" s="100"/>
      <c r="B620" s="83"/>
    </row>
    <row r="621" spans="1:2" ht="14.25" x14ac:dyDescent="0.2">
      <c r="A621" s="100"/>
      <c r="B621" s="83"/>
    </row>
    <row r="622" spans="1:2" ht="14.25" x14ac:dyDescent="0.2">
      <c r="A622" s="100"/>
      <c r="B622" s="83"/>
    </row>
    <row r="623" spans="1:2" ht="14.25" x14ac:dyDescent="0.2">
      <c r="A623" s="100"/>
      <c r="B623" s="83"/>
    </row>
    <row r="624" spans="1:2" ht="14.25" x14ac:dyDescent="0.2">
      <c r="A624" s="100"/>
      <c r="B624" s="83"/>
    </row>
    <row r="625" spans="1:2" ht="14.25" x14ac:dyDescent="0.2">
      <c r="A625" s="100"/>
      <c r="B625" s="83"/>
    </row>
    <row r="626" spans="1:2" ht="14.25" x14ac:dyDescent="0.2">
      <c r="A626" s="100"/>
      <c r="B626" s="83"/>
    </row>
    <row r="627" spans="1:2" ht="14.25" x14ac:dyDescent="0.2">
      <c r="A627" s="100"/>
      <c r="B627" s="83"/>
    </row>
    <row r="628" spans="1:2" ht="14.25" x14ac:dyDescent="0.2">
      <c r="A628" s="100"/>
      <c r="B628" s="83"/>
    </row>
    <row r="629" spans="1:2" ht="14.25" x14ac:dyDescent="0.2">
      <c r="A629" s="100"/>
      <c r="B629" s="83"/>
    </row>
    <row r="630" spans="1:2" ht="14.25" x14ac:dyDescent="0.2">
      <c r="A630" s="100"/>
      <c r="B630" s="83"/>
    </row>
    <row r="631" spans="1:2" ht="14.25" x14ac:dyDescent="0.2">
      <c r="A631" s="100"/>
      <c r="B631" s="83"/>
    </row>
    <row r="632" spans="1:2" ht="14.25" x14ac:dyDescent="0.2">
      <c r="A632" s="100"/>
      <c r="B632" s="83"/>
    </row>
    <row r="633" spans="1:2" ht="14.25" x14ac:dyDescent="0.2">
      <c r="A633" s="100"/>
      <c r="B633" s="83"/>
    </row>
    <row r="634" spans="1:2" ht="14.25" x14ac:dyDescent="0.2">
      <c r="A634" s="100"/>
      <c r="B634" s="83"/>
    </row>
    <row r="635" spans="1:2" ht="14.25" x14ac:dyDescent="0.2">
      <c r="A635" s="100"/>
      <c r="B635" s="83"/>
    </row>
    <row r="636" spans="1:2" ht="14.25" x14ac:dyDescent="0.2">
      <c r="A636" s="100"/>
      <c r="B636" s="83"/>
    </row>
    <row r="637" spans="1:2" ht="14.25" x14ac:dyDescent="0.2">
      <c r="A637" s="100"/>
      <c r="B637" s="83"/>
    </row>
    <row r="638" spans="1:2" ht="14.25" x14ac:dyDescent="0.2">
      <c r="A638" s="100"/>
      <c r="B638" s="83"/>
    </row>
    <row r="639" spans="1:2" ht="14.25" x14ac:dyDescent="0.2">
      <c r="A639" s="100"/>
      <c r="B639" s="83"/>
    </row>
    <row r="640" spans="1:2" ht="14.25" x14ac:dyDescent="0.2">
      <c r="A640" s="100"/>
      <c r="B640" s="83"/>
    </row>
    <row r="641" spans="1:2" ht="14.25" x14ac:dyDescent="0.2">
      <c r="A641" s="100"/>
      <c r="B641" s="83"/>
    </row>
    <row r="642" spans="1:2" ht="14.25" x14ac:dyDescent="0.2">
      <c r="A642" s="100"/>
      <c r="B642" s="83"/>
    </row>
    <row r="643" spans="1:2" ht="14.25" x14ac:dyDescent="0.2">
      <c r="A643" s="100"/>
      <c r="B643" s="83"/>
    </row>
    <row r="644" spans="1:2" ht="14.25" x14ac:dyDescent="0.2">
      <c r="A644" s="100"/>
      <c r="B644" s="83"/>
    </row>
    <row r="645" spans="1:2" ht="14.25" x14ac:dyDescent="0.2">
      <c r="A645" s="100"/>
      <c r="B645" s="83"/>
    </row>
    <row r="646" spans="1:2" ht="14.25" x14ac:dyDescent="0.2">
      <c r="A646" s="100"/>
      <c r="B646" s="83"/>
    </row>
    <row r="647" spans="1:2" ht="14.25" x14ac:dyDescent="0.2">
      <c r="A647" s="100"/>
      <c r="B647" s="83"/>
    </row>
    <row r="648" spans="1:2" ht="14.25" x14ac:dyDescent="0.2">
      <c r="A648" s="100"/>
      <c r="B648" s="83"/>
    </row>
    <row r="649" spans="1:2" ht="14.25" x14ac:dyDescent="0.2">
      <c r="A649" s="100"/>
      <c r="B649" s="83"/>
    </row>
    <row r="650" spans="1:2" ht="14.25" x14ac:dyDescent="0.2">
      <c r="A650" s="100"/>
      <c r="B650" s="83"/>
    </row>
    <row r="651" spans="1:2" ht="14.25" x14ac:dyDescent="0.2">
      <c r="A651" s="100"/>
      <c r="B651" s="83"/>
    </row>
    <row r="652" spans="1:2" ht="14.25" x14ac:dyDescent="0.2">
      <c r="A652" s="100"/>
      <c r="B652" s="83"/>
    </row>
    <row r="653" spans="1:2" ht="14.25" x14ac:dyDescent="0.2">
      <c r="A653" s="100"/>
      <c r="B653" s="83"/>
    </row>
    <row r="654" spans="1:2" ht="14.25" x14ac:dyDescent="0.2">
      <c r="A654" s="100"/>
      <c r="B654" s="83"/>
    </row>
    <row r="655" spans="1:2" ht="14.25" x14ac:dyDescent="0.2">
      <c r="A655" s="100"/>
      <c r="B655" s="83"/>
    </row>
    <row r="656" spans="1:2" ht="14.25" x14ac:dyDescent="0.2">
      <c r="A656" s="100"/>
      <c r="B656" s="83"/>
    </row>
    <row r="657" spans="1:2" ht="14.25" x14ac:dyDescent="0.2">
      <c r="A657" s="100"/>
      <c r="B657" s="83"/>
    </row>
    <row r="658" spans="1:2" ht="14.25" x14ac:dyDescent="0.2">
      <c r="A658" s="100"/>
      <c r="B658" s="83"/>
    </row>
    <row r="659" spans="1:2" ht="14.25" x14ac:dyDescent="0.2">
      <c r="A659" s="100"/>
      <c r="B659" s="83"/>
    </row>
    <row r="660" spans="1:2" ht="14.25" x14ac:dyDescent="0.2">
      <c r="A660" s="100"/>
      <c r="B660" s="83"/>
    </row>
    <row r="661" spans="1:2" ht="14.25" x14ac:dyDescent="0.2">
      <c r="A661" s="100"/>
      <c r="B661" s="83"/>
    </row>
    <row r="662" spans="1:2" ht="14.25" x14ac:dyDescent="0.2">
      <c r="A662" s="100"/>
      <c r="B662" s="83"/>
    </row>
    <row r="663" spans="1:2" ht="14.25" x14ac:dyDescent="0.2">
      <c r="A663" s="100"/>
      <c r="B663" s="83"/>
    </row>
    <row r="664" spans="1:2" ht="14.25" x14ac:dyDescent="0.2">
      <c r="A664" s="100"/>
      <c r="B664" s="83"/>
    </row>
    <row r="665" spans="1:2" ht="14.25" x14ac:dyDescent="0.2">
      <c r="A665" s="100"/>
      <c r="B665" s="83"/>
    </row>
    <row r="666" spans="1:2" ht="14.25" x14ac:dyDescent="0.2">
      <c r="A666" s="100"/>
      <c r="B666" s="83"/>
    </row>
    <row r="667" spans="1:2" ht="14.25" x14ac:dyDescent="0.2">
      <c r="A667" s="100"/>
      <c r="B667" s="83"/>
    </row>
    <row r="668" spans="1:2" ht="14.25" x14ac:dyDescent="0.2">
      <c r="A668" s="100"/>
      <c r="B668" s="83"/>
    </row>
    <row r="669" spans="1:2" ht="14.25" x14ac:dyDescent="0.2">
      <c r="A669" s="100"/>
      <c r="B669" s="83"/>
    </row>
    <row r="670" spans="1:2" ht="14.25" x14ac:dyDescent="0.2">
      <c r="A670" s="100"/>
      <c r="B670" s="83"/>
    </row>
    <row r="671" spans="1:2" ht="14.25" x14ac:dyDescent="0.2">
      <c r="A671" s="100"/>
      <c r="B671" s="83"/>
    </row>
    <row r="672" spans="1:2" ht="14.25" x14ac:dyDescent="0.2">
      <c r="A672" s="100"/>
      <c r="B672" s="83"/>
    </row>
    <row r="673" spans="1:2" ht="14.25" x14ac:dyDescent="0.2">
      <c r="A673" s="100"/>
      <c r="B673" s="83"/>
    </row>
    <row r="674" spans="1:2" ht="14.25" x14ac:dyDescent="0.2">
      <c r="A674" s="100"/>
      <c r="B674" s="83"/>
    </row>
    <row r="675" spans="1:2" ht="14.25" x14ac:dyDescent="0.2">
      <c r="A675" s="100"/>
      <c r="B675" s="83"/>
    </row>
    <row r="676" spans="1:2" ht="14.25" x14ac:dyDescent="0.2">
      <c r="A676" s="100"/>
      <c r="B676" s="83"/>
    </row>
    <row r="677" spans="1:2" ht="14.25" x14ac:dyDescent="0.2">
      <c r="A677" s="100"/>
      <c r="B677" s="83"/>
    </row>
    <row r="678" spans="1:2" ht="14.25" x14ac:dyDescent="0.2">
      <c r="A678" s="100"/>
      <c r="B678" s="83"/>
    </row>
    <row r="679" spans="1:2" ht="14.25" x14ac:dyDescent="0.2">
      <c r="A679" s="100"/>
      <c r="B679" s="83"/>
    </row>
    <row r="680" spans="1:2" ht="14.25" x14ac:dyDescent="0.2">
      <c r="A680" s="100"/>
      <c r="B680" s="83"/>
    </row>
    <row r="681" spans="1:2" ht="14.25" x14ac:dyDescent="0.2">
      <c r="A681" s="100"/>
      <c r="B681" s="83"/>
    </row>
    <row r="682" spans="1:2" ht="14.25" x14ac:dyDescent="0.2">
      <c r="A682" s="100"/>
      <c r="B682" s="83"/>
    </row>
    <row r="683" spans="1:2" ht="14.25" x14ac:dyDescent="0.2">
      <c r="A683" s="100"/>
      <c r="B683" s="83"/>
    </row>
    <row r="684" spans="1:2" ht="14.25" x14ac:dyDescent="0.2">
      <c r="A684" s="100"/>
      <c r="B684" s="83"/>
    </row>
    <row r="685" spans="1:2" ht="14.25" x14ac:dyDescent="0.2">
      <c r="A685" s="100"/>
      <c r="B685" s="83"/>
    </row>
    <row r="686" spans="1:2" ht="14.25" x14ac:dyDescent="0.2">
      <c r="A686" s="100"/>
      <c r="B686" s="83"/>
    </row>
    <row r="687" spans="1:2" ht="14.25" x14ac:dyDescent="0.2">
      <c r="A687" s="100"/>
      <c r="B687" s="83"/>
    </row>
    <row r="688" spans="1:2" ht="14.25" x14ac:dyDescent="0.2">
      <c r="A688" s="100"/>
      <c r="B688" s="83"/>
    </row>
    <row r="689" spans="1:2" ht="14.25" x14ac:dyDescent="0.2">
      <c r="A689" s="100"/>
      <c r="B689" s="83"/>
    </row>
    <row r="690" spans="1:2" ht="14.25" x14ac:dyDescent="0.2">
      <c r="A690" s="100"/>
      <c r="B690" s="83"/>
    </row>
    <row r="691" spans="1:2" ht="14.25" x14ac:dyDescent="0.2">
      <c r="A691" s="100"/>
      <c r="B691" s="83"/>
    </row>
    <row r="692" spans="1:2" ht="14.25" x14ac:dyDescent="0.2">
      <c r="A692" s="100"/>
      <c r="B692" s="83"/>
    </row>
    <row r="693" spans="1:2" ht="14.25" x14ac:dyDescent="0.2">
      <c r="A693" s="100"/>
      <c r="B693" s="83"/>
    </row>
    <row r="694" spans="1:2" ht="14.25" x14ac:dyDescent="0.2">
      <c r="A694" s="100"/>
      <c r="B694" s="83"/>
    </row>
    <row r="695" spans="1:2" ht="14.25" x14ac:dyDescent="0.2">
      <c r="A695" s="100"/>
      <c r="B695" s="83"/>
    </row>
    <row r="696" spans="1:2" ht="14.25" x14ac:dyDescent="0.2">
      <c r="A696" s="100"/>
      <c r="B696" s="83"/>
    </row>
    <row r="697" spans="1:2" ht="14.25" x14ac:dyDescent="0.2">
      <c r="A697" s="100"/>
      <c r="B697" s="83"/>
    </row>
    <row r="698" spans="1:2" ht="14.25" x14ac:dyDescent="0.2">
      <c r="A698" s="100"/>
      <c r="B698" s="83"/>
    </row>
    <row r="699" spans="1:2" ht="14.25" x14ac:dyDescent="0.2">
      <c r="A699" s="100"/>
      <c r="B699" s="83"/>
    </row>
    <row r="700" spans="1:2" ht="14.25" x14ac:dyDescent="0.2">
      <c r="A700" s="100"/>
      <c r="B700" s="83"/>
    </row>
    <row r="701" spans="1:2" ht="14.25" x14ac:dyDescent="0.2">
      <c r="A701" s="100"/>
      <c r="B701" s="83"/>
    </row>
    <row r="702" spans="1:2" ht="14.25" x14ac:dyDescent="0.2">
      <c r="A702" s="100"/>
      <c r="B702" s="83"/>
    </row>
    <row r="703" spans="1:2" ht="14.25" x14ac:dyDescent="0.2">
      <c r="A703" s="100"/>
      <c r="B703" s="83"/>
    </row>
    <row r="704" spans="1:2" ht="14.25" x14ac:dyDescent="0.2">
      <c r="A704" s="100"/>
      <c r="B704" s="83"/>
    </row>
    <row r="705" spans="1:2" ht="14.25" x14ac:dyDescent="0.2">
      <c r="A705" s="100"/>
      <c r="B705" s="83"/>
    </row>
    <row r="706" spans="1:2" ht="14.25" x14ac:dyDescent="0.2">
      <c r="A706" s="100"/>
      <c r="B706" s="83"/>
    </row>
    <row r="707" spans="1:2" ht="14.25" x14ac:dyDescent="0.2">
      <c r="A707" s="100"/>
      <c r="B707" s="83"/>
    </row>
    <row r="708" spans="1:2" ht="14.25" x14ac:dyDescent="0.2">
      <c r="A708" s="100"/>
      <c r="B708" s="83"/>
    </row>
    <row r="709" spans="1:2" ht="14.25" x14ac:dyDescent="0.2">
      <c r="A709" s="100"/>
      <c r="B709" s="83"/>
    </row>
    <row r="710" spans="1:2" ht="14.25" x14ac:dyDescent="0.2">
      <c r="A710" s="100"/>
      <c r="B710" s="83"/>
    </row>
    <row r="711" spans="1:2" ht="14.25" x14ac:dyDescent="0.2">
      <c r="A711" s="100"/>
      <c r="B711" s="83"/>
    </row>
    <row r="712" spans="1:2" ht="14.25" x14ac:dyDescent="0.2">
      <c r="A712" s="100"/>
      <c r="B712" s="83"/>
    </row>
    <row r="713" spans="1:2" ht="14.25" x14ac:dyDescent="0.2">
      <c r="A713" s="100"/>
      <c r="B713" s="83"/>
    </row>
    <row r="714" spans="1:2" ht="14.25" x14ac:dyDescent="0.2">
      <c r="A714" s="100"/>
      <c r="B714" s="83"/>
    </row>
    <row r="715" spans="1:2" ht="14.25" x14ac:dyDescent="0.2">
      <c r="A715" s="100"/>
      <c r="B715" s="83"/>
    </row>
    <row r="716" spans="1:2" ht="14.25" x14ac:dyDescent="0.2">
      <c r="A716" s="100"/>
      <c r="B716" s="83"/>
    </row>
    <row r="717" spans="1:2" ht="14.25" x14ac:dyDescent="0.2">
      <c r="A717" s="100"/>
      <c r="B717" s="83"/>
    </row>
    <row r="718" spans="1:2" ht="14.25" x14ac:dyDescent="0.2">
      <c r="A718" s="100"/>
      <c r="B718" s="83"/>
    </row>
    <row r="719" spans="1:2" ht="14.25" x14ac:dyDescent="0.2">
      <c r="A719" s="100"/>
      <c r="B719" s="83"/>
    </row>
    <row r="720" spans="1:2" ht="14.25" x14ac:dyDescent="0.2">
      <c r="A720" s="100"/>
      <c r="B720" s="83"/>
    </row>
    <row r="721" spans="1:2" ht="14.25" x14ac:dyDescent="0.2">
      <c r="A721" s="100"/>
      <c r="B721" s="83"/>
    </row>
    <row r="722" spans="1:2" ht="14.25" x14ac:dyDescent="0.2">
      <c r="A722" s="100"/>
      <c r="B722" s="83"/>
    </row>
    <row r="723" spans="1:2" ht="14.25" x14ac:dyDescent="0.2">
      <c r="A723" s="100"/>
      <c r="B723" s="83"/>
    </row>
    <row r="724" spans="1:2" ht="14.25" x14ac:dyDescent="0.2">
      <c r="A724" s="100"/>
      <c r="B724" s="83"/>
    </row>
    <row r="725" spans="1:2" ht="14.25" x14ac:dyDescent="0.2">
      <c r="A725" s="100"/>
      <c r="B725" s="83"/>
    </row>
    <row r="726" spans="1:2" ht="14.25" x14ac:dyDescent="0.2">
      <c r="A726" s="100"/>
      <c r="B726" s="83"/>
    </row>
    <row r="727" spans="1:2" ht="14.25" x14ac:dyDescent="0.2">
      <c r="A727" s="100"/>
      <c r="B727" s="83"/>
    </row>
    <row r="728" spans="1:2" ht="14.25" x14ac:dyDescent="0.2">
      <c r="A728" s="100"/>
      <c r="B728" s="83"/>
    </row>
    <row r="729" spans="1:2" ht="14.25" x14ac:dyDescent="0.2">
      <c r="A729" s="100"/>
      <c r="B729" s="83"/>
    </row>
    <row r="730" spans="1:2" ht="14.25" x14ac:dyDescent="0.2">
      <c r="A730" s="100"/>
      <c r="B730" s="83"/>
    </row>
    <row r="731" spans="1:2" ht="14.25" x14ac:dyDescent="0.2">
      <c r="A731" s="100"/>
      <c r="B731" s="83"/>
    </row>
    <row r="732" spans="1:2" ht="14.25" x14ac:dyDescent="0.2">
      <c r="A732" s="100"/>
      <c r="B732" s="83"/>
    </row>
    <row r="733" spans="1:2" ht="14.25" x14ac:dyDescent="0.2">
      <c r="A733" s="100"/>
      <c r="B733" s="83"/>
    </row>
    <row r="734" spans="1:2" ht="14.25" x14ac:dyDescent="0.2">
      <c r="A734" s="100"/>
      <c r="B734" s="83"/>
    </row>
    <row r="735" spans="1:2" ht="14.25" x14ac:dyDescent="0.2">
      <c r="A735" s="100"/>
      <c r="B735" s="83"/>
    </row>
    <row r="736" spans="1:2" ht="14.25" x14ac:dyDescent="0.2">
      <c r="A736" s="100"/>
      <c r="B736" s="83"/>
    </row>
    <row r="737" spans="1:2" ht="14.25" x14ac:dyDescent="0.2">
      <c r="A737" s="100"/>
      <c r="B737" s="83"/>
    </row>
    <row r="738" spans="1:2" ht="14.25" x14ac:dyDescent="0.2">
      <c r="A738" s="100"/>
      <c r="B738" s="83"/>
    </row>
    <row r="739" spans="1:2" ht="14.25" x14ac:dyDescent="0.2">
      <c r="A739" s="100"/>
      <c r="B739" s="83"/>
    </row>
    <row r="740" spans="1:2" ht="14.25" x14ac:dyDescent="0.2">
      <c r="A740" s="100"/>
      <c r="B740" s="83"/>
    </row>
    <row r="741" spans="1:2" ht="14.25" x14ac:dyDescent="0.2">
      <c r="A741" s="100"/>
      <c r="B741" s="83"/>
    </row>
    <row r="742" spans="1:2" ht="14.25" x14ac:dyDescent="0.2">
      <c r="A742" s="100"/>
      <c r="B742" s="83"/>
    </row>
    <row r="743" spans="1:2" ht="14.25" x14ac:dyDescent="0.2">
      <c r="A743" s="100"/>
      <c r="B743" s="83"/>
    </row>
    <row r="744" spans="1:2" ht="14.25" x14ac:dyDescent="0.2">
      <c r="A744" s="100"/>
      <c r="B744" s="83"/>
    </row>
    <row r="745" spans="1:2" ht="14.25" x14ac:dyDescent="0.2">
      <c r="A745" s="100"/>
      <c r="B745" s="83"/>
    </row>
    <row r="746" spans="1:2" ht="14.25" x14ac:dyDescent="0.2">
      <c r="A746" s="100"/>
      <c r="B746" s="83"/>
    </row>
    <row r="747" spans="1:2" ht="14.25" x14ac:dyDescent="0.2">
      <c r="A747" s="100"/>
      <c r="B747" s="83"/>
    </row>
    <row r="748" spans="1:2" ht="14.25" x14ac:dyDescent="0.2">
      <c r="A748" s="100"/>
      <c r="B748" s="83"/>
    </row>
    <row r="749" spans="1:2" ht="14.25" x14ac:dyDescent="0.2">
      <c r="A749" s="100"/>
      <c r="B749" s="83"/>
    </row>
    <row r="750" spans="1:2" ht="14.25" x14ac:dyDescent="0.2">
      <c r="A750" s="100"/>
      <c r="B750" s="83"/>
    </row>
    <row r="751" spans="1:2" ht="14.25" x14ac:dyDescent="0.2">
      <c r="A751" s="100"/>
      <c r="B751" s="83"/>
    </row>
    <row r="752" spans="1:2" ht="14.25" x14ac:dyDescent="0.2">
      <c r="A752" s="100"/>
      <c r="B752" s="83"/>
    </row>
    <row r="753" spans="1:2" ht="14.25" x14ac:dyDescent="0.2">
      <c r="A753" s="100"/>
      <c r="B753" s="83"/>
    </row>
    <row r="754" spans="1:2" ht="14.25" x14ac:dyDescent="0.2">
      <c r="A754" s="100"/>
      <c r="B754" s="83"/>
    </row>
    <row r="755" spans="1:2" ht="14.25" x14ac:dyDescent="0.2">
      <c r="A755" s="100"/>
      <c r="B755" s="83"/>
    </row>
    <row r="756" spans="1:2" ht="14.25" x14ac:dyDescent="0.2">
      <c r="A756" s="100"/>
      <c r="B756" s="83"/>
    </row>
    <row r="757" spans="1:2" ht="14.25" x14ac:dyDescent="0.2">
      <c r="A757" s="100"/>
      <c r="B757" s="83"/>
    </row>
    <row r="758" spans="1:2" ht="14.25" x14ac:dyDescent="0.2">
      <c r="A758" s="100"/>
      <c r="B758" s="83"/>
    </row>
    <row r="759" spans="1:2" ht="14.25" x14ac:dyDescent="0.2">
      <c r="A759" s="100"/>
      <c r="B759" s="83"/>
    </row>
    <row r="760" spans="1:2" ht="14.25" x14ac:dyDescent="0.2">
      <c r="A760" s="100"/>
      <c r="B760" s="83"/>
    </row>
    <row r="761" spans="1:2" ht="14.25" x14ac:dyDescent="0.2">
      <c r="A761" s="100"/>
      <c r="B761" s="83"/>
    </row>
    <row r="762" spans="1:2" ht="14.25" x14ac:dyDescent="0.2">
      <c r="A762" s="100"/>
      <c r="B762" s="83"/>
    </row>
    <row r="763" spans="1:2" ht="14.25" x14ac:dyDescent="0.2">
      <c r="A763" s="100"/>
      <c r="B763" s="83"/>
    </row>
    <row r="764" spans="1:2" ht="14.25" x14ac:dyDescent="0.2">
      <c r="A764" s="100"/>
      <c r="B764" s="83"/>
    </row>
    <row r="765" spans="1:2" ht="14.25" x14ac:dyDescent="0.2">
      <c r="A765" s="100"/>
      <c r="B765" s="83"/>
    </row>
    <row r="766" spans="1:2" ht="14.25" x14ac:dyDescent="0.2">
      <c r="A766" s="100"/>
      <c r="B766" s="83"/>
    </row>
    <row r="767" spans="1:2" ht="14.25" x14ac:dyDescent="0.2">
      <c r="A767" s="100"/>
      <c r="B767" s="83"/>
    </row>
    <row r="768" spans="1:2" ht="14.25" x14ac:dyDescent="0.2">
      <c r="A768" s="100"/>
      <c r="B768" s="83"/>
    </row>
    <row r="769" spans="1:2" ht="14.25" x14ac:dyDescent="0.2">
      <c r="A769" s="100"/>
      <c r="B769" s="83"/>
    </row>
    <row r="770" spans="1:2" ht="14.25" x14ac:dyDescent="0.2">
      <c r="A770" s="100"/>
      <c r="B770" s="83"/>
    </row>
    <row r="771" spans="1:2" ht="14.25" x14ac:dyDescent="0.2">
      <c r="A771" s="100"/>
      <c r="B771" s="83"/>
    </row>
    <row r="772" spans="1:2" ht="14.25" x14ac:dyDescent="0.2">
      <c r="A772" s="100"/>
      <c r="B772" s="83"/>
    </row>
    <row r="773" spans="1:2" ht="14.25" x14ac:dyDescent="0.2">
      <c r="A773" s="100"/>
      <c r="B773" s="83"/>
    </row>
    <row r="774" spans="1:2" ht="14.25" x14ac:dyDescent="0.2">
      <c r="A774" s="100"/>
      <c r="B774" s="83"/>
    </row>
    <row r="775" spans="1:2" ht="14.25" x14ac:dyDescent="0.2">
      <c r="A775" s="100"/>
      <c r="B775" s="83"/>
    </row>
    <row r="776" spans="1:2" ht="14.25" x14ac:dyDescent="0.2">
      <c r="A776" s="100"/>
      <c r="B776" s="83"/>
    </row>
    <row r="777" spans="1:2" ht="14.25" x14ac:dyDescent="0.2">
      <c r="A777" s="100"/>
      <c r="B777" s="83"/>
    </row>
    <row r="778" spans="1:2" ht="14.25" x14ac:dyDescent="0.2">
      <c r="A778" s="100"/>
      <c r="B778" s="83"/>
    </row>
    <row r="779" spans="1:2" ht="14.25" x14ac:dyDescent="0.2">
      <c r="A779" s="100"/>
      <c r="B779" s="83"/>
    </row>
    <row r="780" spans="1:2" ht="14.25" x14ac:dyDescent="0.2">
      <c r="A780" s="100"/>
      <c r="B780" s="83"/>
    </row>
    <row r="781" spans="1:2" ht="14.25" x14ac:dyDescent="0.2">
      <c r="A781" s="100"/>
      <c r="B781" s="83"/>
    </row>
    <row r="782" spans="1:2" ht="14.25" x14ac:dyDescent="0.2">
      <c r="A782" s="100"/>
      <c r="B782" s="83"/>
    </row>
    <row r="783" spans="1:2" ht="14.25" x14ac:dyDescent="0.2">
      <c r="A783" s="100"/>
      <c r="B783" s="83"/>
    </row>
    <row r="784" spans="1:2" ht="14.25" x14ac:dyDescent="0.2">
      <c r="A784" s="100"/>
      <c r="B784" s="83"/>
    </row>
    <row r="785" spans="1:2" ht="14.25" x14ac:dyDescent="0.2">
      <c r="A785" s="100"/>
      <c r="B785" s="83"/>
    </row>
    <row r="786" spans="1:2" ht="14.25" x14ac:dyDescent="0.2">
      <c r="A786" s="100"/>
      <c r="B786" s="83"/>
    </row>
    <row r="787" spans="1:2" ht="14.25" x14ac:dyDescent="0.2">
      <c r="A787" s="100"/>
      <c r="B787" s="83"/>
    </row>
    <row r="788" spans="1:2" ht="14.25" x14ac:dyDescent="0.2">
      <c r="A788" s="100"/>
      <c r="B788" s="83"/>
    </row>
    <row r="789" spans="1:2" ht="14.25" x14ac:dyDescent="0.2">
      <c r="A789" s="100"/>
      <c r="B789" s="83"/>
    </row>
    <row r="790" spans="1:2" ht="14.25" x14ac:dyDescent="0.2">
      <c r="A790" s="100"/>
      <c r="B790" s="83"/>
    </row>
    <row r="791" spans="1:2" ht="14.25" x14ac:dyDescent="0.2">
      <c r="A791" s="100"/>
      <c r="B791" s="83"/>
    </row>
    <row r="792" spans="1:2" ht="14.25" x14ac:dyDescent="0.2">
      <c r="A792" s="100"/>
      <c r="B792" s="83"/>
    </row>
    <row r="793" spans="1:2" ht="14.25" x14ac:dyDescent="0.2">
      <c r="A793" s="100"/>
      <c r="B793" s="83"/>
    </row>
    <row r="794" spans="1:2" ht="14.25" x14ac:dyDescent="0.2">
      <c r="A794" s="100"/>
      <c r="B794" s="83"/>
    </row>
    <row r="795" spans="1:2" ht="14.25" x14ac:dyDescent="0.2">
      <c r="A795" s="100"/>
      <c r="B795" s="83"/>
    </row>
    <row r="796" spans="1:2" ht="14.25" x14ac:dyDescent="0.2">
      <c r="A796" s="100"/>
      <c r="B796" s="83"/>
    </row>
    <row r="797" spans="1:2" ht="14.25" x14ac:dyDescent="0.2">
      <c r="A797" s="100"/>
      <c r="B797" s="83"/>
    </row>
    <row r="798" spans="1:2" ht="14.25" x14ac:dyDescent="0.2">
      <c r="A798" s="100"/>
      <c r="B798" s="83"/>
    </row>
    <row r="799" spans="1:2" ht="14.25" x14ac:dyDescent="0.2">
      <c r="A799" s="100"/>
      <c r="B799" s="83"/>
    </row>
    <row r="800" spans="1:2" ht="14.25" x14ac:dyDescent="0.2">
      <c r="A800" s="100"/>
      <c r="B800" s="83"/>
    </row>
    <row r="801" spans="1:2" ht="14.25" x14ac:dyDescent="0.2">
      <c r="A801" s="100"/>
      <c r="B801" s="83"/>
    </row>
    <row r="802" spans="1:2" ht="14.25" x14ac:dyDescent="0.2">
      <c r="A802" s="100"/>
      <c r="B802" s="83"/>
    </row>
    <row r="803" spans="1:2" ht="14.25" x14ac:dyDescent="0.2">
      <c r="A803" s="100"/>
      <c r="B803" s="83"/>
    </row>
    <row r="804" spans="1:2" ht="14.25" x14ac:dyDescent="0.2">
      <c r="A804" s="100"/>
      <c r="B804" s="83"/>
    </row>
    <row r="805" spans="1:2" ht="14.25" x14ac:dyDescent="0.2">
      <c r="A805" s="100"/>
      <c r="B805" s="83"/>
    </row>
    <row r="806" spans="1:2" ht="14.25" x14ac:dyDescent="0.2">
      <c r="A806" s="100"/>
      <c r="B806" s="83"/>
    </row>
    <row r="807" spans="1:2" ht="14.25" x14ac:dyDescent="0.2">
      <c r="A807" s="100"/>
      <c r="B807" s="83"/>
    </row>
    <row r="808" spans="1:2" ht="14.25" x14ac:dyDescent="0.2">
      <c r="A808" s="100"/>
      <c r="B808" s="83"/>
    </row>
    <row r="809" spans="1:2" ht="14.25" x14ac:dyDescent="0.2">
      <c r="A809" s="100"/>
      <c r="B809" s="83"/>
    </row>
    <row r="810" spans="1:2" ht="14.25" x14ac:dyDescent="0.2">
      <c r="A810" s="100"/>
      <c r="B810" s="83"/>
    </row>
    <row r="811" spans="1:2" ht="14.25" x14ac:dyDescent="0.2">
      <c r="A811" s="100"/>
      <c r="B811" s="83"/>
    </row>
    <row r="812" spans="1:2" ht="14.25" x14ac:dyDescent="0.2">
      <c r="A812" s="100"/>
      <c r="B812" s="83"/>
    </row>
    <row r="813" spans="1:2" ht="14.25" x14ac:dyDescent="0.2">
      <c r="A813" s="100"/>
      <c r="B813" s="83"/>
    </row>
    <row r="814" spans="1:2" ht="14.25" x14ac:dyDescent="0.2">
      <c r="A814" s="100"/>
      <c r="B814" s="83"/>
    </row>
    <row r="815" spans="1:2" ht="14.25" x14ac:dyDescent="0.2">
      <c r="A815" s="100"/>
      <c r="B815" s="83"/>
    </row>
    <row r="816" spans="1:2" ht="14.25" x14ac:dyDescent="0.2">
      <c r="A816" s="100"/>
      <c r="B816" s="83"/>
    </row>
    <row r="817" spans="1:2" ht="14.25" x14ac:dyDescent="0.2">
      <c r="A817" s="100"/>
      <c r="B817" s="83"/>
    </row>
    <row r="818" spans="1:2" ht="14.25" x14ac:dyDescent="0.2">
      <c r="A818" s="100"/>
      <c r="B818" s="83"/>
    </row>
    <row r="819" spans="1:2" ht="14.25" x14ac:dyDescent="0.2">
      <c r="A819" s="100"/>
      <c r="B819" s="83"/>
    </row>
    <row r="820" spans="1:2" ht="14.25" x14ac:dyDescent="0.2">
      <c r="A820" s="100"/>
      <c r="B820" s="83"/>
    </row>
    <row r="821" spans="1:2" ht="14.25" x14ac:dyDescent="0.2">
      <c r="A821" s="100"/>
      <c r="B821" s="83"/>
    </row>
    <row r="822" spans="1:2" ht="14.25" x14ac:dyDescent="0.2">
      <c r="A822" s="100"/>
      <c r="B822" s="83"/>
    </row>
    <row r="823" spans="1:2" ht="14.25" x14ac:dyDescent="0.2">
      <c r="A823" s="100"/>
      <c r="B823" s="83"/>
    </row>
    <row r="824" spans="1:2" ht="14.25" x14ac:dyDescent="0.2">
      <c r="A824" s="100"/>
      <c r="B824" s="83"/>
    </row>
    <row r="825" spans="1:2" ht="14.25" x14ac:dyDescent="0.2">
      <c r="A825" s="100"/>
      <c r="B825" s="83"/>
    </row>
    <row r="826" spans="1:2" ht="14.25" x14ac:dyDescent="0.2">
      <c r="A826" s="100"/>
      <c r="B826" s="83"/>
    </row>
    <row r="827" spans="1:2" ht="14.25" x14ac:dyDescent="0.2">
      <c r="A827" s="100"/>
      <c r="B827" s="83"/>
    </row>
    <row r="828" spans="1:2" ht="14.25" x14ac:dyDescent="0.2">
      <c r="A828" s="100"/>
      <c r="B828" s="83"/>
    </row>
    <row r="829" spans="1:2" ht="14.25" x14ac:dyDescent="0.2">
      <c r="A829" s="100"/>
      <c r="B829" s="83"/>
    </row>
    <row r="830" spans="1:2" ht="14.25" x14ac:dyDescent="0.2">
      <c r="A830" s="100"/>
      <c r="B830" s="83"/>
    </row>
    <row r="831" spans="1:2" ht="14.25" x14ac:dyDescent="0.2">
      <c r="A831" s="100"/>
      <c r="B831" s="83"/>
    </row>
    <row r="832" spans="1:2" ht="14.25" x14ac:dyDescent="0.2">
      <c r="A832" s="100"/>
      <c r="B832" s="83"/>
    </row>
    <row r="833" spans="1:2" ht="14.25" x14ac:dyDescent="0.2">
      <c r="A833" s="100"/>
      <c r="B833" s="83"/>
    </row>
    <row r="834" spans="1:2" ht="14.25" x14ac:dyDescent="0.2">
      <c r="A834" s="100"/>
      <c r="B834" s="83"/>
    </row>
    <row r="835" spans="1:2" ht="14.25" x14ac:dyDescent="0.2">
      <c r="A835" s="100"/>
      <c r="B835" s="83"/>
    </row>
    <row r="836" spans="1:2" ht="14.25" x14ac:dyDescent="0.2">
      <c r="A836" s="100"/>
      <c r="B836" s="83"/>
    </row>
    <row r="837" spans="1:2" ht="14.25" x14ac:dyDescent="0.2">
      <c r="A837" s="100"/>
      <c r="B837" s="83"/>
    </row>
    <row r="838" spans="1:2" ht="14.25" x14ac:dyDescent="0.2">
      <c r="A838" s="100"/>
      <c r="B838" s="83"/>
    </row>
    <row r="839" spans="1:2" ht="14.25" x14ac:dyDescent="0.2">
      <c r="A839" s="100"/>
      <c r="B839" s="83"/>
    </row>
    <row r="840" spans="1:2" ht="14.25" x14ac:dyDescent="0.2">
      <c r="A840" s="100"/>
      <c r="B840" s="83"/>
    </row>
    <row r="841" spans="1:2" ht="14.25" x14ac:dyDescent="0.2">
      <c r="A841" s="100"/>
      <c r="B841" s="83"/>
    </row>
    <row r="842" spans="1:2" ht="14.25" x14ac:dyDescent="0.2">
      <c r="A842" s="100"/>
      <c r="B842" s="83"/>
    </row>
    <row r="843" spans="1:2" ht="14.25" x14ac:dyDescent="0.2">
      <c r="A843" s="100"/>
      <c r="B843" s="83"/>
    </row>
    <row r="844" spans="1:2" ht="14.25" x14ac:dyDescent="0.2">
      <c r="A844" s="100"/>
      <c r="B844" s="83"/>
    </row>
    <row r="845" spans="1:2" ht="14.25" x14ac:dyDescent="0.2">
      <c r="A845" s="100"/>
      <c r="B845" s="83"/>
    </row>
    <row r="846" spans="1:2" ht="14.25" x14ac:dyDescent="0.2">
      <c r="A846" s="100"/>
      <c r="B846" s="83"/>
    </row>
    <row r="847" spans="1:2" ht="14.25" x14ac:dyDescent="0.2">
      <c r="A847" s="100"/>
      <c r="B847" s="83"/>
    </row>
    <row r="848" spans="1:2" ht="14.25" x14ac:dyDescent="0.2">
      <c r="A848" s="100"/>
      <c r="B848" s="83"/>
    </row>
    <row r="849" spans="1:2" ht="14.25" x14ac:dyDescent="0.2">
      <c r="A849" s="100"/>
      <c r="B849" s="83"/>
    </row>
    <row r="850" spans="1:2" ht="14.25" x14ac:dyDescent="0.2">
      <c r="A850" s="100"/>
      <c r="B850" s="83"/>
    </row>
    <row r="851" spans="1:2" ht="14.25" x14ac:dyDescent="0.2">
      <c r="A851" s="100"/>
      <c r="B851" s="83"/>
    </row>
    <row r="852" spans="1:2" ht="14.25" x14ac:dyDescent="0.2">
      <c r="A852" s="100"/>
      <c r="B852" s="83"/>
    </row>
    <row r="853" spans="1:2" ht="14.25" x14ac:dyDescent="0.2">
      <c r="A853" s="100"/>
      <c r="B853" s="83"/>
    </row>
    <row r="854" spans="1:2" ht="14.25" x14ac:dyDescent="0.2">
      <c r="A854" s="100"/>
      <c r="B854" s="83"/>
    </row>
    <row r="855" spans="1:2" ht="14.25" x14ac:dyDescent="0.2">
      <c r="A855" s="100"/>
      <c r="B855" s="83"/>
    </row>
    <row r="856" spans="1:2" ht="14.25" x14ac:dyDescent="0.2">
      <c r="A856" s="100"/>
      <c r="B856" s="83"/>
    </row>
    <row r="857" spans="1:2" ht="14.25" x14ac:dyDescent="0.2">
      <c r="A857" s="100"/>
      <c r="B857" s="83"/>
    </row>
    <row r="858" spans="1:2" ht="14.25" x14ac:dyDescent="0.2">
      <c r="A858" s="100"/>
      <c r="B858" s="83"/>
    </row>
    <row r="859" spans="1:2" ht="14.25" x14ac:dyDescent="0.2">
      <c r="A859" s="100"/>
      <c r="B859" s="83"/>
    </row>
    <row r="860" spans="1:2" ht="14.25" x14ac:dyDescent="0.2">
      <c r="A860" s="100"/>
      <c r="B860" s="83"/>
    </row>
    <row r="861" spans="1:2" ht="14.25" x14ac:dyDescent="0.2">
      <c r="A861" s="100"/>
      <c r="B861" s="83"/>
    </row>
    <row r="862" spans="1:2" ht="14.25" x14ac:dyDescent="0.2">
      <c r="A862" s="100"/>
      <c r="B862" s="83"/>
    </row>
    <row r="863" spans="1:2" ht="14.25" x14ac:dyDescent="0.2">
      <c r="A863" s="100"/>
      <c r="B863" s="83"/>
    </row>
    <row r="864" spans="1:2" ht="14.25" x14ac:dyDescent="0.2">
      <c r="A864" s="100"/>
      <c r="B864" s="83"/>
    </row>
    <row r="865" spans="1:2" ht="14.25" x14ac:dyDescent="0.2">
      <c r="A865" s="100"/>
      <c r="B865" s="83"/>
    </row>
    <row r="866" spans="1:2" ht="14.25" x14ac:dyDescent="0.2">
      <c r="A866" s="100"/>
      <c r="B866" s="83"/>
    </row>
    <row r="867" spans="1:2" ht="14.25" x14ac:dyDescent="0.2">
      <c r="A867" s="100"/>
      <c r="B867" s="83"/>
    </row>
    <row r="868" spans="1:2" ht="14.25" x14ac:dyDescent="0.2">
      <c r="A868" s="100"/>
      <c r="B868" s="83"/>
    </row>
    <row r="869" spans="1:2" ht="14.25" x14ac:dyDescent="0.2">
      <c r="A869" s="100"/>
      <c r="B869" s="83"/>
    </row>
    <row r="870" spans="1:2" ht="14.25" x14ac:dyDescent="0.2">
      <c r="A870" s="100"/>
      <c r="B870" s="83"/>
    </row>
    <row r="871" spans="1:2" ht="14.25" x14ac:dyDescent="0.2">
      <c r="A871" s="100"/>
      <c r="B871" s="83"/>
    </row>
    <row r="872" spans="1:2" ht="14.25" x14ac:dyDescent="0.2">
      <c r="A872" s="100"/>
      <c r="B872" s="83"/>
    </row>
    <row r="873" spans="1:2" ht="14.25" x14ac:dyDescent="0.2">
      <c r="A873" s="100"/>
      <c r="B873" s="83"/>
    </row>
    <row r="874" spans="1:2" ht="14.25" x14ac:dyDescent="0.2">
      <c r="A874" s="100"/>
      <c r="B874" s="83"/>
    </row>
    <row r="875" spans="1:2" ht="14.25" x14ac:dyDescent="0.2">
      <c r="A875" s="100"/>
      <c r="B875" s="83"/>
    </row>
    <row r="876" spans="1:2" ht="14.25" x14ac:dyDescent="0.2">
      <c r="A876" s="100"/>
      <c r="B876" s="83"/>
    </row>
    <row r="877" spans="1:2" ht="14.25" x14ac:dyDescent="0.2">
      <c r="A877" s="100"/>
      <c r="B877" s="83"/>
    </row>
    <row r="878" spans="1:2" ht="14.25" x14ac:dyDescent="0.2">
      <c r="A878" s="100"/>
      <c r="B878" s="83"/>
    </row>
    <row r="879" spans="1:2" ht="14.25" x14ac:dyDescent="0.2">
      <c r="A879" s="100"/>
      <c r="B879" s="83"/>
    </row>
    <row r="880" spans="1:2" ht="14.25" x14ac:dyDescent="0.2">
      <c r="A880" s="100"/>
      <c r="B880" s="83"/>
    </row>
    <row r="881" spans="1:2" ht="14.25" x14ac:dyDescent="0.2">
      <c r="A881" s="100"/>
      <c r="B881" s="83"/>
    </row>
    <row r="882" spans="1:2" ht="14.25" x14ac:dyDescent="0.2">
      <c r="A882" s="100"/>
      <c r="B882" s="83"/>
    </row>
    <row r="883" spans="1:2" ht="14.25" x14ac:dyDescent="0.2">
      <c r="A883" s="100"/>
      <c r="B883" s="83"/>
    </row>
    <row r="884" spans="1:2" ht="14.25" x14ac:dyDescent="0.2">
      <c r="A884" s="100"/>
      <c r="B884" s="83"/>
    </row>
    <row r="885" spans="1:2" ht="14.25" x14ac:dyDescent="0.2">
      <c r="A885" s="100"/>
      <c r="B885" s="83"/>
    </row>
    <row r="886" spans="1:2" ht="14.25" x14ac:dyDescent="0.2">
      <c r="A886" s="100"/>
      <c r="B886" s="83"/>
    </row>
    <row r="887" spans="1:2" ht="14.25" x14ac:dyDescent="0.2">
      <c r="A887" s="100"/>
      <c r="B887" s="83"/>
    </row>
    <row r="888" spans="1:2" ht="14.25" x14ac:dyDescent="0.2">
      <c r="A888" s="100"/>
      <c r="B888" s="83"/>
    </row>
    <row r="889" spans="1:2" ht="14.25" x14ac:dyDescent="0.2">
      <c r="A889" s="100"/>
      <c r="B889" s="83"/>
    </row>
    <row r="890" spans="1:2" ht="14.25" x14ac:dyDescent="0.2">
      <c r="A890" s="100"/>
      <c r="B890" s="83"/>
    </row>
    <row r="891" spans="1:2" ht="14.25" x14ac:dyDescent="0.2">
      <c r="A891" s="100"/>
      <c r="B891" s="83"/>
    </row>
    <row r="892" spans="1:2" ht="14.25" x14ac:dyDescent="0.2">
      <c r="A892" s="100"/>
      <c r="B892" s="83"/>
    </row>
    <row r="893" spans="1:2" ht="14.25" x14ac:dyDescent="0.2">
      <c r="A893" s="100"/>
      <c r="B893" s="83"/>
    </row>
    <row r="894" spans="1:2" ht="14.25" x14ac:dyDescent="0.2">
      <c r="A894" s="100"/>
      <c r="B894" s="83"/>
    </row>
    <row r="895" spans="1:2" ht="14.25" x14ac:dyDescent="0.2">
      <c r="A895" s="100"/>
      <c r="B895" s="83"/>
    </row>
    <row r="896" spans="1:2" ht="14.25" x14ac:dyDescent="0.2">
      <c r="A896" s="100"/>
      <c r="B896" s="83"/>
    </row>
    <row r="897" spans="1:2" ht="14.25" x14ac:dyDescent="0.2">
      <c r="A897" s="100"/>
      <c r="B897" s="83"/>
    </row>
    <row r="898" spans="1:2" ht="14.25" x14ac:dyDescent="0.2">
      <c r="A898" s="100"/>
      <c r="B898" s="83"/>
    </row>
    <row r="899" spans="1:2" ht="14.25" x14ac:dyDescent="0.2">
      <c r="A899" s="100"/>
      <c r="B899" s="83"/>
    </row>
    <row r="900" spans="1:2" ht="14.25" x14ac:dyDescent="0.2">
      <c r="A900" s="100"/>
      <c r="B900" s="83"/>
    </row>
    <row r="901" spans="1:2" ht="14.25" x14ac:dyDescent="0.2">
      <c r="A901" s="100"/>
      <c r="B901" s="83"/>
    </row>
    <row r="902" spans="1:2" ht="14.25" x14ac:dyDescent="0.2">
      <c r="A902" s="100"/>
      <c r="B902" s="83"/>
    </row>
    <row r="903" spans="1:2" ht="14.25" x14ac:dyDescent="0.2">
      <c r="A903" s="100"/>
      <c r="B903" s="83"/>
    </row>
    <row r="904" spans="1:2" ht="14.25" x14ac:dyDescent="0.2">
      <c r="A904" s="100"/>
      <c r="B904" s="83"/>
    </row>
    <row r="905" spans="1:2" ht="14.25" x14ac:dyDescent="0.2">
      <c r="A905" s="100"/>
      <c r="B905" s="83"/>
    </row>
    <row r="906" spans="1:2" ht="14.25" x14ac:dyDescent="0.2">
      <c r="A906" s="100"/>
      <c r="B906" s="83"/>
    </row>
    <row r="907" spans="1:2" ht="14.25" x14ac:dyDescent="0.2">
      <c r="A907" s="100"/>
      <c r="B907" s="83"/>
    </row>
    <row r="908" spans="1:2" ht="14.25" x14ac:dyDescent="0.2">
      <c r="A908" s="100"/>
      <c r="B908" s="83"/>
    </row>
    <row r="909" spans="1:2" ht="14.25" x14ac:dyDescent="0.2">
      <c r="A909" s="100"/>
      <c r="B909" s="83"/>
    </row>
    <row r="910" spans="1:2" ht="14.25" x14ac:dyDescent="0.2">
      <c r="A910" s="100"/>
      <c r="B910" s="83"/>
    </row>
    <row r="911" spans="1:2" ht="14.25" x14ac:dyDescent="0.2">
      <c r="A911" s="100"/>
      <c r="B911" s="83"/>
    </row>
    <row r="912" spans="1:2" ht="14.25" x14ac:dyDescent="0.2">
      <c r="A912" s="100"/>
      <c r="B912" s="83"/>
    </row>
    <row r="913" spans="1:2" ht="14.25" x14ac:dyDescent="0.2">
      <c r="A913" s="100"/>
      <c r="B913" s="83"/>
    </row>
    <row r="914" spans="1:2" ht="14.25" x14ac:dyDescent="0.2">
      <c r="A914" s="100"/>
      <c r="B914" s="83"/>
    </row>
    <row r="915" spans="1:2" ht="14.25" x14ac:dyDescent="0.2">
      <c r="A915" s="100"/>
      <c r="B915" s="83"/>
    </row>
    <row r="916" spans="1:2" ht="14.25" x14ac:dyDescent="0.2">
      <c r="A916" s="100"/>
      <c r="B916" s="83"/>
    </row>
    <row r="917" spans="1:2" ht="14.25" x14ac:dyDescent="0.2">
      <c r="A917" s="100"/>
      <c r="B917" s="83"/>
    </row>
    <row r="918" spans="1:2" ht="14.25" x14ac:dyDescent="0.2">
      <c r="A918" s="100"/>
      <c r="B918" s="83"/>
    </row>
    <row r="919" spans="1:2" ht="14.25" x14ac:dyDescent="0.2">
      <c r="A919" s="100"/>
      <c r="B919" s="83"/>
    </row>
    <row r="920" spans="1:2" ht="14.25" x14ac:dyDescent="0.2">
      <c r="A920" s="100"/>
      <c r="B920" s="83"/>
    </row>
    <row r="921" spans="1:2" ht="14.25" x14ac:dyDescent="0.2">
      <c r="A921" s="100"/>
      <c r="B921" s="83"/>
    </row>
    <row r="922" spans="1:2" ht="14.25" x14ac:dyDescent="0.2">
      <c r="A922" s="100"/>
      <c r="B922" s="83"/>
    </row>
    <row r="923" spans="1:2" ht="14.25" x14ac:dyDescent="0.2">
      <c r="A923" s="100"/>
      <c r="B923" s="83"/>
    </row>
    <row r="924" spans="1:2" ht="14.25" x14ac:dyDescent="0.2">
      <c r="A924" s="100"/>
      <c r="B924" s="83"/>
    </row>
    <row r="925" spans="1:2" ht="14.25" x14ac:dyDescent="0.2">
      <c r="A925" s="100"/>
      <c r="B925" s="83"/>
    </row>
    <row r="926" spans="1:2" ht="14.25" x14ac:dyDescent="0.2">
      <c r="A926" s="100"/>
      <c r="B926" s="83"/>
    </row>
    <row r="927" spans="1:2" ht="14.25" x14ac:dyDescent="0.2">
      <c r="A927" s="100"/>
      <c r="B927" s="83"/>
    </row>
    <row r="928" spans="1:2" ht="14.25" x14ac:dyDescent="0.2">
      <c r="A928" s="100"/>
      <c r="B928" s="83"/>
    </row>
    <row r="929" spans="1:2" ht="14.25" x14ac:dyDescent="0.2">
      <c r="A929" s="100"/>
      <c r="B929" s="83"/>
    </row>
    <row r="930" spans="1:2" ht="14.25" x14ac:dyDescent="0.2">
      <c r="A930" s="100"/>
      <c r="B930" s="83"/>
    </row>
    <row r="931" spans="1:2" ht="14.25" x14ac:dyDescent="0.2">
      <c r="A931" s="100"/>
      <c r="B931" s="83"/>
    </row>
    <row r="932" spans="1:2" ht="14.25" x14ac:dyDescent="0.2">
      <c r="A932" s="100"/>
      <c r="B932" s="83"/>
    </row>
    <row r="933" spans="1:2" ht="14.25" x14ac:dyDescent="0.2">
      <c r="A933" s="100"/>
      <c r="B933" s="83"/>
    </row>
    <row r="934" spans="1:2" ht="14.25" x14ac:dyDescent="0.2">
      <c r="A934" s="100"/>
      <c r="B934" s="83"/>
    </row>
    <row r="935" spans="1:2" ht="14.25" x14ac:dyDescent="0.2">
      <c r="A935" s="100"/>
      <c r="B935" s="83"/>
    </row>
    <row r="936" spans="1:2" ht="14.25" x14ac:dyDescent="0.2">
      <c r="A936" s="100"/>
      <c r="B936" s="83"/>
    </row>
    <row r="937" spans="1:2" ht="14.25" x14ac:dyDescent="0.2">
      <c r="A937" s="100"/>
      <c r="B937" s="83"/>
    </row>
    <row r="938" spans="1:2" ht="14.25" x14ac:dyDescent="0.2">
      <c r="A938" s="100"/>
      <c r="B938" s="83"/>
    </row>
    <row r="939" spans="1:2" ht="14.25" x14ac:dyDescent="0.2">
      <c r="A939" s="100"/>
      <c r="B939" s="83"/>
    </row>
    <row r="940" spans="1:2" ht="14.25" x14ac:dyDescent="0.2">
      <c r="A940" s="100"/>
      <c r="B940" s="83"/>
    </row>
    <row r="941" spans="1:2" ht="14.25" x14ac:dyDescent="0.2">
      <c r="A941" s="100"/>
      <c r="B941" s="83"/>
    </row>
    <row r="942" spans="1:2" ht="14.25" x14ac:dyDescent="0.2">
      <c r="A942" s="100"/>
      <c r="B942" s="83"/>
    </row>
    <row r="943" spans="1:2" ht="14.25" x14ac:dyDescent="0.2">
      <c r="A943" s="100"/>
      <c r="B943" s="83"/>
    </row>
    <row r="944" spans="1:2" ht="14.25" x14ac:dyDescent="0.2">
      <c r="A944" s="100"/>
      <c r="B944" s="83"/>
    </row>
    <row r="945" spans="1:2" ht="14.25" x14ac:dyDescent="0.2">
      <c r="A945" s="100"/>
      <c r="B945" s="83"/>
    </row>
    <row r="946" spans="1:2" ht="14.25" x14ac:dyDescent="0.2">
      <c r="A946" s="100"/>
      <c r="B946" s="83"/>
    </row>
    <row r="947" spans="1:2" ht="14.25" x14ac:dyDescent="0.2">
      <c r="A947" s="100"/>
      <c r="B947" s="83"/>
    </row>
    <row r="948" spans="1:2" ht="14.25" x14ac:dyDescent="0.2">
      <c r="A948" s="100"/>
      <c r="B948" s="83"/>
    </row>
    <row r="949" spans="1:2" ht="14.25" x14ac:dyDescent="0.2">
      <c r="A949" s="100"/>
      <c r="B949" s="83"/>
    </row>
    <row r="950" spans="1:2" ht="14.25" x14ac:dyDescent="0.2">
      <c r="A950" s="100"/>
      <c r="B950" s="83"/>
    </row>
    <row r="951" spans="1:2" ht="14.25" x14ac:dyDescent="0.2">
      <c r="A951" s="100"/>
      <c r="B951" s="83"/>
    </row>
    <row r="952" spans="1:2" ht="14.25" x14ac:dyDescent="0.2">
      <c r="A952" s="100"/>
      <c r="B952" s="83"/>
    </row>
    <row r="953" spans="1:2" ht="14.25" x14ac:dyDescent="0.2">
      <c r="A953" s="100"/>
      <c r="B953" s="83"/>
    </row>
    <row r="954" spans="1:2" ht="14.25" x14ac:dyDescent="0.2">
      <c r="A954" s="100"/>
      <c r="B954" s="83"/>
    </row>
    <row r="955" spans="1:2" ht="14.25" x14ac:dyDescent="0.2">
      <c r="A955" s="100"/>
      <c r="B955" s="83"/>
    </row>
    <row r="956" spans="1:2" ht="14.25" x14ac:dyDescent="0.2">
      <c r="A956" s="100"/>
      <c r="B956" s="83"/>
    </row>
    <row r="957" spans="1:2" ht="14.25" x14ac:dyDescent="0.2">
      <c r="A957" s="100"/>
      <c r="B957" s="83"/>
    </row>
    <row r="958" spans="1:2" ht="14.25" x14ac:dyDescent="0.2">
      <c r="A958" s="100"/>
      <c r="B958" s="83"/>
    </row>
    <row r="959" spans="1:2" ht="14.25" x14ac:dyDescent="0.2">
      <c r="A959" s="100"/>
      <c r="B959" s="83"/>
    </row>
    <row r="960" spans="1:2" ht="14.25" x14ac:dyDescent="0.2">
      <c r="A960" s="100"/>
      <c r="B960" s="83"/>
    </row>
    <row r="961" spans="1:2" ht="14.25" x14ac:dyDescent="0.2">
      <c r="A961" s="100"/>
      <c r="B961" s="83"/>
    </row>
    <row r="962" spans="1:2" ht="14.25" x14ac:dyDescent="0.2">
      <c r="A962" s="100"/>
      <c r="B962" s="83"/>
    </row>
    <row r="963" spans="1:2" ht="14.25" x14ac:dyDescent="0.2">
      <c r="A963" s="100"/>
      <c r="B963" s="83"/>
    </row>
    <row r="964" spans="1:2" ht="14.25" x14ac:dyDescent="0.2">
      <c r="A964" s="100"/>
      <c r="B964" s="83"/>
    </row>
    <row r="965" spans="1:2" ht="14.25" x14ac:dyDescent="0.2">
      <c r="A965" s="100"/>
      <c r="B965" s="83"/>
    </row>
    <row r="966" spans="1:2" ht="14.25" x14ac:dyDescent="0.2">
      <c r="A966" s="100"/>
      <c r="B966" s="83"/>
    </row>
    <row r="967" spans="1:2" ht="14.25" x14ac:dyDescent="0.2">
      <c r="A967" s="100"/>
      <c r="B967" s="83"/>
    </row>
    <row r="968" spans="1:2" ht="14.25" x14ac:dyDescent="0.2">
      <c r="A968" s="100"/>
      <c r="B968" s="83"/>
    </row>
    <row r="969" spans="1:2" ht="14.25" x14ac:dyDescent="0.2">
      <c r="A969" s="100"/>
      <c r="B969" s="83"/>
    </row>
    <row r="970" spans="1:2" ht="14.25" x14ac:dyDescent="0.2">
      <c r="A970" s="100"/>
      <c r="B970" s="83"/>
    </row>
    <row r="971" spans="1:2" ht="14.25" x14ac:dyDescent="0.2">
      <c r="A971" s="100"/>
      <c r="B971" s="83"/>
    </row>
    <row r="972" spans="1:2" ht="14.25" x14ac:dyDescent="0.2">
      <c r="A972" s="100"/>
      <c r="B972" s="83"/>
    </row>
    <row r="973" spans="1:2" ht="14.25" x14ac:dyDescent="0.2">
      <c r="A973" s="100"/>
      <c r="B973" s="83"/>
    </row>
    <row r="974" spans="1:2" ht="14.25" x14ac:dyDescent="0.2">
      <c r="A974" s="100"/>
      <c r="B974" s="83"/>
    </row>
    <row r="975" spans="1:2" ht="14.25" x14ac:dyDescent="0.2">
      <c r="A975" s="100"/>
      <c r="B975" s="83"/>
    </row>
    <row r="976" spans="1:2" ht="14.25" x14ac:dyDescent="0.2">
      <c r="A976" s="100"/>
      <c r="B976" s="83"/>
    </row>
    <row r="977" spans="1:2" ht="14.25" x14ac:dyDescent="0.2">
      <c r="A977" s="100"/>
      <c r="B977" s="83"/>
    </row>
    <row r="978" spans="1:2" ht="14.25" x14ac:dyDescent="0.2">
      <c r="A978" s="100"/>
      <c r="B978" s="83"/>
    </row>
    <row r="979" spans="1:2" ht="14.25" x14ac:dyDescent="0.2">
      <c r="A979" s="100"/>
      <c r="B979" s="83"/>
    </row>
    <row r="980" spans="1:2" ht="14.25" x14ac:dyDescent="0.2">
      <c r="A980" s="100"/>
      <c r="B980" s="83"/>
    </row>
    <row r="981" spans="1:2" ht="14.25" x14ac:dyDescent="0.2">
      <c r="A981" s="100"/>
      <c r="B981" s="83"/>
    </row>
    <row r="982" spans="1:2" ht="14.25" x14ac:dyDescent="0.2">
      <c r="A982" s="100"/>
      <c r="B982" s="83"/>
    </row>
    <row r="983" spans="1:2" ht="14.25" x14ac:dyDescent="0.2">
      <c r="A983" s="100"/>
      <c r="B983" s="83"/>
    </row>
    <row r="984" spans="1:2" ht="14.25" x14ac:dyDescent="0.2">
      <c r="A984" s="100"/>
      <c r="B984" s="83"/>
    </row>
    <row r="985" spans="1:2" ht="14.25" x14ac:dyDescent="0.2">
      <c r="A985" s="100"/>
      <c r="B985" s="83"/>
    </row>
    <row r="986" spans="1:2" ht="14.25" x14ac:dyDescent="0.2">
      <c r="A986" s="100"/>
      <c r="B986" s="83"/>
    </row>
    <row r="987" spans="1:2" ht="14.25" x14ac:dyDescent="0.2">
      <c r="A987" s="100"/>
      <c r="B987" s="83"/>
    </row>
    <row r="988" spans="1:2" ht="14.25" x14ac:dyDescent="0.2">
      <c r="A988" s="100"/>
      <c r="B988" s="83"/>
    </row>
    <row r="989" spans="1:2" ht="14.25" x14ac:dyDescent="0.2">
      <c r="A989" s="100"/>
      <c r="B989" s="83"/>
    </row>
    <row r="990" spans="1:2" ht="14.25" x14ac:dyDescent="0.2">
      <c r="A990" s="100"/>
      <c r="B990" s="83"/>
    </row>
    <row r="991" spans="1:2" ht="14.25" x14ac:dyDescent="0.2">
      <c r="A991" s="100"/>
      <c r="B991" s="83"/>
    </row>
    <row r="992" spans="1:2" ht="14.25" x14ac:dyDescent="0.2">
      <c r="A992" s="100"/>
      <c r="B992" s="83"/>
    </row>
    <row r="993" spans="1:2" ht="14.25" x14ac:dyDescent="0.2">
      <c r="A993" s="100"/>
      <c r="B993" s="83"/>
    </row>
    <row r="994" spans="1:2" ht="14.25" x14ac:dyDescent="0.2">
      <c r="A994" s="100"/>
      <c r="B994" s="83"/>
    </row>
    <row r="995" spans="1:2" ht="14.25" x14ac:dyDescent="0.2">
      <c r="A995" s="100"/>
      <c r="B995" s="83"/>
    </row>
    <row r="996" spans="1:2" ht="14.25" x14ac:dyDescent="0.2">
      <c r="A996" s="100"/>
      <c r="B996" s="83"/>
    </row>
    <row r="997" spans="1:2" ht="14.25" x14ac:dyDescent="0.2">
      <c r="A997" s="100"/>
      <c r="B997" s="83"/>
    </row>
    <row r="998" spans="1:2" ht="14.25" x14ac:dyDescent="0.2">
      <c r="A998" s="100"/>
      <c r="B998" s="83"/>
    </row>
    <row r="999" spans="1:2" ht="14.25" x14ac:dyDescent="0.2">
      <c r="A999" s="100"/>
      <c r="B999" s="83"/>
    </row>
    <row r="1000" spans="1:2" ht="14.25" x14ac:dyDescent="0.2">
      <c r="A1000" s="100"/>
      <c r="B1000" s="83"/>
    </row>
    <row r="1001" spans="1:2" ht="14.25" x14ac:dyDescent="0.2">
      <c r="A1001" s="100"/>
      <c r="B1001" s="83"/>
    </row>
    <row r="1002" spans="1:2" ht="14.25" x14ac:dyDescent="0.2">
      <c r="A1002" s="100"/>
      <c r="B1002" s="83"/>
    </row>
    <row r="1003" spans="1:2" ht="14.25" x14ac:dyDescent="0.2">
      <c r="A1003" s="100"/>
      <c r="B1003" s="83"/>
    </row>
    <row r="1004" spans="1:2" ht="14.25" x14ac:dyDescent="0.2">
      <c r="A1004" s="100"/>
      <c r="B1004" s="83"/>
    </row>
    <row r="1005" spans="1:2" ht="14.25" x14ac:dyDescent="0.2">
      <c r="A1005" s="100"/>
      <c r="B1005" s="83"/>
    </row>
    <row r="1006" spans="1:2" ht="14.25" x14ac:dyDescent="0.2">
      <c r="A1006" s="100"/>
      <c r="B1006" s="83"/>
    </row>
    <row r="1007" spans="1:2" ht="14.25" x14ac:dyDescent="0.2">
      <c r="A1007" s="100"/>
      <c r="B1007" s="83"/>
    </row>
    <row r="1008" spans="1:2" ht="14.25" x14ac:dyDescent="0.2">
      <c r="A1008" s="100"/>
      <c r="B1008" s="83"/>
    </row>
    <row r="1009" spans="1:2" ht="14.25" x14ac:dyDescent="0.2">
      <c r="A1009" s="100"/>
      <c r="B1009" s="83"/>
    </row>
    <row r="1010" spans="1:2" ht="14.25" x14ac:dyDescent="0.2">
      <c r="A1010" s="100"/>
      <c r="B1010" s="83"/>
    </row>
    <row r="1011" spans="1:2" ht="14.25" x14ac:dyDescent="0.2">
      <c r="A1011" s="100"/>
      <c r="B1011" s="83"/>
    </row>
    <row r="1012" spans="1:2" ht="14.25" x14ac:dyDescent="0.2">
      <c r="A1012" s="100"/>
      <c r="B1012" s="83"/>
    </row>
    <row r="1013" spans="1:2" ht="14.25" x14ac:dyDescent="0.2">
      <c r="A1013" s="100"/>
      <c r="B1013" s="83"/>
    </row>
    <row r="1014" spans="1:2" ht="14.25" x14ac:dyDescent="0.2">
      <c r="A1014" s="100"/>
      <c r="B1014" s="83"/>
    </row>
    <row r="1015" spans="1:2" ht="14.25" x14ac:dyDescent="0.2">
      <c r="A1015" s="100"/>
      <c r="B1015" s="83"/>
    </row>
    <row r="1016" spans="1:2" ht="14.25" x14ac:dyDescent="0.2">
      <c r="A1016" s="100"/>
      <c r="B1016" s="83"/>
    </row>
    <row r="1017" spans="1:2" ht="14.25" x14ac:dyDescent="0.2">
      <c r="A1017" s="100"/>
      <c r="B1017" s="83"/>
    </row>
    <row r="1018" spans="1:2" ht="14.25" x14ac:dyDescent="0.2">
      <c r="A1018" s="100"/>
      <c r="B1018" s="83"/>
    </row>
    <row r="1019" spans="1:2" ht="14.25" x14ac:dyDescent="0.2">
      <c r="A1019" s="100"/>
      <c r="B1019" s="83"/>
    </row>
    <row r="1020" spans="1:2" ht="14.25" x14ac:dyDescent="0.2">
      <c r="A1020" s="100"/>
      <c r="B1020" s="83"/>
    </row>
    <row r="1021" spans="1:2" ht="14.25" x14ac:dyDescent="0.2">
      <c r="A1021" s="100"/>
      <c r="B1021" s="83"/>
    </row>
    <row r="1022" spans="1:2" ht="14.25" x14ac:dyDescent="0.2">
      <c r="A1022" s="100"/>
      <c r="B1022" s="83"/>
    </row>
    <row r="1023" spans="1:2" ht="14.25" x14ac:dyDescent="0.2">
      <c r="A1023" s="100"/>
      <c r="B1023" s="83"/>
    </row>
    <row r="1024" spans="1:2" ht="14.25" x14ac:dyDescent="0.2">
      <c r="A1024" s="100"/>
      <c r="B1024" s="83"/>
    </row>
    <row r="1025" spans="1:2" ht="14.25" x14ac:dyDescent="0.2">
      <c r="A1025" s="100"/>
      <c r="B1025" s="83"/>
    </row>
    <row r="1026" spans="1:2" ht="14.25" x14ac:dyDescent="0.2">
      <c r="A1026" s="100"/>
      <c r="B1026" s="83"/>
    </row>
    <row r="1027" spans="1:2" ht="14.25" x14ac:dyDescent="0.2">
      <c r="A1027" s="100"/>
      <c r="B1027" s="83"/>
    </row>
    <row r="1028" spans="1:2" ht="14.25" x14ac:dyDescent="0.2">
      <c r="A1028" s="100"/>
      <c r="B1028" s="83"/>
    </row>
    <row r="1029" spans="1:2" ht="14.25" x14ac:dyDescent="0.2">
      <c r="A1029" s="100"/>
      <c r="B1029" s="83"/>
    </row>
    <row r="1030" spans="1:2" ht="14.25" x14ac:dyDescent="0.2">
      <c r="A1030" s="100"/>
      <c r="B1030" s="83"/>
    </row>
    <row r="1031" spans="1:2" ht="14.25" x14ac:dyDescent="0.2">
      <c r="A1031" s="100"/>
      <c r="B1031" s="83"/>
    </row>
    <row r="1032" spans="1:2" ht="14.25" x14ac:dyDescent="0.2">
      <c r="A1032" s="100"/>
      <c r="B1032" s="83"/>
    </row>
    <row r="1033" spans="1:2" ht="14.25" x14ac:dyDescent="0.2">
      <c r="A1033" s="100"/>
      <c r="B1033" s="83"/>
    </row>
    <row r="1034" spans="1:2" ht="14.25" x14ac:dyDescent="0.2">
      <c r="A1034" s="100"/>
      <c r="B1034" s="83"/>
    </row>
    <row r="1035" spans="1:2" ht="14.25" x14ac:dyDescent="0.2">
      <c r="A1035" s="100"/>
      <c r="B1035" s="83"/>
    </row>
    <row r="1036" spans="1:2" ht="14.25" x14ac:dyDescent="0.2">
      <c r="A1036" s="100"/>
      <c r="B1036" s="83"/>
    </row>
    <row r="1037" spans="1:2" ht="14.25" x14ac:dyDescent="0.2">
      <c r="A1037" s="100"/>
      <c r="B1037" s="83"/>
    </row>
    <row r="1038" spans="1:2" ht="14.25" x14ac:dyDescent="0.2">
      <c r="A1038" s="100"/>
      <c r="B1038" s="83"/>
    </row>
    <row r="1039" spans="1:2" ht="14.25" x14ac:dyDescent="0.2">
      <c r="A1039" s="100"/>
      <c r="B1039" s="83"/>
    </row>
    <row r="1040" spans="1:2" ht="14.25" x14ac:dyDescent="0.2">
      <c r="A1040" s="100"/>
      <c r="B1040" s="83"/>
    </row>
    <row r="1041" spans="1:2" ht="14.25" x14ac:dyDescent="0.2">
      <c r="A1041" s="100"/>
      <c r="B1041" s="83"/>
    </row>
    <row r="1042" spans="1:2" ht="14.25" x14ac:dyDescent="0.2">
      <c r="A1042" s="100"/>
      <c r="B1042" s="83"/>
    </row>
    <row r="1043" spans="1:2" ht="14.25" x14ac:dyDescent="0.2">
      <c r="A1043" s="100"/>
      <c r="B1043" s="83"/>
    </row>
    <row r="1044" spans="1:2" ht="14.25" x14ac:dyDescent="0.2">
      <c r="A1044" s="100"/>
      <c r="B1044" s="83"/>
    </row>
    <row r="1045" spans="1:2" ht="14.25" x14ac:dyDescent="0.2">
      <c r="A1045" s="100"/>
      <c r="B1045" s="83"/>
    </row>
    <row r="1046" spans="1:2" ht="14.25" x14ac:dyDescent="0.2">
      <c r="A1046" s="100"/>
      <c r="B1046" s="83"/>
    </row>
    <row r="1047" spans="1:2" ht="14.25" x14ac:dyDescent="0.2">
      <c r="A1047" s="100"/>
      <c r="B1047" s="83"/>
    </row>
    <row r="1048" spans="1:2" ht="14.25" x14ac:dyDescent="0.2">
      <c r="A1048" s="100"/>
      <c r="B1048" s="83"/>
    </row>
    <row r="1049" spans="1:2" ht="14.25" x14ac:dyDescent="0.2">
      <c r="A1049" s="100"/>
      <c r="B1049" s="83"/>
    </row>
    <row r="1050" spans="1:2" ht="14.25" x14ac:dyDescent="0.2">
      <c r="A1050" s="100"/>
      <c r="B1050" s="83"/>
    </row>
    <row r="1051" spans="1:2" ht="14.25" x14ac:dyDescent="0.2">
      <c r="A1051" s="100"/>
      <c r="B1051" s="83"/>
    </row>
    <row r="1052" spans="1:2" ht="14.25" x14ac:dyDescent="0.2">
      <c r="A1052" s="100"/>
      <c r="B1052" s="83"/>
    </row>
    <row r="1053" spans="1:2" ht="14.25" x14ac:dyDescent="0.2">
      <c r="A1053" s="100"/>
      <c r="B1053" s="83"/>
    </row>
    <row r="1054" spans="1:2" ht="14.25" x14ac:dyDescent="0.2">
      <c r="A1054" s="100"/>
      <c r="B1054" s="83"/>
    </row>
    <row r="1055" spans="1:2" ht="14.25" x14ac:dyDescent="0.2">
      <c r="A1055" s="100"/>
      <c r="B1055" s="83"/>
    </row>
    <row r="1056" spans="1:2" ht="14.25" x14ac:dyDescent="0.2">
      <c r="A1056" s="100"/>
      <c r="B1056" s="83"/>
    </row>
    <row r="1057" spans="1:2" ht="14.25" x14ac:dyDescent="0.2">
      <c r="A1057" s="100"/>
      <c r="B1057" s="83"/>
    </row>
    <row r="1058" spans="1:2" ht="14.25" x14ac:dyDescent="0.2">
      <c r="A1058" s="100"/>
      <c r="B1058" s="83"/>
    </row>
    <row r="1059" spans="1:2" ht="14.25" x14ac:dyDescent="0.2">
      <c r="A1059" s="100"/>
      <c r="B1059" s="83"/>
    </row>
    <row r="1060" spans="1:2" ht="14.25" x14ac:dyDescent="0.2">
      <c r="A1060" s="100"/>
      <c r="B1060" s="83"/>
    </row>
    <row r="1061" spans="1:2" ht="14.25" x14ac:dyDescent="0.2">
      <c r="A1061" s="100"/>
      <c r="B1061" s="83"/>
    </row>
    <row r="1062" spans="1:2" ht="14.25" x14ac:dyDescent="0.2">
      <c r="A1062" s="100"/>
      <c r="B1062" s="83"/>
    </row>
    <row r="1063" spans="1:2" ht="14.25" x14ac:dyDescent="0.2">
      <c r="A1063" s="100"/>
      <c r="B1063" s="83"/>
    </row>
    <row r="1064" spans="1:2" ht="14.25" x14ac:dyDescent="0.2">
      <c r="A1064" s="100"/>
      <c r="B1064" s="83"/>
    </row>
    <row r="1065" spans="1:2" ht="14.25" x14ac:dyDescent="0.2">
      <c r="A1065" s="100"/>
      <c r="B1065" s="83"/>
    </row>
    <row r="1066" spans="1:2" ht="14.25" x14ac:dyDescent="0.2">
      <c r="A1066" s="100"/>
      <c r="B1066" s="83"/>
    </row>
    <row r="1067" spans="1:2" ht="14.25" x14ac:dyDescent="0.2">
      <c r="A1067" s="100"/>
      <c r="B1067" s="83"/>
    </row>
    <row r="1068" spans="1:2" ht="14.25" x14ac:dyDescent="0.2">
      <c r="A1068" s="100"/>
      <c r="B1068" s="83"/>
    </row>
    <row r="1069" spans="1:2" ht="14.25" x14ac:dyDescent="0.2">
      <c r="A1069" s="100"/>
      <c r="B1069" s="83"/>
    </row>
    <row r="1070" spans="1:2" ht="14.25" x14ac:dyDescent="0.2">
      <c r="A1070" s="100"/>
      <c r="B1070" s="83"/>
    </row>
    <row r="1071" spans="1:2" ht="14.25" x14ac:dyDescent="0.2">
      <c r="A1071" s="100"/>
      <c r="B1071" s="83"/>
    </row>
    <row r="1072" spans="1:2" ht="14.25" x14ac:dyDescent="0.2">
      <c r="A1072" s="100"/>
      <c r="B1072" s="83"/>
    </row>
    <row r="1073" spans="1:2" ht="14.25" x14ac:dyDescent="0.2">
      <c r="A1073" s="100"/>
      <c r="B1073" s="83"/>
    </row>
    <row r="1074" spans="1:2" ht="14.25" x14ac:dyDescent="0.2">
      <c r="A1074" s="100"/>
      <c r="B1074" s="83"/>
    </row>
    <row r="1075" spans="1:2" ht="14.25" x14ac:dyDescent="0.2">
      <c r="A1075" s="100"/>
      <c r="B1075" s="83"/>
    </row>
    <row r="1076" spans="1:2" ht="14.25" x14ac:dyDescent="0.2">
      <c r="A1076" s="100"/>
      <c r="B1076" s="83"/>
    </row>
    <row r="1077" spans="1:2" ht="14.25" x14ac:dyDescent="0.2">
      <c r="A1077" s="100"/>
      <c r="B1077" s="83"/>
    </row>
    <row r="1078" spans="1:2" ht="14.25" x14ac:dyDescent="0.2">
      <c r="A1078" s="100"/>
      <c r="B1078" s="83"/>
    </row>
    <row r="1079" spans="1:2" ht="14.25" x14ac:dyDescent="0.2">
      <c r="A1079" s="100"/>
      <c r="B1079" s="83"/>
    </row>
    <row r="1080" spans="1:2" ht="14.25" x14ac:dyDescent="0.2">
      <c r="A1080" s="100"/>
      <c r="B1080" s="83"/>
    </row>
    <row r="1081" spans="1:2" ht="14.25" x14ac:dyDescent="0.2">
      <c r="A1081" s="100"/>
      <c r="B1081" s="83"/>
    </row>
    <row r="1082" spans="1:2" ht="14.25" x14ac:dyDescent="0.2">
      <c r="A1082" s="100"/>
      <c r="B1082" s="83"/>
    </row>
    <row r="1083" spans="1:2" ht="14.25" x14ac:dyDescent="0.2">
      <c r="A1083" s="100"/>
      <c r="B1083" s="83"/>
    </row>
    <row r="1084" spans="1:2" ht="14.25" x14ac:dyDescent="0.2">
      <c r="A1084" s="100"/>
      <c r="B1084" s="83"/>
    </row>
    <row r="1085" spans="1:2" ht="14.25" x14ac:dyDescent="0.2">
      <c r="A1085" s="100"/>
      <c r="B1085" s="83"/>
    </row>
    <row r="1086" spans="1:2" ht="14.25" x14ac:dyDescent="0.2">
      <c r="A1086" s="100"/>
      <c r="B1086" s="83"/>
    </row>
    <row r="1087" spans="1:2" ht="14.25" x14ac:dyDescent="0.2">
      <c r="A1087" s="100"/>
      <c r="B1087" s="83"/>
    </row>
    <row r="1088" spans="1:2" ht="14.25" x14ac:dyDescent="0.2">
      <c r="A1088" s="100"/>
      <c r="B1088" s="83"/>
    </row>
    <row r="1089" spans="1:2" ht="14.25" x14ac:dyDescent="0.2">
      <c r="A1089" s="100"/>
      <c r="B1089" s="83"/>
    </row>
    <row r="1090" spans="1:2" ht="14.25" x14ac:dyDescent="0.2">
      <c r="A1090" s="100"/>
      <c r="B1090" s="83"/>
    </row>
    <row r="1091" spans="1:2" ht="14.25" x14ac:dyDescent="0.2">
      <c r="A1091" s="100"/>
      <c r="B1091" s="83"/>
    </row>
    <row r="1092" spans="1:2" ht="14.25" x14ac:dyDescent="0.2">
      <c r="A1092" s="100"/>
      <c r="B1092" s="83"/>
    </row>
    <row r="1093" spans="1:2" ht="14.25" x14ac:dyDescent="0.2">
      <c r="A1093" s="100"/>
      <c r="B1093" s="83"/>
    </row>
    <row r="1094" spans="1:2" ht="14.25" x14ac:dyDescent="0.2">
      <c r="A1094" s="100"/>
      <c r="B1094" s="83"/>
    </row>
    <row r="1095" spans="1:2" ht="14.25" x14ac:dyDescent="0.2">
      <c r="A1095" s="100"/>
      <c r="B1095" s="83"/>
    </row>
    <row r="1096" spans="1:2" ht="14.25" x14ac:dyDescent="0.2">
      <c r="A1096" s="100"/>
      <c r="B1096" s="83"/>
    </row>
    <row r="1097" spans="1:2" ht="14.25" x14ac:dyDescent="0.2">
      <c r="A1097" s="100"/>
      <c r="B1097" s="83"/>
    </row>
    <row r="1098" spans="1:2" ht="14.25" x14ac:dyDescent="0.2">
      <c r="A1098" s="100"/>
      <c r="B1098" s="83"/>
    </row>
    <row r="1099" spans="1:2" ht="14.25" x14ac:dyDescent="0.2">
      <c r="A1099" s="100"/>
      <c r="B1099" s="83"/>
    </row>
    <row r="1100" spans="1:2" ht="14.25" x14ac:dyDescent="0.2">
      <c r="A1100" s="100"/>
      <c r="B1100" s="83"/>
    </row>
    <row r="1101" spans="1:2" ht="14.25" x14ac:dyDescent="0.2">
      <c r="A1101" s="100"/>
      <c r="B1101" s="83"/>
    </row>
    <row r="1102" spans="1:2" ht="14.25" x14ac:dyDescent="0.2">
      <c r="A1102" s="100"/>
      <c r="B1102" s="83"/>
    </row>
    <row r="1103" spans="1:2" ht="14.25" x14ac:dyDescent="0.2">
      <c r="A1103" s="100"/>
      <c r="B1103" s="83"/>
    </row>
    <row r="1104" spans="1:2" ht="14.25" x14ac:dyDescent="0.2">
      <c r="A1104" s="100"/>
      <c r="B1104" s="83"/>
    </row>
    <row r="1105" spans="1:2" ht="14.25" x14ac:dyDescent="0.2">
      <c r="A1105" s="100"/>
      <c r="B1105" s="83"/>
    </row>
    <row r="1106" spans="1:2" ht="14.25" x14ac:dyDescent="0.2">
      <c r="A1106" s="100"/>
      <c r="B1106" s="83"/>
    </row>
    <row r="1107" spans="1:2" ht="14.25" x14ac:dyDescent="0.2">
      <c r="A1107" s="100"/>
      <c r="B1107" s="83"/>
    </row>
    <row r="1108" spans="1:2" ht="14.25" x14ac:dyDescent="0.2">
      <c r="A1108" s="100"/>
      <c r="B1108" s="83"/>
    </row>
    <row r="1109" spans="1:2" ht="14.25" x14ac:dyDescent="0.2">
      <c r="A1109" s="100"/>
      <c r="B1109" s="83"/>
    </row>
    <row r="1110" spans="1:2" ht="14.25" x14ac:dyDescent="0.2">
      <c r="A1110" s="100"/>
      <c r="B1110" s="83"/>
    </row>
    <row r="1111" spans="1:2" ht="14.25" x14ac:dyDescent="0.2">
      <c r="A1111" s="100"/>
      <c r="B1111" s="83"/>
    </row>
    <row r="1112" spans="1:2" ht="14.25" x14ac:dyDescent="0.2">
      <c r="A1112" s="100"/>
      <c r="B1112" s="83"/>
    </row>
    <row r="1113" spans="1:2" ht="14.25" x14ac:dyDescent="0.2">
      <c r="A1113" s="100"/>
      <c r="B1113" s="83"/>
    </row>
    <row r="1114" spans="1:2" ht="14.25" x14ac:dyDescent="0.2">
      <c r="A1114" s="100"/>
      <c r="B1114" s="83"/>
    </row>
    <row r="1115" spans="1:2" ht="14.25" x14ac:dyDescent="0.2">
      <c r="A1115" s="100"/>
      <c r="B1115" s="83"/>
    </row>
    <row r="1116" spans="1:2" ht="14.25" x14ac:dyDescent="0.2">
      <c r="A1116" s="100"/>
      <c r="B1116" s="83"/>
    </row>
    <row r="1117" spans="1:2" ht="14.25" x14ac:dyDescent="0.2">
      <c r="A1117" s="100"/>
      <c r="B1117" s="83"/>
    </row>
    <row r="1118" spans="1:2" ht="14.25" x14ac:dyDescent="0.2">
      <c r="A1118" s="100"/>
      <c r="B1118" s="83"/>
    </row>
    <row r="1119" spans="1:2" ht="14.25" x14ac:dyDescent="0.2">
      <c r="A1119" s="100"/>
      <c r="B1119" s="83"/>
    </row>
    <row r="1120" spans="1:2" ht="14.25" x14ac:dyDescent="0.2">
      <c r="A1120" s="100"/>
      <c r="B1120" s="83"/>
    </row>
    <row r="1121" spans="1:2" ht="14.25" x14ac:dyDescent="0.2">
      <c r="A1121" s="100"/>
      <c r="B1121" s="83"/>
    </row>
    <row r="1122" spans="1:2" ht="14.25" x14ac:dyDescent="0.2">
      <c r="A1122" s="100"/>
      <c r="B1122" s="83"/>
    </row>
    <row r="1123" spans="1:2" ht="14.25" x14ac:dyDescent="0.2">
      <c r="A1123" s="100"/>
      <c r="B1123" s="83"/>
    </row>
    <row r="1124" spans="1:2" ht="14.25" x14ac:dyDescent="0.2">
      <c r="A1124" s="100"/>
      <c r="B1124" s="83"/>
    </row>
    <row r="1125" spans="1:2" ht="14.25" x14ac:dyDescent="0.2">
      <c r="A1125" s="100"/>
      <c r="B1125" s="83"/>
    </row>
    <row r="1126" spans="1:2" ht="14.25" x14ac:dyDescent="0.2">
      <c r="A1126" s="100"/>
      <c r="B1126" s="83"/>
    </row>
    <row r="1127" spans="1:2" ht="14.25" x14ac:dyDescent="0.2">
      <c r="A1127" s="100"/>
      <c r="B1127" s="83"/>
    </row>
    <row r="1128" spans="1:2" ht="14.25" x14ac:dyDescent="0.2">
      <c r="A1128" s="100"/>
      <c r="B1128" s="83"/>
    </row>
    <row r="1129" spans="1:2" ht="14.25" x14ac:dyDescent="0.2">
      <c r="A1129" s="100"/>
      <c r="B1129" s="83"/>
    </row>
    <row r="1130" spans="1:2" ht="14.25" x14ac:dyDescent="0.2">
      <c r="A1130" s="100"/>
      <c r="B1130" s="83"/>
    </row>
    <row r="1131" spans="1:2" ht="14.25" x14ac:dyDescent="0.2">
      <c r="A1131" s="100"/>
      <c r="B1131" s="83"/>
    </row>
    <row r="1132" spans="1:2" ht="14.25" x14ac:dyDescent="0.2">
      <c r="A1132" s="100"/>
      <c r="B1132" s="83"/>
    </row>
    <row r="1133" spans="1:2" ht="14.25" x14ac:dyDescent="0.2">
      <c r="A1133" s="100"/>
      <c r="B1133" s="83"/>
    </row>
    <row r="1134" spans="1:2" ht="14.25" x14ac:dyDescent="0.2">
      <c r="A1134" s="100"/>
      <c r="B1134" s="83"/>
    </row>
    <row r="1135" spans="1:2" ht="14.25" x14ac:dyDescent="0.2">
      <c r="A1135" s="100"/>
      <c r="B1135" s="83"/>
    </row>
    <row r="1136" spans="1:2" ht="14.25" x14ac:dyDescent="0.2">
      <c r="A1136" s="100"/>
      <c r="B1136" s="83"/>
    </row>
    <row r="1137" spans="1:2" ht="14.25" x14ac:dyDescent="0.2">
      <c r="A1137" s="100"/>
      <c r="B1137" s="83"/>
    </row>
    <row r="1138" spans="1:2" ht="14.25" x14ac:dyDescent="0.2">
      <c r="A1138" s="100"/>
      <c r="B1138" s="83"/>
    </row>
    <row r="1139" spans="1:2" ht="14.25" x14ac:dyDescent="0.2">
      <c r="A1139" s="100"/>
      <c r="B1139" s="83"/>
    </row>
    <row r="1140" spans="1:2" ht="14.25" x14ac:dyDescent="0.2">
      <c r="A1140" s="100"/>
      <c r="B1140" s="83"/>
    </row>
    <row r="1141" spans="1:2" ht="14.25" x14ac:dyDescent="0.2">
      <c r="A1141" s="100"/>
      <c r="B1141" s="83"/>
    </row>
    <row r="1142" spans="1:2" ht="14.25" x14ac:dyDescent="0.2">
      <c r="A1142" s="100"/>
      <c r="B1142" s="83"/>
    </row>
    <row r="1143" spans="1:2" ht="14.25" x14ac:dyDescent="0.2">
      <c r="A1143" s="100"/>
      <c r="B1143" s="83"/>
    </row>
    <row r="1144" spans="1:2" ht="14.25" x14ac:dyDescent="0.2">
      <c r="A1144" s="100"/>
      <c r="B1144" s="83"/>
    </row>
    <row r="1145" spans="1:2" ht="14.25" x14ac:dyDescent="0.2">
      <c r="A1145" s="100"/>
      <c r="B1145" s="83"/>
    </row>
    <row r="1146" spans="1:2" ht="14.25" x14ac:dyDescent="0.2">
      <c r="A1146" s="100"/>
      <c r="B1146" s="83"/>
    </row>
    <row r="1147" spans="1:2" ht="14.25" x14ac:dyDescent="0.2">
      <c r="A1147" s="100"/>
      <c r="B1147" s="83"/>
    </row>
    <row r="1148" spans="1:2" ht="14.25" x14ac:dyDescent="0.2">
      <c r="A1148" s="100"/>
      <c r="B1148" s="83"/>
    </row>
    <row r="1149" spans="1:2" ht="14.25" x14ac:dyDescent="0.2">
      <c r="A1149" s="100"/>
      <c r="B1149" s="83"/>
    </row>
    <row r="1150" spans="1:2" ht="14.25" x14ac:dyDescent="0.2">
      <c r="A1150" s="100"/>
      <c r="B1150" s="83"/>
    </row>
    <row r="1151" spans="1:2" ht="14.25" x14ac:dyDescent="0.2">
      <c r="A1151" s="100"/>
      <c r="B1151" s="83"/>
    </row>
    <row r="1152" spans="1:2" ht="14.25" x14ac:dyDescent="0.2">
      <c r="A1152" s="100"/>
      <c r="B1152" s="83"/>
    </row>
    <row r="1153" spans="1:2" ht="14.25" x14ac:dyDescent="0.2">
      <c r="A1153" s="100"/>
      <c r="B1153" s="83"/>
    </row>
    <row r="1154" spans="1:2" ht="14.25" x14ac:dyDescent="0.2">
      <c r="A1154" s="100"/>
      <c r="B1154" s="83"/>
    </row>
    <row r="1155" spans="1:2" ht="14.25" x14ac:dyDescent="0.2">
      <c r="A1155" s="100"/>
      <c r="B1155" s="83"/>
    </row>
    <row r="1156" spans="1:2" ht="14.25" x14ac:dyDescent="0.2">
      <c r="A1156" s="100"/>
      <c r="B1156" s="83"/>
    </row>
    <row r="1157" spans="1:2" ht="14.25" x14ac:dyDescent="0.2">
      <c r="A1157" s="100"/>
      <c r="B1157" s="83"/>
    </row>
    <row r="1158" spans="1:2" ht="14.25" x14ac:dyDescent="0.2">
      <c r="A1158" s="100"/>
      <c r="B1158" s="83"/>
    </row>
    <row r="1159" spans="1:2" ht="14.25" x14ac:dyDescent="0.2">
      <c r="A1159" s="100"/>
      <c r="B1159" s="83"/>
    </row>
    <row r="1160" spans="1:2" ht="14.25" x14ac:dyDescent="0.2">
      <c r="A1160" s="100"/>
      <c r="B1160" s="83"/>
    </row>
    <row r="1161" spans="1:2" ht="14.25" x14ac:dyDescent="0.2">
      <c r="A1161" s="100"/>
      <c r="B1161" s="83"/>
    </row>
    <row r="1162" spans="1:2" ht="14.25" x14ac:dyDescent="0.2">
      <c r="A1162" s="100"/>
      <c r="B1162" s="83"/>
    </row>
    <row r="1163" spans="1:2" ht="14.25" x14ac:dyDescent="0.2">
      <c r="A1163" s="100"/>
      <c r="B1163" s="83"/>
    </row>
    <row r="1164" spans="1:2" ht="14.25" x14ac:dyDescent="0.2">
      <c r="A1164" s="100"/>
      <c r="B1164" s="83"/>
    </row>
    <row r="1165" spans="1:2" ht="14.25" x14ac:dyDescent="0.2">
      <c r="A1165" s="100"/>
      <c r="B1165" s="83"/>
    </row>
    <row r="1166" spans="1:2" ht="14.25" x14ac:dyDescent="0.2">
      <c r="A1166" s="100"/>
      <c r="B1166" s="83"/>
    </row>
    <row r="1167" spans="1:2" ht="14.25" x14ac:dyDescent="0.2">
      <c r="A1167" s="100"/>
      <c r="B1167" s="83"/>
    </row>
    <row r="1168" spans="1:2" ht="14.25" x14ac:dyDescent="0.2">
      <c r="A1168" s="100"/>
      <c r="B1168" s="83"/>
    </row>
    <row r="1169" spans="1:2" ht="14.25" x14ac:dyDescent="0.2">
      <c r="A1169" s="100"/>
      <c r="B1169" s="83"/>
    </row>
    <row r="1170" spans="1:2" ht="14.25" x14ac:dyDescent="0.2">
      <c r="A1170" s="100"/>
      <c r="B1170" s="83"/>
    </row>
    <row r="1171" spans="1:2" ht="14.25" x14ac:dyDescent="0.2">
      <c r="A1171" s="100"/>
      <c r="B1171" s="83"/>
    </row>
    <row r="1172" spans="1:2" ht="14.25" x14ac:dyDescent="0.2">
      <c r="A1172" s="100"/>
      <c r="B1172" s="83"/>
    </row>
    <row r="1173" spans="1:2" ht="14.25" x14ac:dyDescent="0.2">
      <c r="A1173" s="100"/>
      <c r="B1173" s="83"/>
    </row>
    <row r="1174" spans="1:2" ht="14.25" x14ac:dyDescent="0.2">
      <c r="A1174" s="100"/>
      <c r="B1174" s="83"/>
    </row>
    <row r="1175" spans="1:2" ht="14.25" x14ac:dyDescent="0.2">
      <c r="A1175" s="100"/>
      <c r="B1175" s="83"/>
    </row>
    <row r="1176" spans="1:2" ht="14.25" x14ac:dyDescent="0.2">
      <c r="A1176" s="100"/>
      <c r="B1176" s="83"/>
    </row>
    <row r="1177" spans="1:2" ht="14.25" x14ac:dyDescent="0.2">
      <c r="A1177" s="100"/>
      <c r="B1177" s="83"/>
    </row>
    <row r="1178" spans="1:2" ht="14.25" x14ac:dyDescent="0.2">
      <c r="A1178" s="100"/>
      <c r="B1178" s="83"/>
    </row>
    <row r="1179" spans="1:2" ht="14.25" x14ac:dyDescent="0.2">
      <c r="A1179" s="100"/>
      <c r="B1179" s="83"/>
    </row>
    <row r="1180" spans="1:2" ht="14.25" x14ac:dyDescent="0.2">
      <c r="A1180" s="100"/>
      <c r="B1180" s="83"/>
    </row>
    <row r="1181" spans="1:2" ht="14.25" x14ac:dyDescent="0.2">
      <c r="A1181" s="100"/>
      <c r="B1181" s="83"/>
    </row>
    <row r="1182" spans="1:2" ht="14.25" x14ac:dyDescent="0.2">
      <c r="A1182" s="100"/>
      <c r="B1182" s="83"/>
    </row>
    <row r="1183" spans="1:2" ht="14.25" x14ac:dyDescent="0.2">
      <c r="A1183" s="100"/>
      <c r="B1183" s="83"/>
    </row>
    <row r="1184" spans="1:2" ht="14.25" x14ac:dyDescent="0.2">
      <c r="A1184" s="100"/>
      <c r="B1184" s="83"/>
    </row>
    <row r="1185" spans="1:2" ht="14.25" x14ac:dyDescent="0.2">
      <c r="A1185" s="100"/>
      <c r="B1185" s="83"/>
    </row>
    <row r="1186" spans="1:2" ht="14.25" x14ac:dyDescent="0.2">
      <c r="A1186" s="100"/>
      <c r="B1186" s="83"/>
    </row>
    <row r="1187" spans="1:2" ht="14.25" x14ac:dyDescent="0.2">
      <c r="A1187" s="100"/>
      <c r="B1187" s="83"/>
    </row>
    <row r="1188" spans="1:2" ht="14.25" x14ac:dyDescent="0.2">
      <c r="A1188" s="100"/>
      <c r="B1188" s="83"/>
    </row>
    <row r="1189" spans="1:2" ht="14.25" x14ac:dyDescent="0.2">
      <c r="A1189" s="100"/>
      <c r="B1189" s="83"/>
    </row>
    <row r="1190" spans="1:2" ht="14.25" x14ac:dyDescent="0.2">
      <c r="A1190" s="100"/>
      <c r="B1190" s="83"/>
    </row>
    <row r="1191" spans="1:2" ht="14.25" x14ac:dyDescent="0.2">
      <c r="A1191" s="100"/>
      <c r="B1191" s="83"/>
    </row>
    <row r="1192" spans="1:2" ht="14.25" x14ac:dyDescent="0.2">
      <c r="A1192" s="100"/>
      <c r="B1192" s="83"/>
    </row>
    <row r="1193" spans="1:2" ht="14.25" x14ac:dyDescent="0.2">
      <c r="A1193" s="100"/>
      <c r="B1193" s="83"/>
    </row>
    <row r="1194" spans="1:2" ht="14.25" x14ac:dyDescent="0.2">
      <c r="A1194" s="100"/>
      <c r="B1194" s="83"/>
    </row>
    <row r="1195" spans="1:2" ht="14.25" x14ac:dyDescent="0.2">
      <c r="A1195" s="100"/>
      <c r="B1195" s="83"/>
    </row>
    <row r="1196" spans="1:2" ht="14.25" x14ac:dyDescent="0.2">
      <c r="A1196" s="100"/>
      <c r="B1196" s="83"/>
    </row>
    <row r="1197" spans="1:2" ht="14.25" x14ac:dyDescent="0.2">
      <c r="A1197" s="100"/>
      <c r="B1197" s="83"/>
    </row>
    <row r="1198" spans="1:2" ht="14.25" x14ac:dyDescent="0.2">
      <c r="A1198" s="100"/>
      <c r="B1198" s="83"/>
    </row>
    <row r="1199" spans="1:2" ht="14.25" x14ac:dyDescent="0.2">
      <c r="A1199" s="100"/>
      <c r="B1199" s="83"/>
    </row>
    <row r="1200" spans="1:2" ht="14.25" x14ac:dyDescent="0.2">
      <c r="A1200" s="100"/>
      <c r="B1200" s="83"/>
    </row>
    <row r="1201" spans="1:2" ht="14.25" x14ac:dyDescent="0.2">
      <c r="A1201" s="100"/>
      <c r="B1201" s="83"/>
    </row>
    <row r="1202" spans="1:2" ht="14.25" x14ac:dyDescent="0.2">
      <c r="A1202" s="100"/>
      <c r="B1202" s="83"/>
    </row>
    <row r="1203" spans="1:2" ht="14.25" x14ac:dyDescent="0.2">
      <c r="A1203" s="100"/>
      <c r="B1203" s="83"/>
    </row>
    <row r="1204" spans="1:2" ht="14.25" x14ac:dyDescent="0.2">
      <c r="A1204" s="100"/>
      <c r="B1204" s="83"/>
    </row>
    <row r="1205" spans="1:2" ht="14.25" x14ac:dyDescent="0.2">
      <c r="A1205" s="100"/>
      <c r="B1205" s="83"/>
    </row>
    <row r="1206" spans="1:2" ht="14.25" x14ac:dyDescent="0.2">
      <c r="A1206" s="100"/>
      <c r="B1206" s="83"/>
    </row>
    <row r="1207" spans="1:2" ht="14.25" x14ac:dyDescent="0.2">
      <c r="A1207" s="100"/>
      <c r="B1207" s="83"/>
    </row>
    <row r="1208" spans="1:2" ht="14.25" x14ac:dyDescent="0.2">
      <c r="A1208" s="100"/>
      <c r="B1208" s="83"/>
    </row>
    <row r="1209" spans="1:2" ht="14.25" x14ac:dyDescent="0.2">
      <c r="A1209" s="100"/>
      <c r="B1209" s="83"/>
    </row>
    <row r="1210" spans="1:2" ht="14.25" x14ac:dyDescent="0.2">
      <c r="A1210" s="100"/>
      <c r="B1210" s="83"/>
    </row>
    <row r="1211" spans="1:2" ht="14.25" x14ac:dyDescent="0.2">
      <c r="A1211" s="100"/>
      <c r="B1211" s="83"/>
    </row>
    <row r="1212" spans="1:2" ht="14.25" x14ac:dyDescent="0.2">
      <c r="A1212" s="100"/>
      <c r="B1212" s="83"/>
    </row>
    <row r="1213" spans="1:2" ht="14.25" x14ac:dyDescent="0.2">
      <c r="A1213" s="100"/>
      <c r="B1213" s="83"/>
    </row>
    <row r="1214" spans="1:2" ht="14.25" x14ac:dyDescent="0.2">
      <c r="A1214" s="100"/>
      <c r="B1214" s="83"/>
    </row>
    <row r="1215" spans="1:2" ht="14.25" x14ac:dyDescent="0.2">
      <c r="A1215" s="100"/>
      <c r="B1215" s="83"/>
    </row>
    <row r="1216" spans="1:2" ht="14.25" x14ac:dyDescent="0.2">
      <c r="A1216" s="100"/>
      <c r="B1216" s="83"/>
    </row>
    <row r="1217" spans="1:2" ht="14.25" x14ac:dyDescent="0.2">
      <c r="A1217" s="100"/>
      <c r="B1217" s="83"/>
    </row>
    <row r="1218" spans="1:2" ht="14.25" x14ac:dyDescent="0.2">
      <c r="A1218" s="100"/>
      <c r="B1218" s="83"/>
    </row>
    <row r="1219" spans="1:2" ht="14.25" x14ac:dyDescent="0.2">
      <c r="A1219" s="100"/>
      <c r="B1219" s="83"/>
    </row>
    <row r="1220" spans="1:2" ht="14.25" x14ac:dyDescent="0.2">
      <c r="A1220" s="100"/>
      <c r="B1220" s="83"/>
    </row>
    <row r="1221" spans="1:2" ht="14.25" x14ac:dyDescent="0.2">
      <c r="A1221" s="100"/>
      <c r="B1221" s="83"/>
    </row>
    <row r="1222" spans="1:2" ht="14.25" x14ac:dyDescent="0.2">
      <c r="A1222" s="100"/>
      <c r="B1222" s="83"/>
    </row>
    <row r="1223" spans="1:2" ht="14.25" x14ac:dyDescent="0.2">
      <c r="A1223" s="100"/>
      <c r="B1223" s="83"/>
    </row>
    <row r="1224" spans="1:2" ht="14.25" x14ac:dyDescent="0.2">
      <c r="A1224" s="100"/>
      <c r="B1224" s="83"/>
    </row>
    <row r="1225" spans="1:2" ht="14.25" x14ac:dyDescent="0.2">
      <c r="A1225" s="100"/>
      <c r="B1225" s="83"/>
    </row>
    <row r="1226" spans="1:2" ht="14.25" x14ac:dyDescent="0.2">
      <c r="A1226" s="100"/>
      <c r="B1226" s="83"/>
    </row>
    <row r="1227" spans="1:2" ht="14.25" x14ac:dyDescent="0.2">
      <c r="A1227" s="100"/>
      <c r="B1227" s="83"/>
    </row>
    <row r="1228" spans="1:2" ht="14.25" x14ac:dyDescent="0.2">
      <c r="A1228" s="100"/>
      <c r="B1228" s="83"/>
    </row>
    <row r="1229" spans="1:2" ht="14.25" x14ac:dyDescent="0.2">
      <c r="A1229" s="100"/>
      <c r="B1229" s="83"/>
    </row>
    <row r="1230" spans="1:2" ht="14.25" x14ac:dyDescent="0.2">
      <c r="A1230" s="100"/>
      <c r="B1230" s="83"/>
    </row>
    <row r="1231" spans="1:2" ht="14.25" x14ac:dyDescent="0.2">
      <c r="A1231" s="100"/>
      <c r="B1231" s="83"/>
    </row>
    <row r="1232" spans="1:2" ht="14.25" x14ac:dyDescent="0.2">
      <c r="A1232" s="100"/>
      <c r="B1232" s="83"/>
    </row>
    <row r="1233" spans="1:2" ht="14.25" x14ac:dyDescent="0.2">
      <c r="A1233" s="100"/>
      <c r="B1233" s="83"/>
    </row>
    <row r="1234" spans="1:2" ht="14.25" x14ac:dyDescent="0.2">
      <c r="A1234" s="100"/>
      <c r="B1234" s="83"/>
    </row>
    <row r="1235" spans="1:2" ht="14.25" x14ac:dyDescent="0.2">
      <c r="A1235" s="100"/>
      <c r="B1235" s="83"/>
    </row>
    <row r="1236" spans="1:2" ht="14.25" x14ac:dyDescent="0.2">
      <c r="A1236" s="100"/>
      <c r="B1236" s="83"/>
    </row>
    <row r="1237" spans="1:2" ht="14.25" x14ac:dyDescent="0.2">
      <c r="A1237" s="100"/>
      <c r="B1237" s="83"/>
    </row>
    <row r="1238" spans="1:2" ht="14.25" x14ac:dyDescent="0.2">
      <c r="A1238" s="100"/>
      <c r="B1238" s="83"/>
    </row>
    <row r="1239" spans="1:2" ht="14.25" x14ac:dyDescent="0.2">
      <c r="A1239" s="100"/>
      <c r="B1239" s="83"/>
    </row>
    <row r="1240" spans="1:2" ht="14.25" x14ac:dyDescent="0.2">
      <c r="A1240" s="100"/>
      <c r="B1240" s="83"/>
    </row>
    <row r="1241" spans="1:2" ht="14.25" x14ac:dyDescent="0.2">
      <c r="A1241" s="100"/>
      <c r="B1241" s="83"/>
    </row>
    <row r="1242" spans="1:2" ht="14.25" x14ac:dyDescent="0.2">
      <c r="A1242" s="100"/>
      <c r="B1242" s="83"/>
    </row>
    <row r="1243" spans="1:2" ht="14.25" x14ac:dyDescent="0.2">
      <c r="A1243" s="100"/>
      <c r="B1243" s="83"/>
    </row>
    <row r="1244" spans="1:2" ht="14.25" x14ac:dyDescent="0.2">
      <c r="A1244" s="100"/>
      <c r="B1244" s="83"/>
    </row>
    <row r="1245" spans="1:2" ht="14.25" x14ac:dyDescent="0.2">
      <c r="A1245" s="100"/>
      <c r="B1245" s="83"/>
    </row>
    <row r="1246" spans="1:2" ht="14.25" x14ac:dyDescent="0.2">
      <c r="A1246" s="100"/>
      <c r="B1246" s="83"/>
    </row>
    <row r="1247" spans="1:2" ht="14.25" x14ac:dyDescent="0.2">
      <c r="A1247" s="100"/>
      <c r="B1247" s="83"/>
    </row>
    <row r="1248" spans="1:2" ht="14.25" x14ac:dyDescent="0.2">
      <c r="A1248" s="100"/>
      <c r="B1248" s="83"/>
    </row>
    <row r="1249" spans="1:2" ht="14.25" x14ac:dyDescent="0.2">
      <c r="A1249" s="100"/>
      <c r="B1249" s="83"/>
    </row>
    <row r="1250" spans="1:2" ht="14.25" x14ac:dyDescent="0.2">
      <c r="A1250" s="100"/>
      <c r="B1250" s="83"/>
    </row>
    <row r="1251" spans="1:2" ht="14.25" x14ac:dyDescent="0.2">
      <c r="A1251" s="100"/>
      <c r="B1251" s="83"/>
    </row>
    <row r="1252" spans="1:2" ht="14.25" x14ac:dyDescent="0.2">
      <c r="A1252" s="100"/>
      <c r="B1252" s="83"/>
    </row>
    <row r="1253" spans="1:2" ht="14.25" x14ac:dyDescent="0.2">
      <c r="A1253" s="100"/>
      <c r="B1253" s="83"/>
    </row>
    <row r="1254" spans="1:2" ht="14.25" x14ac:dyDescent="0.2">
      <c r="A1254" s="100"/>
      <c r="B1254" s="83"/>
    </row>
    <row r="1255" spans="1:2" ht="14.25" x14ac:dyDescent="0.2">
      <c r="A1255" s="100"/>
      <c r="B1255" s="83"/>
    </row>
    <row r="1256" spans="1:2" ht="14.25" x14ac:dyDescent="0.2">
      <c r="A1256" s="100"/>
      <c r="B1256" s="83"/>
    </row>
    <row r="1257" spans="1:2" ht="14.25" x14ac:dyDescent="0.2">
      <c r="A1257" s="100"/>
      <c r="B1257" s="83"/>
    </row>
    <row r="1258" spans="1:2" ht="14.25" x14ac:dyDescent="0.2">
      <c r="A1258" s="100"/>
      <c r="B1258" s="83"/>
    </row>
    <row r="1259" spans="1:2" ht="14.25" x14ac:dyDescent="0.2">
      <c r="A1259" s="100"/>
      <c r="B1259" s="83"/>
    </row>
    <row r="1260" spans="1:2" ht="14.25" x14ac:dyDescent="0.2">
      <c r="A1260" s="100"/>
      <c r="B1260" s="83"/>
    </row>
    <row r="1261" spans="1:2" ht="14.25" x14ac:dyDescent="0.2">
      <c r="A1261" s="100"/>
      <c r="B1261" s="83"/>
    </row>
    <row r="1262" spans="1:2" ht="14.25" x14ac:dyDescent="0.2">
      <c r="A1262" s="100"/>
      <c r="B1262" s="83"/>
    </row>
    <row r="1263" spans="1:2" ht="14.25" x14ac:dyDescent="0.2">
      <c r="A1263" s="100"/>
      <c r="B1263" s="83"/>
    </row>
    <row r="1264" spans="1:2" ht="14.25" x14ac:dyDescent="0.2">
      <c r="A1264" s="100"/>
      <c r="B1264" s="83"/>
    </row>
    <row r="1265" spans="1:2" ht="14.25" x14ac:dyDescent="0.2">
      <c r="A1265" s="100"/>
      <c r="B1265" s="83"/>
    </row>
    <row r="1266" spans="1:2" ht="14.25" x14ac:dyDescent="0.2">
      <c r="A1266" s="100"/>
      <c r="B1266" s="83"/>
    </row>
    <row r="1267" spans="1:2" ht="14.25" x14ac:dyDescent="0.2">
      <c r="A1267" s="100"/>
      <c r="B1267" s="83"/>
    </row>
    <row r="1268" spans="1:2" ht="14.25" x14ac:dyDescent="0.2">
      <c r="A1268" s="100"/>
      <c r="B1268" s="83"/>
    </row>
    <row r="1269" spans="1:2" ht="14.25" x14ac:dyDescent="0.2">
      <c r="A1269" s="100"/>
      <c r="B1269" s="83"/>
    </row>
    <row r="1270" spans="1:2" ht="14.25" x14ac:dyDescent="0.2">
      <c r="A1270" s="100"/>
      <c r="B1270" s="83"/>
    </row>
    <row r="1271" spans="1:2" ht="14.25" x14ac:dyDescent="0.2">
      <c r="A1271" s="100"/>
      <c r="B1271" s="83"/>
    </row>
    <row r="1272" spans="1:2" ht="14.25" x14ac:dyDescent="0.2">
      <c r="A1272" s="100"/>
      <c r="B1272" s="83"/>
    </row>
    <row r="1273" spans="1:2" ht="14.25" x14ac:dyDescent="0.2">
      <c r="A1273" s="100"/>
      <c r="B1273" s="83"/>
    </row>
    <row r="1274" spans="1:2" ht="14.25" x14ac:dyDescent="0.2">
      <c r="A1274" s="100"/>
      <c r="B1274" s="83"/>
    </row>
    <row r="1275" spans="1:2" ht="14.25" x14ac:dyDescent="0.2">
      <c r="A1275" s="100"/>
      <c r="B1275" s="83"/>
    </row>
    <row r="1276" spans="1:2" ht="14.25" x14ac:dyDescent="0.2">
      <c r="A1276" s="100"/>
      <c r="B1276" s="83"/>
    </row>
    <row r="1277" spans="1:2" ht="14.25" x14ac:dyDescent="0.2">
      <c r="A1277" s="100"/>
      <c r="B1277" s="83"/>
    </row>
    <row r="1278" spans="1:2" ht="14.25" x14ac:dyDescent="0.2">
      <c r="A1278" s="100"/>
      <c r="B1278" s="83"/>
    </row>
    <row r="1279" spans="1:2" ht="14.25" x14ac:dyDescent="0.2">
      <c r="A1279" s="100"/>
      <c r="B1279" s="83"/>
    </row>
    <row r="1280" spans="1:2" ht="14.25" x14ac:dyDescent="0.2">
      <c r="A1280" s="100"/>
      <c r="B1280" s="83"/>
    </row>
    <row r="1281" spans="1:2" ht="14.25" x14ac:dyDescent="0.2">
      <c r="A1281" s="100"/>
      <c r="B1281" s="83"/>
    </row>
    <row r="1282" spans="1:2" ht="14.25" x14ac:dyDescent="0.2">
      <c r="A1282" s="100"/>
      <c r="B1282" s="83"/>
    </row>
    <row r="1283" spans="1:2" ht="14.25" x14ac:dyDescent="0.2">
      <c r="A1283" s="100"/>
      <c r="B1283" s="83"/>
    </row>
    <row r="1284" spans="1:2" ht="14.25" x14ac:dyDescent="0.2">
      <c r="A1284" s="100"/>
      <c r="B1284" s="83"/>
    </row>
    <row r="1285" spans="1:2" ht="14.25" x14ac:dyDescent="0.2">
      <c r="A1285" s="100"/>
      <c r="B1285" s="83"/>
    </row>
    <row r="1286" spans="1:2" ht="14.25" x14ac:dyDescent="0.2">
      <c r="A1286" s="100"/>
      <c r="B1286" s="83"/>
    </row>
    <row r="1287" spans="1:2" ht="14.25" x14ac:dyDescent="0.2">
      <c r="A1287" s="100"/>
      <c r="B1287" s="83"/>
    </row>
    <row r="1288" spans="1:2" ht="14.25" x14ac:dyDescent="0.2">
      <c r="A1288" s="100"/>
      <c r="B1288" s="83"/>
    </row>
    <row r="1289" spans="1:2" ht="14.25" x14ac:dyDescent="0.2">
      <c r="A1289" s="100"/>
      <c r="B1289" s="83"/>
    </row>
    <row r="1290" spans="1:2" ht="14.25" x14ac:dyDescent="0.2">
      <c r="A1290" s="100"/>
      <c r="B1290" s="83"/>
    </row>
    <row r="1291" spans="1:2" ht="14.25" x14ac:dyDescent="0.2">
      <c r="A1291" s="100"/>
      <c r="B1291" s="83"/>
    </row>
    <row r="1292" spans="1:2" ht="14.25" x14ac:dyDescent="0.2">
      <c r="A1292" s="100"/>
      <c r="B1292" s="83"/>
    </row>
    <row r="1293" spans="1:2" ht="14.25" x14ac:dyDescent="0.2">
      <c r="A1293" s="100"/>
      <c r="B1293" s="83"/>
    </row>
    <row r="1294" spans="1:2" ht="14.25" x14ac:dyDescent="0.2">
      <c r="A1294" s="100"/>
      <c r="B1294" s="83"/>
    </row>
    <row r="1295" spans="1:2" ht="14.25" x14ac:dyDescent="0.2">
      <c r="A1295" s="100"/>
      <c r="B1295" s="83"/>
    </row>
    <row r="1296" spans="1:2" ht="14.25" x14ac:dyDescent="0.2">
      <c r="A1296" s="100"/>
      <c r="B1296" s="83"/>
    </row>
    <row r="1297" spans="1:2" ht="14.25" x14ac:dyDescent="0.2">
      <c r="A1297" s="100"/>
      <c r="B1297" s="83"/>
    </row>
    <row r="1298" spans="1:2" ht="14.25" x14ac:dyDescent="0.2">
      <c r="A1298" s="100"/>
      <c r="B1298" s="83"/>
    </row>
    <row r="1299" spans="1:2" ht="14.25" x14ac:dyDescent="0.2">
      <c r="A1299" s="100"/>
      <c r="B1299" s="83"/>
    </row>
    <row r="1300" spans="1:2" ht="14.25" x14ac:dyDescent="0.2">
      <c r="A1300" s="100"/>
      <c r="B1300" s="83"/>
    </row>
    <row r="1301" spans="1:2" ht="14.25" x14ac:dyDescent="0.2">
      <c r="A1301" s="100"/>
      <c r="B1301" s="83"/>
    </row>
    <row r="1302" spans="1:2" ht="14.25" x14ac:dyDescent="0.2">
      <c r="A1302" s="100"/>
      <c r="B1302" s="83"/>
    </row>
    <row r="1303" spans="1:2" ht="14.25" x14ac:dyDescent="0.2">
      <c r="A1303" s="100"/>
      <c r="B1303" s="83"/>
    </row>
    <row r="1304" spans="1:2" ht="14.25" x14ac:dyDescent="0.2">
      <c r="A1304" s="100"/>
      <c r="B1304" s="83"/>
    </row>
    <row r="1305" spans="1:2" ht="14.25" x14ac:dyDescent="0.2">
      <c r="A1305" s="100"/>
      <c r="B1305" s="83"/>
    </row>
    <row r="1306" spans="1:2" ht="14.25" x14ac:dyDescent="0.2">
      <c r="A1306" s="100"/>
      <c r="B1306" s="83"/>
    </row>
    <row r="1307" spans="1:2" ht="14.25" x14ac:dyDescent="0.2">
      <c r="A1307" s="100"/>
      <c r="B1307" s="83"/>
    </row>
    <row r="1308" spans="1:2" ht="14.25" x14ac:dyDescent="0.2">
      <c r="A1308" s="100"/>
      <c r="B1308" s="83"/>
    </row>
    <row r="1309" spans="1:2" ht="14.25" x14ac:dyDescent="0.2">
      <c r="A1309" s="100"/>
      <c r="B1309" s="83"/>
    </row>
    <row r="1310" spans="1:2" ht="14.25" x14ac:dyDescent="0.2">
      <c r="A1310" s="100"/>
      <c r="B1310" s="83"/>
    </row>
    <row r="1311" spans="1:2" ht="14.25" x14ac:dyDescent="0.2">
      <c r="A1311" s="100"/>
      <c r="B1311" s="83"/>
    </row>
    <row r="1312" spans="1:2" ht="14.25" x14ac:dyDescent="0.2">
      <c r="A1312" s="100"/>
      <c r="B1312" s="83"/>
    </row>
    <row r="1313" spans="1:2" ht="14.25" x14ac:dyDescent="0.2">
      <c r="A1313" s="100"/>
      <c r="B1313" s="83"/>
    </row>
    <row r="1314" spans="1:2" ht="14.25" x14ac:dyDescent="0.2">
      <c r="A1314" s="100"/>
      <c r="B1314" s="83"/>
    </row>
    <row r="1315" spans="1:2" ht="14.25" x14ac:dyDescent="0.2">
      <c r="A1315" s="100"/>
      <c r="B1315" s="83"/>
    </row>
    <row r="1316" spans="1:2" ht="14.25" x14ac:dyDescent="0.2">
      <c r="A1316" s="100"/>
      <c r="B1316" s="83"/>
    </row>
    <row r="1317" spans="1:2" ht="14.25" x14ac:dyDescent="0.2">
      <c r="A1317" s="100"/>
      <c r="B1317" s="83"/>
    </row>
    <row r="1318" spans="1:2" ht="14.25" x14ac:dyDescent="0.2">
      <c r="A1318" s="100"/>
      <c r="B1318" s="83"/>
    </row>
    <row r="1319" spans="1:2" ht="14.25" x14ac:dyDescent="0.2">
      <c r="A1319" s="100"/>
      <c r="B1319" s="83"/>
    </row>
    <row r="1320" spans="1:2" ht="14.25" x14ac:dyDescent="0.2">
      <c r="A1320" s="100"/>
      <c r="B1320" s="83"/>
    </row>
    <row r="1321" spans="1:2" ht="14.25" x14ac:dyDescent="0.2">
      <c r="A1321" s="100"/>
      <c r="B1321" s="83"/>
    </row>
    <row r="1322" spans="1:2" ht="14.25" x14ac:dyDescent="0.2">
      <c r="A1322" s="100"/>
      <c r="B1322" s="83"/>
    </row>
    <row r="1323" spans="1:2" ht="14.25" x14ac:dyDescent="0.2">
      <c r="A1323" s="100"/>
      <c r="B1323" s="83"/>
    </row>
    <row r="1324" spans="1:2" ht="14.25" x14ac:dyDescent="0.2">
      <c r="A1324" s="100"/>
      <c r="B1324" s="83"/>
    </row>
    <row r="1325" spans="1:2" ht="14.25" x14ac:dyDescent="0.2">
      <c r="A1325" s="100"/>
      <c r="B1325" s="83"/>
    </row>
    <row r="1326" spans="1:2" ht="14.25" x14ac:dyDescent="0.2">
      <c r="A1326" s="100"/>
      <c r="B1326" s="83"/>
    </row>
    <row r="1327" spans="1:2" ht="14.25" x14ac:dyDescent="0.2">
      <c r="A1327" s="100"/>
      <c r="B1327" s="83"/>
    </row>
    <row r="1328" spans="1:2" ht="14.25" x14ac:dyDescent="0.2">
      <c r="A1328" s="100"/>
      <c r="B1328" s="83"/>
    </row>
    <row r="1329" spans="1:2" ht="14.25" x14ac:dyDescent="0.2">
      <c r="A1329" s="100"/>
      <c r="B1329" s="83"/>
    </row>
    <row r="1330" spans="1:2" ht="14.25" x14ac:dyDescent="0.2">
      <c r="A1330" s="100"/>
      <c r="B1330" s="83"/>
    </row>
    <row r="1331" spans="1:2" ht="14.25" x14ac:dyDescent="0.2">
      <c r="A1331" s="100"/>
      <c r="B1331" s="83"/>
    </row>
    <row r="1332" spans="1:2" ht="14.25" x14ac:dyDescent="0.2">
      <c r="A1332" s="100"/>
      <c r="B1332" s="83"/>
    </row>
    <row r="1333" spans="1:2" ht="14.25" x14ac:dyDescent="0.2">
      <c r="A1333" s="100"/>
      <c r="B1333" s="83"/>
    </row>
    <row r="1334" spans="1:2" ht="14.25" x14ac:dyDescent="0.2">
      <c r="A1334" s="100"/>
      <c r="B1334" s="83"/>
    </row>
    <row r="1335" spans="1:2" ht="14.25" x14ac:dyDescent="0.2">
      <c r="A1335" s="100"/>
      <c r="B1335" s="83"/>
    </row>
    <row r="1336" spans="1:2" ht="14.25" x14ac:dyDescent="0.2">
      <c r="A1336" s="100"/>
      <c r="B1336" s="83"/>
    </row>
    <row r="1337" spans="1:2" ht="14.25" x14ac:dyDescent="0.2">
      <c r="A1337" s="100"/>
      <c r="B1337" s="83"/>
    </row>
    <row r="1338" spans="1:2" ht="14.25" x14ac:dyDescent="0.2">
      <c r="A1338" s="100"/>
      <c r="B1338" s="83"/>
    </row>
    <row r="1339" spans="1:2" ht="14.25" x14ac:dyDescent="0.2">
      <c r="A1339" s="100"/>
      <c r="B1339" s="83"/>
    </row>
    <row r="1340" spans="1:2" ht="14.25" x14ac:dyDescent="0.2">
      <c r="A1340" s="100"/>
      <c r="B1340" s="83"/>
    </row>
    <row r="1341" spans="1:2" ht="14.25" x14ac:dyDescent="0.2">
      <c r="A1341" s="100"/>
      <c r="B1341" s="83"/>
    </row>
    <row r="1342" spans="1:2" ht="14.25" x14ac:dyDescent="0.2">
      <c r="A1342" s="100"/>
      <c r="B1342" s="83"/>
    </row>
    <row r="1343" spans="1:2" ht="14.25" x14ac:dyDescent="0.2">
      <c r="A1343" s="100"/>
      <c r="B1343" s="83"/>
    </row>
    <row r="1344" spans="1:2" ht="14.25" x14ac:dyDescent="0.2">
      <c r="A1344" s="100"/>
      <c r="B1344" s="83"/>
    </row>
    <row r="1345" spans="1:2" ht="14.25" x14ac:dyDescent="0.2">
      <c r="A1345" s="100"/>
      <c r="B1345" s="83"/>
    </row>
    <row r="1346" spans="1:2" ht="14.25" x14ac:dyDescent="0.2">
      <c r="A1346" s="100"/>
      <c r="B1346" s="83"/>
    </row>
    <row r="1347" spans="1:2" ht="14.25" x14ac:dyDescent="0.2">
      <c r="A1347" s="100"/>
      <c r="B1347" s="83"/>
    </row>
    <row r="1348" spans="1:2" ht="14.25" x14ac:dyDescent="0.2">
      <c r="A1348" s="100"/>
      <c r="B1348" s="83"/>
    </row>
    <row r="1349" spans="1:2" ht="14.25" x14ac:dyDescent="0.2">
      <c r="A1349" s="100"/>
      <c r="B1349" s="83"/>
    </row>
    <row r="1350" spans="1:2" ht="14.25" x14ac:dyDescent="0.2">
      <c r="A1350" s="100"/>
      <c r="B1350" s="83"/>
    </row>
    <row r="1351" spans="1:2" ht="14.25" x14ac:dyDescent="0.2">
      <c r="A1351" s="100"/>
      <c r="B1351" s="83"/>
    </row>
    <row r="1352" spans="1:2" ht="14.25" x14ac:dyDescent="0.2">
      <c r="A1352" s="100"/>
      <c r="B1352" s="83"/>
    </row>
    <row r="1353" spans="1:2" ht="14.25" x14ac:dyDescent="0.2">
      <c r="A1353" s="100"/>
      <c r="B1353" s="83"/>
    </row>
    <row r="1354" spans="1:2" ht="14.25" x14ac:dyDescent="0.2">
      <c r="A1354" s="100"/>
      <c r="B1354" s="83"/>
    </row>
    <row r="1355" spans="1:2" ht="14.25" x14ac:dyDescent="0.2">
      <c r="A1355" s="100"/>
      <c r="B1355" s="83"/>
    </row>
    <row r="1356" spans="1:2" ht="14.25" x14ac:dyDescent="0.2">
      <c r="A1356" s="100"/>
      <c r="B1356" s="83"/>
    </row>
    <row r="1357" spans="1:2" ht="14.25" x14ac:dyDescent="0.2">
      <c r="A1357" s="100"/>
      <c r="B1357" s="83"/>
    </row>
    <row r="1358" spans="1:2" ht="14.25" x14ac:dyDescent="0.2">
      <c r="A1358" s="100"/>
      <c r="B1358" s="83"/>
    </row>
    <row r="1359" spans="1:2" ht="14.25" x14ac:dyDescent="0.2">
      <c r="A1359" s="100"/>
      <c r="B1359" s="83"/>
    </row>
    <row r="1360" spans="1:2" ht="14.25" x14ac:dyDescent="0.2">
      <c r="A1360" s="100"/>
      <c r="B1360" s="83"/>
    </row>
    <row r="1361" spans="1:2" ht="14.25" x14ac:dyDescent="0.2">
      <c r="A1361" s="100"/>
      <c r="B1361" s="83"/>
    </row>
    <row r="1362" spans="1:2" ht="14.25" x14ac:dyDescent="0.2">
      <c r="A1362" s="100"/>
      <c r="B1362" s="83"/>
    </row>
    <row r="1363" spans="1:2" ht="14.25" x14ac:dyDescent="0.2">
      <c r="A1363" s="100"/>
      <c r="B1363" s="83"/>
    </row>
    <row r="1364" spans="1:2" ht="14.25" x14ac:dyDescent="0.2">
      <c r="A1364" s="100"/>
      <c r="B1364" s="83"/>
    </row>
    <row r="1365" spans="1:2" ht="14.25" x14ac:dyDescent="0.2">
      <c r="A1365" s="100"/>
      <c r="B1365" s="83"/>
    </row>
    <row r="1366" spans="1:2" ht="14.25" x14ac:dyDescent="0.2">
      <c r="A1366" s="100"/>
      <c r="B1366" s="83"/>
    </row>
    <row r="1367" spans="1:2" ht="14.25" x14ac:dyDescent="0.2">
      <c r="A1367" s="100"/>
      <c r="B1367" s="83"/>
    </row>
    <row r="1368" spans="1:2" ht="14.25" x14ac:dyDescent="0.2">
      <c r="A1368" s="100"/>
      <c r="B1368" s="83"/>
    </row>
    <row r="1369" spans="1:2" ht="14.25" x14ac:dyDescent="0.2">
      <c r="A1369" s="100"/>
      <c r="B1369" s="83"/>
    </row>
    <row r="1370" spans="1:2" ht="14.25" x14ac:dyDescent="0.2">
      <c r="A1370" s="100"/>
      <c r="B1370" s="83"/>
    </row>
    <row r="1371" spans="1:2" ht="14.25" x14ac:dyDescent="0.2">
      <c r="A1371" s="100"/>
      <c r="B1371" s="83"/>
    </row>
    <row r="1372" spans="1:2" ht="14.25" x14ac:dyDescent="0.2">
      <c r="A1372" s="100"/>
      <c r="B1372" s="83"/>
    </row>
    <row r="1373" spans="1:2" ht="14.25" x14ac:dyDescent="0.2">
      <c r="A1373" s="100"/>
      <c r="B1373" s="83"/>
    </row>
    <row r="1374" spans="1:2" ht="14.25" x14ac:dyDescent="0.2">
      <c r="A1374" s="100"/>
      <c r="B1374" s="83"/>
    </row>
    <row r="1375" spans="1:2" ht="14.25" x14ac:dyDescent="0.2">
      <c r="A1375" s="100"/>
      <c r="B1375" s="83"/>
    </row>
    <row r="1376" spans="1:2" ht="14.25" x14ac:dyDescent="0.2">
      <c r="A1376" s="100"/>
      <c r="B1376" s="83"/>
    </row>
    <row r="1377" spans="1:2" ht="14.25" x14ac:dyDescent="0.2">
      <c r="A1377" s="100"/>
      <c r="B1377" s="83"/>
    </row>
    <row r="1378" spans="1:2" ht="14.25" x14ac:dyDescent="0.2">
      <c r="A1378" s="100"/>
      <c r="B1378" s="83"/>
    </row>
    <row r="1379" spans="1:2" ht="14.25" x14ac:dyDescent="0.2">
      <c r="A1379" s="100"/>
      <c r="B1379" s="83"/>
    </row>
    <row r="1380" spans="1:2" ht="14.25" x14ac:dyDescent="0.2">
      <c r="A1380" s="100"/>
      <c r="B1380" s="83"/>
    </row>
    <row r="1381" spans="1:2" ht="14.25" x14ac:dyDescent="0.2">
      <c r="A1381" s="100"/>
      <c r="B1381" s="83"/>
    </row>
    <row r="1382" spans="1:2" ht="14.25" x14ac:dyDescent="0.2">
      <c r="A1382" s="100"/>
      <c r="B1382" s="83"/>
    </row>
    <row r="1383" spans="1:2" ht="14.25" x14ac:dyDescent="0.2">
      <c r="A1383" s="100"/>
      <c r="B1383" s="83"/>
    </row>
    <row r="1384" spans="1:2" ht="14.25" x14ac:dyDescent="0.2">
      <c r="A1384" s="100"/>
      <c r="B1384" s="83"/>
    </row>
    <row r="1385" spans="1:2" ht="14.25" x14ac:dyDescent="0.2">
      <c r="A1385" s="100"/>
      <c r="B1385" s="83"/>
    </row>
    <row r="1386" spans="1:2" ht="14.25" x14ac:dyDescent="0.2">
      <c r="A1386" s="100"/>
      <c r="B1386" s="83"/>
    </row>
    <row r="1387" spans="1:2" ht="14.25" x14ac:dyDescent="0.2">
      <c r="A1387" s="100"/>
      <c r="B1387" s="83"/>
    </row>
    <row r="1388" spans="1:2" ht="14.25" x14ac:dyDescent="0.2">
      <c r="A1388" s="100"/>
      <c r="B1388" s="83"/>
    </row>
    <row r="1389" spans="1:2" ht="14.25" x14ac:dyDescent="0.2">
      <c r="A1389" s="100"/>
      <c r="B1389" s="83"/>
    </row>
    <row r="1390" spans="1:2" ht="14.25" x14ac:dyDescent="0.2">
      <c r="A1390" s="100"/>
      <c r="B1390" s="83"/>
    </row>
    <row r="1391" spans="1:2" ht="14.25" x14ac:dyDescent="0.2">
      <c r="A1391" s="100"/>
      <c r="B1391" s="83"/>
    </row>
    <row r="1392" spans="1:2" ht="14.25" x14ac:dyDescent="0.2">
      <c r="A1392" s="100"/>
      <c r="B1392" s="83"/>
    </row>
    <row r="1393" spans="1:2" ht="14.25" x14ac:dyDescent="0.2">
      <c r="A1393" s="100"/>
      <c r="B1393" s="83"/>
    </row>
    <row r="1394" spans="1:2" ht="14.25" x14ac:dyDescent="0.2">
      <c r="A1394" s="100"/>
      <c r="B1394" s="83"/>
    </row>
    <row r="1395" spans="1:2" ht="14.25" x14ac:dyDescent="0.2">
      <c r="A1395" s="100"/>
      <c r="B1395" s="83"/>
    </row>
    <row r="1396" spans="1:2" ht="14.25" x14ac:dyDescent="0.2">
      <c r="A1396" s="100"/>
      <c r="B1396" s="83"/>
    </row>
    <row r="1397" spans="1:2" ht="14.25" x14ac:dyDescent="0.2">
      <c r="A1397" s="100"/>
      <c r="B1397" s="83"/>
    </row>
    <row r="1398" spans="1:2" ht="14.25" x14ac:dyDescent="0.2">
      <c r="A1398" s="100"/>
      <c r="B1398" s="83"/>
    </row>
    <row r="1399" spans="1:2" ht="14.25" x14ac:dyDescent="0.2">
      <c r="A1399" s="100"/>
      <c r="B1399" s="83"/>
    </row>
    <row r="1400" spans="1:2" ht="14.25" x14ac:dyDescent="0.2">
      <c r="A1400" s="100"/>
      <c r="B1400" s="83"/>
    </row>
    <row r="1401" spans="1:2" ht="14.25" x14ac:dyDescent="0.2">
      <c r="A1401" s="100"/>
      <c r="B1401" s="83"/>
    </row>
    <row r="1402" spans="1:2" ht="14.25" x14ac:dyDescent="0.2">
      <c r="A1402" s="100"/>
      <c r="B1402" s="83"/>
    </row>
    <row r="1403" spans="1:2" ht="14.25" x14ac:dyDescent="0.2">
      <c r="A1403" s="100"/>
      <c r="B1403" s="83"/>
    </row>
    <row r="1404" spans="1:2" ht="14.25" x14ac:dyDescent="0.2">
      <c r="A1404" s="100"/>
      <c r="B1404" s="83"/>
    </row>
    <row r="1405" spans="1:2" ht="14.25" x14ac:dyDescent="0.2">
      <c r="A1405" s="100"/>
      <c r="B1405" s="83"/>
    </row>
    <row r="1406" spans="1:2" ht="14.25" x14ac:dyDescent="0.2">
      <c r="A1406" s="100"/>
      <c r="B1406" s="83"/>
    </row>
    <row r="1407" spans="1:2" ht="14.25" x14ac:dyDescent="0.2">
      <c r="A1407" s="100"/>
      <c r="B1407" s="83"/>
    </row>
    <row r="1408" spans="1:2" ht="14.25" x14ac:dyDescent="0.2">
      <c r="A1408" s="100"/>
      <c r="B1408" s="83"/>
    </row>
    <row r="1409" spans="1:2" ht="14.25" x14ac:dyDescent="0.2">
      <c r="A1409" s="100"/>
      <c r="B1409" s="83"/>
    </row>
    <row r="1410" spans="1:2" ht="14.25" x14ac:dyDescent="0.2">
      <c r="A1410" s="100"/>
      <c r="B1410" s="83"/>
    </row>
    <row r="1411" spans="1:2" ht="14.25" x14ac:dyDescent="0.2">
      <c r="A1411" s="100"/>
      <c r="B1411" s="83"/>
    </row>
    <row r="1412" spans="1:2" ht="14.25" x14ac:dyDescent="0.2">
      <c r="A1412" s="100"/>
      <c r="B1412" s="83"/>
    </row>
    <row r="1413" spans="1:2" ht="14.25" x14ac:dyDescent="0.2">
      <c r="A1413" s="100"/>
      <c r="B1413" s="83"/>
    </row>
    <row r="1414" spans="1:2" ht="14.25" x14ac:dyDescent="0.2">
      <c r="A1414" s="100"/>
      <c r="B1414" s="83"/>
    </row>
    <row r="1415" spans="1:2" ht="14.25" x14ac:dyDescent="0.2">
      <c r="A1415" s="100"/>
      <c r="B1415" s="83"/>
    </row>
    <row r="1416" spans="1:2" ht="14.25" x14ac:dyDescent="0.2">
      <c r="A1416" s="100"/>
      <c r="B1416" s="83"/>
    </row>
    <row r="1417" spans="1:2" ht="14.25" x14ac:dyDescent="0.2">
      <c r="A1417" s="100"/>
      <c r="B1417" s="83"/>
    </row>
    <row r="1418" spans="1:2" ht="14.25" x14ac:dyDescent="0.2">
      <c r="A1418" s="100"/>
      <c r="B1418" s="83"/>
    </row>
    <row r="1419" spans="1:2" ht="14.25" x14ac:dyDescent="0.2">
      <c r="A1419" s="100"/>
      <c r="B1419" s="83"/>
    </row>
    <row r="1420" spans="1:2" ht="14.25" x14ac:dyDescent="0.2">
      <c r="A1420" s="100"/>
      <c r="B1420" s="83"/>
    </row>
    <row r="1421" spans="1:2" ht="14.25" x14ac:dyDescent="0.2">
      <c r="A1421" s="100"/>
      <c r="B1421" s="83"/>
    </row>
    <row r="1422" spans="1:2" ht="14.25" x14ac:dyDescent="0.2">
      <c r="A1422" s="100"/>
      <c r="B1422" s="83"/>
    </row>
    <row r="1423" spans="1:2" ht="14.25" x14ac:dyDescent="0.2">
      <c r="A1423" s="100"/>
      <c r="B1423" s="83"/>
    </row>
    <row r="1424" spans="1:2" ht="14.25" x14ac:dyDescent="0.2">
      <c r="A1424" s="100"/>
      <c r="B1424" s="83"/>
    </row>
    <row r="1425" spans="1:2" ht="14.25" x14ac:dyDescent="0.2">
      <c r="A1425" s="100"/>
      <c r="B1425" s="83"/>
    </row>
    <row r="1426" spans="1:2" ht="14.25" x14ac:dyDescent="0.2">
      <c r="A1426" s="100"/>
      <c r="B1426" s="83"/>
    </row>
    <row r="1427" spans="1:2" ht="14.25" x14ac:dyDescent="0.2">
      <c r="A1427" s="100"/>
      <c r="B1427" s="83"/>
    </row>
    <row r="1428" spans="1:2" ht="14.25" x14ac:dyDescent="0.2">
      <c r="A1428" s="100"/>
      <c r="B1428" s="83"/>
    </row>
    <row r="1429" spans="1:2" ht="14.25" x14ac:dyDescent="0.2">
      <c r="A1429" s="100"/>
      <c r="B1429" s="83"/>
    </row>
    <row r="1430" spans="1:2" ht="14.25" x14ac:dyDescent="0.2">
      <c r="A1430" s="100"/>
      <c r="B1430" s="83"/>
    </row>
    <row r="1431" spans="1:2" ht="14.25" x14ac:dyDescent="0.2">
      <c r="A1431" s="100"/>
      <c r="B1431" s="83"/>
    </row>
    <row r="1432" spans="1:2" ht="14.25" x14ac:dyDescent="0.2">
      <c r="A1432" s="100"/>
      <c r="B1432" s="83"/>
    </row>
    <row r="1433" spans="1:2" ht="14.25" x14ac:dyDescent="0.2">
      <c r="A1433" s="100"/>
      <c r="B1433" s="83"/>
    </row>
    <row r="1434" spans="1:2" ht="14.25" x14ac:dyDescent="0.2">
      <c r="A1434" s="100"/>
      <c r="B1434" s="83"/>
    </row>
    <row r="1435" spans="1:2" ht="14.25" x14ac:dyDescent="0.2">
      <c r="A1435" s="100"/>
      <c r="B1435" s="83"/>
    </row>
    <row r="1436" spans="1:2" ht="14.25" x14ac:dyDescent="0.2">
      <c r="A1436" s="100"/>
      <c r="B1436" s="83"/>
    </row>
    <row r="1437" spans="1:2" ht="14.25" x14ac:dyDescent="0.2">
      <c r="A1437" s="100"/>
      <c r="B1437" s="83"/>
    </row>
    <row r="1438" spans="1:2" ht="14.25" x14ac:dyDescent="0.2">
      <c r="A1438" s="100"/>
      <c r="B1438" s="83"/>
    </row>
    <row r="1439" spans="1:2" ht="14.25" x14ac:dyDescent="0.2">
      <c r="A1439" s="100"/>
      <c r="B1439" s="83"/>
    </row>
    <row r="1440" spans="1:2" ht="14.25" x14ac:dyDescent="0.2">
      <c r="A1440" s="100"/>
      <c r="B1440" s="83"/>
    </row>
    <row r="1441" spans="1:2" ht="14.25" x14ac:dyDescent="0.2">
      <c r="A1441" s="100"/>
      <c r="B1441" s="83"/>
    </row>
    <row r="1442" spans="1:2" ht="14.25" x14ac:dyDescent="0.2">
      <c r="A1442" s="100"/>
      <c r="B1442" s="83"/>
    </row>
    <row r="1443" spans="1:2" ht="14.25" x14ac:dyDescent="0.2">
      <c r="A1443" s="100"/>
      <c r="B1443" s="83"/>
    </row>
    <row r="1444" spans="1:2" ht="14.25" x14ac:dyDescent="0.2">
      <c r="A1444" s="100"/>
      <c r="B1444" s="83"/>
    </row>
    <row r="1445" spans="1:2" ht="14.25" x14ac:dyDescent="0.2">
      <c r="A1445" s="100"/>
      <c r="B1445" s="83"/>
    </row>
    <row r="1446" spans="1:2" ht="14.25" x14ac:dyDescent="0.2">
      <c r="A1446" s="100"/>
      <c r="B1446" s="83"/>
    </row>
    <row r="1447" spans="1:2" ht="14.25" x14ac:dyDescent="0.2">
      <c r="A1447" s="100"/>
      <c r="B1447" s="83"/>
    </row>
    <row r="1448" spans="1:2" ht="14.25" x14ac:dyDescent="0.2">
      <c r="A1448" s="100"/>
      <c r="B1448" s="83"/>
    </row>
    <row r="1449" spans="1:2" ht="14.25" x14ac:dyDescent="0.2">
      <c r="A1449" s="100"/>
      <c r="B1449" s="83"/>
    </row>
    <row r="1450" spans="1:2" ht="14.25" x14ac:dyDescent="0.2">
      <c r="A1450" s="100"/>
      <c r="B1450" s="83"/>
    </row>
    <row r="1451" spans="1:2" ht="14.25" x14ac:dyDescent="0.2">
      <c r="A1451" s="100"/>
      <c r="B1451" s="83"/>
    </row>
    <row r="1452" spans="1:2" ht="14.25" x14ac:dyDescent="0.2">
      <c r="A1452" s="100"/>
      <c r="B1452" s="83"/>
    </row>
    <row r="1453" spans="1:2" ht="14.25" x14ac:dyDescent="0.2">
      <c r="A1453" s="100"/>
      <c r="B1453" s="83"/>
    </row>
    <row r="1454" spans="1:2" ht="14.25" x14ac:dyDescent="0.2">
      <c r="A1454" s="100"/>
      <c r="B1454" s="83"/>
    </row>
    <row r="1455" spans="1:2" ht="14.25" x14ac:dyDescent="0.2">
      <c r="A1455" s="100"/>
      <c r="B1455" s="83"/>
    </row>
    <row r="1456" spans="1:2" ht="14.25" x14ac:dyDescent="0.2">
      <c r="A1456" s="100"/>
      <c r="B1456" s="83"/>
    </row>
    <row r="1457" spans="1:2" ht="14.25" x14ac:dyDescent="0.2">
      <c r="A1457" s="100"/>
      <c r="B1457" s="83"/>
    </row>
    <row r="1458" spans="1:2" ht="14.25" x14ac:dyDescent="0.2">
      <c r="A1458" s="100"/>
      <c r="B1458" s="83"/>
    </row>
    <row r="1459" spans="1:2" ht="14.25" x14ac:dyDescent="0.2">
      <c r="A1459" s="100"/>
      <c r="B1459" s="83"/>
    </row>
    <row r="1460" spans="1:2" ht="14.25" x14ac:dyDescent="0.2">
      <c r="A1460" s="100"/>
      <c r="B1460" s="83"/>
    </row>
    <row r="1461" spans="1:2" ht="14.25" x14ac:dyDescent="0.2">
      <c r="A1461" s="100"/>
      <c r="B1461" s="83"/>
    </row>
    <row r="1462" spans="1:2" ht="14.25" x14ac:dyDescent="0.2">
      <c r="A1462" s="100"/>
      <c r="B1462" s="83"/>
    </row>
    <row r="1463" spans="1:2" ht="14.25" x14ac:dyDescent="0.2">
      <c r="A1463" s="100"/>
      <c r="B1463" s="83"/>
    </row>
    <row r="1464" spans="1:2" ht="14.25" x14ac:dyDescent="0.2">
      <c r="A1464" s="100"/>
      <c r="B1464" s="83"/>
    </row>
    <row r="1465" spans="1:2" ht="14.25" x14ac:dyDescent="0.2">
      <c r="A1465" s="100"/>
      <c r="B1465" s="83"/>
    </row>
    <row r="1466" spans="1:2" ht="14.25" x14ac:dyDescent="0.2">
      <c r="A1466" s="100"/>
      <c r="B1466" s="83"/>
    </row>
    <row r="1467" spans="1:2" ht="14.25" x14ac:dyDescent="0.2">
      <c r="A1467" s="100"/>
      <c r="B1467" s="83"/>
    </row>
    <row r="1468" spans="1:2" ht="14.25" x14ac:dyDescent="0.2">
      <c r="A1468" s="100"/>
      <c r="B1468" s="83"/>
    </row>
    <row r="1469" spans="1:2" ht="14.25" x14ac:dyDescent="0.2">
      <c r="A1469" s="100"/>
      <c r="B1469" s="83"/>
    </row>
    <row r="1470" spans="1:2" ht="14.25" x14ac:dyDescent="0.2">
      <c r="A1470" s="100"/>
      <c r="B1470" s="83"/>
    </row>
    <row r="1471" spans="1:2" ht="14.25" x14ac:dyDescent="0.2">
      <c r="A1471" s="100"/>
      <c r="B1471" s="83"/>
    </row>
    <row r="1472" spans="1:2" ht="14.25" x14ac:dyDescent="0.2">
      <c r="A1472" s="100"/>
      <c r="B1472" s="83"/>
    </row>
    <row r="1473" spans="1:2" ht="14.25" x14ac:dyDescent="0.2">
      <c r="A1473" s="100"/>
      <c r="B1473" s="83"/>
    </row>
    <row r="1474" spans="1:2" ht="14.25" x14ac:dyDescent="0.2">
      <c r="A1474" s="100"/>
      <c r="B1474" s="83"/>
    </row>
    <row r="1475" spans="1:2" ht="14.25" x14ac:dyDescent="0.2">
      <c r="A1475" s="100"/>
      <c r="B1475" s="83"/>
    </row>
    <row r="1476" spans="1:2" ht="14.25" x14ac:dyDescent="0.2">
      <c r="A1476" s="100"/>
      <c r="B1476" s="83"/>
    </row>
    <row r="1477" spans="1:2" ht="14.25" x14ac:dyDescent="0.2">
      <c r="A1477" s="100"/>
      <c r="B1477" s="83"/>
    </row>
    <row r="1478" spans="1:2" ht="14.25" x14ac:dyDescent="0.2">
      <c r="A1478" s="100"/>
      <c r="B1478" s="83"/>
    </row>
    <row r="1479" spans="1:2" ht="14.25" x14ac:dyDescent="0.2">
      <c r="A1479" s="100"/>
      <c r="B1479" s="83"/>
    </row>
    <row r="1480" spans="1:2" ht="14.25" x14ac:dyDescent="0.2">
      <c r="A1480" s="100"/>
      <c r="B1480" s="83"/>
    </row>
    <row r="1481" spans="1:2" ht="14.25" x14ac:dyDescent="0.2">
      <c r="A1481" s="100"/>
      <c r="B1481" s="83"/>
    </row>
    <row r="1482" spans="1:2" ht="14.25" x14ac:dyDescent="0.2">
      <c r="A1482" s="100"/>
      <c r="B1482" s="83"/>
    </row>
    <row r="1483" spans="1:2" ht="14.25" x14ac:dyDescent="0.2">
      <c r="A1483" s="100"/>
      <c r="B1483" s="83"/>
    </row>
    <row r="1484" spans="1:2" ht="14.25" x14ac:dyDescent="0.2">
      <c r="A1484" s="100"/>
      <c r="B1484" s="83"/>
    </row>
    <row r="1485" spans="1:2" ht="14.25" x14ac:dyDescent="0.2">
      <c r="A1485" s="100"/>
      <c r="B1485" s="83"/>
    </row>
    <row r="1486" spans="1:2" ht="14.25" x14ac:dyDescent="0.2">
      <c r="A1486" s="100"/>
      <c r="B1486" s="83"/>
    </row>
    <row r="1487" spans="1:2" ht="14.25" x14ac:dyDescent="0.2">
      <c r="A1487" s="100"/>
      <c r="B1487" s="83"/>
    </row>
    <row r="1488" spans="1:2" ht="14.25" x14ac:dyDescent="0.2">
      <c r="A1488" s="100"/>
      <c r="B1488" s="83"/>
    </row>
    <row r="1489" spans="1:2" ht="14.25" x14ac:dyDescent="0.2">
      <c r="A1489" s="100"/>
      <c r="B1489" s="83"/>
    </row>
    <row r="1490" spans="1:2" ht="14.25" x14ac:dyDescent="0.2">
      <c r="A1490" s="100"/>
      <c r="B1490" s="83"/>
    </row>
    <row r="1491" spans="1:2" ht="14.25" x14ac:dyDescent="0.2">
      <c r="A1491" s="100"/>
      <c r="B1491" s="83"/>
    </row>
    <row r="1492" spans="1:2" ht="14.25" x14ac:dyDescent="0.2">
      <c r="A1492" s="100"/>
      <c r="B1492" s="83"/>
    </row>
    <row r="1493" spans="1:2" ht="14.25" x14ac:dyDescent="0.2">
      <c r="A1493" s="100"/>
      <c r="B1493" s="83"/>
    </row>
    <row r="1494" spans="1:2" ht="14.25" x14ac:dyDescent="0.2">
      <c r="A1494" s="100"/>
      <c r="B1494" s="83"/>
    </row>
    <row r="1495" spans="1:2" ht="14.25" x14ac:dyDescent="0.2">
      <c r="A1495" s="100"/>
      <c r="B1495" s="83"/>
    </row>
    <row r="1496" spans="1:2" ht="14.25" x14ac:dyDescent="0.2">
      <c r="A1496" s="100"/>
      <c r="B1496" s="83"/>
    </row>
    <row r="1497" spans="1:2" ht="14.25" x14ac:dyDescent="0.2">
      <c r="A1497" s="100"/>
      <c r="B1497" s="83"/>
    </row>
    <row r="1498" spans="1:2" ht="14.25" x14ac:dyDescent="0.2">
      <c r="A1498" s="100"/>
      <c r="B1498" s="83"/>
    </row>
    <row r="1499" spans="1:2" ht="14.25" x14ac:dyDescent="0.2">
      <c r="A1499" s="100"/>
      <c r="B1499" s="83"/>
    </row>
    <row r="1500" spans="1:2" ht="14.25" x14ac:dyDescent="0.2">
      <c r="A1500" s="100"/>
      <c r="B1500" s="83"/>
    </row>
    <row r="1501" spans="1:2" ht="14.25" x14ac:dyDescent="0.2">
      <c r="A1501" s="100"/>
      <c r="B1501" s="83"/>
    </row>
    <row r="1502" spans="1:2" ht="14.25" x14ac:dyDescent="0.2">
      <c r="A1502" s="100"/>
      <c r="B1502" s="83"/>
    </row>
    <row r="1503" spans="1:2" ht="14.25" x14ac:dyDescent="0.2">
      <c r="A1503" s="100"/>
      <c r="B1503" s="83"/>
    </row>
    <row r="1504" spans="1:2" ht="14.25" x14ac:dyDescent="0.2">
      <c r="A1504" s="100"/>
      <c r="B1504" s="83"/>
    </row>
    <row r="1505" spans="1:2" ht="14.25" x14ac:dyDescent="0.2">
      <c r="A1505" s="100"/>
      <c r="B1505" s="83"/>
    </row>
    <row r="1506" spans="1:2" ht="14.25" x14ac:dyDescent="0.2">
      <c r="A1506" s="100"/>
      <c r="B1506" s="83"/>
    </row>
    <row r="1507" spans="1:2" ht="14.25" x14ac:dyDescent="0.2">
      <c r="A1507" s="100"/>
      <c r="B1507" s="83"/>
    </row>
    <row r="1508" spans="1:2" ht="14.25" x14ac:dyDescent="0.2">
      <c r="A1508" s="100"/>
      <c r="B1508" s="83"/>
    </row>
    <row r="1509" spans="1:2" ht="14.25" x14ac:dyDescent="0.2">
      <c r="A1509" s="100"/>
      <c r="B1509" s="83"/>
    </row>
    <row r="1510" spans="1:2" ht="14.25" x14ac:dyDescent="0.2">
      <c r="A1510" s="100"/>
      <c r="B1510" s="83"/>
    </row>
    <row r="1511" spans="1:2" ht="14.25" x14ac:dyDescent="0.2">
      <c r="A1511" s="100"/>
      <c r="B1511" s="83"/>
    </row>
    <row r="1512" spans="1:2" ht="14.25" x14ac:dyDescent="0.2">
      <c r="A1512" s="100"/>
      <c r="B1512" s="83"/>
    </row>
    <row r="1513" spans="1:2" ht="14.25" x14ac:dyDescent="0.2">
      <c r="A1513" s="100"/>
      <c r="B1513" s="83"/>
    </row>
    <row r="1514" spans="1:2" ht="14.25" x14ac:dyDescent="0.2">
      <c r="A1514" s="100"/>
      <c r="B1514" s="83"/>
    </row>
    <row r="1515" spans="1:2" ht="14.25" x14ac:dyDescent="0.2">
      <c r="A1515" s="100"/>
      <c r="B1515" s="83"/>
    </row>
    <row r="1516" spans="1:2" ht="14.25" x14ac:dyDescent="0.2">
      <c r="A1516" s="100"/>
      <c r="B1516" s="83"/>
    </row>
    <row r="1517" spans="1:2" ht="14.25" x14ac:dyDescent="0.2">
      <c r="A1517" s="100"/>
      <c r="B1517" s="83"/>
    </row>
    <row r="1518" spans="1:2" ht="14.25" x14ac:dyDescent="0.2">
      <c r="A1518" s="100"/>
      <c r="B1518" s="83"/>
    </row>
    <row r="1519" spans="1:2" ht="14.25" x14ac:dyDescent="0.2">
      <c r="A1519" s="100"/>
      <c r="B1519" s="83"/>
    </row>
    <row r="1520" spans="1:2" ht="14.25" x14ac:dyDescent="0.2">
      <c r="A1520" s="100"/>
      <c r="B1520" s="83"/>
    </row>
    <row r="1521" spans="1:2" ht="14.25" x14ac:dyDescent="0.2">
      <c r="A1521" s="100"/>
      <c r="B1521" s="83"/>
    </row>
    <row r="1522" spans="1:2" ht="14.25" x14ac:dyDescent="0.2">
      <c r="A1522" s="100"/>
      <c r="B1522" s="83"/>
    </row>
    <row r="1523" spans="1:2" ht="14.25" x14ac:dyDescent="0.2">
      <c r="A1523" s="100"/>
      <c r="B1523" s="83"/>
    </row>
    <row r="1524" spans="1:2" ht="14.25" x14ac:dyDescent="0.2">
      <c r="A1524" s="100"/>
      <c r="B1524" s="83"/>
    </row>
    <row r="1525" spans="1:2" ht="14.25" x14ac:dyDescent="0.2">
      <c r="A1525" s="100"/>
      <c r="B1525" s="83"/>
    </row>
    <row r="1526" spans="1:2" ht="14.25" x14ac:dyDescent="0.2">
      <c r="A1526" s="100"/>
      <c r="B1526" s="83"/>
    </row>
    <row r="1527" spans="1:2" ht="14.25" x14ac:dyDescent="0.2">
      <c r="A1527" s="100"/>
      <c r="B1527" s="83"/>
    </row>
    <row r="1528" spans="1:2" ht="14.25" x14ac:dyDescent="0.2">
      <c r="A1528" s="100"/>
      <c r="B1528" s="83"/>
    </row>
    <row r="1529" spans="1:2" ht="14.25" x14ac:dyDescent="0.2">
      <c r="A1529" s="100"/>
      <c r="B1529" s="83"/>
    </row>
    <row r="1530" spans="1:2" ht="14.25" x14ac:dyDescent="0.2">
      <c r="A1530" s="100"/>
      <c r="B1530" s="83"/>
    </row>
    <row r="1531" spans="1:2" ht="14.25" x14ac:dyDescent="0.2">
      <c r="A1531" s="100"/>
      <c r="B1531" s="83"/>
    </row>
    <row r="1532" spans="1:2" ht="14.25" x14ac:dyDescent="0.2">
      <c r="A1532" s="100"/>
      <c r="B1532" s="83"/>
    </row>
    <row r="1533" spans="1:2" ht="14.25" x14ac:dyDescent="0.2">
      <c r="A1533" s="100"/>
      <c r="B1533" s="83"/>
    </row>
    <row r="1534" spans="1:2" ht="14.25" x14ac:dyDescent="0.2">
      <c r="A1534" s="100"/>
      <c r="B1534" s="83"/>
    </row>
    <row r="1535" spans="1:2" ht="14.25" x14ac:dyDescent="0.2">
      <c r="A1535" s="100"/>
      <c r="B1535" s="83"/>
    </row>
    <row r="1536" spans="1:2" ht="14.25" x14ac:dyDescent="0.2">
      <c r="A1536" s="100"/>
      <c r="B1536" s="83"/>
    </row>
    <row r="1537" spans="1:2" ht="14.25" x14ac:dyDescent="0.2">
      <c r="A1537" s="100"/>
      <c r="B1537" s="83"/>
    </row>
    <row r="1538" spans="1:2" ht="14.25" x14ac:dyDescent="0.2">
      <c r="A1538" s="100"/>
      <c r="B1538" s="83"/>
    </row>
    <row r="1539" spans="1:2" ht="14.25" x14ac:dyDescent="0.2">
      <c r="A1539" s="100"/>
      <c r="B1539" s="83"/>
    </row>
    <row r="1540" spans="1:2" ht="14.25" x14ac:dyDescent="0.2">
      <c r="A1540" s="100"/>
      <c r="B1540" s="83"/>
    </row>
    <row r="1541" spans="1:2" ht="14.25" x14ac:dyDescent="0.2">
      <c r="A1541" s="100"/>
      <c r="B1541" s="83"/>
    </row>
    <row r="1542" spans="1:2" ht="14.25" x14ac:dyDescent="0.2">
      <c r="A1542" s="100"/>
      <c r="B1542" s="83"/>
    </row>
    <row r="1543" spans="1:2" ht="14.25" x14ac:dyDescent="0.2">
      <c r="A1543" s="100"/>
      <c r="B1543" s="83"/>
    </row>
    <row r="1544" spans="1:2" ht="14.25" x14ac:dyDescent="0.2">
      <c r="A1544" s="100"/>
      <c r="B1544" s="83"/>
    </row>
    <row r="1545" spans="1:2" ht="14.25" x14ac:dyDescent="0.2">
      <c r="A1545" s="100"/>
      <c r="B1545" s="83"/>
    </row>
    <row r="1546" spans="1:2" ht="14.25" x14ac:dyDescent="0.2">
      <c r="A1546" s="100"/>
      <c r="B1546" s="83"/>
    </row>
    <row r="1547" spans="1:2" ht="14.25" x14ac:dyDescent="0.2">
      <c r="A1547" s="100"/>
      <c r="B1547" s="83"/>
    </row>
    <row r="1548" spans="1:2" ht="14.25" x14ac:dyDescent="0.2">
      <c r="A1548" s="100"/>
      <c r="B1548" s="83"/>
    </row>
    <row r="1549" spans="1:2" ht="14.25" x14ac:dyDescent="0.2">
      <c r="A1549" s="100"/>
      <c r="B1549" s="83"/>
    </row>
    <row r="1550" spans="1:2" ht="14.25" x14ac:dyDescent="0.2">
      <c r="A1550" s="100"/>
      <c r="B1550" s="83"/>
    </row>
    <row r="1551" spans="1:2" ht="14.25" x14ac:dyDescent="0.2">
      <c r="A1551" s="100"/>
      <c r="B1551" s="83"/>
    </row>
    <row r="1552" spans="1:2" ht="14.25" x14ac:dyDescent="0.2">
      <c r="A1552" s="100"/>
      <c r="B1552" s="83"/>
    </row>
    <row r="1553" spans="1:2" ht="14.25" x14ac:dyDescent="0.2">
      <c r="A1553" s="100"/>
      <c r="B1553" s="83"/>
    </row>
    <row r="1554" spans="1:2" ht="14.25" x14ac:dyDescent="0.2">
      <c r="A1554" s="100"/>
      <c r="B1554" s="83"/>
    </row>
    <row r="1555" spans="1:2" ht="14.25" x14ac:dyDescent="0.2">
      <c r="A1555" s="100"/>
      <c r="B1555" s="83"/>
    </row>
    <row r="1556" spans="1:2" ht="14.25" x14ac:dyDescent="0.2">
      <c r="A1556" s="100"/>
      <c r="B1556" s="83"/>
    </row>
    <row r="1557" spans="1:2" ht="14.25" x14ac:dyDescent="0.2">
      <c r="A1557" s="100"/>
      <c r="B1557" s="83"/>
    </row>
    <row r="1558" spans="1:2" ht="14.25" x14ac:dyDescent="0.2">
      <c r="A1558" s="100"/>
      <c r="B1558" s="83"/>
    </row>
    <row r="1559" spans="1:2" ht="14.25" x14ac:dyDescent="0.2">
      <c r="A1559" s="100"/>
      <c r="B1559" s="83"/>
    </row>
    <row r="1560" spans="1:2" ht="14.25" x14ac:dyDescent="0.2">
      <c r="A1560" s="100"/>
      <c r="B1560" s="83"/>
    </row>
    <row r="1561" spans="1:2" ht="14.25" x14ac:dyDescent="0.2">
      <c r="A1561" s="100"/>
      <c r="B1561" s="83"/>
    </row>
    <row r="1562" spans="1:2" ht="14.25" x14ac:dyDescent="0.2">
      <c r="A1562" s="100"/>
      <c r="B1562" s="83"/>
    </row>
    <row r="1563" spans="1:2" ht="14.25" x14ac:dyDescent="0.2">
      <c r="A1563" s="100"/>
      <c r="B1563" s="83"/>
    </row>
    <row r="1564" spans="1:2" ht="14.25" x14ac:dyDescent="0.2">
      <c r="A1564" s="100"/>
      <c r="B1564" s="83"/>
    </row>
    <row r="1565" spans="1:2" ht="14.25" x14ac:dyDescent="0.2">
      <c r="A1565" s="100"/>
      <c r="B1565" s="83"/>
    </row>
    <row r="1566" spans="1:2" ht="14.25" x14ac:dyDescent="0.2">
      <c r="A1566" s="100"/>
      <c r="B1566" s="83"/>
    </row>
    <row r="1567" spans="1:2" ht="14.25" x14ac:dyDescent="0.2">
      <c r="A1567" s="100"/>
      <c r="B1567" s="83"/>
    </row>
    <row r="1568" spans="1:2" ht="14.25" x14ac:dyDescent="0.2">
      <c r="A1568" s="100"/>
      <c r="B1568" s="83"/>
    </row>
    <row r="1569" spans="1:2" ht="14.25" x14ac:dyDescent="0.2">
      <c r="A1569" s="100"/>
      <c r="B1569" s="83"/>
    </row>
    <row r="1570" spans="1:2" ht="14.25" x14ac:dyDescent="0.2">
      <c r="A1570" s="100"/>
      <c r="B1570" s="83"/>
    </row>
    <row r="1571" spans="1:2" ht="14.25" x14ac:dyDescent="0.2">
      <c r="A1571" s="100"/>
      <c r="B1571" s="83"/>
    </row>
    <row r="1572" spans="1:2" ht="14.25" x14ac:dyDescent="0.2">
      <c r="A1572" s="100"/>
      <c r="B1572" s="83"/>
    </row>
    <row r="1573" spans="1:2" ht="14.25" x14ac:dyDescent="0.2">
      <c r="A1573" s="100"/>
      <c r="B1573" s="83"/>
    </row>
    <row r="1574" spans="1:2" ht="14.25" x14ac:dyDescent="0.2">
      <c r="A1574" s="100"/>
      <c r="B1574" s="83"/>
    </row>
    <row r="1575" spans="1:2" ht="14.25" x14ac:dyDescent="0.2">
      <c r="A1575" s="100"/>
      <c r="B1575" s="83"/>
    </row>
    <row r="1576" spans="1:2" ht="14.25" x14ac:dyDescent="0.2">
      <c r="A1576" s="100"/>
      <c r="B1576" s="83"/>
    </row>
    <row r="1577" spans="1:2" ht="14.25" x14ac:dyDescent="0.2">
      <c r="A1577" s="100"/>
      <c r="B1577" s="83"/>
    </row>
    <row r="1578" spans="1:2" ht="14.25" x14ac:dyDescent="0.2">
      <c r="A1578" s="100"/>
      <c r="B1578" s="83"/>
    </row>
    <row r="1579" spans="1:2" ht="14.25" x14ac:dyDescent="0.2">
      <c r="A1579" s="100"/>
      <c r="B1579" s="83"/>
    </row>
    <row r="1580" spans="1:2" ht="14.25" x14ac:dyDescent="0.2">
      <c r="A1580" s="100"/>
      <c r="B1580" s="83"/>
    </row>
    <row r="1581" spans="1:2" ht="14.25" x14ac:dyDescent="0.2">
      <c r="A1581" s="100"/>
      <c r="B1581" s="83"/>
    </row>
    <row r="1582" spans="1:2" ht="14.25" x14ac:dyDescent="0.2">
      <c r="A1582" s="100"/>
      <c r="B1582" s="83"/>
    </row>
    <row r="1583" spans="1:2" ht="14.25" x14ac:dyDescent="0.2">
      <c r="A1583" s="100"/>
      <c r="B1583" s="83"/>
    </row>
    <row r="1584" spans="1:2" ht="14.25" x14ac:dyDescent="0.2">
      <c r="A1584" s="100"/>
      <c r="B1584" s="83"/>
    </row>
    <row r="1585" spans="1:2" ht="14.25" x14ac:dyDescent="0.2">
      <c r="A1585" s="100"/>
      <c r="B1585" s="83"/>
    </row>
    <row r="1586" spans="1:2" ht="14.25" x14ac:dyDescent="0.2">
      <c r="A1586" s="100"/>
      <c r="B1586" s="83"/>
    </row>
    <row r="1587" spans="1:2" ht="14.25" x14ac:dyDescent="0.2">
      <c r="A1587" s="100"/>
      <c r="B1587" s="83"/>
    </row>
    <row r="1588" spans="1:2" ht="14.25" x14ac:dyDescent="0.2">
      <c r="A1588" s="100"/>
      <c r="B1588" s="83"/>
    </row>
    <row r="1589" spans="1:2" ht="14.25" x14ac:dyDescent="0.2">
      <c r="A1589" s="100"/>
      <c r="B1589" s="83"/>
    </row>
    <row r="1590" spans="1:2" ht="14.25" x14ac:dyDescent="0.2">
      <c r="A1590" s="100"/>
      <c r="B1590" s="83"/>
    </row>
    <row r="1591" spans="1:2" ht="14.25" x14ac:dyDescent="0.2">
      <c r="A1591" s="100"/>
      <c r="B1591" s="83"/>
    </row>
    <row r="1592" spans="1:2" ht="14.25" x14ac:dyDescent="0.2">
      <c r="A1592" s="100"/>
      <c r="B1592" s="83"/>
    </row>
    <row r="1593" spans="1:2" ht="14.25" x14ac:dyDescent="0.2">
      <c r="A1593" s="100"/>
      <c r="B1593" s="83"/>
    </row>
    <row r="1594" spans="1:2" ht="14.25" x14ac:dyDescent="0.2">
      <c r="A1594" s="100"/>
      <c r="B1594" s="83"/>
    </row>
    <row r="1595" spans="1:2" ht="14.25" x14ac:dyDescent="0.2">
      <c r="A1595" s="100"/>
      <c r="B1595" s="83"/>
    </row>
    <row r="1596" spans="1:2" ht="14.25" x14ac:dyDescent="0.2">
      <c r="A1596" s="100"/>
      <c r="B1596" s="83"/>
    </row>
    <row r="1597" spans="1:2" ht="14.25" x14ac:dyDescent="0.2">
      <c r="A1597" s="100"/>
      <c r="B1597" s="83"/>
    </row>
    <row r="1598" spans="1:2" ht="14.25" x14ac:dyDescent="0.2">
      <c r="A1598" s="100"/>
      <c r="B1598" s="83"/>
    </row>
    <row r="1599" spans="1:2" ht="14.25" x14ac:dyDescent="0.2">
      <c r="A1599" s="100"/>
      <c r="B1599" s="83"/>
    </row>
    <row r="1600" spans="1:2" ht="14.25" x14ac:dyDescent="0.2">
      <c r="A1600" s="100"/>
      <c r="B1600" s="83"/>
    </row>
    <row r="1601" spans="1:2" ht="14.25" x14ac:dyDescent="0.2">
      <c r="A1601" s="100"/>
      <c r="B1601" s="83"/>
    </row>
    <row r="1602" spans="1:2" ht="14.25" x14ac:dyDescent="0.2">
      <c r="A1602" s="100"/>
      <c r="B1602" s="83"/>
    </row>
    <row r="1603" spans="1:2" ht="14.25" x14ac:dyDescent="0.2">
      <c r="A1603" s="100"/>
      <c r="B1603" s="83"/>
    </row>
    <row r="1604" spans="1:2" ht="14.25" x14ac:dyDescent="0.2">
      <c r="A1604" s="100"/>
      <c r="B1604" s="83"/>
    </row>
    <row r="1605" spans="1:2" ht="14.25" x14ac:dyDescent="0.2">
      <c r="A1605" s="100"/>
      <c r="B1605" s="83"/>
    </row>
    <row r="1606" spans="1:2" ht="14.25" x14ac:dyDescent="0.2">
      <c r="A1606" s="100"/>
      <c r="B1606" s="83"/>
    </row>
    <row r="1607" spans="1:2" ht="14.25" x14ac:dyDescent="0.2">
      <c r="A1607" s="100"/>
      <c r="B1607" s="83"/>
    </row>
    <row r="1608" spans="1:2" ht="14.25" x14ac:dyDescent="0.2">
      <c r="A1608" s="100"/>
      <c r="B1608" s="83"/>
    </row>
    <row r="1609" spans="1:2" ht="14.25" x14ac:dyDescent="0.2">
      <c r="A1609" s="100"/>
      <c r="B1609" s="83"/>
    </row>
    <row r="1610" spans="1:2" ht="14.25" x14ac:dyDescent="0.2">
      <c r="A1610" s="100"/>
      <c r="B1610" s="83"/>
    </row>
    <row r="1611" spans="1:2" ht="14.25" x14ac:dyDescent="0.2">
      <c r="A1611" s="100"/>
      <c r="B1611" s="83"/>
    </row>
    <row r="1612" spans="1:2" ht="14.25" x14ac:dyDescent="0.2">
      <c r="A1612" s="100"/>
      <c r="B1612" s="83"/>
    </row>
    <row r="1613" spans="1:2" ht="14.25" x14ac:dyDescent="0.2">
      <c r="A1613" s="100"/>
      <c r="B1613" s="83"/>
    </row>
    <row r="1614" spans="1:2" ht="14.25" x14ac:dyDescent="0.2">
      <c r="A1614" s="100"/>
      <c r="B1614" s="83"/>
    </row>
    <row r="1615" spans="1:2" ht="14.25" x14ac:dyDescent="0.2">
      <c r="A1615" s="100"/>
      <c r="B1615" s="83"/>
    </row>
    <row r="1616" spans="1:2" ht="14.25" x14ac:dyDescent="0.2">
      <c r="A1616" s="100"/>
      <c r="B1616" s="83"/>
    </row>
    <row r="1617" spans="1:2" ht="14.25" x14ac:dyDescent="0.2">
      <c r="A1617" s="100"/>
      <c r="B1617" s="83"/>
    </row>
    <row r="1618" spans="1:2" ht="14.25" x14ac:dyDescent="0.2">
      <c r="A1618" s="100"/>
      <c r="B1618" s="83"/>
    </row>
    <row r="1619" spans="1:2" ht="14.25" x14ac:dyDescent="0.2">
      <c r="A1619" s="100"/>
      <c r="B1619" s="83"/>
    </row>
    <row r="1620" spans="1:2" ht="14.25" x14ac:dyDescent="0.2">
      <c r="A1620" s="100"/>
      <c r="B1620" s="83"/>
    </row>
    <row r="1621" spans="1:2" ht="14.25" x14ac:dyDescent="0.2">
      <c r="A1621" s="100"/>
      <c r="B1621" s="83"/>
    </row>
    <row r="1622" spans="1:2" ht="14.25" x14ac:dyDescent="0.2">
      <c r="A1622" s="100"/>
      <c r="B1622" s="83"/>
    </row>
    <row r="1623" spans="1:2" ht="14.25" x14ac:dyDescent="0.2">
      <c r="A1623" s="100"/>
      <c r="B1623" s="83"/>
    </row>
    <row r="1624" spans="1:2" ht="14.25" x14ac:dyDescent="0.2">
      <c r="A1624" s="100"/>
      <c r="B1624" s="83"/>
    </row>
    <row r="1625" spans="1:2" ht="14.25" x14ac:dyDescent="0.2">
      <c r="A1625" s="100"/>
      <c r="B1625" s="83"/>
    </row>
    <row r="1626" spans="1:2" ht="14.25" x14ac:dyDescent="0.2">
      <c r="A1626" s="100"/>
      <c r="B1626" s="83"/>
    </row>
    <row r="1627" spans="1:2" ht="14.25" x14ac:dyDescent="0.2">
      <c r="A1627" s="100"/>
      <c r="B1627" s="83"/>
    </row>
    <row r="1628" spans="1:2" ht="14.25" x14ac:dyDescent="0.2">
      <c r="A1628" s="100"/>
      <c r="B1628" s="83"/>
    </row>
    <row r="1629" spans="1:2" ht="14.25" x14ac:dyDescent="0.2">
      <c r="A1629" s="100"/>
      <c r="B1629" s="83"/>
    </row>
    <row r="1630" spans="1:2" ht="14.25" x14ac:dyDescent="0.2">
      <c r="A1630" s="100"/>
      <c r="B1630" s="83"/>
    </row>
    <row r="1631" spans="1:2" ht="14.25" x14ac:dyDescent="0.2">
      <c r="A1631" s="100"/>
      <c r="B1631" s="83"/>
    </row>
    <row r="1632" spans="1:2" ht="14.25" x14ac:dyDescent="0.2">
      <c r="A1632" s="100"/>
      <c r="B1632" s="83"/>
    </row>
    <row r="1633" spans="1:2" ht="14.25" x14ac:dyDescent="0.2">
      <c r="A1633" s="100"/>
      <c r="B1633" s="83"/>
    </row>
    <row r="1634" spans="1:2" ht="14.25" x14ac:dyDescent="0.2">
      <c r="A1634" s="100"/>
      <c r="B1634" s="83"/>
    </row>
    <row r="1635" spans="1:2" ht="14.25" x14ac:dyDescent="0.2">
      <c r="A1635" s="100"/>
      <c r="B1635" s="83"/>
    </row>
    <row r="1636" spans="1:2" ht="14.25" x14ac:dyDescent="0.2">
      <c r="A1636" s="100"/>
      <c r="B1636" s="83"/>
    </row>
    <row r="1637" spans="1:2" ht="14.25" x14ac:dyDescent="0.2">
      <c r="A1637" s="100"/>
      <c r="B1637" s="83"/>
    </row>
    <row r="1638" spans="1:2" ht="14.25" x14ac:dyDescent="0.2">
      <c r="A1638" s="100"/>
      <c r="B1638" s="83"/>
    </row>
    <row r="1639" spans="1:2" ht="14.25" x14ac:dyDescent="0.2">
      <c r="A1639" s="100"/>
      <c r="B1639" s="83"/>
    </row>
    <row r="1640" spans="1:2" ht="14.25" x14ac:dyDescent="0.2">
      <c r="A1640" s="100"/>
      <c r="B1640" s="83"/>
    </row>
    <row r="1641" spans="1:2" ht="14.25" x14ac:dyDescent="0.2">
      <c r="A1641" s="100"/>
      <c r="B1641" s="83"/>
    </row>
    <row r="1642" spans="1:2" ht="14.25" x14ac:dyDescent="0.2">
      <c r="A1642" s="100"/>
      <c r="B1642" s="83"/>
    </row>
    <row r="1643" spans="1:2" ht="14.25" x14ac:dyDescent="0.2">
      <c r="A1643" s="100"/>
      <c r="B1643" s="83"/>
    </row>
    <row r="1644" spans="1:2" ht="14.25" x14ac:dyDescent="0.2">
      <c r="A1644" s="100"/>
      <c r="B1644" s="83"/>
    </row>
    <row r="1645" spans="1:2" ht="14.25" x14ac:dyDescent="0.2">
      <c r="A1645" s="100"/>
      <c r="B1645" s="83"/>
    </row>
    <row r="1646" spans="1:2" ht="14.25" x14ac:dyDescent="0.2">
      <c r="A1646" s="100"/>
      <c r="B1646" s="83"/>
    </row>
    <row r="1647" spans="1:2" ht="14.25" x14ac:dyDescent="0.2">
      <c r="A1647" s="100"/>
      <c r="B1647" s="83"/>
    </row>
    <row r="1648" spans="1:2" ht="14.25" x14ac:dyDescent="0.2">
      <c r="A1648" s="100"/>
      <c r="B1648" s="83"/>
    </row>
    <row r="1649" spans="1:2" ht="14.25" x14ac:dyDescent="0.2">
      <c r="A1649" s="100"/>
      <c r="B1649" s="83"/>
    </row>
    <row r="1650" spans="1:2" ht="14.25" x14ac:dyDescent="0.2">
      <c r="A1650" s="100"/>
      <c r="B1650" s="83"/>
    </row>
    <row r="1651" spans="1:2" ht="14.25" x14ac:dyDescent="0.2">
      <c r="A1651" s="100"/>
      <c r="B1651" s="83"/>
    </row>
    <row r="1652" spans="1:2" ht="14.25" x14ac:dyDescent="0.2">
      <c r="A1652" s="100"/>
      <c r="B1652" s="83"/>
    </row>
    <row r="1653" spans="1:2" ht="14.25" x14ac:dyDescent="0.2">
      <c r="A1653" s="100"/>
      <c r="B1653" s="83"/>
    </row>
    <row r="1654" spans="1:2" ht="14.25" x14ac:dyDescent="0.2">
      <c r="A1654" s="100"/>
      <c r="B1654" s="83"/>
    </row>
    <row r="1655" spans="1:2" ht="14.25" x14ac:dyDescent="0.2">
      <c r="A1655" s="100"/>
      <c r="B1655" s="83"/>
    </row>
    <row r="1656" spans="1:2" ht="14.25" x14ac:dyDescent="0.2">
      <c r="A1656" s="100"/>
      <c r="B1656" s="83"/>
    </row>
    <row r="1657" spans="1:2" ht="14.25" x14ac:dyDescent="0.2">
      <c r="A1657" s="100"/>
      <c r="B1657" s="83"/>
    </row>
    <row r="1658" spans="1:2" ht="14.25" x14ac:dyDescent="0.2">
      <c r="A1658" s="100"/>
      <c r="B1658" s="83"/>
    </row>
    <row r="1659" spans="1:2" ht="14.25" x14ac:dyDescent="0.2">
      <c r="A1659" s="100"/>
      <c r="B1659" s="83"/>
    </row>
    <row r="1660" spans="1:2" ht="14.25" x14ac:dyDescent="0.2">
      <c r="A1660" s="100"/>
      <c r="B1660" s="83"/>
    </row>
    <row r="1661" spans="1:2" ht="14.25" x14ac:dyDescent="0.2">
      <c r="A1661" s="100"/>
      <c r="B1661" s="83"/>
    </row>
    <row r="1662" spans="1:2" ht="14.25" x14ac:dyDescent="0.2">
      <c r="A1662" s="100"/>
      <c r="B1662" s="83"/>
    </row>
    <row r="1663" spans="1:2" ht="14.25" x14ac:dyDescent="0.2">
      <c r="A1663" s="100"/>
      <c r="B1663" s="83"/>
    </row>
    <row r="1664" spans="1:2" ht="14.25" x14ac:dyDescent="0.2">
      <c r="A1664" s="100"/>
      <c r="B1664" s="83"/>
    </row>
    <row r="1665" spans="1:2" ht="14.25" x14ac:dyDescent="0.2">
      <c r="A1665" s="100"/>
      <c r="B1665" s="83"/>
    </row>
    <row r="1666" spans="1:2" ht="14.25" x14ac:dyDescent="0.2">
      <c r="A1666" s="100"/>
      <c r="B1666" s="83"/>
    </row>
    <row r="1667" spans="1:2" ht="14.25" x14ac:dyDescent="0.2">
      <c r="A1667" s="100"/>
      <c r="B1667" s="83"/>
    </row>
    <row r="1668" spans="1:2" ht="14.25" x14ac:dyDescent="0.2">
      <c r="A1668" s="100"/>
      <c r="B1668" s="83"/>
    </row>
    <row r="1669" spans="1:2" ht="14.25" x14ac:dyDescent="0.2">
      <c r="A1669" s="100"/>
      <c r="B1669" s="83"/>
    </row>
    <row r="1670" spans="1:2" ht="14.25" x14ac:dyDescent="0.2">
      <c r="A1670" s="100"/>
      <c r="B1670" s="83"/>
    </row>
    <row r="1671" spans="1:2" ht="14.25" x14ac:dyDescent="0.2">
      <c r="A1671" s="100"/>
      <c r="B1671" s="83"/>
    </row>
    <row r="1672" spans="1:2" ht="14.25" x14ac:dyDescent="0.2">
      <c r="A1672" s="100"/>
      <c r="B1672" s="83"/>
    </row>
    <row r="1673" spans="1:2" ht="14.25" x14ac:dyDescent="0.2">
      <c r="A1673" s="100"/>
      <c r="B1673" s="83"/>
    </row>
    <row r="1674" spans="1:2" ht="14.25" x14ac:dyDescent="0.2">
      <c r="A1674" s="100"/>
      <c r="B1674" s="83"/>
    </row>
    <row r="1675" spans="1:2" ht="14.25" x14ac:dyDescent="0.2">
      <c r="A1675" s="100"/>
      <c r="B1675" s="83"/>
    </row>
    <row r="1676" spans="1:2" ht="14.25" x14ac:dyDescent="0.2">
      <c r="A1676" s="100"/>
      <c r="B1676" s="83"/>
    </row>
    <row r="1677" spans="1:2" ht="14.25" x14ac:dyDescent="0.2">
      <c r="A1677" s="100"/>
      <c r="B1677" s="83"/>
    </row>
    <row r="1678" spans="1:2" ht="14.25" x14ac:dyDescent="0.2">
      <c r="A1678" s="100"/>
      <c r="B1678" s="83"/>
    </row>
    <row r="1679" spans="1:2" ht="14.25" x14ac:dyDescent="0.2">
      <c r="A1679" s="100"/>
      <c r="B1679" s="83"/>
    </row>
    <row r="1680" spans="1:2" ht="14.25" x14ac:dyDescent="0.2">
      <c r="A1680" s="100"/>
      <c r="B1680" s="83"/>
    </row>
    <row r="1681" spans="1:2" ht="14.25" x14ac:dyDescent="0.2">
      <c r="A1681" s="100"/>
      <c r="B1681" s="83"/>
    </row>
    <row r="1682" spans="1:2" ht="14.25" x14ac:dyDescent="0.2">
      <c r="A1682" s="100"/>
      <c r="B1682" s="83"/>
    </row>
    <row r="1683" spans="1:2" ht="14.25" x14ac:dyDescent="0.2">
      <c r="A1683" s="100"/>
      <c r="B1683" s="83"/>
    </row>
    <row r="1684" spans="1:2" ht="14.25" x14ac:dyDescent="0.2">
      <c r="A1684" s="100"/>
      <c r="B1684" s="83"/>
    </row>
    <row r="1685" spans="1:2" ht="14.25" x14ac:dyDescent="0.2">
      <c r="A1685" s="100"/>
      <c r="B1685" s="83"/>
    </row>
    <row r="1686" spans="1:2" ht="14.25" x14ac:dyDescent="0.2">
      <c r="A1686" s="100"/>
      <c r="B1686" s="83"/>
    </row>
    <row r="1687" spans="1:2" ht="14.25" x14ac:dyDescent="0.2">
      <c r="A1687" s="100"/>
      <c r="B1687" s="83"/>
    </row>
    <row r="1688" spans="1:2" ht="14.25" x14ac:dyDescent="0.2">
      <c r="A1688" s="100"/>
      <c r="B1688" s="83"/>
    </row>
    <row r="1689" spans="1:2" ht="14.25" x14ac:dyDescent="0.2">
      <c r="A1689" s="100"/>
      <c r="B1689" s="83"/>
    </row>
    <row r="1690" spans="1:2" ht="14.25" x14ac:dyDescent="0.2">
      <c r="A1690" s="100"/>
      <c r="B1690" s="83"/>
    </row>
    <row r="1691" spans="1:2" ht="14.25" x14ac:dyDescent="0.2">
      <c r="A1691" s="100"/>
      <c r="B1691" s="83"/>
    </row>
    <row r="1692" spans="1:2" ht="14.25" x14ac:dyDescent="0.2">
      <c r="A1692" s="100"/>
      <c r="B1692" s="83"/>
    </row>
    <row r="1693" spans="1:2" ht="14.25" x14ac:dyDescent="0.2">
      <c r="A1693" s="100"/>
      <c r="B1693" s="83"/>
    </row>
    <row r="1694" spans="1:2" ht="14.25" x14ac:dyDescent="0.2">
      <c r="A1694" s="100"/>
      <c r="B1694" s="83"/>
    </row>
    <row r="1695" spans="1:2" ht="14.25" x14ac:dyDescent="0.2">
      <c r="A1695" s="100"/>
      <c r="B1695" s="83"/>
    </row>
    <row r="1696" spans="1:2" ht="14.25" x14ac:dyDescent="0.2">
      <c r="A1696" s="100"/>
      <c r="B1696" s="83"/>
    </row>
    <row r="1697" spans="1:2" ht="14.25" x14ac:dyDescent="0.2">
      <c r="A1697" s="100"/>
      <c r="B1697" s="83"/>
    </row>
    <row r="1698" spans="1:2" ht="14.25" x14ac:dyDescent="0.2">
      <c r="A1698" s="100"/>
      <c r="B1698" s="83"/>
    </row>
    <row r="1699" spans="1:2" ht="14.25" x14ac:dyDescent="0.2">
      <c r="A1699" s="100"/>
      <c r="B1699" s="83"/>
    </row>
    <row r="1700" spans="1:2" ht="14.25" x14ac:dyDescent="0.2">
      <c r="A1700" s="100"/>
      <c r="B1700" s="83"/>
    </row>
    <row r="1701" spans="1:2" ht="14.25" x14ac:dyDescent="0.2">
      <c r="A1701" s="100"/>
      <c r="B1701" s="83"/>
    </row>
    <row r="1702" spans="1:2" ht="14.25" x14ac:dyDescent="0.2">
      <c r="A1702" s="100"/>
      <c r="B1702" s="83"/>
    </row>
    <row r="1703" spans="1:2" ht="14.25" x14ac:dyDescent="0.2">
      <c r="A1703" s="100"/>
      <c r="B1703" s="83"/>
    </row>
    <row r="1704" spans="1:2" ht="14.25" x14ac:dyDescent="0.2">
      <c r="A1704" s="100"/>
      <c r="B1704" s="83"/>
    </row>
    <row r="1705" spans="1:2" ht="14.25" x14ac:dyDescent="0.2">
      <c r="A1705" s="100"/>
      <c r="B1705" s="83"/>
    </row>
    <row r="1706" spans="1:2" ht="14.25" x14ac:dyDescent="0.2">
      <c r="A1706" s="100"/>
      <c r="B1706" s="83"/>
    </row>
    <row r="1707" spans="1:2" ht="14.25" x14ac:dyDescent="0.2">
      <c r="A1707" s="100"/>
      <c r="B1707" s="83"/>
    </row>
    <row r="1708" spans="1:2" ht="14.25" x14ac:dyDescent="0.2">
      <c r="A1708" s="100"/>
      <c r="B1708" s="83"/>
    </row>
    <row r="1709" spans="1:2" ht="14.25" x14ac:dyDescent="0.2">
      <c r="A1709" s="100"/>
      <c r="B1709" s="83"/>
    </row>
    <row r="1710" spans="1:2" ht="14.25" x14ac:dyDescent="0.2">
      <c r="A1710" s="100"/>
      <c r="B1710" s="83"/>
    </row>
    <row r="1711" spans="1:2" ht="14.25" x14ac:dyDescent="0.2">
      <c r="A1711" s="100"/>
      <c r="B1711" s="83"/>
    </row>
    <row r="1712" spans="1:2" ht="14.25" x14ac:dyDescent="0.2">
      <c r="A1712" s="100"/>
      <c r="B1712" s="83"/>
    </row>
    <row r="1713" spans="1:2" ht="14.25" x14ac:dyDescent="0.2">
      <c r="A1713" s="100"/>
      <c r="B1713" s="83"/>
    </row>
    <row r="1714" spans="1:2" ht="14.25" x14ac:dyDescent="0.2">
      <c r="A1714" s="100"/>
      <c r="B1714" s="83"/>
    </row>
    <row r="1715" spans="1:2" ht="14.25" x14ac:dyDescent="0.2">
      <c r="A1715" s="100"/>
      <c r="B1715" s="83"/>
    </row>
    <row r="1716" spans="1:2" ht="14.25" x14ac:dyDescent="0.2">
      <c r="A1716" s="100"/>
      <c r="B1716" s="83"/>
    </row>
    <row r="1717" spans="1:2" ht="14.25" x14ac:dyDescent="0.2">
      <c r="A1717" s="100"/>
      <c r="B1717" s="83"/>
    </row>
    <row r="1718" spans="1:2" ht="14.25" x14ac:dyDescent="0.2">
      <c r="A1718" s="100"/>
      <c r="B1718" s="83"/>
    </row>
    <row r="1719" spans="1:2" ht="14.25" x14ac:dyDescent="0.2">
      <c r="A1719" s="100"/>
      <c r="B1719" s="83"/>
    </row>
    <row r="1720" spans="1:2" ht="14.25" x14ac:dyDescent="0.2">
      <c r="A1720" s="100"/>
      <c r="B1720" s="83"/>
    </row>
    <row r="1721" spans="1:2" ht="14.25" x14ac:dyDescent="0.2">
      <c r="A1721" s="100"/>
      <c r="B1721" s="83"/>
    </row>
    <row r="1722" spans="1:2" ht="14.25" x14ac:dyDescent="0.2">
      <c r="A1722" s="100"/>
      <c r="B1722" s="83"/>
    </row>
    <row r="1723" spans="1:2" ht="14.25" x14ac:dyDescent="0.2">
      <c r="A1723" s="100"/>
      <c r="B1723" s="83"/>
    </row>
    <row r="1724" spans="1:2" ht="14.25" x14ac:dyDescent="0.2">
      <c r="A1724" s="100"/>
      <c r="B1724" s="83"/>
    </row>
    <row r="1725" spans="1:2" ht="14.25" x14ac:dyDescent="0.2">
      <c r="A1725" s="100"/>
      <c r="B1725" s="83"/>
    </row>
    <row r="1726" spans="1:2" ht="14.25" x14ac:dyDescent="0.2">
      <c r="A1726" s="100"/>
      <c r="B1726" s="83"/>
    </row>
    <row r="1727" spans="1:2" ht="14.25" x14ac:dyDescent="0.2">
      <c r="A1727" s="100"/>
      <c r="B1727" s="83"/>
    </row>
    <row r="1728" spans="1:2" ht="14.25" x14ac:dyDescent="0.2">
      <c r="A1728" s="100"/>
      <c r="B1728" s="83"/>
    </row>
    <row r="1729" spans="1:2" ht="14.25" x14ac:dyDescent="0.2">
      <c r="A1729" s="100"/>
      <c r="B1729" s="83"/>
    </row>
    <row r="1730" spans="1:2" ht="14.25" x14ac:dyDescent="0.2">
      <c r="A1730" s="100"/>
      <c r="B1730" s="83"/>
    </row>
  </sheetData>
  <sheetProtection password="94DA" sheet="1" formatCells="0" formatColumns="0" formatRows="0" insertColumns="0" insertRows="0" insertHyperlinks="0" deleteColumns="0" deleteRows="0" sort="0" autoFilter="0" pivotTables="0"/>
  <mergeCells count="65">
    <mergeCell ref="C70:J70"/>
    <mergeCell ref="C71:J71"/>
    <mergeCell ref="C72:J72"/>
    <mergeCell ref="C74:J74"/>
    <mergeCell ref="C76:J76"/>
    <mergeCell ref="A52:B52"/>
    <mergeCell ref="C54:J54"/>
    <mergeCell ref="C69:J69"/>
    <mergeCell ref="C57:J57"/>
    <mergeCell ref="C58:J58"/>
    <mergeCell ref="C59:J59"/>
    <mergeCell ref="C60:J60"/>
    <mergeCell ref="C61:J61"/>
    <mergeCell ref="C62:J62"/>
    <mergeCell ref="C63:J63"/>
    <mergeCell ref="C65:J65"/>
    <mergeCell ref="C66:J66"/>
    <mergeCell ref="C67:J67"/>
    <mergeCell ref="C68:J68"/>
    <mergeCell ref="C55:J55"/>
    <mergeCell ref="C48:J48"/>
    <mergeCell ref="C49:J49"/>
    <mergeCell ref="C50:J50"/>
    <mergeCell ref="C51:J51"/>
    <mergeCell ref="C41:J41"/>
    <mergeCell ref="C42:J42"/>
    <mergeCell ref="C43:J43"/>
    <mergeCell ref="C45:J45"/>
    <mergeCell ref="C46:J46"/>
    <mergeCell ref="C47:J47"/>
    <mergeCell ref="C38:J38"/>
    <mergeCell ref="C39:J39"/>
    <mergeCell ref="C28:J28"/>
    <mergeCell ref="C30:J30"/>
    <mergeCell ref="C31:J31"/>
    <mergeCell ref="C32:J32"/>
    <mergeCell ref="C33:J33"/>
    <mergeCell ref="C40:J40"/>
    <mergeCell ref="C27:J27"/>
    <mergeCell ref="C15:J15"/>
    <mergeCell ref="C16:J16"/>
    <mergeCell ref="C17:J17"/>
    <mergeCell ref="C18:J18"/>
    <mergeCell ref="C19:J19"/>
    <mergeCell ref="C20:J20"/>
    <mergeCell ref="C22:J22"/>
    <mergeCell ref="C23:J23"/>
    <mergeCell ref="C24:J24"/>
    <mergeCell ref="C25:J25"/>
    <mergeCell ref="C26:J26"/>
    <mergeCell ref="C34:J34"/>
    <mergeCell ref="C36:J36"/>
    <mergeCell ref="C37:J37"/>
    <mergeCell ref="C14:J14"/>
    <mergeCell ref="H2:I2"/>
    <mergeCell ref="H3:I3"/>
    <mergeCell ref="H4:I4"/>
    <mergeCell ref="A5:J5"/>
    <mergeCell ref="A6:J6"/>
    <mergeCell ref="C8:J8"/>
    <mergeCell ref="C9:J9"/>
    <mergeCell ref="C10:J10"/>
    <mergeCell ref="C11:J11"/>
    <mergeCell ref="C12:J12"/>
    <mergeCell ref="C13:J13"/>
  </mergeCells>
  <printOptions horizontalCentered="1"/>
  <pageMargins left="0.4" right="0.33" top="0.65" bottom="0.63" header="0.28000000000000003" footer="0.16"/>
  <pageSetup scale="56" orientation="portrait" r:id="rId1"/>
  <headerFooter alignWithMargins="0">
    <oddHeader>&amp;C&amp;"Calibri"&amp;7&amp;K000000Client Confidential&amp;1#</oddHeader>
    <oddFooter xml:space="preserve">&amp;R
</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EZ165"/>
  <sheetViews>
    <sheetView topLeftCell="A6" zoomScale="75" zoomScaleNormal="75" workbookViewId="0">
      <pane xSplit="4" topLeftCell="E1" activePane="topRight" state="frozen"/>
      <selection activeCell="K23" sqref="K23"/>
      <selection pane="topRight" activeCell="E7" sqref="E7"/>
    </sheetView>
  </sheetViews>
  <sheetFormatPr defaultColWidth="9.140625" defaultRowHeight="12.75" x14ac:dyDescent="0.2"/>
  <cols>
    <col min="1" max="1" width="54" customWidth="1"/>
    <col min="2" max="2" width="6.5703125" customWidth="1"/>
    <col min="3" max="3" width="12.140625" customWidth="1"/>
    <col min="4" max="4" width="13" customWidth="1"/>
    <col min="5" max="8" width="2.140625" style="36" customWidth="1"/>
    <col min="9" max="9" width="1.7109375" style="36" customWidth="1"/>
    <col min="10" max="148" width="2.140625" style="36" customWidth="1"/>
    <col min="149" max="16384" width="9.140625" style="33"/>
  </cols>
  <sheetData>
    <row r="1" spans="1:156" s="70" customFormat="1" ht="24" customHeight="1" x14ac:dyDescent="0.2">
      <c r="A1" s="466" t="s">
        <v>168</v>
      </c>
      <c r="B1" s="347"/>
      <c r="C1" s="349"/>
      <c r="D1" s="416" t="str">
        <f>'SCC List'!A2</f>
        <v>(Rev. 26, January, 2025)</v>
      </c>
      <c r="E1" s="251"/>
      <c r="F1" s="251"/>
      <c r="G1" s="251"/>
      <c r="H1" s="251"/>
      <c r="I1" s="251"/>
      <c r="J1" s="251"/>
      <c r="K1" s="251"/>
      <c r="L1" s="251"/>
      <c r="M1" s="251"/>
      <c r="N1" s="251"/>
      <c r="O1" s="252"/>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c r="DV1" s="251"/>
      <c r="DW1" s="251"/>
      <c r="DX1" s="251"/>
      <c r="DY1" s="251"/>
      <c r="DZ1" s="251"/>
      <c r="EA1" s="251"/>
      <c r="EB1" s="251"/>
      <c r="EC1" s="251"/>
      <c r="ED1" s="251"/>
      <c r="EE1" s="251"/>
      <c r="EF1" s="251"/>
      <c r="EG1" s="251"/>
      <c r="EH1" s="251"/>
      <c r="EI1" s="251"/>
      <c r="EJ1" s="251"/>
      <c r="EK1" s="251"/>
      <c r="EL1" s="251"/>
      <c r="EM1" s="251"/>
      <c r="EN1" s="251"/>
      <c r="EO1" s="171"/>
      <c r="EP1" s="171"/>
      <c r="EQ1" s="171"/>
      <c r="ER1" s="171"/>
    </row>
    <row r="2" spans="1:156" s="69" customFormat="1" ht="24" customHeight="1" x14ac:dyDescent="0.2">
      <c r="A2" s="467" t="str">
        <f>'Build Main'!A2</f>
        <v xml:space="preserve">Insert Project Sponsor's Name here </v>
      </c>
      <c r="B2" s="947" t="s">
        <v>56</v>
      </c>
      <c r="C2" s="965"/>
      <c r="D2" s="417">
        <f ca="1">TodayDate</f>
        <v>45671.655153935186</v>
      </c>
      <c r="E2" s="253"/>
      <c r="F2" s="253"/>
      <c r="G2" s="253"/>
      <c r="H2" s="253"/>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72"/>
      <c r="AM2" s="172"/>
      <c r="AN2" s="172"/>
      <c r="AO2" s="172"/>
      <c r="AP2" s="172"/>
      <c r="AQ2" s="172"/>
      <c r="AR2" s="172"/>
      <c r="AS2" s="172"/>
      <c r="AT2" s="172"/>
      <c r="AU2" s="172"/>
      <c r="AV2" s="172"/>
      <c r="AW2" s="172"/>
      <c r="AX2" s="172"/>
      <c r="AY2" s="172"/>
      <c r="AZ2" s="172"/>
      <c r="BA2" s="172"/>
      <c r="BB2" s="172"/>
      <c r="BC2" s="172"/>
      <c r="BD2" s="172"/>
      <c r="BE2" s="172"/>
      <c r="BF2" s="172"/>
      <c r="BG2" s="172"/>
      <c r="BH2" s="172"/>
      <c r="BI2" s="172"/>
      <c r="BJ2" s="172"/>
      <c r="BK2" s="172"/>
      <c r="BL2" s="172"/>
      <c r="BM2" s="172"/>
      <c r="BN2" s="172"/>
      <c r="BO2" s="172"/>
      <c r="BP2" s="172"/>
      <c r="BQ2" s="172"/>
      <c r="BR2" s="172"/>
      <c r="BS2" s="172"/>
      <c r="BT2" s="172"/>
      <c r="BU2" s="172"/>
      <c r="BV2" s="172"/>
      <c r="BW2" s="172"/>
      <c r="BX2" s="172"/>
      <c r="BY2" s="172"/>
      <c r="BZ2" s="172"/>
      <c r="CA2" s="172"/>
      <c r="CB2" s="172"/>
      <c r="CC2" s="172"/>
      <c r="CD2" s="172"/>
      <c r="CE2" s="172"/>
      <c r="CF2" s="172"/>
      <c r="CG2" s="172"/>
      <c r="CH2" s="172"/>
      <c r="CI2" s="172"/>
      <c r="CJ2" s="172"/>
      <c r="CK2" s="172"/>
      <c r="CL2" s="172"/>
      <c r="CM2" s="172"/>
      <c r="CN2" s="172"/>
      <c r="CO2" s="172"/>
      <c r="CP2" s="172"/>
      <c r="CQ2" s="172"/>
      <c r="CR2" s="172"/>
      <c r="CS2" s="172"/>
      <c r="CT2" s="172"/>
      <c r="CU2" s="172"/>
      <c r="CV2" s="172"/>
      <c r="CW2" s="172"/>
      <c r="CX2" s="172"/>
      <c r="CY2" s="172"/>
      <c r="CZ2" s="172"/>
      <c r="DA2" s="172"/>
      <c r="DB2" s="172"/>
      <c r="DC2" s="172"/>
      <c r="DD2" s="172"/>
      <c r="DE2" s="172"/>
      <c r="DF2" s="172"/>
      <c r="DG2" s="172"/>
      <c r="DH2" s="172"/>
      <c r="DI2" s="172"/>
      <c r="DJ2" s="172"/>
      <c r="DK2" s="172"/>
      <c r="DL2" s="172"/>
      <c r="DM2" s="172"/>
      <c r="DN2" s="172"/>
      <c r="DO2" s="172"/>
      <c r="DP2" s="172"/>
      <c r="DQ2" s="172"/>
      <c r="DR2" s="172"/>
      <c r="DS2" s="172"/>
      <c r="DT2" s="172"/>
      <c r="DU2" s="172"/>
      <c r="DV2" s="172"/>
      <c r="DW2" s="172"/>
      <c r="DX2" s="172"/>
      <c r="DY2" s="172"/>
      <c r="DZ2" s="172"/>
      <c r="EA2" s="172"/>
      <c r="EB2" s="172"/>
      <c r="EC2" s="172"/>
      <c r="ED2" s="172"/>
      <c r="EE2" s="172"/>
      <c r="EF2" s="172"/>
      <c r="EG2" s="172"/>
      <c r="EH2" s="172"/>
      <c r="EI2" s="172"/>
      <c r="EJ2" s="172"/>
      <c r="EK2" s="172"/>
      <c r="EL2" s="172"/>
      <c r="EM2" s="172"/>
      <c r="EN2" s="172"/>
      <c r="EO2" s="172"/>
      <c r="EP2" s="172"/>
      <c r="EQ2" s="172"/>
      <c r="ER2" s="172"/>
    </row>
    <row r="3" spans="1:156" s="69" customFormat="1" ht="24" customHeight="1" x14ac:dyDescent="0.2">
      <c r="A3" s="467" t="str">
        <f>'Build Main'!A3</f>
        <v>Insert Project Name and Location</v>
      </c>
      <c r="B3" s="949" t="s">
        <v>161</v>
      </c>
      <c r="C3" s="966"/>
      <c r="D3" s="418">
        <f>BaseYear</f>
        <v>2025</v>
      </c>
      <c r="E3" s="171"/>
      <c r="F3" s="171"/>
      <c r="G3" s="171"/>
      <c r="H3" s="171"/>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2"/>
      <c r="AK3" s="172"/>
      <c r="AL3" s="172"/>
      <c r="AM3" s="172"/>
      <c r="AN3" s="172"/>
      <c r="AO3" s="172"/>
      <c r="AP3" s="172"/>
      <c r="AQ3" s="172"/>
      <c r="AR3" s="172"/>
      <c r="AS3" s="172"/>
      <c r="AT3" s="172"/>
      <c r="AU3" s="172"/>
      <c r="AV3" s="172"/>
      <c r="AW3" s="172"/>
      <c r="AX3" s="172"/>
      <c r="AY3" s="172"/>
      <c r="AZ3" s="172"/>
      <c r="BA3" s="172"/>
      <c r="BB3" s="172"/>
      <c r="BC3" s="172"/>
      <c r="BD3" s="172"/>
      <c r="BE3" s="172"/>
      <c r="BF3" s="172"/>
      <c r="BG3" s="172"/>
      <c r="BH3" s="172"/>
      <c r="BI3" s="172"/>
      <c r="BJ3" s="172"/>
      <c r="BK3" s="172"/>
      <c r="BL3" s="172"/>
      <c r="BM3" s="172"/>
      <c r="BN3" s="172"/>
      <c r="BO3" s="172"/>
      <c r="BP3" s="172"/>
      <c r="BQ3" s="172"/>
      <c r="BR3" s="172"/>
      <c r="BS3" s="172"/>
      <c r="BT3" s="172"/>
      <c r="BU3" s="172"/>
      <c r="BV3" s="172"/>
      <c r="BW3" s="172"/>
      <c r="BX3" s="172"/>
      <c r="BY3" s="172"/>
      <c r="BZ3" s="172"/>
      <c r="CA3" s="172"/>
      <c r="CB3" s="172"/>
      <c r="CC3" s="172"/>
      <c r="CD3" s="172"/>
      <c r="CE3" s="172"/>
      <c r="CF3" s="172"/>
      <c r="CG3" s="172"/>
      <c r="CH3" s="172"/>
      <c r="CI3" s="172"/>
      <c r="CJ3" s="172"/>
      <c r="CK3" s="172"/>
      <c r="CL3" s="172"/>
      <c r="CM3" s="172"/>
      <c r="CN3" s="172"/>
      <c r="CO3" s="172"/>
      <c r="CP3" s="172"/>
      <c r="CQ3" s="172"/>
      <c r="CR3" s="172"/>
      <c r="CS3" s="172"/>
      <c r="CT3" s="172"/>
      <c r="CU3" s="172"/>
      <c r="CV3" s="172"/>
      <c r="CW3" s="172"/>
      <c r="CX3" s="172"/>
      <c r="CY3" s="172"/>
      <c r="CZ3" s="172"/>
      <c r="DA3" s="172"/>
      <c r="DB3" s="172"/>
      <c r="DC3" s="172"/>
      <c r="DD3" s="172"/>
      <c r="DE3" s="172"/>
      <c r="DF3" s="172"/>
      <c r="DG3" s="172"/>
      <c r="DH3" s="172"/>
      <c r="DI3" s="172"/>
      <c r="DJ3" s="172"/>
      <c r="DK3" s="172"/>
      <c r="DL3" s="172"/>
      <c r="DM3" s="172"/>
      <c r="DN3" s="172"/>
      <c r="DO3" s="172"/>
      <c r="DP3" s="172"/>
      <c r="DQ3" s="172"/>
      <c r="DR3" s="172"/>
      <c r="DS3" s="172"/>
      <c r="DT3" s="172"/>
      <c r="DU3" s="172"/>
      <c r="DV3" s="172"/>
      <c r="DW3" s="172"/>
      <c r="DX3" s="172"/>
      <c r="DY3" s="172"/>
      <c r="DZ3" s="172"/>
      <c r="EA3" s="172"/>
      <c r="EB3" s="172"/>
      <c r="EC3" s="172"/>
      <c r="ED3" s="172"/>
      <c r="EE3" s="172"/>
      <c r="EF3" s="172"/>
      <c r="EG3" s="172"/>
      <c r="EH3" s="172"/>
      <c r="EI3" s="172"/>
      <c r="EJ3" s="172"/>
      <c r="EK3" s="172"/>
      <c r="EL3" s="172"/>
      <c r="EM3" s="172"/>
      <c r="EN3" s="172"/>
      <c r="EO3" s="172"/>
      <c r="EP3" s="172"/>
      <c r="EQ3" s="172"/>
      <c r="ER3" s="172"/>
    </row>
    <row r="4" spans="1:156" s="69" customFormat="1" ht="24" customHeight="1" x14ac:dyDescent="0.2">
      <c r="A4" s="468" t="str">
        <f>'Build Main'!A4</f>
        <v xml:space="preserve">Insert Current Phase (e.g. Applic. for Engineering, Engineering, Applic. for FFGA, Construction, Rev Ops) </v>
      </c>
      <c r="B4" s="951" t="s">
        <v>57</v>
      </c>
      <c r="C4" s="967"/>
      <c r="D4" s="419">
        <f>RevYear</f>
        <v>2040</v>
      </c>
      <c r="E4" s="250"/>
      <c r="F4" s="250"/>
      <c r="G4" s="250"/>
      <c r="H4" s="250"/>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c r="AI4" s="254"/>
      <c r="AJ4" s="254"/>
      <c r="AK4" s="254"/>
      <c r="AL4" s="254"/>
      <c r="AM4" s="254"/>
      <c r="AN4" s="254"/>
      <c r="AO4" s="254"/>
      <c r="AP4" s="254"/>
      <c r="AQ4" s="254"/>
      <c r="AR4" s="254"/>
      <c r="AS4" s="254"/>
      <c r="AT4" s="254"/>
      <c r="AU4" s="254"/>
      <c r="AV4" s="254"/>
      <c r="AW4" s="254"/>
      <c r="AX4" s="254"/>
      <c r="AY4" s="254"/>
      <c r="AZ4" s="254"/>
      <c r="BA4" s="254"/>
      <c r="BB4" s="254"/>
      <c r="BC4" s="254"/>
      <c r="BD4" s="254"/>
      <c r="BE4" s="254"/>
      <c r="BF4" s="254"/>
      <c r="BG4" s="254"/>
      <c r="BH4" s="254"/>
      <c r="BI4" s="254"/>
      <c r="BJ4" s="254"/>
      <c r="BK4" s="254"/>
      <c r="BL4" s="254"/>
      <c r="BM4" s="254"/>
      <c r="BN4" s="254"/>
      <c r="BO4" s="254"/>
      <c r="BP4" s="254"/>
      <c r="BQ4" s="254"/>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4"/>
      <c r="EB4" s="254"/>
      <c r="EC4" s="254"/>
      <c r="ED4" s="254"/>
      <c r="EE4" s="254"/>
      <c r="EF4" s="254"/>
      <c r="EG4" s="254"/>
      <c r="EH4" s="254"/>
      <c r="EI4" s="254"/>
      <c r="EJ4" s="254"/>
      <c r="EK4" s="254"/>
      <c r="EL4" s="254"/>
      <c r="EM4" s="254"/>
      <c r="EN4" s="254"/>
      <c r="EO4" s="172"/>
      <c r="EP4" s="172"/>
      <c r="EQ4" s="172"/>
      <c r="ER4" s="172"/>
    </row>
    <row r="5" spans="1:156" s="30" customFormat="1" ht="6" customHeight="1" x14ac:dyDescent="0.2">
      <c r="A5" s="52"/>
      <c r="B5" s="51"/>
      <c r="C5" s="51"/>
      <c r="D5" s="51"/>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130"/>
      <c r="AZ5" s="130"/>
      <c r="BA5" s="130"/>
      <c r="BB5" s="130"/>
      <c r="BC5" s="130"/>
      <c r="BD5" s="130"/>
      <c r="BE5" s="130"/>
      <c r="BF5" s="130"/>
      <c r="BG5" s="130"/>
      <c r="BH5" s="130"/>
      <c r="BI5" s="130"/>
      <c r="BJ5" s="130"/>
      <c r="BK5" s="130"/>
      <c r="BL5" s="130"/>
      <c r="BM5" s="130"/>
      <c r="BN5" s="130"/>
      <c r="BO5" s="130"/>
      <c r="BP5" s="130"/>
      <c r="BQ5" s="130"/>
      <c r="BR5" s="130"/>
      <c r="BS5" s="130"/>
      <c r="BT5" s="130"/>
      <c r="BU5" s="130"/>
      <c r="BV5" s="130"/>
      <c r="BW5" s="130"/>
      <c r="BX5" s="130"/>
      <c r="BY5" s="130"/>
      <c r="BZ5" s="130"/>
      <c r="CA5" s="130"/>
      <c r="CB5" s="142"/>
      <c r="CC5" s="130"/>
      <c r="CD5" s="130"/>
      <c r="CE5" s="130"/>
      <c r="CF5" s="130"/>
      <c r="CG5" s="130"/>
      <c r="CH5" s="130"/>
      <c r="CI5" s="130"/>
      <c r="CJ5" s="142"/>
      <c r="CK5" s="130"/>
      <c r="CL5" s="130"/>
      <c r="CM5" s="130"/>
      <c r="CN5" s="130"/>
      <c r="CO5" s="130"/>
      <c r="CP5" s="130"/>
      <c r="CQ5" s="130"/>
      <c r="CR5" s="142"/>
      <c r="CS5" s="130"/>
      <c r="CT5" s="130"/>
      <c r="CU5" s="130"/>
      <c r="CV5" s="130"/>
      <c r="CW5" s="130"/>
      <c r="CX5" s="130"/>
      <c r="CY5" s="130"/>
      <c r="CZ5" s="142"/>
      <c r="DA5" s="130"/>
      <c r="DB5" s="130"/>
      <c r="DC5" s="130"/>
      <c r="DD5" s="130"/>
      <c r="DE5" s="130"/>
      <c r="DF5" s="130"/>
      <c r="DG5" s="130"/>
      <c r="DH5" s="142"/>
      <c r="DI5" s="130"/>
      <c r="DJ5" s="130"/>
      <c r="DK5" s="130"/>
      <c r="DL5" s="130"/>
      <c r="DM5" s="130"/>
      <c r="DN5" s="130"/>
      <c r="DO5" s="130"/>
      <c r="DP5" s="142"/>
      <c r="DQ5" s="130"/>
      <c r="DR5" s="130"/>
      <c r="DS5" s="130"/>
      <c r="DT5" s="142"/>
      <c r="DU5" s="130"/>
      <c r="DV5" s="130"/>
      <c r="DW5" s="130"/>
      <c r="DX5" s="130"/>
      <c r="DY5" s="130"/>
      <c r="DZ5" s="130"/>
      <c r="EA5" s="130"/>
      <c r="EB5" s="142"/>
      <c r="EC5" s="130"/>
      <c r="ED5" s="130"/>
      <c r="EE5" s="130"/>
      <c r="EF5" s="142"/>
      <c r="EG5" s="130"/>
      <c r="EH5" s="130"/>
      <c r="EI5" s="130"/>
      <c r="EJ5" s="142"/>
      <c r="EK5" s="130"/>
      <c r="EL5" s="130"/>
      <c r="EM5" s="130"/>
      <c r="EN5" s="142"/>
      <c r="EO5" s="787"/>
      <c r="EP5" s="788"/>
      <c r="EQ5" s="788"/>
      <c r="ER5" s="789"/>
    </row>
    <row r="6" spans="1:156" ht="63.75" customHeight="1" x14ac:dyDescent="0.2">
      <c r="A6" s="968" t="s">
        <v>2</v>
      </c>
      <c r="B6" s="969"/>
      <c r="C6" s="469" t="s">
        <v>157</v>
      </c>
      <c r="D6" s="470" t="s">
        <v>193</v>
      </c>
      <c r="E6" s="962">
        <v>2012</v>
      </c>
      <c r="F6" s="963"/>
      <c r="G6" s="963"/>
      <c r="H6" s="964"/>
      <c r="I6" s="962">
        <f>E6+1</f>
        <v>2013</v>
      </c>
      <c r="J6" s="963"/>
      <c r="K6" s="963"/>
      <c r="L6" s="964"/>
      <c r="M6" s="962">
        <f>I6+1</f>
        <v>2014</v>
      </c>
      <c r="N6" s="963"/>
      <c r="O6" s="963"/>
      <c r="P6" s="964"/>
      <c r="Q6" s="962">
        <f>M6+1</f>
        <v>2015</v>
      </c>
      <c r="R6" s="963"/>
      <c r="S6" s="963"/>
      <c r="T6" s="964"/>
      <c r="U6" s="962">
        <f>Q6+1</f>
        <v>2016</v>
      </c>
      <c r="V6" s="963"/>
      <c r="W6" s="963"/>
      <c r="X6" s="964"/>
      <c r="Y6" s="962">
        <f>U6+1</f>
        <v>2017</v>
      </c>
      <c r="Z6" s="963"/>
      <c r="AA6" s="963"/>
      <c r="AB6" s="964"/>
      <c r="AC6" s="962">
        <f>Y6+1</f>
        <v>2018</v>
      </c>
      <c r="AD6" s="963"/>
      <c r="AE6" s="963"/>
      <c r="AF6" s="964"/>
      <c r="AG6" s="962">
        <f>AC6+1</f>
        <v>2019</v>
      </c>
      <c r="AH6" s="963"/>
      <c r="AI6" s="963"/>
      <c r="AJ6" s="964"/>
      <c r="AK6" s="962">
        <f>AG6+1</f>
        <v>2020</v>
      </c>
      <c r="AL6" s="963"/>
      <c r="AM6" s="963"/>
      <c r="AN6" s="964"/>
      <c r="AO6" s="962">
        <f>AK6+1</f>
        <v>2021</v>
      </c>
      <c r="AP6" s="963"/>
      <c r="AQ6" s="963"/>
      <c r="AR6" s="964"/>
      <c r="AS6" s="962">
        <f>AO6+1</f>
        <v>2022</v>
      </c>
      <c r="AT6" s="963"/>
      <c r="AU6" s="963"/>
      <c r="AV6" s="964"/>
      <c r="AW6" s="962">
        <f>AS6+1</f>
        <v>2023</v>
      </c>
      <c r="AX6" s="963"/>
      <c r="AY6" s="963"/>
      <c r="AZ6" s="964"/>
      <c r="BA6" s="962">
        <f>AW6+1</f>
        <v>2024</v>
      </c>
      <c r="BB6" s="963"/>
      <c r="BC6" s="963"/>
      <c r="BD6" s="964"/>
      <c r="BE6" s="962">
        <f>BA6+1</f>
        <v>2025</v>
      </c>
      <c r="BF6" s="963"/>
      <c r="BG6" s="963"/>
      <c r="BH6" s="964"/>
      <c r="BI6" s="962">
        <f>BE6+1</f>
        <v>2026</v>
      </c>
      <c r="BJ6" s="963"/>
      <c r="BK6" s="963"/>
      <c r="BL6" s="964"/>
      <c r="BM6" s="962">
        <f>BI6+1</f>
        <v>2027</v>
      </c>
      <c r="BN6" s="963"/>
      <c r="BO6" s="963"/>
      <c r="BP6" s="964"/>
      <c r="BQ6" s="962">
        <f>BM6+1</f>
        <v>2028</v>
      </c>
      <c r="BR6" s="963"/>
      <c r="BS6" s="963"/>
      <c r="BT6" s="964"/>
      <c r="BU6" s="962">
        <f>BQ6+1</f>
        <v>2029</v>
      </c>
      <c r="BV6" s="963"/>
      <c r="BW6" s="963"/>
      <c r="BX6" s="964"/>
      <c r="BY6" s="962">
        <f>BU6+1</f>
        <v>2030</v>
      </c>
      <c r="BZ6" s="963"/>
      <c r="CA6" s="963"/>
      <c r="CB6" s="964"/>
      <c r="CC6" s="962">
        <f>BY6+1</f>
        <v>2031</v>
      </c>
      <c r="CD6" s="963"/>
      <c r="CE6" s="963"/>
      <c r="CF6" s="964"/>
      <c r="CG6" s="962">
        <f>CC6+1</f>
        <v>2032</v>
      </c>
      <c r="CH6" s="963"/>
      <c r="CI6" s="963"/>
      <c r="CJ6" s="964"/>
      <c r="CK6" s="962">
        <f>CG6+1</f>
        <v>2033</v>
      </c>
      <c r="CL6" s="963"/>
      <c r="CM6" s="963"/>
      <c r="CN6" s="964"/>
      <c r="CO6" s="962">
        <f>CK6+1</f>
        <v>2034</v>
      </c>
      <c r="CP6" s="963"/>
      <c r="CQ6" s="963"/>
      <c r="CR6" s="964"/>
      <c r="CS6" s="962">
        <f>CO6+1</f>
        <v>2035</v>
      </c>
      <c r="CT6" s="963"/>
      <c r="CU6" s="963"/>
      <c r="CV6" s="964"/>
      <c r="CW6" s="962">
        <f>CS6+1</f>
        <v>2036</v>
      </c>
      <c r="CX6" s="963"/>
      <c r="CY6" s="963"/>
      <c r="CZ6" s="964"/>
      <c r="DA6" s="962">
        <f>CW6+1</f>
        <v>2037</v>
      </c>
      <c r="DB6" s="963"/>
      <c r="DC6" s="963"/>
      <c r="DD6" s="964"/>
      <c r="DE6" s="962">
        <f>DA6+1</f>
        <v>2038</v>
      </c>
      <c r="DF6" s="963"/>
      <c r="DG6" s="963"/>
      <c r="DH6" s="964"/>
      <c r="DI6" s="962">
        <f>DE6+1</f>
        <v>2039</v>
      </c>
      <c r="DJ6" s="963"/>
      <c r="DK6" s="963"/>
      <c r="DL6" s="964"/>
      <c r="DM6" s="962">
        <f>DI6+1</f>
        <v>2040</v>
      </c>
      <c r="DN6" s="963"/>
      <c r="DO6" s="963"/>
      <c r="DP6" s="964"/>
      <c r="DQ6" s="962">
        <f>DM6+1</f>
        <v>2041</v>
      </c>
      <c r="DR6" s="963"/>
      <c r="DS6" s="963"/>
      <c r="DT6" s="964"/>
      <c r="DU6" s="962">
        <f>DQ6+1</f>
        <v>2042</v>
      </c>
      <c r="DV6" s="963"/>
      <c r="DW6" s="963"/>
      <c r="DX6" s="964"/>
      <c r="DY6" s="962">
        <f>DU6+1</f>
        <v>2043</v>
      </c>
      <c r="DZ6" s="963"/>
      <c r="EA6" s="963"/>
      <c r="EB6" s="964"/>
      <c r="EC6" s="962">
        <f>DY6+1</f>
        <v>2044</v>
      </c>
      <c r="ED6" s="963"/>
      <c r="EE6" s="963"/>
      <c r="EF6" s="964"/>
      <c r="EG6" s="962">
        <f>EC6+1</f>
        <v>2045</v>
      </c>
      <c r="EH6" s="963"/>
      <c r="EI6" s="963"/>
      <c r="EJ6" s="964"/>
      <c r="EK6" s="962">
        <f>EG6+1</f>
        <v>2046</v>
      </c>
      <c r="EL6" s="963"/>
      <c r="EM6" s="963"/>
      <c r="EN6" s="964"/>
      <c r="EO6" s="962">
        <f>EK6+1</f>
        <v>2047</v>
      </c>
      <c r="EP6" s="963"/>
      <c r="EQ6" s="963"/>
      <c r="ER6" s="964"/>
    </row>
    <row r="7" spans="1:156" s="145" customFormat="1" ht="23.25" customHeight="1" x14ac:dyDescent="0.2">
      <c r="A7" s="960" t="s">
        <v>31</v>
      </c>
      <c r="B7" s="961"/>
      <c r="C7" s="739"/>
      <c r="D7" s="739"/>
      <c r="E7" s="146"/>
      <c r="F7" s="147"/>
      <c r="G7" s="147"/>
      <c r="H7" s="148"/>
      <c r="I7" s="146"/>
      <c r="J7" s="147"/>
      <c r="K7" s="147"/>
      <c r="L7" s="148"/>
      <c r="M7" s="146"/>
      <c r="N7" s="147"/>
      <c r="O7" s="147"/>
      <c r="P7" s="148"/>
      <c r="Q7" s="146"/>
      <c r="R7" s="778"/>
      <c r="S7" s="778"/>
      <c r="T7" s="781"/>
      <c r="U7" s="146"/>
      <c r="V7" s="778"/>
      <c r="W7" s="778"/>
      <c r="X7" s="784"/>
      <c r="Y7" s="778"/>
      <c r="Z7" s="778"/>
      <c r="AA7" s="778"/>
      <c r="AB7" s="781"/>
      <c r="AC7" s="146"/>
      <c r="AD7" s="778"/>
      <c r="AE7" s="778"/>
      <c r="AF7" s="784"/>
      <c r="AG7" s="778"/>
      <c r="AH7" s="778"/>
      <c r="AI7" s="778"/>
      <c r="AJ7" s="781"/>
      <c r="AK7" s="146"/>
      <c r="AL7" s="778"/>
      <c r="AM7" s="778"/>
      <c r="AN7" s="784"/>
      <c r="AO7" s="778"/>
      <c r="AP7" s="778"/>
      <c r="AQ7" s="778"/>
      <c r="AR7" s="781"/>
      <c r="AS7" s="146"/>
      <c r="AT7" s="778"/>
      <c r="AU7" s="778"/>
      <c r="AV7" s="784"/>
      <c r="AW7" s="778"/>
      <c r="AX7" s="778"/>
      <c r="AY7" s="778"/>
      <c r="AZ7" s="781"/>
      <c r="BA7" s="146"/>
      <c r="BB7" s="778"/>
      <c r="BC7" s="778"/>
      <c r="BD7" s="148"/>
      <c r="BE7" s="146"/>
      <c r="BF7" s="147"/>
      <c r="BG7" s="147"/>
      <c r="BH7" s="148"/>
      <c r="BI7" s="146"/>
      <c r="BJ7" s="147"/>
      <c r="BK7" s="147"/>
      <c r="BL7" s="148"/>
      <c r="BM7" s="146"/>
      <c r="BN7" s="147"/>
      <c r="BO7" s="147"/>
      <c r="BP7" s="148"/>
      <c r="BQ7" s="146"/>
      <c r="BR7" s="147"/>
      <c r="BS7" s="147"/>
      <c r="BT7" s="148"/>
      <c r="BU7" s="146"/>
      <c r="BV7" s="147"/>
      <c r="BW7" s="147"/>
      <c r="BX7" s="148"/>
      <c r="BY7" s="146"/>
      <c r="BZ7" s="147"/>
      <c r="CA7" s="147"/>
      <c r="CB7" s="148"/>
      <c r="CC7" s="146"/>
      <c r="CD7" s="147"/>
      <c r="CE7" s="147"/>
      <c r="CF7" s="148"/>
      <c r="CG7" s="146"/>
      <c r="CH7" s="147"/>
      <c r="CI7" s="147"/>
      <c r="CJ7" s="148"/>
      <c r="CK7" s="160"/>
      <c r="CL7" s="161"/>
      <c r="CM7" s="161"/>
      <c r="CN7" s="162"/>
      <c r="CO7" s="160"/>
      <c r="CP7" s="161"/>
      <c r="CQ7" s="161"/>
      <c r="CR7" s="162"/>
      <c r="CS7" s="160"/>
      <c r="CT7" s="161"/>
      <c r="CU7" s="161"/>
      <c r="CV7" s="162"/>
      <c r="CW7" s="160"/>
      <c r="CX7" s="161"/>
      <c r="CY7" s="161"/>
      <c r="CZ7" s="162"/>
      <c r="DA7" s="160"/>
      <c r="DB7" s="161"/>
      <c r="DC7" s="161"/>
      <c r="DD7" s="162"/>
      <c r="DE7" s="160"/>
      <c r="DF7" s="161"/>
      <c r="DG7" s="161"/>
      <c r="DH7" s="162"/>
      <c r="DI7" s="160"/>
      <c r="DJ7" s="161"/>
      <c r="DK7" s="161"/>
      <c r="DL7" s="162"/>
      <c r="DM7" s="160"/>
      <c r="DN7" s="161"/>
      <c r="DO7" s="161"/>
      <c r="DP7" s="162"/>
      <c r="DQ7" s="160"/>
      <c r="DR7" s="161"/>
      <c r="DS7" s="161"/>
      <c r="DT7" s="162"/>
      <c r="DU7" s="160"/>
      <c r="DV7" s="161"/>
      <c r="DW7" s="161"/>
      <c r="DX7" s="162"/>
      <c r="DY7" s="160"/>
      <c r="DZ7" s="161"/>
      <c r="EA7" s="161"/>
      <c r="EB7" s="162"/>
      <c r="EC7" s="160"/>
      <c r="ED7" s="161"/>
      <c r="EE7" s="161"/>
      <c r="EF7" s="162"/>
      <c r="EG7" s="160"/>
      <c r="EH7" s="161"/>
      <c r="EI7" s="161"/>
      <c r="EJ7" s="162"/>
      <c r="EK7" s="160"/>
      <c r="EL7" s="161"/>
      <c r="EM7" s="161"/>
      <c r="EN7" s="161"/>
      <c r="EO7" s="160"/>
      <c r="EP7" s="161"/>
      <c r="EQ7" s="161"/>
      <c r="ER7" s="161"/>
    </row>
    <row r="8" spans="1:156" s="145" customFormat="1" ht="23.25" customHeight="1" x14ac:dyDescent="0.2">
      <c r="A8" s="970" t="s">
        <v>32</v>
      </c>
      <c r="B8" s="971"/>
      <c r="C8" s="739"/>
      <c r="D8" s="739"/>
      <c r="E8" s="146"/>
      <c r="F8" s="147"/>
      <c r="G8" s="147"/>
      <c r="H8" s="148"/>
      <c r="I8" s="146"/>
      <c r="J8" s="147"/>
      <c r="K8" s="147"/>
      <c r="L8" s="148"/>
      <c r="M8" s="146"/>
      <c r="N8" s="147"/>
      <c r="O8" s="147"/>
      <c r="P8" s="148"/>
      <c r="Q8" s="146"/>
      <c r="R8" s="778"/>
      <c r="S8" s="778"/>
      <c r="T8" s="781"/>
      <c r="U8" s="146"/>
      <c r="V8" s="778"/>
      <c r="W8" s="778"/>
      <c r="X8" s="784"/>
      <c r="Y8" s="778"/>
      <c r="Z8" s="778"/>
      <c r="AA8" s="778"/>
      <c r="AB8" s="781"/>
      <c r="AC8" s="146"/>
      <c r="AD8" s="778"/>
      <c r="AE8" s="778"/>
      <c r="AF8" s="784"/>
      <c r="AG8" s="778"/>
      <c r="AH8" s="778"/>
      <c r="AI8" s="778"/>
      <c r="AJ8" s="781"/>
      <c r="AK8" s="146"/>
      <c r="AL8" s="778"/>
      <c r="AM8" s="778"/>
      <c r="AN8" s="784"/>
      <c r="AO8" s="778"/>
      <c r="AP8" s="778"/>
      <c r="AQ8" s="778"/>
      <c r="AR8" s="781"/>
      <c r="AS8" s="146"/>
      <c r="AT8" s="778"/>
      <c r="AU8" s="778"/>
      <c r="AV8" s="784"/>
      <c r="AW8" s="778"/>
      <c r="AX8" s="778"/>
      <c r="AY8" s="778"/>
      <c r="AZ8" s="781"/>
      <c r="BA8" s="146"/>
      <c r="BB8" s="778"/>
      <c r="BC8" s="778"/>
      <c r="BD8" s="148"/>
      <c r="BE8" s="146"/>
      <c r="BF8" s="147"/>
      <c r="BG8" s="147"/>
      <c r="BH8" s="148"/>
      <c r="BI8" s="146"/>
      <c r="BJ8" s="147"/>
      <c r="BK8" s="147"/>
      <c r="BL8" s="148"/>
      <c r="BM8" s="146"/>
      <c r="BN8" s="147"/>
      <c r="BO8" s="147"/>
      <c r="BP8" s="148"/>
      <c r="BQ8" s="146"/>
      <c r="BR8" s="147"/>
      <c r="BS8" s="147"/>
      <c r="BT8" s="148"/>
      <c r="BU8" s="146"/>
      <c r="BV8" s="147"/>
      <c r="BW8" s="147"/>
      <c r="BX8" s="148"/>
      <c r="BY8" s="146"/>
      <c r="BZ8" s="147"/>
      <c r="CA8" s="147"/>
      <c r="CB8" s="148"/>
      <c r="CC8" s="146"/>
      <c r="CD8" s="147"/>
      <c r="CE8" s="147"/>
      <c r="CF8" s="148"/>
      <c r="CG8" s="146"/>
      <c r="CH8" s="147"/>
      <c r="CI8" s="147"/>
      <c r="CJ8" s="148"/>
      <c r="CK8" s="146"/>
      <c r="CL8" s="147"/>
      <c r="CM8" s="147"/>
      <c r="CN8" s="148"/>
      <c r="CO8" s="146"/>
      <c r="CP8" s="147"/>
      <c r="CQ8" s="147"/>
      <c r="CR8" s="148"/>
      <c r="CS8" s="146"/>
      <c r="CT8" s="147"/>
      <c r="CU8" s="147"/>
      <c r="CV8" s="148"/>
      <c r="CW8" s="150"/>
      <c r="CX8" s="149"/>
      <c r="CY8" s="149"/>
      <c r="CZ8" s="151"/>
      <c r="DA8" s="150"/>
      <c r="DB8" s="149"/>
      <c r="DC8" s="149"/>
      <c r="DD8" s="151"/>
      <c r="DE8" s="150"/>
      <c r="DF8" s="149"/>
      <c r="DG8" s="149"/>
      <c r="DH8" s="151"/>
      <c r="DI8" s="150"/>
      <c r="DJ8" s="149"/>
      <c r="DK8" s="149"/>
      <c r="DL8" s="151"/>
      <c r="DM8" s="150"/>
      <c r="DN8" s="149"/>
      <c r="DO8" s="149"/>
      <c r="DP8" s="151"/>
      <c r="DQ8" s="150"/>
      <c r="DR8" s="149"/>
      <c r="DS8" s="149"/>
      <c r="DT8" s="151"/>
      <c r="DU8" s="150"/>
      <c r="DV8" s="149"/>
      <c r="DW8" s="149"/>
      <c r="DX8" s="151"/>
      <c r="DY8" s="150"/>
      <c r="DZ8" s="149"/>
      <c r="EA8" s="149"/>
      <c r="EB8" s="151"/>
      <c r="EC8" s="150"/>
      <c r="ED8" s="149"/>
      <c r="EE8" s="149"/>
      <c r="EF8" s="151"/>
      <c r="EG8" s="150"/>
      <c r="EH8" s="149"/>
      <c r="EI8" s="149"/>
      <c r="EJ8" s="151"/>
      <c r="EK8" s="150"/>
      <c r="EL8" s="149"/>
      <c r="EM8" s="149"/>
      <c r="EN8" s="149"/>
      <c r="EO8" s="150"/>
      <c r="EP8" s="149"/>
      <c r="EQ8" s="149"/>
      <c r="ER8" s="149"/>
    </row>
    <row r="9" spans="1:156" s="145" customFormat="1" ht="23.25" customHeight="1" x14ac:dyDescent="0.2">
      <c r="A9" s="960" t="s">
        <v>30</v>
      </c>
      <c r="B9" s="961"/>
      <c r="C9" s="255"/>
      <c r="D9" s="255"/>
      <c r="E9" s="146"/>
      <c r="F9" s="147"/>
      <c r="G9" s="147"/>
      <c r="H9" s="148"/>
      <c r="I9" s="146"/>
      <c r="J9" s="147"/>
      <c r="K9" s="147"/>
      <c r="L9" s="148"/>
      <c r="M9" s="146"/>
      <c r="N9" s="147"/>
      <c r="O9" s="147"/>
      <c r="P9" s="148"/>
      <c r="Q9" s="146"/>
      <c r="R9" s="778"/>
      <c r="S9" s="778"/>
      <c r="T9" s="781"/>
      <c r="U9" s="146"/>
      <c r="V9" s="778"/>
      <c r="W9" s="778"/>
      <c r="X9" s="784"/>
      <c r="Y9" s="778"/>
      <c r="Z9" s="778"/>
      <c r="AA9" s="778"/>
      <c r="AB9" s="781"/>
      <c r="AC9" s="146"/>
      <c r="AD9" s="778"/>
      <c r="AE9" s="778"/>
      <c r="AF9" s="784"/>
      <c r="AG9" s="778"/>
      <c r="AH9" s="778"/>
      <c r="AI9" s="778"/>
      <c r="AJ9" s="781"/>
      <c r="AK9" s="146"/>
      <c r="AL9" s="778"/>
      <c r="AM9" s="778"/>
      <c r="AN9" s="784"/>
      <c r="AO9" s="778"/>
      <c r="AP9" s="778"/>
      <c r="AQ9" s="778"/>
      <c r="AR9" s="781"/>
      <c r="AS9" s="146"/>
      <c r="AT9" s="778"/>
      <c r="AU9" s="778"/>
      <c r="AV9" s="784"/>
      <c r="AW9" s="778"/>
      <c r="AX9" s="778"/>
      <c r="AY9" s="778"/>
      <c r="AZ9" s="781"/>
      <c r="BA9" s="146"/>
      <c r="BB9" s="778"/>
      <c r="BC9" s="778"/>
      <c r="BD9" s="148"/>
      <c r="BE9" s="146"/>
      <c r="BF9" s="147"/>
      <c r="BG9" s="147"/>
      <c r="BH9" s="148"/>
      <c r="BI9" s="146"/>
      <c r="BJ9" s="147"/>
      <c r="BK9" s="147"/>
      <c r="BL9" s="148"/>
      <c r="BM9" s="146"/>
      <c r="BN9" s="147"/>
      <c r="BO9" s="147"/>
      <c r="BP9" s="148"/>
      <c r="BQ9" s="146"/>
      <c r="BR9" s="147"/>
      <c r="BS9" s="147"/>
      <c r="BT9" s="148"/>
      <c r="BU9" s="146"/>
      <c r="BV9" s="147"/>
      <c r="BW9" s="147"/>
      <c r="BX9" s="148"/>
      <c r="BY9" s="146"/>
      <c r="BZ9" s="147"/>
      <c r="CA9" s="147"/>
      <c r="CB9" s="148"/>
      <c r="CC9" s="146"/>
      <c r="CD9" s="147"/>
      <c r="CE9" s="147"/>
      <c r="CF9" s="148"/>
      <c r="CG9" s="146"/>
      <c r="CH9" s="147"/>
      <c r="CI9" s="147"/>
      <c r="CJ9" s="148"/>
      <c r="CK9" s="146"/>
      <c r="CL9" s="147"/>
      <c r="CM9" s="147"/>
      <c r="CN9" s="148"/>
      <c r="CO9" s="146"/>
      <c r="CP9" s="147"/>
      <c r="CQ9" s="147"/>
      <c r="CR9" s="148"/>
      <c r="CS9" s="146"/>
      <c r="CT9" s="147"/>
      <c r="CU9" s="147"/>
      <c r="CV9" s="148"/>
      <c r="CW9" s="150"/>
      <c r="CX9" s="149"/>
      <c r="CY9" s="149"/>
      <c r="CZ9" s="151"/>
      <c r="DA9" s="150"/>
      <c r="DB9" s="149"/>
      <c r="DC9" s="149"/>
      <c r="DD9" s="151"/>
      <c r="DE9" s="150"/>
      <c r="DF9" s="149"/>
      <c r="DG9" s="149"/>
      <c r="DH9" s="151"/>
      <c r="DI9" s="150"/>
      <c r="DJ9" s="149"/>
      <c r="DK9" s="149"/>
      <c r="DL9" s="151"/>
      <c r="DM9" s="150"/>
      <c r="DN9" s="149"/>
      <c r="DO9" s="149"/>
      <c r="DP9" s="151"/>
      <c r="DQ9" s="150"/>
      <c r="DR9" s="149"/>
      <c r="DS9" s="149"/>
      <c r="DT9" s="151"/>
      <c r="DU9" s="150"/>
      <c r="DV9" s="149"/>
      <c r="DW9" s="149"/>
      <c r="DX9" s="151"/>
      <c r="DY9" s="150"/>
      <c r="DZ9" s="149"/>
      <c r="EA9" s="149"/>
      <c r="EB9" s="151"/>
      <c r="EC9" s="150"/>
      <c r="ED9" s="149"/>
      <c r="EE9" s="149"/>
      <c r="EF9" s="151"/>
      <c r="EG9" s="150"/>
      <c r="EH9" s="149"/>
      <c r="EI9" s="149"/>
      <c r="EJ9" s="151"/>
      <c r="EK9" s="150"/>
      <c r="EL9" s="149"/>
      <c r="EM9" s="149"/>
      <c r="EN9" s="149"/>
      <c r="EO9" s="150"/>
      <c r="EP9" s="149"/>
      <c r="EQ9" s="149"/>
      <c r="ER9" s="149"/>
    </row>
    <row r="10" spans="1:156" s="145" customFormat="1" ht="23.25" customHeight="1" x14ac:dyDescent="0.2">
      <c r="A10" s="960" t="s">
        <v>29</v>
      </c>
      <c r="B10" s="961"/>
      <c r="C10" s="159"/>
      <c r="D10" s="159"/>
      <c r="E10" s="146"/>
      <c r="F10" s="147"/>
      <c r="G10" s="147"/>
      <c r="H10" s="148"/>
      <c r="I10" s="146"/>
      <c r="J10" s="147"/>
      <c r="K10" s="147"/>
      <c r="L10" s="148"/>
      <c r="M10" s="146"/>
      <c r="N10" s="147"/>
      <c r="O10" s="147"/>
      <c r="P10" s="148"/>
      <c r="Q10" s="146"/>
      <c r="R10" s="778"/>
      <c r="S10" s="778"/>
      <c r="T10" s="781"/>
      <c r="U10" s="146"/>
      <c r="V10" s="778"/>
      <c r="W10" s="778"/>
      <c r="X10" s="784"/>
      <c r="Y10" s="778"/>
      <c r="Z10" s="778"/>
      <c r="AA10" s="778"/>
      <c r="AB10" s="781"/>
      <c r="AC10" s="146"/>
      <c r="AD10" s="778"/>
      <c r="AE10" s="778"/>
      <c r="AF10" s="784"/>
      <c r="AG10" s="778"/>
      <c r="AH10" s="778"/>
      <c r="AI10" s="778"/>
      <c r="AJ10" s="781"/>
      <c r="AK10" s="146"/>
      <c r="AL10" s="778"/>
      <c r="AM10" s="778"/>
      <c r="AN10" s="784"/>
      <c r="AO10" s="778"/>
      <c r="AP10" s="778"/>
      <c r="AQ10" s="778"/>
      <c r="AR10" s="781"/>
      <c r="AS10" s="146"/>
      <c r="AT10" s="778"/>
      <c r="AU10" s="778"/>
      <c r="AV10" s="784"/>
      <c r="AW10" s="778"/>
      <c r="AX10" s="778"/>
      <c r="AY10" s="778"/>
      <c r="AZ10" s="781"/>
      <c r="BA10" s="146"/>
      <c r="BB10" s="778"/>
      <c r="BC10" s="778"/>
      <c r="BD10" s="148"/>
      <c r="BE10" s="146"/>
      <c r="BF10" s="147"/>
      <c r="BG10" s="147"/>
      <c r="BH10" s="148"/>
      <c r="BI10" s="146"/>
      <c r="BJ10" s="147"/>
      <c r="BK10" s="147"/>
      <c r="BL10" s="148"/>
      <c r="BM10" s="146"/>
      <c r="BN10" s="147"/>
      <c r="BO10" s="147"/>
      <c r="BP10" s="148"/>
      <c r="BQ10" s="146"/>
      <c r="BR10" s="147"/>
      <c r="BS10" s="147"/>
      <c r="BT10" s="148"/>
      <c r="BU10" s="146"/>
      <c r="BV10" s="147"/>
      <c r="BW10" s="147"/>
      <c r="BX10" s="148"/>
      <c r="BY10" s="146"/>
      <c r="BZ10" s="147"/>
      <c r="CA10" s="147"/>
      <c r="CB10" s="148"/>
      <c r="CC10" s="146"/>
      <c r="CD10" s="147"/>
      <c r="CE10" s="147"/>
      <c r="CF10" s="148"/>
      <c r="CG10" s="146"/>
      <c r="CH10" s="147"/>
      <c r="CI10" s="147"/>
      <c r="CJ10" s="148"/>
      <c r="CK10" s="740"/>
      <c r="CL10" s="741"/>
      <c r="CM10" s="741"/>
      <c r="CN10" s="742"/>
      <c r="CO10" s="740"/>
      <c r="CP10" s="741"/>
      <c r="CQ10" s="741"/>
      <c r="CR10" s="742"/>
      <c r="CS10" s="740"/>
      <c r="CT10" s="741"/>
      <c r="CU10" s="741"/>
      <c r="CV10" s="742"/>
      <c r="CW10" s="160"/>
      <c r="CX10" s="161"/>
      <c r="CY10" s="161"/>
      <c r="CZ10" s="162"/>
      <c r="DA10" s="160"/>
      <c r="DB10" s="161"/>
      <c r="DC10" s="161"/>
      <c r="DD10" s="162"/>
      <c r="DE10" s="160"/>
      <c r="DF10" s="161"/>
      <c r="DG10" s="161"/>
      <c r="DH10" s="162"/>
      <c r="DI10" s="160"/>
      <c r="DJ10" s="161"/>
      <c r="DK10" s="161"/>
      <c r="DL10" s="162"/>
      <c r="DM10" s="160"/>
      <c r="DN10" s="161"/>
      <c r="DO10" s="161"/>
      <c r="DP10" s="162"/>
      <c r="DQ10" s="160"/>
      <c r="DR10" s="161"/>
      <c r="DS10" s="161"/>
      <c r="DT10" s="162"/>
      <c r="DU10" s="160"/>
      <c r="DV10" s="161"/>
      <c r="DW10" s="149"/>
      <c r="DX10" s="151"/>
      <c r="DY10" s="150"/>
      <c r="DZ10" s="149"/>
      <c r="EA10" s="149"/>
      <c r="EB10" s="151"/>
      <c r="EC10" s="150"/>
      <c r="ED10" s="149"/>
      <c r="EE10" s="149"/>
      <c r="EF10" s="151"/>
      <c r="EG10" s="150"/>
      <c r="EH10" s="149"/>
      <c r="EI10" s="149"/>
      <c r="EJ10" s="151"/>
      <c r="EK10" s="150"/>
      <c r="EL10" s="149"/>
      <c r="EM10" s="149"/>
      <c r="EN10" s="149"/>
      <c r="EO10" s="150"/>
      <c r="EP10" s="149"/>
      <c r="EQ10" s="149"/>
      <c r="ER10" s="149"/>
    </row>
    <row r="11" spans="1:156" s="145" customFormat="1" ht="23.25" customHeight="1" x14ac:dyDescent="0.2">
      <c r="A11" s="960" t="s">
        <v>28</v>
      </c>
      <c r="B11" s="961"/>
      <c r="C11" s="159"/>
      <c r="D11" s="159"/>
      <c r="E11" s="152"/>
      <c r="F11" s="153"/>
      <c r="G11" s="153"/>
      <c r="H11" s="154"/>
      <c r="I11" s="152"/>
      <c r="J11" s="153"/>
      <c r="K11" s="153"/>
      <c r="L11" s="154"/>
      <c r="M11" s="152"/>
      <c r="N11" s="153"/>
      <c r="O11" s="153"/>
      <c r="P11" s="154"/>
      <c r="Q11" s="152"/>
      <c r="R11" s="779"/>
      <c r="S11" s="779"/>
      <c r="T11" s="782"/>
      <c r="U11" s="152"/>
      <c r="V11" s="779"/>
      <c r="W11" s="779"/>
      <c r="X11" s="785"/>
      <c r="Y11" s="779"/>
      <c r="Z11" s="779"/>
      <c r="AA11" s="779"/>
      <c r="AB11" s="782"/>
      <c r="AC11" s="152"/>
      <c r="AD11" s="779"/>
      <c r="AE11" s="779"/>
      <c r="AF11" s="785"/>
      <c r="AG11" s="779"/>
      <c r="AH11" s="779"/>
      <c r="AI11" s="779"/>
      <c r="AJ11" s="782"/>
      <c r="AK11" s="152"/>
      <c r="AL11" s="779"/>
      <c r="AM11" s="779"/>
      <c r="AN11" s="785"/>
      <c r="AO11" s="779"/>
      <c r="AP11" s="779"/>
      <c r="AQ11" s="779"/>
      <c r="AR11" s="782"/>
      <c r="AS11" s="152"/>
      <c r="AT11" s="779"/>
      <c r="AU11" s="779"/>
      <c r="AV11" s="785"/>
      <c r="AW11" s="779"/>
      <c r="AX11" s="779"/>
      <c r="AY11" s="779"/>
      <c r="AZ11" s="782"/>
      <c r="BA11" s="152"/>
      <c r="BB11" s="779"/>
      <c r="BC11" s="779"/>
      <c r="BD11" s="154"/>
      <c r="BE11" s="152"/>
      <c r="BF11" s="153"/>
      <c r="BG11" s="153"/>
      <c r="BH11" s="154"/>
      <c r="BI11" s="152"/>
      <c r="BJ11" s="153"/>
      <c r="BK11" s="153"/>
      <c r="BL11" s="154"/>
      <c r="BM11" s="152"/>
      <c r="BN11" s="153"/>
      <c r="BO11" s="153"/>
      <c r="BP11" s="154"/>
      <c r="BQ11" s="152"/>
      <c r="BR11" s="153"/>
      <c r="BS11" s="153"/>
      <c r="BT11" s="154"/>
      <c r="BU11" s="152"/>
      <c r="BV11" s="153"/>
      <c r="BW11" s="153"/>
      <c r="BX11" s="154"/>
      <c r="BY11" s="152"/>
      <c r="BZ11" s="153"/>
      <c r="CA11" s="153"/>
      <c r="CB11" s="154"/>
      <c r="CC11" s="152"/>
      <c r="CD11" s="153"/>
      <c r="CE11" s="153"/>
      <c r="CF11" s="154"/>
      <c r="CG11" s="152"/>
      <c r="CH11" s="153"/>
      <c r="CI11" s="153"/>
      <c r="CJ11" s="154"/>
      <c r="CK11" s="152"/>
      <c r="CL11" s="153"/>
      <c r="CM11" s="153"/>
      <c r="CN11" s="154"/>
      <c r="CO11" s="152"/>
      <c r="CP11" s="153"/>
      <c r="CQ11" s="153"/>
      <c r="CR11" s="154"/>
      <c r="CS11" s="152"/>
      <c r="CT11" s="153"/>
      <c r="CU11" s="153"/>
      <c r="CV11" s="154"/>
      <c r="CW11" s="157"/>
      <c r="CX11" s="155"/>
      <c r="CY11" s="155"/>
      <c r="CZ11" s="156"/>
      <c r="DA11" s="157"/>
      <c r="DB11" s="155"/>
      <c r="DC11" s="155"/>
      <c r="DD11" s="156"/>
      <c r="DE11" s="157"/>
      <c r="DF11" s="155"/>
      <c r="DG11" s="155"/>
      <c r="DH11" s="156"/>
      <c r="DI11" s="157"/>
      <c r="DJ11" s="155"/>
      <c r="DK11" s="155"/>
      <c r="DL11" s="156"/>
      <c r="DM11" s="157"/>
      <c r="DN11" s="155"/>
      <c r="DO11" s="155"/>
      <c r="DP11" s="156"/>
      <c r="DQ11" s="157"/>
      <c r="DR11" s="155"/>
      <c r="DS11" s="155"/>
      <c r="DT11" s="156"/>
      <c r="DU11" s="157"/>
      <c r="DV11" s="155"/>
      <c r="DW11" s="155"/>
      <c r="DX11" s="156"/>
      <c r="DY11" s="157"/>
      <c r="DZ11" s="155"/>
      <c r="EA11" s="155"/>
      <c r="EB11" s="156"/>
      <c r="EC11" s="157"/>
      <c r="ED11" s="155"/>
      <c r="EE11" s="155"/>
      <c r="EF11" s="156"/>
      <c r="EG11" s="157"/>
      <c r="EH11" s="155"/>
      <c r="EI11" s="155"/>
      <c r="EJ11" s="156"/>
      <c r="EK11" s="157"/>
      <c r="EL11" s="155"/>
      <c r="EM11" s="155"/>
      <c r="EN11" s="155"/>
      <c r="EO11" s="157"/>
      <c r="EP11" s="155"/>
      <c r="EQ11" s="155"/>
      <c r="ER11" s="155"/>
    </row>
    <row r="12" spans="1:156" s="158" customFormat="1" ht="23.25" customHeight="1" x14ac:dyDescent="0.2">
      <c r="A12" s="960" t="s">
        <v>27</v>
      </c>
      <c r="B12" s="961"/>
      <c r="C12" s="255"/>
      <c r="D12" s="255"/>
      <c r="E12" s="146"/>
      <c r="F12" s="147"/>
      <c r="G12" s="147"/>
      <c r="H12" s="148"/>
      <c r="I12" s="146"/>
      <c r="J12" s="147"/>
      <c r="K12" s="147"/>
      <c r="L12" s="148"/>
      <c r="M12" s="146"/>
      <c r="N12" s="147"/>
      <c r="O12" s="147"/>
      <c r="P12" s="148"/>
      <c r="Q12" s="146"/>
      <c r="R12" s="778"/>
      <c r="S12" s="778"/>
      <c r="T12" s="781"/>
      <c r="U12" s="146"/>
      <c r="V12" s="778"/>
      <c r="W12" s="778"/>
      <c r="X12" s="784"/>
      <c r="Y12" s="778"/>
      <c r="Z12" s="778"/>
      <c r="AA12" s="778"/>
      <c r="AB12" s="781"/>
      <c r="AC12" s="146"/>
      <c r="AD12" s="778"/>
      <c r="AE12" s="778"/>
      <c r="AF12" s="784"/>
      <c r="AG12" s="778"/>
      <c r="AH12" s="778"/>
      <c r="AI12" s="778"/>
      <c r="AJ12" s="781"/>
      <c r="AK12" s="146"/>
      <c r="AL12" s="778"/>
      <c r="AM12" s="778"/>
      <c r="AN12" s="784"/>
      <c r="AO12" s="778"/>
      <c r="AP12" s="778"/>
      <c r="AQ12" s="778"/>
      <c r="AR12" s="781"/>
      <c r="AS12" s="146"/>
      <c r="AT12" s="778"/>
      <c r="AU12" s="778"/>
      <c r="AV12" s="784"/>
      <c r="AW12" s="778"/>
      <c r="AX12" s="778"/>
      <c r="AY12" s="778"/>
      <c r="AZ12" s="781"/>
      <c r="BA12" s="146"/>
      <c r="BB12" s="778"/>
      <c r="BC12" s="778"/>
      <c r="BD12" s="148"/>
      <c r="BE12" s="146"/>
      <c r="BF12" s="147"/>
      <c r="BG12" s="147"/>
      <c r="BH12" s="148"/>
      <c r="BI12" s="146"/>
      <c r="BJ12" s="147"/>
      <c r="BK12" s="147"/>
      <c r="BL12" s="148"/>
      <c r="BM12" s="146"/>
      <c r="BN12" s="147"/>
      <c r="BO12" s="147"/>
      <c r="BP12" s="148"/>
      <c r="BQ12" s="146"/>
      <c r="BR12" s="147"/>
      <c r="BS12" s="147"/>
      <c r="BT12" s="148"/>
      <c r="BU12" s="146"/>
      <c r="BV12" s="147"/>
      <c r="BW12" s="147"/>
      <c r="BX12" s="148"/>
      <c r="BY12" s="146"/>
      <c r="BZ12" s="147"/>
      <c r="CA12" s="147"/>
      <c r="CB12" s="148"/>
      <c r="CC12" s="146"/>
      <c r="CD12" s="147"/>
      <c r="CE12" s="147"/>
      <c r="CF12" s="148"/>
      <c r="CG12" s="146"/>
      <c r="CH12" s="147"/>
      <c r="CI12" s="147"/>
      <c r="CJ12" s="148"/>
      <c r="CK12" s="146"/>
      <c r="CL12" s="147"/>
      <c r="CM12" s="147"/>
      <c r="CN12" s="148"/>
      <c r="CO12" s="146"/>
      <c r="CP12" s="147"/>
      <c r="CQ12" s="147"/>
      <c r="CR12" s="148"/>
      <c r="CS12" s="146"/>
      <c r="CT12" s="147"/>
      <c r="CU12" s="147"/>
      <c r="CV12" s="148"/>
      <c r="CW12" s="150"/>
      <c r="CX12" s="149"/>
      <c r="CY12" s="149"/>
      <c r="CZ12" s="151"/>
      <c r="DA12" s="150"/>
      <c r="DB12" s="149"/>
      <c r="DC12" s="149"/>
      <c r="DD12" s="151"/>
      <c r="DE12" s="150"/>
      <c r="DF12" s="149"/>
      <c r="DG12" s="149"/>
      <c r="DH12" s="151"/>
      <c r="DI12" s="150"/>
      <c r="DJ12" s="149"/>
      <c r="DK12" s="149"/>
      <c r="DL12" s="151"/>
      <c r="DM12" s="150"/>
      <c r="DN12" s="149"/>
      <c r="DO12" s="149"/>
      <c r="DP12" s="151"/>
      <c r="DQ12" s="150"/>
      <c r="DR12" s="149"/>
      <c r="DS12" s="149"/>
      <c r="DT12" s="151"/>
      <c r="DU12" s="150"/>
      <c r="DV12" s="149"/>
      <c r="DW12" s="149"/>
      <c r="DX12" s="151"/>
      <c r="DY12" s="150"/>
      <c r="DZ12" s="149"/>
      <c r="EA12" s="149"/>
      <c r="EB12" s="151"/>
      <c r="EC12" s="150"/>
      <c r="ED12" s="149"/>
      <c r="EE12" s="149"/>
      <c r="EF12" s="151"/>
      <c r="EG12" s="150"/>
      <c r="EH12" s="149"/>
      <c r="EI12" s="149"/>
      <c r="EJ12" s="151"/>
      <c r="EK12" s="150"/>
      <c r="EL12" s="149"/>
      <c r="EM12" s="149"/>
      <c r="EN12" s="149"/>
      <c r="EO12" s="150"/>
      <c r="EP12" s="149"/>
      <c r="EQ12" s="149"/>
      <c r="ER12" s="149"/>
      <c r="ES12" s="145"/>
      <c r="ET12" s="145"/>
      <c r="EU12" s="145"/>
      <c r="EV12" s="145"/>
      <c r="EW12" s="145"/>
      <c r="EX12" s="145"/>
      <c r="EY12" s="145"/>
      <c r="EZ12" s="145"/>
    </row>
    <row r="13" spans="1:156" s="145" customFormat="1" ht="23.25" customHeight="1" x14ac:dyDescent="0.2">
      <c r="A13" s="855" t="s">
        <v>26</v>
      </c>
      <c r="B13" s="856"/>
      <c r="C13" s="255"/>
      <c r="D13" s="255"/>
      <c r="E13" s="740"/>
      <c r="F13" s="741"/>
      <c r="G13" s="741"/>
      <c r="H13" s="742"/>
      <c r="I13" s="740"/>
      <c r="J13" s="741"/>
      <c r="K13" s="741"/>
      <c r="L13" s="742"/>
      <c r="M13" s="740"/>
      <c r="N13" s="741"/>
      <c r="O13" s="741"/>
      <c r="P13" s="742"/>
      <c r="Q13" s="740"/>
      <c r="R13" s="780"/>
      <c r="S13" s="780"/>
      <c r="T13" s="783"/>
      <c r="U13" s="740"/>
      <c r="V13" s="780"/>
      <c r="W13" s="780"/>
      <c r="X13" s="786"/>
      <c r="Y13" s="780"/>
      <c r="Z13" s="780"/>
      <c r="AA13" s="780"/>
      <c r="AB13" s="783"/>
      <c r="AC13" s="740"/>
      <c r="AD13" s="780"/>
      <c r="AE13" s="780"/>
      <c r="AF13" s="786"/>
      <c r="AG13" s="780"/>
      <c r="AH13" s="780"/>
      <c r="AI13" s="780"/>
      <c r="AJ13" s="783"/>
      <c r="AK13" s="740"/>
      <c r="AL13" s="780"/>
      <c r="AM13" s="780"/>
      <c r="AN13" s="786"/>
      <c r="AO13" s="780"/>
      <c r="AP13" s="780"/>
      <c r="AQ13" s="780"/>
      <c r="AR13" s="783"/>
      <c r="AS13" s="740"/>
      <c r="AT13" s="780"/>
      <c r="AU13" s="780"/>
      <c r="AV13" s="786"/>
      <c r="AW13" s="780"/>
      <c r="AX13" s="780"/>
      <c r="AY13" s="780"/>
      <c r="AZ13" s="783"/>
      <c r="BA13" s="740"/>
      <c r="BB13" s="780"/>
      <c r="BC13" s="780"/>
      <c r="BD13" s="742"/>
      <c r="BE13" s="740"/>
      <c r="BF13" s="741"/>
      <c r="BG13" s="741"/>
      <c r="BH13" s="742"/>
      <c r="BI13" s="740"/>
      <c r="BJ13" s="741"/>
      <c r="BK13" s="741"/>
      <c r="BL13" s="742"/>
      <c r="BM13" s="740"/>
      <c r="BN13" s="741"/>
      <c r="BO13" s="741"/>
      <c r="BP13" s="742"/>
      <c r="BQ13" s="740"/>
      <c r="BR13" s="741"/>
      <c r="BS13" s="741"/>
      <c r="BT13" s="742"/>
      <c r="BU13" s="740"/>
      <c r="BV13" s="741"/>
      <c r="BW13" s="741"/>
      <c r="BX13" s="742"/>
      <c r="BY13" s="740"/>
      <c r="BZ13" s="741"/>
      <c r="CA13" s="741"/>
      <c r="CB13" s="742"/>
      <c r="CC13" s="740"/>
      <c r="CD13" s="741"/>
      <c r="CE13" s="741"/>
      <c r="CF13" s="742"/>
      <c r="CG13" s="740"/>
      <c r="CH13" s="741"/>
      <c r="CI13" s="741"/>
      <c r="CJ13" s="742"/>
      <c r="CK13" s="740"/>
      <c r="CL13" s="741"/>
      <c r="CM13" s="741"/>
      <c r="CN13" s="742"/>
      <c r="CO13" s="740"/>
      <c r="CP13" s="741"/>
      <c r="CQ13" s="741"/>
      <c r="CR13" s="742"/>
      <c r="CS13" s="740"/>
      <c r="CT13" s="741"/>
      <c r="CU13" s="741"/>
      <c r="CV13" s="742"/>
      <c r="CW13" s="160"/>
      <c r="CX13" s="161"/>
      <c r="CY13" s="161"/>
      <c r="CZ13" s="162"/>
      <c r="DA13" s="160"/>
      <c r="DB13" s="161"/>
      <c r="DC13" s="161"/>
      <c r="DD13" s="162"/>
      <c r="DE13" s="160"/>
      <c r="DF13" s="161"/>
      <c r="DG13" s="161"/>
      <c r="DH13" s="162"/>
      <c r="DI13" s="160"/>
      <c r="DJ13" s="161"/>
      <c r="DK13" s="161"/>
      <c r="DL13" s="162"/>
      <c r="DM13" s="160"/>
      <c r="DN13" s="161"/>
      <c r="DO13" s="161"/>
      <c r="DP13" s="162"/>
      <c r="DQ13" s="160"/>
      <c r="DR13" s="161"/>
      <c r="DS13" s="161"/>
      <c r="DT13" s="162"/>
      <c r="DU13" s="160"/>
      <c r="DV13" s="161"/>
      <c r="DW13" s="161"/>
      <c r="DX13" s="162"/>
      <c r="DY13" s="160"/>
      <c r="DZ13" s="161"/>
      <c r="EA13" s="161"/>
      <c r="EB13" s="162"/>
      <c r="EC13" s="160"/>
      <c r="ED13" s="161"/>
      <c r="EE13" s="161"/>
      <c r="EF13" s="162"/>
      <c r="EG13" s="160"/>
      <c r="EH13" s="161"/>
      <c r="EI13" s="161"/>
      <c r="EJ13" s="162"/>
      <c r="EK13" s="160"/>
      <c r="EL13" s="161"/>
      <c r="EM13" s="161"/>
      <c r="EN13" s="161"/>
      <c r="EO13" s="160"/>
      <c r="EP13" s="161"/>
      <c r="EQ13" s="161"/>
      <c r="ER13" s="161"/>
    </row>
    <row r="14" spans="1:156" s="145" customFormat="1" ht="23.25" customHeight="1" x14ac:dyDescent="0.2">
      <c r="A14" s="960" t="s">
        <v>230</v>
      </c>
      <c r="B14" s="961"/>
      <c r="C14" s="255"/>
      <c r="D14" s="255"/>
      <c r="E14" s="146"/>
      <c r="F14" s="147"/>
      <c r="G14" s="147"/>
      <c r="H14" s="148"/>
      <c r="I14" s="146"/>
      <c r="J14" s="147"/>
      <c r="K14" s="147"/>
      <c r="L14" s="148"/>
      <c r="M14" s="146"/>
      <c r="N14" s="147"/>
      <c r="O14" s="147"/>
      <c r="P14" s="148"/>
      <c r="Q14" s="146"/>
      <c r="R14" s="778"/>
      <c r="S14" s="778"/>
      <c r="T14" s="781"/>
      <c r="U14" s="146"/>
      <c r="V14" s="778"/>
      <c r="W14" s="778"/>
      <c r="X14" s="784"/>
      <c r="Y14" s="778"/>
      <c r="Z14" s="778"/>
      <c r="AA14" s="778"/>
      <c r="AB14" s="781"/>
      <c r="AC14" s="146"/>
      <c r="AD14" s="778"/>
      <c r="AE14" s="778"/>
      <c r="AF14" s="784"/>
      <c r="AG14" s="778"/>
      <c r="AH14" s="778"/>
      <c r="AI14" s="778"/>
      <c r="AJ14" s="781"/>
      <c r="AK14" s="146"/>
      <c r="AL14" s="778"/>
      <c r="AM14" s="778"/>
      <c r="AN14" s="784"/>
      <c r="AO14" s="778"/>
      <c r="AP14" s="778"/>
      <c r="AQ14" s="778"/>
      <c r="AR14" s="781"/>
      <c r="AS14" s="146"/>
      <c r="AT14" s="778"/>
      <c r="AU14" s="778"/>
      <c r="AV14" s="784"/>
      <c r="AW14" s="778"/>
      <c r="AX14" s="778"/>
      <c r="AY14" s="778"/>
      <c r="AZ14" s="781"/>
      <c r="BA14" s="146"/>
      <c r="BB14" s="778"/>
      <c r="BC14" s="778"/>
      <c r="BD14" s="148"/>
      <c r="BE14" s="146"/>
      <c r="BF14" s="147"/>
      <c r="BG14" s="147"/>
      <c r="BH14" s="148"/>
      <c r="BI14" s="146"/>
      <c r="BJ14" s="147"/>
      <c r="BK14" s="147"/>
      <c r="BL14" s="148"/>
      <c r="BM14" s="146"/>
      <c r="BN14" s="147"/>
      <c r="BO14" s="147"/>
      <c r="BP14" s="148"/>
      <c r="BQ14" s="146"/>
      <c r="BR14" s="147"/>
      <c r="BS14" s="147"/>
      <c r="BT14" s="148"/>
      <c r="BU14" s="146"/>
      <c r="BV14" s="147"/>
      <c r="BW14" s="147"/>
      <c r="BX14" s="148"/>
      <c r="BY14" s="146"/>
      <c r="BZ14" s="147"/>
      <c r="CA14" s="147"/>
      <c r="CB14" s="148"/>
      <c r="CC14" s="146"/>
      <c r="CD14" s="147"/>
      <c r="CE14" s="147"/>
      <c r="CF14" s="148"/>
      <c r="CG14" s="146"/>
      <c r="CH14" s="147"/>
      <c r="CI14" s="147"/>
      <c r="CJ14" s="148"/>
      <c r="CK14" s="740"/>
      <c r="CL14" s="741"/>
      <c r="CM14" s="741"/>
      <c r="CN14" s="742"/>
      <c r="CO14" s="740"/>
      <c r="CP14" s="741"/>
      <c r="CQ14" s="741"/>
      <c r="CR14" s="742"/>
      <c r="CS14" s="740"/>
      <c r="CT14" s="741"/>
      <c r="CU14" s="741"/>
      <c r="CV14" s="742"/>
      <c r="CW14" s="160"/>
      <c r="CX14" s="161"/>
      <c r="CY14" s="161"/>
      <c r="CZ14" s="162"/>
      <c r="DA14" s="160"/>
      <c r="DB14" s="161"/>
      <c r="DC14" s="161"/>
      <c r="DD14" s="162"/>
      <c r="DE14" s="160"/>
      <c r="DF14" s="161"/>
      <c r="DG14" s="161"/>
      <c r="DH14" s="162"/>
      <c r="DI14" s="160"/>
      <c r="DJ14" s="161"/>
      <c r="DK14" s="161"/>
      <c r="DL14" s="162"/>
      <c r="DM14" s="160"/>
      <c r="DN14" s="161"/>
      <c r="DO14" s="161"/>
      <c r="DP14" s="162"/>
      <c r="DQ14" s="160"/>
      <c r="DR14" s="161"/>
      <c r="DS14" s="161"/>
      <c r="DT14" s="162"/>
      <c r="DU14" s="160"/>
      <c r="DV14" s="161"/>
      <c r="DW14" s="149"/>
      <c r="DX14" s="151"/>
      <c r="DY14" s="150"/>
      <c r="DZ14" s="149"/>
      <c r="EA14" s="149"/>
      <c r="EB14" s="151"/>
      <c r="EC14" s="150"/>
      <c r="ED14" s="149"/>
      <c r="EE14" s="149"/>
      <c r="EF14" s="151"/>
      <c r="EG14" s="150"/>
      <c r="EH14" s="149"/>
      <c r="EI14" s="149"/>
      <c r="EJ14" s="151"/>
      <c r="EK14" s="150"/>
      <c r="EL14" s="149"/>
      <c r="EM14" s="149"/>
      <c r="EN14" s="149"/>
      <c r="EO14" s="150"/>
      <c r="EP14" s="149"/>
      <c r="EQ14" s="149"/>
      <c r="ER14" s="149"/>
    </row>
    <row r="15" spans="1:156" s="145" customFormat="1" ht="23.25" customHeight="1" x14ac:dyDescent="0.2">
      <c r="A15" s="960" t="s">
        <v>119</v>
      </c>
      <c r="B15" s="961"/>
      <c r="C15" s="255"/>
      <c r="D15" s="255"/>
      <c r="E15" s="146"/>
      <c r="F15" s="147"/>
      <c r="G15" s="147"/>
      <c r="H15" s="148"/>
      <c r="I15" s="146"/>
      <c r="J15" s="147"/>
      <c r="K15" s="147"/>
      <c r="L15" s="148"/>
      <c r="M15" s="146"/>
      <c r="N15" s="147"/>
      <c r="O15" s="147"/>
      <c r="P15" s="148"/>
      <c r="Q15" s="146"/>
      <c r="R15" s="778"/>
      <c r="S15" s="778"/>
      <c r="T15" s="781"/>
      <c r="U15" s="146"/>
      <c r="V15" s="778"/>
      <c r="W15" s="778"/>
      <c r="X15" s="784"/>
      <c r="Y15" s="778"/>
      <c r="Z15" s="778"/>
      <c r="AA15" s="778"/>
      <c r="AB15" s="781"/>
      <c r="AC15" s="146"/>
      <c r="AD15" s="778"/>
      <c r="AE15" s="778"/>
      <c r="AF15" s="784"/>
      <c r="AG15" s="778"/>
      <c r="AH15" s="778"/>
      <c r="AI15" s="778"/>
      <c r="AJ15" s="781"/>
      <c r="AK15" s="146"/>
      <c r="AL15" s="778"/>
      <c r="AM15" s="778"/>
      <c r="AN15" s="784"/>
      <c r="AO15" s="778"/>
      <c r="AP15" s="778"/>
      <c r="AQ15" s="778"/>
      <c r="AR15" s="781"/>
      <c r="AS15" s="146"/>
      <c r="AT15" s="778"/>
      <c r="AU15" s="778"/>
      <c r="AV15" s="784"/>
      <c r="AW15" s="778"/>
      <c r="AX15" s="778"/>
      <c r="AY15" s="778"/>
      <c r="AZ15" s="781"/>
      <c r="BA15" s="146"/>
      <c r="BB15" s="778"/>
      <c r="BC15" s="778"/>
      <c r="BD15" s="148"/>
      <c r="BE15" s="146"/>
      <c r="BF15" s="147"/>
      <c r="BG15" s="147"/>
      <c r="BH15" s="148"/>
      <c r="BI15" s="146"/>
      <c r="BJ15" s="147"/>
      <c r="BK15" s="147"/>
      <c r="BL15" s="148"/>
      <c r="BM15" s="146"/>
      <c r="BN15" s="147"/>
      <c r="BO15" s="147"/>
      <c r="BP15" s="148"/>
      <c r="BQ15" s="146"/>
      <c r="BR15" s="147"/>
      <c r="BS15" s="147"/>
      <c r="BT15" s="148"/>
      <c r="BU15" s="146"/>
      <c r="BV15" s="147"/>
      <c r="BW15" s="147"/>
      <c r="BX15" s="148"/>
      <c r="BY15" s="146"/>
      <c r="BZ15" s="147"/>
      <c r="CA15" s="147"/>
      <c r="CB15" s="148"/>
      <c r="CC15" s="146"/>
      <c r="CD15" s="147"/>
      <c r="CE15" s="147"/>
      <c r="CF15" s="148"/>
      <c r="CG15" s="146"/>
      <c r="CH15" s="147"/>
      <c r="CI15" s="147"/>
      <c r="CJ15" s="148"/>
      <c r="CK15" s="740"/>
      <c r="CL15" s="741"/>
      <c r="CM15" s="741"/>
      <c r="CN15" s="742"/>
      <c r="CO15" s="740"/>
      <c r="CP15" s="741"/>
      <c r="CQ15" s="741"/>
      <c r="CR15" s="742"/>
      <c r="CS15" s="740"/>
      <c r="CT15" s="741"/>
      <c r="CU15" s="741"/>
      <c r="CV15" s="742"/>
      <c r="CW15" s="160"/>
      <c r="CX15" s="161"/>
      <c r="CY15" s="161"/>
      <c r="CZ15" s="162"/>
      <c r="DA15" s="160"/>
      <c r="DB15" s="161"/>
      <c r="DC15" s="161"/>
      <c r="DD15" s="162"/>
      <c r="DE15" s="160"/>
      <c r="DF15" s="161"/>
      <c r="DG15" s="161"/>
      <c r="DH15" s="162"/>
      <c r="DI15" s="160"/>
      <c r="DJ15" s="161"/>
      <c r="DK15" s="161"/>
      <c r="DL15" s="162"/>
      <c r="DM15" s="160"/>
      <c r="DN15" s="161"/>
      <c r="DO15" s="161"/>
      <c r="DP15" s="162"/>
      <c r="DQ15" s="160"/>
      <c r="DR15" s="161"/>
      <c r="DS15" s="161"/>
      <c r="DT15" s="162"/>
      <c r="DU15" s="160"/>
      <c r="DV15" s="161"/>
      <c r="DW15" s="149"/>
      <c r="DX15" s="151"/>
      <c r="DY15" s="150"/>
      <c r="DZ15" s="149"/>
      <c r="EA15" s="149"/>
      <c r="EB15" s="151"/>
      <c r="EC15" s="150"/>
      <c r="ED15" s="149"/>
      <c r="EE15" s="149"/>
      <c r="EF15" s="151"/>
      <c r="EG15" s="150"/>
      <c r="EH15" s="149"/>
      <c r="EI15" s="149"/>
      <c r="EJ15" s="151"/>
      <c r="EK15" s="150"/>
      <c r="EL15" s="149"/>
      <c r="EM15" s="149"/>
      <c r="EN15" s="149"/>
      <c r="EO15" s="150"/>
      <c r="EP15" s="149"/>
      <c r="EQ15" s="149"/>
      <c r="ER15" s="149"/>
    </row>
    <row r="16" spans="1:156" s="145" customFormat="1" ht="23.25" customHeight="1" x14ac:dyDescent="0.2">
      <c r="A16" s="960" t="s">
        <v>25</v>
      </c>
      <c r="B16" s="961"/>
      <c r="C16" s="255"/>
      <c r="D16" s="255"/>
      <c r="E16" s="146"/>
      <c r="F16" s="147"/>
      <c r="G16" s="147"/>
      <c r="H16" s="148"/>
      <c r="I16" s="146"/>
      <c r="J16" s="147"/>
      <c r="K16" s="147"/>
      <c r="L16" s="148"/>
      <c r="M16" s="146"/>
      <c r="N16" s="147"/>
      <c r="O16" s="147"/>
      <c r="P16" s="148"/>
      <c r="Q16" s="146"/>
      <c r="R16" s="778"/>
      <c r="S16" s="778"/>
      <c r="T16" s="781"/>
      <c r="U16" s="146"/>
      <c r="V16" s="778"/>
      <c r="W16" s="778"/>
      <c r="X16" s="784"/>
      <c r="Y16" s="778"/>
      <c r="Z16" s="778"/>
      <c r="AA16" s="778"/>
      <c r="AB16" s="781"/>
      <c r="AC16" s="146"/>
      <c r="AD16" s="778"/>
      <c r="AE16" s="778"/>
      <c r="AF16" s="784"/>
      <c r="AG16" s="778"/>
      <c r="AH16" s="778"/>
      <c r="AI16" s="778"/>
      <c r="AJ16" s="781"/>
      <c r="AK16" s="146"/>
      <c r="AL16" s="778"/>
      <c r="AM16" s="778"/>
      <c r="AN16" s="784"/>
      <c r="AO16" s="778"/>
      <c r="AP16" s="778"/>
      <c r="AQ16" s="778"/>
      <c r="AR16" s="781"/>
      <c r="AS16" s="146"/>
      <c r="AT16" s="778"/>
      <c r="AU16" s="778"/>
      <c r="AV16" s="784"/>
      <c r="AW16" s="778"/>
      <c r="AX16" s="778"/>
      <c r="AY16" s="778"/>
      <c r="AZ16" s="781"/>
      <c r="BA16" s="146"/>
      <c r="BB16" s="778"/>
      <c r="BC16" s="778"/>
      <c r="BD16" s="148"/>
      <c r="BE16" s="146"/>
      <c r="BF16" s="147"/>
      <c r="BG16" s="147"/>
      <c r="BH16" s="148"/>
      <c r="BI16" s="146"/>
      <c r="BJ16" s="147"/>
      <c r="BK16" s="147"/>
      <c r="BL16" s="148"/>
      <c r="BM16" s="146"/>
      <c r="BN16" s="147"/>
      <c r="BO16" s="147"/>
      <c r="BP16" s="148"/>
      <c r="BQ16" s="146"/>
      <c r="BR16" s="147"/>
      <c r="BS16" s="147"/>
      <c r="BT16" s="148"/>
      <c r="BU16" s="146"/>
      <c r="BV16" s="147"/>
      <c r="BW16" s="147"/>
      <c r="BX16" s="148"/>
      <c r="BY16" s="146"/>
      <c r="BZ16" s="147"/>
      <c r="CA16" s="147"/>
      <c r="CB16" s="148"/>
      <c r="CC16" s="146"/>
      <c r="CD16" s="147"/>
      <c r="CE16" s="147"/>
      <c r="CF16" s="148"/>
      <c r="CG16" s="146"/>
      <c r="CH16" s="147"/>
      <c r="CI16" s="147"/>
      <c r="CJ16" s="148"/>
      <c r="CK16" s="160"/>
      <c r="CL16" s="161"/>
      <c r="CM16" s="161"/>
      <c r="CN16" s="162"/>
      <c r="CO16" s="160"/>
      <c r="CP16" s="161"/>
      <c r="CQ16" s="161"/>
      <c r="CR16" s="162"/>
      <c r="CS16" s="160"/>
      <c r="CT16" s="161"/>
      <c r="CU16" s="161"/>
      <c r="CV16" s="162"/>
      <c r="CW16" s="160"/>
      <c r="CX16" s="161"/>
      <c r="CY16" s="161"/>
      <c r="CZ16" s="162"/>
      <c r="DA16" s="160"/>
      <c r="DB16" s="161"/>
      <c r="DC16" s="161"/>
      <c r="DD16" s="162"/>
      <c r="DE16" s="160"/>
      <c r="DF16" s="161"/>
      <c r="DG16" s="161"/>
      <c r="DH16" s="162"/>
      <c r="DI16" s="160"/>
      <c r="DJ16" s="161"/>
      <c r="DK16" s="161"/>
      <c r="DL16" s="162"/>
      <c r="DM16" s="160"/>
      <c r="DN16" s="161"/>
      <c r="DO16" s="161"/>
      <c r="DP16" s="162"/>
      <c r="DQ16" s="160"/>
      <c r="DR16" s="161"/>
      <c r="DS16" s="161"/>
      <c r="DT16" s="162"/>
      <c r="DU16" s="160"/>
      <c r="DV16" s="161"/>
      <c r="DW16" s="149"/>
      <c r="DX16" s="151"/>
      <c r="DY16" s="150"/>
      <c r="DZ16" s="149"/>
      <c r="EA16" s="149"/>
      <c r="EB16" s="151"/>
      <c r="EC16" s="150"/>
      <c r="ED16" s="149"/>
      <c r="EE16" s="149"/>
      <c r="EF16" s="151"/>
      <c r="EG16" s="150"/>
      <c r="EH16" s="149"/>
      <c r="EI16" s="149"/>
      <c r="EJ16" s="151"/>
      <c r="EK16" s="150"/>
      <c r="EL16" s="149"/>
      <c r="EM16" s="149"/>
      <c r="EN16" s="149"/>
      <c r="EO16" s="150"/>
      <c r="EP16" s="149"/>
      <c r="EQ16" s="149"/>
      <c r="ER16" s="149"/>
    </row>
    <row r="17" spans="1:148" s="145" customFormat="1" ht="23.25" customHeight="1" x14ac:dyDescent="0.2">
      <c r="A17" s="960" t="s">
        <v>309</v>
      </c>
      <c r="B17" s="961"/>
      <c r="C17" s="255"/>
      <c r="D17" s="255"/>
      <c r="E17" s="146"/>
      <c r="F17" s="147"/>
      <c r="G17" s="147"/>
      <c r="H17" s="148"/>
      <c r="I17" s="146"/>
      <c r="J17" s="147"/>
      <c r="K17" s="147"/>
      <c r="L17" s="148"/>
      <c r="M17" s="146"/>
      <c r="N17" s="147"/>
      <c r="O17" s="147"/>
      <c r="P17" s="148"/>
      <c r="Q17" s="146"/>
      <c r="R17" s="778"/>
      <c r="S17" s="778"/>
      <c r="T17" s="781"/>
      <c r="U17" s="146"/>
      <c r="V17" s="778"/>
      <c r="W17" s="778"/>
      <c r="X17" s="784"/>
      <c r="Y17" s="778"/>
      <c r="Z17" s="778"/>
      <c r="AA17" s="778"/>
      <c r="AB17" s="781"/>
      <c r="AC17" s="146"/>
      <c r="AD17" s="778"/>
      <c r="AE17" s="778"/>
      <c r="AF17" s="784"/>
      <c r="AG17" s="778"/>
      <c r="AH17" s="778"/>
      <c r="AI17" s="778"/>
      <c r="AJ17" s="781"/>
      <c r="AK17" s="146"/>
      <c r="AL17" s="778"/>
      <c r="AM17" s="778"/>
      <c r="AN17" s="784"/>
      <c r="AO17" s="778"/>
      <c r="AP17" s="778"/>
      <c r="AQ17" s="778"/>
      <c r="AR17" s="781"/>
      <c r="AS17" s="146"/>
      <c r="AT17" s="778"/>
      <c r="AU17" s="778"/>
      <c r="AV17" s="784"/>
      <c r="AW17" s="778"/>
      <c r="AX17" s="778"/>
      <c r="AY17" s="778"/>
      <c r="AZ17" s="781"/>
      <c r="BA17" s="146"/>
      <c r="BB17" s="778"/>
      <c r="BC17" s="778"/>
      <c r="BD17" s="148"/>
      <c r="BE17" s="146"/>
      <c r="BF17" s="147"/>
      <c r="BG17" s="147"/>
      <c r="BH17" s="148"/>
      <c r="BI17" s="146"/>
      <c r="BJ17" s="147"/>
      <c r="BK17" s="147"/>
      <c r="BL17" s="148"/>
      <c r="BM17" s="146"/>
      <c r="BN17" s="147"/>
      <c r="BO17" s="147"/>
      <c r="BP17" s="148"/>
      <c r="BQ17" s="146"/>
      <c r="BR17" s="147"/>
      <c r="BS17" s="147"/>
      <c r="BT17" s="148"/>
      <c r="BU17" s="146"/>
      <c r="BV17" s="147"/>
      <c r="BW17" s="147"/>
      <c r="BX17" s="148"/>
      <c r="BY17" s="146"/>
      <c r="BZ17" s="147"/>
      <c r="CA17" s="147"/>
      <c r="CB17" s="148"/>
      <c r="CC17" s="146"/>
      <c r="CD17" s="147"/>
      <c r="CE17" s="147"/>
      <c r="CF17" s="148"/>
      <c r="CG17" s="146"/>
      <c r="CH17" s="147"/>
      <c r="CI17" s="147"/>
      <c r="CJ17" s="148"/>
      <c r="CK17" s="150"/>
      <c r="CL17" s="149"/>
      <c r="CM17" s="149"/>
      <c r="CN17" s="151"/>
      <c r="CO17" s="150"/>
      <c r="CP17" s="149"/>
      <c r="CQ17" s="149"/>
      <c r="CR17" s="151"/>
      <c r="CS17" s="150"/>
      <c r="CT17" s="149"/>
      <c r="CU17" s="149"/>
      <c r="CV17" s="151"/>
      <c r="CW17" s="150"/>
      <c r="CX17" s="149"/>
      <c r="CY17" s="149"/>
      <c r="CZ17" s="151"/>
      <c r="DA17" s="150"/>
      <c r="DB17" s="149"/>
      <c r="DC17" s="149"/>
      <c r="DD17" s="151"/>
      <c r="DE17" s="150"/>
      <c r="DF17" s="149"/>
      <c r="DG17" s="149"/>
      <c r="DH17" s="151"/>
      <c r="DI17" s="150"/>
      <c r="DJ17" s="149"/>
      <c r="DK17" s="149"/>
      <c r="DL17" s="151"/>
      <c r="DM17" s="150"/>
      <c r="DN17" s="149"/>
      <c r="DO17" s="149"/>
      <c r="DP17" s="151"/>
      <c r="DQ17" s="150"/>
      <c r="DR17" s="149"/>
      <c r="DS17" s="149"/>
      <c r="DT17" s="151"/>
      <c r="DU17" s="150"/>
      <c r="DV17" s="149"/>
      <c r="DW17" s="149"/>
      <c r="DX17" s="151"/>
      <c r="DY17" s="150"/>
      <c r="DZ17" s="149"/>
      <c r="EA17" s="149"/>
      <c r="EB17" s="151"/>
      <c r="EC17" s="150"/>
      <c r="ED17" s="149"/>
      <c r="EE17" s="149"/>
      <c r="EF17" s="151"/>
      <c r="EG17" s="150"/>
      <c r="EH17" s="149"/>
      <c r="EI17" s="149"/>
      <c r="EJ17" s="151"/>
      <c r="EK17" s="150"/>
      <c r="EL17" s="149"/>
      <c r="EM17" s="149"/>
      <c r="EN17" s="149"/>
      <c r="EO17" s="150"/>
      <c r="EP17" s="149"/>
      <c r="EQ17" s="149"/>
      <c r="ER17" s="149"/>
    </row>
    <row r="18" spans="1:148" s="81" customFormat="1" ht="21.75" customHeight="1" x14ac:dyDescent="0.2">
      <c r="A18" s="960" t="s">
        <v>327</v>
      </c>
      <c r="B18" s="961"/>
      <c r="C18" s="842"/>
      <c r="D18" s="842"/>
      <c r="E18" s="843"/>
      <c r="F18" s="844"/>
      <c r="G18" s="844"/>
      <c r="H18" s="845"/>
      <c r="I18" s="846"/>
      <c r="J18" s="847"/>
      <c r="K18" s="847"/>
      <c r="L18" s="848"/>
      <c r="M18" s="846"/>
      <c r="N18" s="847"/>
      <c r="O18" s="847"/>
      <c r="P18" s="848"/>
      <c r="Q18" s="846"/>
      <c r="R18" s="847"/>
      <c r="S18" s="847"/>
      <c r="T18" s="849"/>
      <c r="U18" s="846"/>
      <c r="V18" s="847"/>
      <c r="W18" s="847"/>
      <c r="X18" s="849"/>
      <c r="Y18" s="846"/>
      <c r="Z18" s="847"/>
      <c r="AA18" s="847"/>
      <c r="AB18" s="848"/>
      <c r="AC18" s="846"/>
      <c r="AD18" s="847"/>
      <c r="AE18" s="847"/>
      <c r="AF18" s="849"/>
      <c r="AG18" s="846"/>
      <c r="AH18" s="847"/>
      <c r="AI18" s="847"/>
      <c r="AJ18" s="848"/>
      <c r="AK18" s="846"/>
      <c r="AL18" s="847"/>
      <c r="AM18" s="847"/>
      <c r="AN18" s="848"/>
      <c r="AO18" s="846"/>
      <c r="AP18" s="847"/>
      <c r="AQ18" s="847"/>
      <c r="AR18" s="848"/>
      <c r="AS18" s="846"/>
      <c r="AT18" s="847"/>
      <c r="AU18" s="847"/>
      <c r="AV18" s="848"/>
      <c r="AW18" s="846"/>
      <c r="AX18" s="847"/>
      <c r="AY18" s="847"/>
      <c r="AZ18" s="848"/>
      <c r="BA18" s="846"/>
      <c r="BB18" s="847"/>
      <c r="BC18" s="847"/>
      <c r="BD18" s="848"/>
      <c r="BE18" s="846"/>
      <c r="BF18" s="847"/>
      <c r="BG18" s="847"/>
      <c r="BH18" s="848"/>
      <c r="BI18" s="846"/>
      <c r="BJ18" s="847"/>
      <c r="BK18" s="847"/>
      <c r="BL18" s="848"/>
      <c r="BM18" s="846"/>
      <c r="BN18" s="847"/>
      <c r="BO18" s="847"/>
      <c r="BP18" s="848"/>
      <c r="BQ18" s="846"/>
      <c r="BR18" s="847"/>
      <c r="BS18" s="847"/>
      <c r="BT18" s="848"/>
      <c r="BU18" s="846"/>
      <c r="BV18" s="847"/>
      <c r="BW18" s="847"/>
      <c r="BX18" s="848"/>
      <c r="BY18" s="846"/>
      <c r="BZ18" s="847"/>
      <c r="CA18" s="847"/>
      <c r="CB18" s="848"/>
      <c r="CC18" s="846"/>
      <c r="CD18" s="847"/>
      <c r="CE18" s="847"/>
      <c r="CF18" s="848"/>
      <c r="CG18" s="846"/>
      <c r="CH18" s="847"/>
      <c r="CI18" s="847"/>
      <c r="CJ18" s="848"/>
      <c r="CK18" s="846"/>
      <c r="CL18" s="847"/>
      <c r="CM18" s="847"/>
      <c r="CN18" s="848"/>
      <c r="CO18" s="846"/>
      <c r="CP18" s="847"/>
      <c r="CQ18" s="847"/>
      <c r="CR18" s="848"/>
      <c r="CS18" s="846"/>
      <c r="CT18" s="847"/>
      <c r="CU18" s="847"/>
      <c r="CV18" s="848"/>
      <c r="CW18" s="846"/>
      <c r="CX18" s="847"/>
      <c r="CY18" s="847"/>
      <c r="CZ18" s="848"/>
      <c r="DA18" s="846"/>
      <c r="DB18" s="847"/>
      <c r="DC18" s="847"/>
      <c r="DD18" s="847"/>
      <c r="DE18" s="846"/>
      <c r="DF18" s="847"/>
      <c r="DG18" s="847"/>
      <c r="DH18" s="847"/>
      <c r="DI18" s="846"/>
      <c r="DJ18" s="847"/>
      <c r="DK18" s="847"/>
      <c r="DL18" s="847"/>
      <c r="DM18" s="846"/>
      <c r="DN18" s="847"/>
      <c r="DO18" s="847"/>
      <c r="DP18" s="847"/>
      <c r="DQ18" s="846"/>
      <c r="DR18" s="847"/>
      <c r="DS18" s="847"/>
      <c r="DT18" s="848"/>
      <c r="DU18" s="846"/>
      <c r="DV18" s="847"/>
      <c r="DW18" s="847"/>
      <c r="DX18" s="848"/>
      <c r="DY18" s="850"/>
      <c r="DZ18" s="851"/>
      <c r="EA18" s="851"/>
      <c r="EB18" s="852"/>
      <c r="EC18" s="853"/>
      <c r="ED18" s="851"/>
      <c r="EE18" s="851"/>
      <c r="EF18" s="854"/>
      <c r="EG18" s="853"/>
      <c r="EH18" s="851"/>
      <c r="EI18" s="851"/>
      <c r="EJ18" s="854"/>
      <c r="EK18" s="853"/>
      <c r="EL18" s="851"/>
      <c r="EM18" s="851"/>
      <c r="EN18" s="854"/>
      <c r="EO18" s="853"/>
      <c r="EP18" s="851"/>
      <c r="EQ18" s="851"/>
      <c r="ER18" s="854"/>
    </row>
    <row r="19" spans="1:148" s="81" customFormat="1" ht="14.25" x14ac:dyDescent="0.2">
      <c r="A19" s="76"/>
      <c r="B19" s="77"/>
      <c r="C19" s="77"/>
      <c r="D19" s="77"/>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0"/>
      <c r="BA19" s="110"/>
      <c r="BB19" s="110"/>
      <c r="BC19" s="110"/>
      <c r="BD19" s="110"/>
      <c r="BE19" s="110"/>
      <c r="BF19" s="110"/>
      <c r="BG19" s="110"/>
      <c r="BH19" s="110"/>
      <c r="BI19" s="110"/>
      <c r="BJ19" s="110"/>
      <c r="BK19" s="110"/>
      <c r="BL19" s="110"/>
      <c r="BM19" s="110"/>
      <c r="BN19" s="110"/>
      <c r="BO19" s="110"/>
      <c r="BP19" s="110"/>
      <c r="BQ19" s="110"/>
      <c r="BR19" s="110"/>
      <c r="BS19" s="110"/>
      <c r="BT19" s="110"/>
      <c r="BU19" s="110"/>
      <c r="BV19" s="110"/>
      <c r="BW19" s="110"/>
      <c r="BX19" s="110"/>
      <c r="BY19" s="110"/>
      <c r="BZ19" s="110"/>
      <c r="CA19" s="110"/>
      <c r="CB19" s="110"/>
      <c r="CC19" s="110"/>
      <c r="CD19" s="110"/>
      <c r="CE19" s="110"/>
      <c r="CF19" s="110"/>
      <c r="CG19" s="110"/>
      <c r="CH19" s="110"/>
      <c r="CI19" s="110"/>
      <c r="CJ19" s="110"/>
      <c r="CK19" s="110"/>
      <c r="CL19" s="110"/>
      <c r="CM19" s="110"/>
      <c r="CN19" s="110"/>
      <c r="CO19" s="110"/>
      <c r="CP19" s="110"/>
      <c r="CQ19" s="110"/>
      <c r="CR19" s="110"/>
      <c r="CS19" s="110"/>
      <c r="CT19" s="110"/>
      <c r="CU19" s="110"/>
      <c r="CV19" s="110"/>
      <c r="CW19" s="110"/>
      <c r="CX19" s="110"/>
      <c r="CY19" s="110"/>
      <c r="CZ19" s="110"/>
      <c r="DA19" s="110"/>
      <c r="DB19" s="110"/>
      <c r="DC19" s="110"/>
      <c r="DD19" s="110"/>
      <c r="DE19" s="110"/>
      <c r="DF19" s="110"/>
      <c r="DG19" s="110"/>
      <c r="DH19" s="110"/>
      <c r="DI19" s="110"/>
      <c r="DJ19" s="110"/>
      <c r="DK19" s="110"/>
      <c r="DL19" s="110"/>
      <c r="DM19" s="110"/>
      <c r="DN19" s="110"/>
      <c r="DO19" s="110"/>
      <c r="DP19" s="110"/>
      <c r="DQ19" s="110"/>
      <c r="DR19" s="110"/>
      <c r="DS19" s="110"/>
      <c r="DT19" s="110"/>
      <c r="DU19" s="110"/>
      <c r="DV19" s="110"/>
      <c r="DW19" s="110"/>
      <c r="DX19" s="110"/>
      <c r="DY19" s="110"/>
      <c r="DZ19" s="110"/>
      <c r="EA19" s="110"/>
      <c r="EB19" s="110"/>
      <c r="EC19" s="110"/>
      <c r="ED19" s="110"/>
      <c r="EE19" s="110"/>
      <c r="EF19" s="110"/>
      <c r="EG19" s="110"/>
      <c r="EH19" s="110"/>
      <c r="EI19" s="110"/>
      <c r="EJ19" s="110"/>
      <c r="EK19" s="110"/>
      <c r="EL19" s="110"/>
      <c r="EM19" s="110"/>
      <c r="EN19" s="110"/>
      <c r="EO19" s="110"/>
      <c r="EP19" s="110"/>
      <c r="EQ19" s="110"/>
      <c r="ER19" s="110"/>
    </row>
    <row r="20" spans="1:148" s="81" customFormat="1" x14ac:dyDescent="0.2">
      <c r="A20" s="82"/>
      <c r="B20" s="82"/>
      <c r="C20" s="82"/>
      <c r="D20" s="82"/>
      <c r="E20" s="36"/>
      <c r="F20" s="36"/>
      <c r="G20" s="36"/>
      <c r="H20" s="36"/>
      <c r="I20" s="143"/>
      <c r="J20" s="144"/>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3"/>
      <c r="BA20" s="143"/>
      <c r="BB20" s="143"/>
      <c r="BC20" s="143"/>
      <c r="BD20" s="143"/>
      <c r="BE20" s="36"/>
      <c r="BF20" s="36"/>
      <c r="BG20" s="36"/>
      <c r="BH20" s="36"/>
      <c r="BI20" s="36"/>
      <c r="BJ20" s="36"/>
      <c r="BK20" s="36"/>
      <c r="BL20" s="36"/>
      <c r="BM20" s="36"/>
      <c r="BN20" s="36"/>
      <c r="BO20" s="36"/>
      <c r="BP20" s="36"/>
      <c r="BQ20" s="36"/>
      <c r="BR20" s="36"/>
      <c r="BS20" s="36"/>
      <c r="BT20" s="36"/>
      <c r="BU20" s="36"/>
      <c r="BV20" s="36"/>
      <c r="BW20" s="36"/>
      <c r="BX20" s="36"/>
      <c r="BY20" s="36"/>
      <c r="BZ20" s="36"/>
      <c r="CA20" s="111"/>
      <c r="CB20" s="111"/>
      <c r="CC20" s="111"/>
      <c r="CD20" s="111"/>
      <c r="CE20" s="111"/>
      <c r="CF20" s="111"/>
      <c r="CG20" s="111"/>
      <c r="CH20" s="111"/>
      <c r="CI20" s="111"/>
      <c r="CJ20" s="111"/>
      <c r="CK20" s="111"/>
      <c r="CL20" s="111"/>
      <c r="CM20" s="111"/>
      <c r="CN20" s="111"/>
      <c r="CO20" s="111"/>
      <c r="CP20" s="111"/>
      <c r="CQ20" s="111"/>
      <c r="CR20" s="111"/>
      <c r="CS20" s="111"/>
      <c r="CT20" s="111"/>
      <c r="CU20" s="111"/>
      <c r="CV20" s="111"/>
      <c r="CW20" s="111"/>
      <c r="CX20" s="111"/>
      <c r="CY20" s="111"/>
      <c r="CZ20" s="111"/>
      <c r="DA20" s="111"/>
      <c r="DB20" s="111"/>
      <c r="DC20" s="111"/>
      <c r="DD20" s="111"/>
      <c r="DE20" s="111"/>
      <c r="DF20" s="111"/>
      <c r="DG20" s="111"/>
      <c r="DH20" s="111"/>
      <c r="DI20" s="111"/>
      <c r="DJ20" s="111"/>
      <c r="DK20" s="111"/>
      <c r="DL20" s="111"/>
      <c r="DM20" s="111"/>
      <c r="DN20" s="111"/>
      <c r="DO20" s="111"/>
      <c r="DP20" s="111"/>
      <c r="DQ20" s="111"/>
      <c r="DR20" s="111"/>
      <c r="DS20" s="111"/>
      <c r="DT20" s="111"/>
      <c r="DU20" s="111"/>
      <c r="DV20" s="111"/>
      <c r="DW20" s="111"/>
      <c r="DX20" s="111"/>
      <c r="DY20" s="111"/>
      <c r="DZ20" s="111"/>
      <c r="EA20" s="111"/>
      <c r="EB20" s="111"/>
      <c r="EC20" s="111"/>
      <c r="ED20" s="111"/>
      <c r="EE20" s="111"/>
      <c r="EF20" s="111"/>
      <c r="EG20" s="111"/>
      <c r="EH20" s="111"/>
      <c r="EI20" s="111"/>
      <c r="EJ20" s="111"/>
      <c r="EK20" s="111"/>
      <c r="EL20" s="111"/>
      <c r="EM20" s="111"/>
      <c r="EN20" s="111"/>
      <c r="EO20" s="111"/>
      <c r="EP20" s="111"/>
      <c r="EQ20" s="111"/>
      <c r="ER20" s="111"/>
    </row>
    <row r="21" spans="1:148" s="81" customFormat="1" x14ac:dyDescent="0.2">
      <c r="A21" s="82"/>
      <c r="B21" s="82"/>
      <c r="C21" s="82"/>
      <c r="D21" s="82"/>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36"/>
      <c r="CT21" s="36"/>
      <c r="CU21" s="36"/>
      <c r="CV21" s="36"/>
      <c r="CW21" s="36"/>
      <c r="CX21" s="36"/>
      <c r="CY21" s="36"/>
      <c r="CZ21" s="36"/>
      <c r="DA21" s="36"/>
      <c r="DB21" s="36"/>
      <c r="DC21" s="36"/>
      <c r="DD21" s="36"/>
      <c r="DE21" s="36"/>
      <c r="DF21" s="36"/>
      <c r="DG21" s="36"/>
      <c r="DH21" s="36"/>
      <c r="DI21" s="36"/>
      <c r="DJ21" s="36"/>
      <c r="DK21" s="36"/>
      <c r="DL21" s="36"/>
      <c r="DM21" s="36"/>
      <c r="DN21" s="36"/>
      <c r="DO21" s="36"/>
      <c r="DP21" s="36"/>
      <c r="DQ21" s="36"/>
      <c r="DR21" s="36"/>
      <c r="DS21" s="36"/>
      <c r="DT21" s="36"/>
      <c r="DU21" s="36"/>
      <c r="DV21" s="36"/>
      <c r="DW21" s="36"/>
      <c r="DX21" s="36"/>
      <c r="DY21" s="36"/>
      <c r="DZ21" s="36"/>
      <c r="EA21" s="36"/>
      <c r="EB21" s="36"/>
      <c r="EC21" s="36"/>
      <c r="ED21" s="36"/>
      <c r="EE21" s="36"/>
      <c r="EF21" s="36"/>
      <c r="EG21" s="36"/>
      <c r="EH21" s="36"/>
      <c r="EI21" s="36"/>
      <c r="EJ21" s="36"/>
      <c r="EK21" s="36"/>
      <c r="EL21" s="36"/>
      <c r="EM21" s="36"/>
      <c r="EN21" s="36"/>
      <c r="EO21" s="36"/>
      <c r="EP21" s="36"/>
      <c r="EQ21" s="36"/>
      <c r="ER21" s="36"/>
    </row>
    <row r="22" spans="1:148" s="81" customFormat="1" x14ac:dyDescent="0.2">
      <c r="A22" s="82"/>
      <c r="B22" s="82"/>
      <c r="C22" s="82"/>
      <c r="D22" s="82"/>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c r="BX22" s="36"/>
      <c r="BY22" s="36"/>
      <c r="BZ22" s="36"/>
      <c r="CA22" s="36"/>
      <c r="CB22" s="36"/>
      <c r="CC22" s="36"/>
      <c r="CD22" s="36"/>
      <c r="CE22" s="36"/>
      <c r="CF22" s="36"/>
      <c r="CG22" s="36"/>
      <c r="CH22" s="36"/>
      <c r="CI22" s="36"/>
      <c r="CJ22" s="36"/>
      <c r="CK22" s="36"/>
      <c r="CL22" s="36"/>
      <c r="CM22" s="36"/>
      <c r="CN22" s="36"/>
      <c r="CO22" s="36"/>
      <c r="CP22" s="36"/>
      <c r="CQ22" s="36"/>
      <c r="CR22" s="36"/>
      <c r="CS22" s="36"/>
      <c r="CT22" s="36"/>
      <c r="CU22" s="36"/>
      <c r="CV22" s="36"/>
      <c r="CW22" s="36"/>
      <c r="CX22" s="36"/>
      <c r="CY22" s="36"/>
      <c r="CZ22" s="36"/>
      <c r="DA22" s="36"/>
      <c r="DB22" s="36"/>
      <c r="DC22" s="36"/>
      <c r="DD22" s="36"/>
      <c r="DE22" s="36"/>
      <c r="DF22" s="36"/>
      <c r="DG22" s="36"/>
      <c r="DH22" s="36"/>
      <c r="DI22" s="36"/>
      <c r="DJ22" s="36"/>
      <c r="DK22" s="36"/>
      <c r="DL22" s="36"/>
      <c r="DM22" s="36"/>
      <c r="DN22" s="36"/>
      <c r="DO22" s="36"/>
      <c r="DP22" s="36"/>
      <c r="DQ22" s="36"/>
      <c r="DR22" s="36"/>
      <c r="DS22" s="36"/>
      <c r="DT22" s="36"/>
      <c r="DU22" s="36"/>
      <c r="DV22" s="36"/>
      <c r="DW22" s="36"/>
      <c r="DX22" s="36"/>
      <c r="DY22" s="36"/>
      <c r="DZ22" s="36"/>
      <c r="EA22" s="36"/>
      <c r="EB22" s="36"/>
      <c r="EC22" s="36"/>
      <c r="ED22" s="36"/>
      <c r="EE22" s="36"/>
      <c r="EF22" s="36"/>
      <c r="EG22" s="36"/>
      <c r="EH22" s="36"/>
      <c r="EI22" s="36"/>
      <c r="EJ22" s="36"/>
      <c r="EK22" s="36"/>
      <c r="EL22" s="36"/>
      <c r="EM22" s="36"/>
      <c r="EN22" s="36"/>
      <c r="EO22" s="36"/>
      <c r="EP22" s="36"/>
      <c r="EQ22" s="36"/>
      <c r="ER22" s="36"/>
    </row>
    <row r="23" spans="1:148" s="81" customFormat="1" x14ac:dyDescent="0.2">
      <c r="A23" s="82"/>
      <c r="B23" s="82"/>
      <c r="C23" s="82"/>
      <c r="D23" s="82"/>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c r="BX23" s="36"/>
      <c r="BY23" s="36"/>
      <c r="BZ23" s="36"/>
      <c r="CA23" s="36"/>
      <c r="CB23" s="36"/>
      <c r="CC23" s="36"/>
      <c r="CD23" s="36"/>
      <c r="CE23" s="36"/>
      <c r="CF23" s="36"/>
      <c r="CG23" s="36"/>
      <c r="CH23" s="36"/>
      <c r="CI23" s="36"/>
      <c r="CJ23" s="36"/>
      <c r="CK23" s="36"/>
      <c r="CL23" s="36"/>
      <c r="CM23" s="36"/>
      <c r="CN23" s="36"/>
      <c r="CO23" s="36"/>
      <c r="CP23" s="36"/>
      <c r="CQ23" s="36"/>
      <c r="CR23" s="36"/>
      <c r="CS23" s="36"/>
      <c r="CT23" s="36"/>
      <c r="CU23" s="36"/>
      <c r="CV23" s="36"/>
      <c r="CW23" s="36"/>
      <c r="CX23" s="36"/>
      <c r="CY23" s="36"/>
      <c r="CZ23" s="36"/>
      <c r="DA23" s="36"/>
      <c r="DB23" s="36"/>
      <c r="DC23" s="36"/>
      <c r="DD23" s="36"/>
      <c r="DE23" s="36"/>
      <c r="DF23" s="36"/>
      <c r="DG23" s="36"/>
      <c r="DH23" s="36"/>
      <c r="DI23" s="36"/>
      <c r="DJ23" s="36"/>
      <c r="DK23" s="36"/>
      <c r="DL23" s="36"/>
      <c r="DM23" s="36"/>
      <c r="DN23" s="36"/>
      <c r="DO23" s="36"/>
      <c r="DP23" s="36"/>
      <c r="DQ23" s="36"/>
      <c r="DR23" s="36"/>
      <c r="DS23" s="36"/>
      <c r="DT23" s="36"/>
      <c r="DU23" s="36"/>
      <c r="DV23" s="36"/>
      <c r="DW23" s="36"/>
      <c r="DX23" s="36"/>
      <c r="DY23" s="36"/>
      <c r="DZ23" s="36"/>
      <c r="EA23" s="36"/>
      <c r="EB23" s="36"/>
      <c r="EC23" s="36"/>
      <c r="ED23" s="36"/>
      <c r="EE23" s="36"/>
      <c r="EF23" s="36"/>
      <c r="EG23" s="36"/>
      <c r="EH23" s="36"/>
      <c r="EI23" s="36"/>
      <c r="EJ23" s="36"/>
      <c r="EK23" s="36"/>
      <c r="EL23" s="36"/>
      <c r="EM23" s="36"/>
      <c r="EN23" s="36"/>
      <c r="EO23" s="36"/>
      <c r="EP23" s="36"/>
      <c r="EQ23" s="36"/>
      <c r="ER23" s="36"/>
    </row>
    <row r="24" spans="1:148" s="81" customFormat="1" x14ac:dyDescent="0.2">
      <c r="A24" s="82"/>
      <c r="B24" s="82"/>
      <c r="C24" s="82"/>
      <c r="D24" s="82"/>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c r="CQ24" s="36"/>
      <c r="CR24" s="36"/>
      <c r="CS24" s="36"/>
      <c r="CT24" s="36"/>
      <c r="CU24" s="36"/>
      <c r="CV24" s="36"/>
      <c r="CW24" s="36"/>
      <c r="CX24" s="36"/>
      <c r="CY24" s="36"/>
      <c r="CZ24" s="36"/>
      <c r="DA24" s="36"/>
      <c r="DB24" s="36"/>
      <c r="DC24" s="36"/>
      <c r="DD24" s="36"/>
      <c r="DE24" s="36"/>
      <c r="DF24" s="36"/>
      <c r="DG24" s="36"/>
      <c r="DH24" s="36"/>
      <c r="DI24" s="36"/>
      <c r="DJ24" s="36"/>
      <c r="DK24" s="36"/>
      <c r="DL24" s="36"/>
      <c r="DM24" s="36"/>
      <c r="DN24" s="36"/>
      <c r="DO24" s="36"/>
      <c r="DP24" s="36"/>
      <c r="DQ24" s="36"/>
      <c r="DR24" s="36"/>
      <c r="DS24" s="36"/>
      <c r="DT24" s="36"/>
      <c r="DU24" s="36"/>
      <c r="DV24" s="36"/>
      <c r="DW24" s="36"/>
      <c r="DX24" s="36"/>
      <c r="DY24" s="36"/>
      <c r="DZ24" s="36"/>
      <c r="EA24" s="36"/>
      <c r="EB24" s="36"/>
      <c r="EC24" s="36"/>
      <c r="ED24" s="36"/>
      <c r="EE24" s="36"/>
      <c r="EF24" s="36"/>
      <c r="EG24" s="36"/>
      <c r="EH24" s="36"/>
      <c r="EI24" s="36"/>
      <c r="EJ24" s="36"/>
      <c r="EK24" s="36"/>
      <c r="EL24" s="36"/>
      <c r="EM24" s="36"/>
      <c r="EN24" s="36"/>
      <c r="EO24" s="36"/>
      <c r="EP24" s="36"/>
      <c r="EQ24" s="36"/>
      <c r="ER24" s="36"/>
    </row>
    <row r="25" spans="1:148" s="81" customFormat="1" x14ac:dyDescent="0.2">
      <c r="A25" s="82"/>
      <c r="B25" s="82"/>
      <c r="C25" s="82"/>
      <c r="D25" s="82"/>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36"/>
      <c r="BZ25" s="36"/>
      <c r="CA25" s="36"/>
      <c r="CB25" s="36"/>
      <c r="CC25" s="36"/>
      <c r="CD25" s="36"/>
      <c r="CE25" s="36"/>
      <c r="CF25" s="36"/>
      <c r="CG25" s="36"/>
      <c r="CH25" s="36"/>
      <c r="CI25" s="36"/>
      <c r="CJ25" s="36"/>
      <c r="CK25" s="36"/>
      <c r="CL25" s="36"/>
      <c r="CM25" s="36"/>
      <c r="CN25" s="36"/>
      <c r="CO25" s="36"/>
      <c r="CP25" s="36"/>
      <c r="CQ25" s="36"/>
      <c r="CR25" s="36"/>
      <c r="CS25" s="36"/>
      <c r="CT25" s="36"/>
      <c r="CU25" s="36"/>
      <c r="CV25" s="36"/>
      <c r="CW25" s="36"/>
      <c r="CX25" s="36"/>
      <c r="CY25" s="36"/>
      <c r="CZ25" s="36"/>
      <c r="DA25" s="36"/>
      <c r="DB25" s="36"/>
      <c r="DC25" s="36"/>
      <c r="DD25" s="36"/>
      <c r="DE25" s="36"/>
      <c r="DF25" s="36"/>
      <c r="DG25" s="36"/>
      <c r="DH25" s="36"/>
      <c r="DI25" s="36"/>
      <c r="DJ25" s="36"/>
      <c r="DK25" s="36"/>
      <c r="DL25" s="36"/>
      <c r="DM25" s="36"/>
      <c r="DN25" s="36"/>
      <c r="DO25" s="36"/>
      <c r="DP25" s="36"/>
      <c r="DQ25" s="36"/>
      <c r="DR25" s="36"/>
      <c r="DS25" s="36"/>
      <c r="DT25" s="36"/>
      <c r="DU25" s="36"/>
      <c r="DV25" s="36"/>
      <c r="DW25" s="36"/>
      <c r="DX25" s="36"/>
      <c r="DY25" s="36"/>
      <c r="DZ25" s="36"/>
      <c r="EA25" s="36"/>
      <c r="EB25" s="36"/>
      <c r="EC25" s="36"/>
      <c r="ED25" s="36"/>
      <c r="EE25" s="36"/>
      <c r="EF25" s="36"/>
      <c r="EG25" s="36"/>
      <c r="EH25" s="36"/>
      <c r="EI25" s="36"/>
      <c r="EJ25" s="36"/>
      <c r="EK25" s="36"/>
      <c r="EL25" s="36"/>
      <c r="EM25" s="36"/>
      <c r="EN25" s="36"/>
      <c r="EO25" s="36"/>
      <c r="EP25" s="36"/>
      <c r="EQ25" s="36"/>
      <c r="ER25" s="36"/>
    </row>
    <row r="26" spans="1:148" s="81" customFormat="1" x14ac:dyDescent="0.2">
      <c r="A26" s="82"/>
      <c r="B26" s="82"/>
      <c r="C26" s="82"/>
      <c r="D26" s="82"/>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c r="CA26" s="36"/>
      <c r="CB26" s="36"/>
      <c r="CC26" s="36"/>
      <c r="CD26" s="36"/>
      <c r="CE26" s="36"/>
      <c r="CF26" s="36"/>
      <c r="CG26" s="36"/>
      <c r="CH26" s="36"/>
      <c r="CI26" s="36"/>
      <c r="CJ26" s="36"/>
      <c r="CK26" s="36"/>
      <c r="CL26" s="36"/>
      <c r="CM26" s="36"/>
      <c r="CN26" s="36"/>
      <c r="CO26" s="36"/>
      <c r="CP26" s="36"/>
      <c r="CQ26" s="36"/>
      <c r="CR26" s="36"/>
      <c r="CS26" s="36"/>
      <c r="CT26" s="36"/>
      <c r="CU26" s="36"/>
      <c r="CV26" s="36"/>
      <c r="CW26" s="36"/>
      <c r="CX26" s="36"/>
      <c r="CY26" s="36"/>
      <c r="CZ26" s="36"/>
      <c r="DA26" s="36"/>
      <c r="DB26" s="36"/>
      <c r="DC26" s="36"/>
      <c r="DD26" s="36"/>
      <c r="DE26" s="36"/>
      <c r="DF26" s="36"/>
      <c r="DG26" s="36"/>
      <c r="DH26" s="36"/>
      <c r="DI26" s="36"/>
      <c r="DJ26" s="36"/>
      <c r="DK26" s="36"/>
      <c r="DL26" s="36"/>
      <c r="DM26" s="36"/>
      <c r="DN26" s="36"/>
      <c r="DO26" s="36"/>
      <c r="DP26" s="36"/>
      <c r="DQ26" s="36"/>
      <c r="DR26" s="36"/>
      <c r="DS26" s="36"/>
      <c r="DT26" s="36"/>
      <c r="DU26" s="36"/>
      <c r="DV26" s="36"/>
      <c r="DW26" s="36"/>
      <c r="DX26" s="36"/>
      <c r="DY26" s="36"/>
      <c r="DZ26" s="36"/>
      <c r="EA26" s="36"/>
      <c r="EB26" s="36"/>
      <c r="EC26" s="36"/>
      <c r="ED26" s="36"/>
      <c r="EE26" s="36"/>
      <c r="EF26" s="36"/>
      <c r="EG26" s="36"/>
      <c r="EH26" s="36"/>
      <c r="EI26" s="36"/>
      <c r="EJ26" s="36"/>
      <c r="EK26" s="36"/>
      <c r="EL26" s="36"/>
      <c r="EM26" s="36"/>
      <c r="EN26" s="36"/>
      <c r="EO26" s="36"/>
      <c r="EP26" s="36"/>
      <c r="EQ26" s="36"/>
      <c r="ER26" s="36"/>
    </row>
    <row r="27" spans="1:148" s="81" customFormat="1" x14ac:dyDescent="0.2">
      <c r="A27" s="82"/>
      <c r="B27" s="82"/>
      <c r="C27" s="82"/>
      <c r="D27" s="82"/>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36"/>
      <c r="DY27" s="36"/>
      <c r="DZ27" s="36"/>
      <c r="EA27" s="36"/>
      <c r="EB27" s="36"/>
      <c r="EC27" s="36"/>
      <c r="ED27" s="36"/>
      <c r="EE27" s="36"/>
      <c r="EF27" s="36"/>
      <c r="EG27" s="36"/>
      <c r="EH27" s="36"/>
      <c r="EI27" s="36"/>
      <c r="EJ27" s="36"/>
      <c r="EK27" s="36"/>
      <c r="EL27" s="36"/>
      <c r="EM27" s="36"/>
      <c r="EN27" s="36"/>
      <c r="EO27" s="36"/>
      <c r="EP27" s="36"/>
      <c r="EQ27" s="36"/>
      <c r="ER27" s="36"/>
    </row>
    <row r="28" spans="1:148" s="81" customFormat="1" x14ac:dyDescent="0.2">
      <c r="A28" s="82"/>
      <c r="B28" s="82"/>
      <c r="C28" s="82"/>
      <c r="D28" s="82"/>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c r="CX28" s="36"/>
      <c r="CY28" s="36"/>
      <c r="CZ28" s="36"/>
      <c r="DA28" s="36"/>
      <c r="DB28" s="36"/>
      <c r="DC28" s="36"/>
      <c r="DD28" s="36"/>
      <c r="DE28" s="36"/>
      <c r="DF28" s="36"/>
      <c r="DG28" s="36"/>
      <c r="DH28" s="36"/>
      <c r="DI28" s="36"/>
      <c r="DJ28" s="36"/>
      <c r="DK28" s="36"/>
      <c r="DL28" s="36"/>
      <c r="DM28" s="36"/>
      <c r="DN28" s="36"/>
      <c r="DO28" s="36"/>
      <c r="DP28" s="36"/>
      <c r="DQ28" s="36"/>
      <c r="DR28" s="36"/>
      <c r="DS28" s="36"/>
      <c r="DT28" s="36"/>
      <c r="DU28" s="36"/>
      <c r="DV28" s="36"/>
      <c r="DW28" s="36"/>
      <c r="DX28" s="36"/>
      <c r="DY28" s="36"/>
      <c r="DZ28" s="36"/>
      <c r="EA28" s="36"/>
      <c r="EB28" s="36"/>
      <c r="EC28" s="36"/>
      <c r="ED28" s="36"/>
      <c r="EE28" s="36"/>
      <c r="EF28" s="36"/>
      <c r="EG28" s="36"/>
      <c r="EH28" s="36"/>
      <c r="EI28" s="36"/>
      <c r="EJ28" s="36"/>
      <c r="EK28" s="36"/>
      <c r="EL28" s="36"/>
      <c r="EM28" s="36"/>
      <c r="EN28" s="36"/>
      <c r="EO28" s="36"/>
      <c r="EP28" s="36"/>
      <c r="EQ28" s="36"/>
      <c r="ER28" s="36"/>
    </row>
    <row r="29" spans="1:148" s="81" customFormat="1" x14ac:dyDescent="0.2">
      <c r="A29" s="82"/>
      <c r="B29" s="82"/>
      <c r="C29" s="82"/>
      <c r="D29" s="82"/>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c r="BX29" s="36"/>
      <c r="BY29" s="36"/>
      <c r="BZ29" s="36"/>
      <c r="CA29" s="36"/>
      <c r="CB29" s="36"/>
      <c r="CC29" s="36"/>
      <c r="CD29" s="36"/>
      <c r="CE29" s="36"/>
      <c r="CF29" s="36"/>
      <c r="CG29" s="36"/>
      <c r="CH29" s="36"/>
      <c r="CI29" s="36"/>
      <c r="CJ29" s="36"/>
      <c r="CK29" s="36"/>
      <c r="CL29" s="36"/>
      <c r="CM29" s="36"/>
      <c r="CN29" s="36"/>
      <c r="CO29" s="36"/>
      <c r="CP29" s="36"/>
      <c r="CQ29" s="36"/>
      <c r="CR29" s="36"/>
      <c r="CS29" s="36"/>
      <c r="CT29" s="36"/>
      <c r="CU29" s="36"/>
      <c r="CV29" s="36"/>
      <c r="CW29" s="36"/>
      <c r="CX29" s="36"/>
      <c r="CY29" s="36"/>
      <c r="CZ29" s="36"/>
      <c r="DA29" s="36"/>
      <c r="DB29" s="36"/>
      <c r="DC29" s="36"/>
      <c r="DD29" s="36"/>
      <c r="DE29" s="36"/>
      <c r="DF29" s="36"/>
      <c r="DG29" s="36"/>
      <c r="DH29" s="36"/>
      <c r="DI29" s="36"/>
      <c r="DJ29" s="36"/>
      <c r="DK29" s="36"/>
      <c r="DL29" s="36"/>
      <c r="DM29" s="36"/>
      <c r="DN29" s="36"/>
      <c r="DO29" s="36"/>
      <c r="DP29" s="36"/>
      <c r="DQ29" s="36"/>
      <c r="DR29" s="36"/>
      <c r="DS29" s="36"/>
      <c r="DT29" s="36"/>
      <c r="DU29" s="36"/>
      <c r="DV29" s="36"/>
      <c r="DW29" s="36"/>
      <c r="DX29" s="36"/>
      <c r="DY29" s="36"/>
      <c r="DZ29" s="36"/>
      <c r="EA29" s="36"/>
      <c r="EB29" s="36"/>
      <c r="EC29" s="36"/>
      <c r="ED29" s="36"/>
      <c r="EE29" s="36"/>
      <c r="EF29" s="36"/>
      <c r="EG29" s="36"/>
      <c r="EH29" s="36"/>
      <c r="EI29" s="36"/>
      <c r="EJ29" s="36"/>
      <c r="EK29" s="36"/>
      <c r="EL29" s="36"/>
      <c r="EM29" s="36"/>
      <c r="EN29" s="36"/>
      <c r="EO29" s="36"/>
      <c r="EP29" s="36"/>
      <c r="EQ29" s="36"/>
      <c r="ER29" s="36"/>
    </row>
    <row r="30" spans="1:148" s="81" customFormat="1" x14ac:dyDescent="0.2">
      <c r="A30" s="82"/>
      <c r="B30" s="82"/>
      <c r="C30" s="82"/>
      <c r="D30" s="82"/>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c r="BX30" s="36"/>
      <c r="BY30" s="36"/>
      <c r="BZ30" s="36"/>
      <c r="CA30" s="36"/>
      <c r="CB30" s="36"/>
      <c r="CC30" s="36"/>
      <c r="CD30" s="36"/>
      <c r="CE30" s="36"/>
      <c r="CF30" s="36"/>
      <c r="CG30" s="36"/>
      <c r="CH30" s="36"/>
      <c r="CI30" s="36"/>
      <c r="CJ30" s="36"/>
      <c r="CK30" s="36"/>
      <c r="CL30" s="36"/>
      <c r="CM30" s="36"/>
      <c r="CN30" s="36"/>
      <c r="CO30" s="36"/>
      <c r="CP30" s="36"/>
      <c r="CQ30" s="36"/>
      <c r="CR30" s="36"/>
      <c r="CS30" s="36"/>
      <c r="CT30" s="36"/>
      <c r="CU30" s="36"/>
      <c r="CV30" s="36"/>
      <c r="CW30" s="36"/>
      <c r="CX30" s="36"/>
      <c r="CY30" s="36"/>
      <c r="CZ30" s="36"/>
      <c r="DA30" s="36"/>
      <c r="DB30" s="36"/>
      <c r="DC30" s="36"/>
      <c r="DD30" s="36"/>
      <c r="DE30" s="36"/>
      <c r="DF30" s="36"/>
      <c r="DG30" s="36"/>
      <c r="DH30" s="36"/>
      <c r="DI30" s="36"/>
      <c r="DJ30" s="36"/>
      <c r="DK30" s="36"/>
      <c r="DL30" s="36"/>
      <c r="DM30" s="36"/>
      <c r="DN30" s="36"/>
      <c r="DO30" s="36"/>
      <c r="DP30" s="36"/>
      <c r="DQ30" s="36"/>
      <c r="DR30" s="36"/>
      <c r="DS30" s="36"/>
      <c r="DT30" s="36"/>
      <c r="DU30" s="36"/>
      <c r="DV30" s="36"/>
      <c r="DW30" s="36"/>
      <c r="DX30" s="36"/>
      <c r="DY30" s="36"/>
      <c r="DZ30" s="36"/>
      <c r="EA30" s="36"/>
      <c r="EB30" s="36"/>
      <c r="EC30" s="36"/>
      <c r="ED30" s="36"/>
      <c r="EE30" s="36"/>
      <c r="EF30" s="36"/>
      <c r="EG30" s="36"/>
      <c r="EH30" s="36"/>
      <c r="EI30" s="36"/>
      <c r="EJ30" s="36"/>
      <c r="EK30" s="36"/>
      <c r="EL30" s="36"/>
      <c r="EM30" s="36"/>
      <c r="EN30" s="36"/>
      <c r="EO30" s="36"/>
      <c r="EP30" s="36"/>
      <c r="EQ30" s="36"/>
      <c r="ER30" s="36"/>
    </row>
    <row r="31" spans="1:148" s="81" customFormat="1" x14ac:dyDescent="0.2">
      <c r="A31" s="82"/>
      <c r="B31" s="82"/>
      <c r="C31" s="82"/>
      <c r="D31" s="82"/>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36"/>
      <c r="DJ31" s="36"/>
      <c r="DK31" s="36"/>
      <c r="DL31" s="36"/>
      <c r="DM31" s="36"/>
      <c r="DN31" s="36"/>
      <c r="DO31" s="36"/>
      <c r="DP31" s="36"/>
      <c r="DQ31" s="36"/>
      <c r="DR31" s="36"/>
      <c r="DS31" s="36"/>
      <c r="DT31" s="36"/>
      <c r="DU31" s="36"/>
      <c r="DV31" s="36"/>
      <c r="DW31" s="36"/>
      <c r="DX31" s="36"/>
      <c r="DY31" s="36"/>
      <c r="DZ31" s="36"/>
      <c r="EA31" s="36"/>
      <c r="EB31" s="36"/>
      <c r="EC31" s="36"/>
      <c r="ED31" s="36"/>
      <c r="EE31" s="36"/>
      <c r="EF31" s="36"/>
      <c r="EG31" s="36"/>
      <c r="EH31" s="36"/>
      <c r="EI31" s="36"/>
      <c r="EJ31" s="36"/>
      <c r="EK31" s="36"/>
      <c r="EL31" s="36"/>
      <c r="EM31" s="36"/>
      <c r="EN31" s="36"/>
      <c r="EO31" s="36"/>
      <c r="EP31" s="36"/>
      <c r="EQ31" s="36"/>
      <c r="ER31" s="36"/>
    </row>
    <row r="32" spans="1:148" s="81" customFormat="1" x14ac:dyDescent="0.2">
      <c r="A32" s="82"/>
      <c r="B32" s="82"/>
      <c r="C32" s="82"/>
      <c r="D32" s="82"/>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c r="BS32" s="36"/>
      <c r="BT32" s="36"/>
      <c r="BU32" s="36"/>
      <c r="BV32" s="36"/>
      <c r="BW32" s="36"/>
      <c r="BX32" s="36"/>
      <c r="BY32" s="36"/>
      <c r="BZ32" s="36"/>
      <c r="CA32" s="36"/>
      <c r="CB32" s="36"/>
      <c r="CC32" s="36"/>
      <c r="CD32" s="36"/>
      <c r="CE32" s="36"/>
      <c r="CF32" s="36"/>
      <c r="CG32" s="36"/>
      <c r="CH32" s="36"/>
      <c r="CI32" s="36"/>
      <c r="CJ32" s="36"/>
      <c r="CK32" s="36"/>
      <c r="CL32" s="36"/>
      <c r="CM32" s="36"/>
      <c r="CN32" s="36"/>
      <c r="CO32" s="36"/>
      <c r="CP32" s="36"/>
      <c r="CQ32" s="36"/>
      <c r="CR32" s="36"/>
      <c r="CS32" s="36"/>
      <c r="CT32" s="36"/>
      <c r="CU32" s="36"/>
      <c r="CV32" s="36"/>
      <c r="CW32" s="36"/>
      <c r="CX32" s="36"/>
      <c r="CY32" s="36"/>
      <c r="CZ32" s="36"/>
      <c r="DA32" s="36"/>
      <c r="DB32" s="36"/>
      <c r="DC32" s="36"/>
      <c r="DD32" s="36"/>
      <c r="DE32" s="36"/>
      <c r="DF32" s="36"/>
      <c r="DG32" s="36"/>
      <c r="DH32" s="36"/>
      <c r="DI32" s="36"/>
      <c r="DJ32" s="36"/>
      <c r="DK32" s="36"/>
      <c r="DL32" s="36"/>
      <c r="DM32" s="36"/>
      <c r="DN32" s="36"/>
      <c r="DO32" s="36"/>
      <c r="DP32" s="36"/>
      <c r="DQ32" s="36"/>
      <c r="DR32" s="36"/>
      <c r="DS32" s="36"/>
      <c r="DT32" s="36"/>
      <c r="DU32" s="36"/>
      <c r="DV32" s="36"/>
      <c r="DW32" s="36"/>
      <c r="DX32" s="36"/>
      <c r="DY32" s="36"/>
      <c r="DZ32" s="36"/>
      <c r="EA32" s="36"/>
      <c r="EB32" s="36"/>
      <c r="EC32" s="36"/>
      <c r="ED32" s="36"/>
      <c r="EE32" s="36"/>
      <c r="EF32" s="36"/>
      <c r="EG32" s="36"/>
      <c r="EH32" s="36"/>
      <c r="EI32" s="36"/>
      <c r="EJ32" s="36"/>
      <c r="EK32" s="36"/>
      <c r="EL32" s="36"/>
      <c r="EM32" s="36"/>
      <c r="EN32" s="36"/>
      <c r="EO32" s="36"/>
      <c r="EP32" s="36"/>
      <c r="EQ32" s="36"/>
      <c r="ER32" s="36"/>
    </row>
    <row r="33" spans="1:148" s="81" customFormat="1" x14ac:dyDescent="0.2">
      <c r="A33" s="82"/>
      <c r="B33" s="82"/>
      <c r="C33" s="82"/>
      <c r="D33" s="82"/>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c r="BS33" s="36"/>
      <c r="BT33" s="36"/>
      <c r="BU33" s="36"/>
      <c r="BV33" s="36"/>
      <c r="BW33" s="36"/>
      <c r="BX33" s="36"/>
      <c r="BY33" s="36"/>
      <c r="BZ33" s="36"/>
      <c r="CA33" s="36"/>
      <c r="CB33" s="36"/>
      <c r="CC33" s="36"/>
      <c r="CD33" s="36"/>
      <c r="CE33" s="36"/>
      <c r="CF33" s="36"/>
      <c r="CG33" s="36"/>
      <c r="CH33" s="36"/>
      <c r="CI33" s="36"/>
      <c r="CJ33" s="36"/>
      <c r="CK33" s="36"/>
      <c r="CL33" s="36"/>
      <c r="CM33" s="36"/>
      <c r="CN33" s="36"/>
      <c r="CO33" s="36"/>
      <c r="CP33" s="36"/>
      <c r="CQ33" s="36"/>
      <c r="CR33" s="36"/>
      <c r="CS33" s="36"/>
      <c r="CT33" s="36"/>
      <c r="CU33" s="36"/>
      <c r="CV33" s="36"/>
      <c r="CW33" s="36"/>
      <c r="CX33" s="36"/>
      <c r="CY33" s="36"/>
      <c r="CZ33" s="36"/>
      <c r="DA33" s="36"/>
      <c r="DB33" s="36"/>
      <c r="DC33" s="36"/>
      <c r="DD33" s="36"/>
      <c r="DE33" s="36"/>
      <c r="DF33" s="36"/>
      <c r="DG33" s="36"/>
      <c r="DH33" s="36"/>
      <c r="DI33" s="36"/>
      <c r="DJ33" s="36"/>
      <c r="DK33" s="36"/>
      <c r="DL33" s="36"/>
      <c r="DM33" s="36"/>
      <c r="DN33" s="36"/>
      <c r="DO33" s="36"/>
      <c r="DP33" s="36"/>
      <c r="DQ33" s="36"/>
      <c r="DR33" s="36"/>
      <c r="DS33" s="36"/>
      <c r="DT33" s="36"/>
      <c r="DU33" s="36"/>
      <c r="DV33" s="36"/>
      <c r="DW33" s="36"/>
      <c r="DX33" s="36"/>
      <c r="DY33" s="36"/>
      <c r="DZ33" s="36"/>
      <c r="EA33" s="36"/>
      <c r="EB33" s="36"/>
      <c r="EC33" s="36"/>
      <c r="ED33" s="36"/>
      <c r="EE33" s="36"/>
      <c r="EF33" s="36"/>
      <c r="EG33" s="36"/>
      <c r="EH33" s="36"/>
      <c r="EI33" s="36"/>
      <c r="EJ33" s="36"/>
      <c r="EK33" s="36"/>
      <c r="EL33" s="36"/>
      <c r="EM33" s="36"/>
      <c r="EN33" s="36"/>
      <c r="EO33" s="36"/>
      <c r="EP33" s="36"/>
      <c r="EQ33" s="36"/>
      <c r="ER33" s="36"/>
    </row>
    <row r="34" spans="1:148" s="81" customFormat="1" x14ac:dyDescent="0.2">
      <c r="A34" s="82"/>
      <c r="B34" s="82"/>
      <c r="C34" s="82"/>
      <c r="D34" s="82"/>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c r="BS34" s="36"/>
      <c r="BT34" s="36"/>
      <c r="BU34" s="36"/>
      <c r="BV34" s="36"/>
      <c r="BW34" s="36"/>
      <c r="BX34" s="36"/>
      <c r="BY34" s="36"/>
      <c r="BZ34" s="36"/>
      <c r="CA34" s="36"/>
      <c r="CB34" s="36"/>
      <c r="CC34" s="36"/>
      <c r="CD34" s="36"/>
      <c r="CE34" s="36"/>
      <c r="CF34" s="36"/>
      <c r="CG34" s="36"/>
      <c r="CH34" s="36"/>
      <c r="CI34" s="36"/>
      <c r="CJ34" s="36"/>
      <c r="CK34" s="36"/>
      <c r="CL34" s="36"/>
      <c r="CM34" s="36"/>
      <c r="CN34" s="36"/>
      <c r="CO34" s="36"/>
      <c r="CP34" s="36"/>
      <c r="CQ34" s="36"/>
      <c r="CR34" s="36"/>
      <c r="CS34" s="36"/>
      <c r="CT34" s="36"/>
      <c r="CU34" s="36"/>
      <c r="CV34" s="36"/>
      <c r="CW34" s="36"/>
      <c r="CX34" s="36"/>
      <c r="CY34" s="36"/>
      <c r="CZ34" s="36"/>
      <c r="DA34" s="36"/>
      <c r="DB34" s="36"/>
      <c r="DC34" s="36"/>
      <c r="DD34" s="36"/>
      <c r="DE34" s="36"/>
      <c r="DF34" s="36"/>
      <c r="DG34" s="36"/>
      <c r="DH34" s="36"/>
      <c r="DI34" s="36"/>
      <c r="DJ34" s="36"/>
      <c r="DK34" s="36"/>
      <c r="DL34" s="36"/>
      <c r="DM34" s="36"/>
      <c r="DN34" s="36"/>
      <c r="DO34" s="36"/>
      <c r="DP34" s="36"/>
      <c r="DQ34" s="36"/>
      <c r="DR34" s="36"/>
      <c r="DS34" s="36"/>
      <c r="DT34" s="36"/>
      <c r="DU34" s="36"/>
      <c r="DV34" s="36"/>
      <c r="DW34" s="36"/>
      <c r="DX34" s="36"/>
      <c r="DY34" s="36"/>
      <c r="DZ34" s="36"/>
      <c r="EA34" s="36"/>
      <c r="EB34" s="36"/>
      <c r="EC34" s="36"/>
      <c r="ED34" s="36"/>
      <c r="EE34" s="36"/>
      <c r="EF34" s="36"/>
      <c r="EG34" s="36"/>
      <c r="EH34" s="36"/>
      <c r="EI34" s="36"/>
      <c r="EJ34" s="36"/>
      <c r="EK34" s="36"/>
      <c r="EL34" s="36"/>
      <c r="EM34" s="36"/>
      <c r="EN34" s="36"/>
      <c r="EO34" s="36"/>
      <c r="EP34" s="36"/>
      <c r="EQ34" s="36"/>
      <c r="ER34" s="36"/>
    </row>
    <row r="35" spans="1:148" s="81" customFormat="1" x14ac:dyDescent="0.2">
      <c r="A35" s="82"/>
      <c r="B35" s="82"/>
      <c r="C35" s="82"/>
      <c r="D35" s="82"/>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6"/>
      <c r="BS35" s="36"/>
      <c r="BT35" s="36"/>
      <c r="BU35" s="36"/>
      <c r="BV35" s="36"/>
      <c r="BW35" s="36"/>
      <c r="BX35" s="36"/>
      <c r="BY35" s="36"/>
      <c r="BZ35" s="36"/>
      <c r="CA35" s="36"/>
      <c r="CB35" s="36"/>
      <c r="CC35" s="36"/>
      <c r="CD35" s="36"/>
      <c r="CE35" s="36"/>
      <c r="CF35" s="36"/>
      <c r="CG35" s="36"/>
      <c r="CH35" s="36"/>
      <c r="CI35" s="36"/>
      <c r="CJ35" s="36"/>
      <c r="CK35" s="36"/>
      <c r="CL35" s="36"/>
      <c r="CM35" s="36"/>
      <c r="CN35" s="36"/>
      <c r="CO35" s="36"/>
      <c r="CP35" s="36"/>
      <c r="CQ35" s="36"/>
      <c r="CR35" s="36"/>
      <c r="CS35" s="36"/>
      <c r="CT35" s="36"/>
      <c r="CU35" s="36"/>
      <c r="CV35" s="36"/>
      <c r="CW35" s="36"/>
      <c r="CX35" s="36"/>
      <c r="CY35" s="36"/>
      <c r="CZ35" s="36"/>
      <c r="DA35" s="36"/>
      <c r="DB35" s="36"/>
      <c r="DC35" s="36"/>
      <c r="DD35" s="36"/>
      <c r="DE35" s="36"/>
      <c r="DF35" s="36"/>
      <c r="DG35" s="36"/>
      <c r="DH35" s="36"/>
      <c r="DI35" s="36"/>
      <c r="DJ35" s="36"/>
      <c r="DK35" s="36"/>
      <c r="DL35" s="36"/>
      <c r="DM35" s="36"/>
      <c r="DN35" s="36"/>
      <c r="DO35" s="36"/>
      <c r="DP35" s="36"/>
      <c r="DQ35" s="36"/>
      <c r="DR35" s="36"/>
      <c r="DS35" s="36"/>
      <c r="DT35" s="36"/>
      <c r="DU35" s="36"/>
      <c r="DV35" s="36"/>
      <c r="DW35" s="36"/>
      <c r="DX35" s="36"/>
      <c r="DY35" s="36"/>
      <c r="DZ35" s="36"/>
      <c r="EA35" s="36"/>
      <c r="EB35" s="36"/>
      <c r="EC35" s="36"/>
      <c r="ED35" s="36"/>
      <c r="EE35" s="36"/>
      <c r="EF35" s="36"/>
      <c r="EG35" s="36"/>
      <c r="EH35" s="36"/>
      <c r="EI35" s="36"/>
      <c r="EJ35" s="36"/>
      <c r="EK35" s="36"/>
      <c r="EL35" s="36"/>
      <c r="EM35" s="36"/>
      <c r="EN35" s="36"/>
      <c r="EO35" s="36"/>
      <c r="EP35" s="36"/>
      <c r="EQ35" s="36"/>
      <c r="ER35" s="36"/>
    </row>
    <row r="36" spans="1:148" s="81" customFormat="1" x14ac:dyDescent="0.2">
      <c r="A36" s="82"/>
      <c r="B36" s="82"/>
      <c r="C36" s="82"/>
      <c r="D36" s="82"/>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c r="BQ36" s="36"/>
      <c r="BR36" s="36"/>
      <c r="BS36" s="36"/>
      <c r="BT36" s="36"/>
      <c r="BU36" s="36"/>
      <c r="BV36" s="36"/>
      <c r="BW36" s="36"/>
      <c r="BX36" s="36"/>
      <c r="BY36" s="36"/>
      <c r="BZ36" s="36"/>
      <c r="CA36" s="36"/>
      <c r="CB36" s="36"/>
      <c r="CC36" s="36"/>
      <c r="CD36" s="36"/>
      <c r="CE36" s="36"/>
      <c r="CF36" s="36"/>
      <c r="CG36" s="36"/>
      <c r="CH36" s="36"/>
      <c r="CI36" s="36"/>
      <c r="CJ36" s="36"/>
      <c r="CK36" s="36"/>
      <c r="CL36" s="36"/>
      <c r="CM36" s="36"/>
      <c r="CN36" s="36"/>
      <c r="CO36" s="36"/>
      <c r="CP36" s="36"/>
      <c r="CQ36" s="36"/>
      <c r="CR36" s="36"/>
      <c r="CS36" s="36"/>
      <c r="CT36" s="36"/>
      <c r="CU36" s="36"/>
      <c r="CV36" s="36"/>
      <c r="CW36" s="36"/>
      <c r="CX36" s="36"/>
      <c r="CY36" s="36"/>
      <c r="CZ36" s="36"/>
      <c r="DA36" s="36"/>
      <c r="DB36" s="36"/>
      <c r="DC36" s="36"/>
      <c r="DD36" s="36"/>
      <c r="DE36" s="36"/>
      <c r="DF36" s="36"/>
      <c r="DG36" s="36"/>
      <c r="DH36" s="36"/>
      <c r="DI36" s="36"/>
      <c r="DJ36" s="36"/>
      <c r="DK36" s="36"/>
      <c r="DL36" s="36"/>
      <c r="DM36" s="36"/>
      <c r="DN36" s="36"/>
      <c r="DO36" s="36"/>
      <c r="DP36" s="36"/>
      <c r="DQ36" s="36"/>
      <c r="DR36" s="36"/>
      <c r="DS36" s="36"/>
      <c r="DT36" s="36"/>
      <c r="DU36" s="36"/>
      <c r="DV36" s="36"/>
      <c r="DW36" s="36"/>
      <c r="DX36" s="36"/>
      <c r="DY36" s="36"/>
      <c r="DZ36" s="36"/>
      <c r="EA36" s="36"/>
      <c r="EB36" s="36"/>
      <c r="EC36" s="36"/>
      <c r="ED36" s="36"/>
      <c r="EE36" s="36"/>
      <c r="EF36" s="36"/>
      <c r="EG36" s="36"/>
      <c r="EH36" s="36"/>
      <c r="EI36" s="36"/>
      <c r="EJ36" s="36"/>
      <c r="EK36" s="36"/>
      <c r="EL36" s="36"/>
      <c r="EM36" s="36"/>
      <c r="EN36" s="36"/>
      <c r="EO36" s="36"/>
      <c r="EP36" s="36"/>
      <c r="EQ36" s="36"/>
      <c r="ER36" s="36"/>
    </row>
    <row r="37" spans="1:148" s="81" customFormat="1" x14ac:dyDescent="0.2">
      <c r="A37" s="82"/>
      <c r="B37" s="82"/>
      <c r="C37" s="82"/>
      <c r="D37" s="82"/>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6"/>
      <c r="BS37" s="36"/>
      <c r="BT37" s="36"/>
      <c r="BU37" s="36"/>
      <c r="BV37" s="36"/>
      <c r="BW37" s="36"/>
      <c r="BX37" s="36"/>
      <c r="BY37" s="36"/>
      <c r="BZ37" s="36"/>
      <c r="CA37" s="36"/>
      <c r="CB37" s="36"/>
      <c r="CC37" s="36"/>
      <c r="CD37" s="36"/>
      <c r="CE37" s="36"/>
      <c r="CF37" s="36"/>
      <c r="CG37" s="36"/>
      <c r="CH37" s="36"/>
      <c r="CI37" s="36"/>
      <c r="CJ37" s="36"/>
      <c r="CK37" s="36"/>
      <c r="CL37" s="36"/>
      <c r="CM37" s="36"/>
      <c r="CN37" s="36"/>
      <c r="CO37" s="36"/>
      <c r="CP37" s="36"/>
      <c r="CQ37" s="36"/>
      <c r="CR37" s="36"/>
      <c r="CS37" s="36"/>
      <c r="CT37" s="36"/>
      <c r="CU37" s="36"/>
      <c r="CV37" s="36"/>
      <c r="CW37" s="36"/>
      <c r="CX37" s="36"/>
      <c r="CY37" s="36"/>
      <c r="CZ37" s="36"/>
      <c r="DA37" s="36"/>
      <c r="DB37" s="36"/>
      <c r="DC37" s="36"/>
      <c r="DD37" s="36"/>
      <c r="DE37" s="36"/>
      <c r="DF37" s="36"/>
      <c r="DG37" s="36"/>
      <c r="DH37" s="36"/>
      <c r="DI37" s="36"/>
      <c r="DJ37" s="36"/>
      <c r="DK37" s="36"/>
      <c r="DL37" s="36"/>
      <c r="DM37" s="36"/>
      <c r="DN37" s="36"/>
      <c r="DO37" s="36"/>
      <c r="DP37" s="36"/>
      <c r="DQ37" s="36"/>
      <c r="DR37" s="36"/>
      <c r="DS37" s="36"/>
      <c r="DT37" s="36"/>
      <c r="DU37" s="36"/>
      <c r="DV37" s="36"/>
      <c r="DW37" s="36"/>
      <c r="DX37" s="36"/>
      <c r="DY37" s="36"/>
      <c r="DZ37" s="36"/>
      <c r="EA37" s="36"/>
      <c r="EB37" s="36"/>
      <c r="EC37" s="36"/>
      <c r="ED37" s="36"/>
      <c r="EE37" s="36"/>
      <c r="EF37" s="36"/>
      <c r="EG37" s="36"/>
      <c r="EH37" s="36"/>
      <c r="EI37" s="36"/>
      <c r="EJ37" s="36"/>
      <c r="EK37" s="36"/>
      <c r="EL37" s="36"/>
      <c r="EM37" s="36"/>
      <c r="EN37" s="36"/>
      <c r="EO37" s="36"/>
      <c r="EP37" s="36"/>
      <c r="EQ37" s="36"/>
      <c r="ER37" s="36"/>
    </row>
    <row r="38" spans="1:148" s="81" customFormat="1" x14ac:dyDescent="0.2">
      <c r="A38" s="82"/>
      <c r="B38" s="82"/>
      <c r="C38" s="82"/>
      <c r="D38" s="82"/>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36"/>
      <c r="BR38" s="36"/>
      <c r="BS38" s="36"/>
      <c r="BT38" s="36"/>
      <c r="BU38" s="36"/>
      <c r="BV38" s="36"/>
      <c r="BW38" s="36"/>
      <c r="BX38" s="36"/>
      <c r="BY38" s="36"/>
      <c r="BZ38" s="36"/>
      <c r="CA38" s="36"/>
      <c r="CB38" s="36"/>
      <c r="CC38" s="36"/>
      <c r="CD38" s="36"/>
      <c r="CE38" s="36"/>
      <c r="CF38" s="36"/>
      <c r="CG38" s="36"/>
      <c r="CH38" s="36"/>
      <c r="CI38" s="36"/>
      <c r="CJ38" s="36"/>
      <c r="CK38" s="36"/>
      <c r="CL38" s="36"/>
      <c r="CM38" s="36"/>
      <c r="CN38" s="36"/>
      <c r="CO38" s="36"/>
      <c r="CP38" s="36"/>
      <c r="CQ38" s="36"/>
      <c r="CR38" s="36"/>
      <c r="CS38" s="36"/>
      <c r="CT38" s="36"/>
      <c r="CU38" s="36"/>
      <c r="CV38" s="36"/>
      <c r="CW38" s="36"/>
      <c r="CX38" s="36"/>
      <c r="CY38" s="36"/>
      <c r="CZ38" s="36"/>
      <c r="DA38" s="36"/>
      <c r="DB38" s="36"/>
      <c r="DC38" s="36"/>
      <c r="DD38" s="36"/>
      <c r="DE38" s="36"/>
      <c r="DF38" s="36"/>
      <c r="DG38" s="36"/>
      <c r="DH38" s="36"/>
      <c r="DI38" s="36"/>
      <c r="DJ38" s="36"/>
      <c r="DK38" s="36"/>
      <c r="DL38" s="36"/>
      <c r="DM38" s="36"/>
      <c r="DN38" s="36"/>
      <c r="DO38" s="36"/>
      <c r="DP38" s="36"/>
      <c r="DQ38" s="36"/>
      <c r="DR38" s="36"/>
      <c r="DS38" s="36"/>
      <c r="DT38" s="36"/>
      <c r="DU38" s="36"/>
      <c r="DV38" s="36"/>
      <c r="DW38" s="36"/>
      <c r="DX38" s="36"/>
      <c r="DY38" s="36"/>
      <c r="DZ38" s="36"/>
      <c r="EA38" s="36"/>
      <c r="EB38" s="36"/>
      <c r="EC38" s="36"/>
      <c r="ED38" s="36"/>
      <c r="EE38" s="36"/>
      <c r="EF38" s="36"/>
      <c r="EG38" s="36"/>
      <c r="EH38" s="36"/>
      <c r="EI38" s="36"/>
      <c r="EJ38" s="36"/>
      <c r="EK38" s="36"/>
      <c r="EL38" s="36"/>
      <c r="EM38" s="36"/>
      <c r="EN38" s="36"/>
      <c r="EO38" s="36"/>
      <c r="EP38" s="36"/>
      <c r="EQ38" s="36"/>
      <c r="ER38" s="36"/>
    </row>
    <row r="39" spans="1:148" s="81" customFormat="1" x14ac:dyDescent="0.2">
      <c r="A39" s="82"/>
      <c r="B39" s="82"/>
      <c r="C39" s="82"/>
      <c r="D39" s="82"/>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36"/>
      <c r="BU39" s="36"/>
      <c r="BV39" s="36"/>
      <c r="BW39" s="36"/>
      <c r="BX39" s="36"/>
      <c r="BY39" s="36"/>
      <c r="BZ39" s="36"/>
      <c r="CA39" s="36"/>
      <c r="CB39" s="36"/>
      <c r="CC39" s="36"/>
      <c r="CD39" s="36"/>
      <c r="CE39" s="36"/>
      <c r="CF39" s="36"/>
      <c r="CG39" s="36"/>
      <c r="CH39" s="36"/>
      <c r="CI39" s="36"/>
      <c r="CJ39" s="36"/>
      <c r="CK39" s="36"/>
      <c r="CL39" s="36"/>
      <c r="CM39" s="36"/>
      <c r="CN39" s="36"/>
      <c r="CO39" s="36"/>
      <c r="CP39" s="36"/>
      <c r="CQ39" s="36"/>
      <c r="CR39" s="36"/>
      <c r="CS39" s="36"/>
      <c r="CT39" s="36"/>
      <c r="CU39" s="36"/>
      <c r="CV39" s="36"/>
      <c r="CW39" s="36"/>
      <c r="CX39" s="36"/>
      <c r="CY39" s="36"/>
      <c r="CZ39" s="36"/>
      <c r="DA39" s="36"/>
      <c r="DB39" s="36"/>
      <c r="DC39" s="36"/>
      <c r="DD39" s="36"/>
      <c r="DE39" s="36"/>
      <c r="DF39" s="36"/>
      <c r="DG39" s="36"/>
      <c r="DH39" s="36"/>
      <c r="DI39" s="36"/>
      <c r="DJ39" s="36"/>
      <c r="DK39" s="36"/>
      <c r="DL39" s="36"/>
      <c r="DM39" s="36"/>
      <c r="DN39" s="36"/>
      <c r="DO39" s="36"/>
      <c r="DP39" s="36"/>
      <c r="DQ39" s="36"/>
      <c r="DR39" s="36"/>
      <c r="DS39" s="36"/>
      <c r="DT39" s="36"/>
      <c r="DU39" s="36"/>
      <c r="DV39" s="36"/>
      <c r="DW39" s="36"/>
      <c r="DX39" s="36"/>
      <c r="DY39" s="36"/>
      <c r="DZ39" s="36"/>
      <c r="EA39" s="36"/>
      <c r="EB39" s="36"/>
      <c r="EC39" s="36"/>
      <c r="ED39" s="36"/>
      <c r="EE39" s="36"/>
      <c r="EF39" s="36"/>
      <c r="EG39" s="36"/>
      <c r="EH39" s="36"/>
      <c r="EI39" s="36"/>
      <c r="EJ39" s="36"/>
      <c r="EK39" s="36"/>
      <c r="EL39" s="36"/>
      <c r="EM39" s="36"/>
      <c r="EN39" s="36"/>
      <c r="EO39" s="36"/>
      <c r="EP39" s="36"/>
      <c r="EQ39" s="36"/>
      <c r="ER39" s="36"/>
    </row>
    <row r="40" spans="1:148" s="81" customFormat="1" x14ac:dyDescent="0.2">
      <c r="A40" s="82"/>
      <c r="B40" s="82"/>
      <c r="C40" s="82"/>
      <c r="D40" s="82"/>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c r="BR40" s="36"/>
      <c r="BS40" s="36"/>
      <c r="BT40" s="36"/>
      <c r="BU40" s="36"/>
      <c r="BV40" s="36"/>
      <c r="BW40" s="36"/>
      <c r="BX40" s="36"/>
      <c r="BY40" s="36"/>
      <c r="BZ40" s="36"/>
      <c r="CA40" s="36"/>
      <c r="CB40" s="36"/>
      <c r="CC40" s="36"/>
      <c r="CD40" s="36"/>
      <c r="CE40" s="36"/>
      <c r="CF40" s="36"/>
      <c r="CG40" s="36"/>
      <c r="CH40" s="36"/>
      <c r="CI40" s="36"/>
      <c r="CJ40" s="36"/>
      <c r="CK40" s="36"/>
      <c r="CL40" s="36"/>
      <c r="CM40" s="36"/>
      <c r="CN40" s="36"/>
      <c r="CO40" s="36"/>
      <c r="CP40" s="36"/>
      <c r="CQ40" s="36"/>
      <c r="CR40" s="36"/>
      <c r="CS40" s="36"/>
      <c r="CT40" s="36"/>
      <c r="CU40" s="36"/>
      <c r="CV40" s="36"/>
      <c r="CW40" s="36"/>
      <c r="CX40" s="36"/>
      <c r="CY40" s="36"/>
      <c r="CZ40" s="36"/>
      <c r="DA40" s="36"/>
      <c r="DB40" s="36"/>
      <c r="DC40" s="36"/>
      <c r="DD40" s="36"/>
      <c r="DE40" s="36"/>
      <c r="DF40" s="36"/>
      <c r="DG40" s="36"/>
      <c r="DH40" s="36"/>
      <c r="DI40" s="36"/>
      <c r="DJ40" s="36"/>
      <c r="DK40" s="36"/>
      <c r="DL40" s="36"/>
      <c r="DM40" s="36"/>
      <c r="DN40" s="36"/>
      <c r="DO40" s="36"/>
      <c r="DP40" s="36"/>
      <c r="DQ40" s="36"/>
      <c r="DR40" s="36"/>
      <c r="DS40" s="36"/>
      <c r="DT40" s="36"/>
      <c r="DU40" s="36"/>
      <c r="DV40" s="36"/>
      <c r="DW40" s="36"/>
      <c r="DX40" s="36"/>
      <c r="DY40" s="36"/>
      <c r="DZ40" s="36"/>
      <c r="EA40" s="36"/>
      <c r="EB40" s="36"/>
      <c r="EC40" s="36"/>
      <c r="ED40" s="36"/>
      <c r="EE40" s="36"/>
      <c r="EF40" s="36"/>
      <c r="EG40" s="36"/>
      <c r="EH40" s="36"/>
      <c r="EI40" s="36"/>
      <c r="EJ40" s="36"/>
      <c r="EK40" s="36"/>
      <c r="EL40" s="36"/>
      <c r="EM40" s="36"/>
      <c r="EN40" s="36"/>
      <c r="EO40" s="36"/>
      <c r="EP40" s="36"/>
      <c r="EQ40" s="36"/>
      <c r="ER40" s="36"/>
    </row>
    <row r="41" spans="1:148" s="81" customFormat="1" x14ac:dyDescent="0.2">
      <c r="A41" s="82"/>
      <c r="B41" s="82"/>
      <c r="C41" s="82"/>
      <c r="D41" s="82"/>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36"/>
      <c r="BU41" s="36"/>
      <c r="BV41" s="36"/>
      <c r="BW41" s="36"/>
      <c r="BX41" s="36"/>
      <c r="BY41" s="36"/>
      <c r="BZ41" s="36"/>
      <c r="CA41" s="36"/>
      <c r="CB41" s="36"/>
      <c r="CC41" s="36"/>
      <c r="CD41" s="36"/>
      <c r="CE41" s="36"/>
      <c r="CF41" s="36"/>
      <c r="CG41" s="36"/>
      <c r="CH41" s="36"/>
      <c r="CI41" s="36"/>
      <c r="CJ41" s="36"/>
      <c r="CK41" s="36"/>
      <c r="CL41" s="36"/>
      <c r="CM41" s="36"/>
      <c r="CN41" s="36"/>
      <c r="CO41" s="36"/>
      <c r="CP41" s="36"/>
      <c r="CQ41" s="36"/>
      <c r="CR41" s="36"/>
      <c r="CS41" s="36"/>
      <c r="CT41" s="36"/>
      <c r="CU41" s="36"/>
      <c r="CV41" s="36"/>
      <c r="CW41" s="36"/>
      <c r="CX41" s="36"/>
      <c r="CY41" s="36"/>
      <c r="CZ41" s="36"/>
      <c r="DA41" s="36"/>
      <c r="DB41" s="36"/>
      <c r="DC41" s="36"/>
      <c r="DD41" s="36"/>
      <c r="DE41" s="36"/>
      <c r="DF41" s="36"/>
      <c r="DG41" s="36"/>
      <c r="DH41" s="36"/>
      <c r="DI41" s="36"/>
      <c r="DJ41" s="36"/>
      <c r="DK41" s="36"/>
      <c r="DL41" s="36"/>
      <c r="DM41" s="36"/>
      <c r="DN41" s="36"/>
      <c r="DO41" s="36"/>
      <c r="DP41" s="36"/>
      <c r="DQ41" s="36"/>
      <c r="DR41" s="36"/>
      <c r="DS41" s="36"/>
      <c r="DT41" s="36"/>
      <c r="DU41" s="36"/>
      <c r="DV41" s="36"/>
      <c r="DW41" s="36"/>
      <c r="DX41" s="36"/>
      <c r="DY41" s="36"/>
      <c r="DZ41" s="36"/>
      <c r="EA41" s="36"/>
      <c r="EB41" s="36"/>
      <c r="EC41" s="36"/>
      <c r="ED41" s="36"/>
      <c r="EE41" s="36"/>
      <c r="EF41" s="36"/>
      <c r="EG41" s="36"/>
      <c r="EH41" s="36"/>
      <c r="EI41" s="36"/>
      <c r="EJ41" s="36"/>
      <c r="EK41" s="36"/>
      <c r="EL41" s="36"/>
      <c r="EM41" s="36"/>
      <c r="EN41" s="36"/>
      <c r="EO41" s="36"/>
      <c r="EP41" s="36"/>
      <c r="EQ41" s="36"/>
      <c r="ER41" s="36"/>
    </row>
    <row r="42" spans="1:148" s="81" customFormat="1" x14ac:dyDescent="0.2">
      <c r="A42" s="82"/>
      <c r="B42" s="82"/>
      <c r="C42" s="82"/>
      <c r="D42" s="82"/>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36"/>
      <c r="BU42" s="36"/>
      <c r="BV42" s="36"/>
      <c r="BW42" s="36"/>
      <c r="BX42" s="36"/>
      <c r="BY42" s="36"/>
      <c r="BZ42" s="36"/>
      <c r="CA42" s="36"/>
      <c r="CB42" s="36"/>
      <c r="CC42" s="36"/>
      <c r="CD42" s="36"/>
      <c r="CE42" s="36"/>
      <c r="CF42" s="36"/>
      <c r="CG42" s="36"/>
      <c r="CH42" s="36"/>
      <c r="CI42" s="36"/>
      <c r="CJ42" s="36"/>
      <c r="CK42" s="36"/>
      <c r="CL42" s="36"/>
      <c r="CM42" s="36"/>
      <c r="CN42" s="36"/>
      <c r="CO42" s="36"/>
      <c r="CP42" s="36"/>
      <c r="CQ42" s="36"/>
      <c r="CR42" s="36"/>
      <c r="CS42" s="36"/>
      <c r="CT42" s="36"/>
      <c r="CU42" s="36"/>
      <c r="CV42" s="36"/>
      <c r="CW42" s="36"/>
      <c r="CX42" s="36"/>
      <c r="CY42" s="36"/>
      <c r="CZ42" s="36"/>
      <c r="DA42" s="36"/>
      <c r="DB42" s="36"/>
      <c r="DC42" s="36"/>
      <c r="DD42" s="36"/>
      <c r="DE42" s="36"/>
      <c r="DF42" s="36"/>
      <c r="DG42" s="36"/>
      <c r="DH42" s="36"/>
      <c r="DI42" s="36"/>
      <c r="DJ42" s="36"/>
      <c r="DK42" s="36"/>
      <c r="DL42" s="36"/>
      <c r="DM42" s="36"/>
      <c r="DN42" s="36"/>
      <c r="DO42" s="36"/>
      <c r="DP42" s="36"/>
      <c r="DQ42" s="36"/>
      <c r="DR42" s="36"/>
      <c r="DS42" s="36"/>
      <c r="DT42" s="36"/>
      <c r="DU42" s="36"/>
      <c r="DV42" s="36"/>
      <c r="DW42" s="36"/>
      <c r="DX42" s="36"/>
      <c r="DY42" s="36"/>
      <c r="DZ42" s="36"/>
      <c r="EA42" s="36"/>
      <c r="EB42" s="36"/>
      <c r="EC42" s="36"/>
      <c r="ED42" s="36"/>
      <c r="EE42" s="36"/>
      <c r="EF42" s="36"/>
      <c r="EG42" s="36"/>
      <c r="EH42" s="36"/>
      <c r="EI42" s="36"/>
      <c r="EJ42" s="36"/>
      <c r="EK42" s="36"/>
      <c r="EL42" s="36"/>
      <c r="EM42" s="36"/>
      <c r="EN42" s="36"/>
      <c r="EO42" s="36"/>
      <c r="EP42" s="36"/>
      <c r="EQ42" s="36"/>
      <c r="ER42" s="36"/>
    </row>
    <row r="43" spans="1:148" s="81" customFormat="1" x14ac:dyDescent="0.2">
      <c r="A43" s="82"/>
      <c r="B43" s="82"/>
      <c r="C43" s="82"/>
      <c r="D43" s="82"/>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c r="BX43" s="36"/>
      <c r="BY43" s="36"/>
      <c r="BZ43" s="36"/>
      <c r="CA43" s="36"/>
      <c r="CB43" s="36"/>
      <c r="CC43" s="36"/>
      <c r="CD43" s="36"/>
      <c r="CE43" s="36"/>
      <c r="CF43" s="36"/>
      <c r="CG43" s="36"/>
      <c r="CH43" s="36"/>
      <c r="CI43" s="36"/>
      <c r="CJ43" s="36"/>
      <c r="CK43" s="36"/>
      <c r="CL43" s="36"/>
      <c r="CM43" s="36"/>
      <c r="CN43" s="36"/>
      <c r="CO43" s="36"/>
      <c r="CP43" s="36"/>
      <c r="CQ43" s="36"/>
      <c r="CR43" s="36"/>
      <c r="CS43" s="36"/>
      <c r="CT43" s="36"/>
      <c r="CU43" s="36"/>
      <c r="CV43" s="36"/>
      <c r="CW43" s="36"/>
      <c r="CX43" s="36"/>
      <c r="CY43" s="36"/>
      <c r="CZ43" s="36"/>
      <c r="DA43" s="36"/>
      <c r="DB43" s="36"/>
      <c r="DC43" s="36"/>
      <c r="DD43" s="36"/>
      <c r="DE43" s="36"/>
      <c r="DF43" s="36"/>
      <c r="DG43" s="36"/>
      <c r="DH43" s="36"/>
      <c r="DI43" s="36"/>
      <c r="DJ43" s="36"/>
      <c r="DK43" s="36"/>
      <c r="DL43" s="36"/>
      <c r="DM43" s="36"/>
      <c r="DN43" s="36"/>
      <c r="DO43" s="36"/>
      <c r="DP43" s="36"/>
      <c r="DQ43" s="36"/>
      <c r="DR43" s="36"/>
      <c r="DS43" s="36"/>
      <c r="DT43" s="36"/>
      <c r="DU43" s="36"/>
      <c r="DV43" s="36"/>
      <c r="DW43" s="36"/>
      <c r="DX43" s="36"/>
      <c r="DY43" s="36"/>
      <c r="DZ43" s="36"/>
      <c r="EA43" s="36"/>
      <c r="EB43" s="36"/>
      <c r="EC43" s="36"/>
      <c r="ED43" s="36"/>
      <c r="EE43" s="36"/>
      <c r="EF43" s="36"/>
      <c r="EG43" s="36"/>
      <c r="EH43" s="36"/>
      <c r="EI43" s="36"/>
      <c r="EJ43" s="36"/>
      <c r="EK43" s="36"/>
      <c r="EL43" s="36"/>
      <c r="EM43" s="36"/>
      <c r="EN43" s="36"/>
      <c r="EO43" s="36"/>
      <c r="EP43" s="36"/>
      <c r="EQ43" s="36"/>
      <c r="ER43" s="36"/>
    </row>
    <row r="44" spans="1:148" s="81" customFormat="1" x14ac:dyDescent="0.2">
      <c r="A44" s="82"/>
      <c r="B44" s="82"/>
      <c r="C44" s="82"/>
      <c r="D44" s="82"/>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36"/>
      <c r="BR44" s="36"/>
      <c r="BS44" s="36"/>
      <c r="BT44" s="36"/>
      <c r="BU44" s="36"/>
      <c r="BV44" s="36"/>
      <c r="BW44" s="36"/>
      <c r="BX44" s="36"/>
      <c r="BY44" s="36"/>
      <c r="BZ44" s="36"/>
      <c r="CA44" s="36"/>
      <c r="CB44" s="36"/>
      <c r="CC44" s="36"/>
      <c r="CD44" s="36"/>
      <c r="CE44" s="36"/>
      <c r="CF44" s="36"/>
      <c r="CG44" s="36"/>
      <c r="CH44" s="36"/>
      <c r="CI44" s="36"/>
      <c r="CJ44" s="36"/>
      <c r="CK44" s="36"/>
      <c r="CL44" s="36"/>
      <c r="CM44" s="36"/>
      <c r="CN44" s="36"/>
      <c r="CO44" s="36"/>
      <c r="CP44" s="36"/>
      <c r="CQ44" s="36"/>
      <c r="CR44" s="36"/>
      <c r="CS44" s="36"/>
      <c r="CT44" s="36"/>
      <c r="CU44" s="36"/>
      <c r="CV44" s="36"/>
      <c r="CW44" s="36"/>
      <c r="CX44" s="36"/>
      <c r="CY44" s="36"/>
      <c r="CZ44" s="36"/>
      <c r="DA44" s="36"/>
      <c r="DB44" s="36"/>
      <c r="DC44" s="36"/>
      <c r="DD44" s="36"/>
      <c r="DE44" s="36"/>
      <c r="DF44" s="36"/>
      <c r="DG44" s="36"/>
      <c r="DH44" s="36"/>
      <c r="DI44" s="36"/>
      <c r="DJ44" s="36"/>
      <c r="DK44" s="36"/>
      <c r="DL44" s="36"/>
      <c r="DM44" s="36"/>
      <c r="DN44" s="36"/>
      <c r="DO44" s="36"/>
      <c r="DP44" s="36"/>
      <c r="DQ44" s="36"/>
      <c r="DR44" s="36"/>
      <c r="DS44" s="36"/>
      <c r="DT44" s="36"/>
      <c r="DU44" s="36"/>
      <c r="DV44" s="36"/>
      <c r="DW44" s="36"/>
      <c r="DX44" s="36"/>
      <c r="DY44" s="36"/>
      <c r="DZ44" s="36"/>
      <c r="EA44" s="36"/>
      <c r="EB44" s="36"/>
      <c r="EC44" s="36"/>
      <c r="ED44" s="36"/>
      <c r="EE44" s="36"/>
      <c r="EF44" s="36"/>
      <c r="EG44" s="36"/>
      <c r="EH44" s="36"/>
      <c r="EI44" s="36"/>
      <c r="EJ44" s="36"/>
      <c r="EK44" s="36"/>
      <c r="EL44" s="36"/>
      <c r="EM44" s="36"/>
      <c r="EN44" s="36"/>
      <c r="EO44" s="36"/>
      <c r="EP44" s="36"/>
      <c r="EQ44" s="36"/>
      <c r="ER44" s="36"/>
    </row>
    <row r="45" spans="1:148" s="81" customFormat="1" x14ac:dyDescent="0.2">
      <c r="A45" s="82"/>
      <c r="B45" s="82"/>
      <c r="C45" s="82"/>
      <c r="D45" s="82"/>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36"/>
      <c r="BR45" s="36"/>
      <c r="BS45" s="36"/>
      <c r="BT45" s="36"/>
      <c r="BU45" s="36"/>
      <c r="BV45" s="36"/>
      <c r="BW45" s="36"/>
      <c r="BX45" s="36"/>
      <c r="BY45" s="36"/>
      <c r="BZ45" s="36"/>
      <c r="CA45" s="36"/>
      <c r="CB45" s="36"/>
      <c r="CC45" s="36"/>
      <c r="CD45" s="36"/>
      <c r="CE45" s="36"/>
      <c r="CF45" s="36"/>
      <c r="CG45" s="36"/>
      <c r="CH45" s="36"/>
      <c r="CI45" s="36"/>
      <c r="CJ45" s="36"/>
      <c r="CK45" s="36"/>
      <c r="CL45" s="36"/>
      <c r="CM45" s="36"/>
      <c r="CN45" s="36"/>
      <c r="CO45" s="36"/>
      <c r="CP45" s="36"/>
      <c r="CQ45" s="36"/>
      <c r="CR45" s="36"/>
      <c r="CS45" s="36"/>
      <c r="CT45" s="36"/>
      <c r="CU45" s="36"/>
      <c r="CV45" s="36"/>
      <c r="CW45" s="36"/>
      <c r="CX45" s="36"/>
      <c r="CY45" s="36"/>
      <c r="CZ45" s="36"/>
      <c r="DA45" s="36"/>
      <c r="DB45" s="36"/>
      <c r="DC45" s="36"/>
      <c r="DD45" s="36"/>
      <c r="DE45" s="36"/>
      <c r="DF45" s="36"/>
      <c r="DG45" s="36"/>
      <c r="DH45" s="36"/>
      <c r="DI45" s="36"/>
      <c r="DJ45" s="36"/>
      <c r="DK45" s="36"/>
      <c r="DL45" s="36"/>
      <c r="DM45" s="36"/>
      <c r="DN45" s="36"/>
      <c r="DO45" s="36"/>
      <c r="DP45" s="36"/>
      <c r="DQ45" s="36"/>
      <c r="DR45" s="36"/>
      <c r="DS45" s="36"/>
      <c r="DT45" s="36"/>
      <c r="DU45" s="36"/>
      <c r="DV45" s="36"/>
      <c r="DW45" s="36"/>
      <c r="DX45" s="36"/>
      <c r="DY45" s="36"/>
      <c r="DZ45" s="36"/>
      <c r="EA45" s="36"/>
      <c r="EB45" s="36"/>
      <c r="EC45" s="36"/>
      <c r="ED45" s="36"/>
      <c r="EE45" s="36"/>
      <c r="EF45" s="36"/>
      <c r="EG45" s="36"/>
      <c r="EH45" s="36"/>
      <c r="EI45" s="36"/>
      <c r="EJ45" s="36"/>
      <c r="EK45" s="36"/>
      <c r="EL45" s="36"/>
      <c r="EM45" s="36"/>
      <c r="EN45" s="36"/>
      <c r="EO45" s="36"/>
      <c r="EP45" s="36"/>
      <c r="EQ45" s="36"/>
      <c r="ER45" s="36"/>
    </row>
    <row r="46" spans="1:148" s="81" customFormat="1" x14ac:dyDescent="0.2">
      <c r="A46" s="82"/>
      <c r="B46" s="82"/>
      <c r="C46" s="82"/>
      <c r="D46" s="82"/>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36"/>
      <c r="BR46" s="36"/>
      <c r="BS46" s="36"/>
      <c r="BT46" s="36"/>
      <c r="BU46" s="36"/>
      <c r="BV46" s="36"/>
      <c r="BW46" s="36"/>
      <c r="BX46" s="36"/>
      <c r="BY46" s="36"/>
      <c r="BZ46" s="36"/>
      <c r="CA46" s="36"/>
      <c r="CB46" s="36"/>
      <c r="CC46" s="36"/>
      <c r="CD46" s="36"/>
      <c r="CE46" s="36"/>
      <c r="CF46" s="36"/>
      <c r="CG46" s="36"/>
      <c r="CH46" s="36"/>
      <c r="CI46" s="36"/>
      <c r="CJ46" s="36"/>
      <c r="CK46" s="36"/>
      <c r="CL46" s="36"/>
      <c r="CM46" s="36"/>
      <c r="CN46" s="36"/>
      <c r="CO46" s="36"/>
      <c r="CP46" s="36"/>
      <c r="CQ46" s="36"/>
      <c r="CR46" s="36"/>
      <c r="CS46" s="36"/>
      <c r="CT46" s="36"/>
      <c r="CU46" s="36"/>
      <c r="CV46" s="36"/>
      <c r="CW46" s="36"/>
      <c r="CX46" s="36"/>
      <c r="CY46" s="36"/>
      <c r="CZ46" s="36"/>
      <c r="DA46" s="36"/>
      <c r="DB46" s="36"/>
      <c r="DC46" s="36"/>
      <c r="DD46" s="36"/>
      <c r="DE46" s="36"/>
      <c r="DF46" s="36"/>
      <c r="DG46" s="36"/>
      <c r="DH46" s="36"/>
      <c r="DI46" s="36"/>
      <c r="DJ46" s="36"/>
      <c r="DK46" s="36"/>
      <c r="DL46" s="36"/>
      <c r="DM46" s="36"/>
      <c r="DN46" s="36"/>
      <c r="DO46" s="36"/>
      <c r="DP46" s="36"/>
      <c r="DQ46" s="36"/>
      <c r="DR46" s="36"/>
      <c r="DS46" s="36"/>
      <c r="DT46" s="36"/>
      <c r="DU46" s="36"/>
      <c r="DV46" s="36"/>
      <c r="DW46" s="36"/>
      <c r="DX46" s="36"/>
      <c r="DY46" s="36"/>
      <c r="DZ46" s="36"/>
      <c r="EA46" s="36"/>
      <c r="EB46" s="36"/>
      <c r="EC46" s="36"/>
      <c r="ED46" s="36"/>
      <c r="EE46" s="36"/>
      <c r="EF46" s="36"/>
      <c r="EG46" s="36"/>
      <c r="EH46" s="36"/>
      <c r="EI46" s="36"/>
      <c r="EJ46" s="36"/>
      <c r="EK46" s="36"/>
      <c r="EL46" s="36"/>
      <c r="EM46" s="36"/>
      <c r="EN46" s="36"/>
      <c r="EO46" s="36"/>
      <c r="EP46" s="36"/>
      <c r="EQ46" s="36"/>
      <c r="ER46" s="36"/>
    </row>
    <row r="47" spans="1:148" s="81" customFormat="1" x14ac:dyDescent="0.2">
      <c r="A47" s="82"/>
      <c r="B47" s="82"/>
      <c r="C47" s="82"/>
      <c r="D47" s="82"/>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36"/>
      <c r="BS47" s="36"/>
      <c r="BT47" s="36"/>
      <c r="BU47" s="36"/>
      <c r="BV47" s="36"/>
      <c r="BW47" s="36"/>
      <c r="BX47" s="36"/>
      <c r="BY47" s="36"/>
      <c r="BZ47" s="36"/>
      <c r="CA47" s="36"/>
      <c r="CB47" s="36"/>
      <c r="CC47" s="36"/>
      <c r="CD47" s="36"/>
      <c r="CE47" s="36"/>
      <c r="CF47" s="36"/>
      <c r="CG47" s="36"/>
      <c r="CH47" s="36"/>
      <c r="CI47" s="36"/>
      <c r="CJ47" s="36"/>
      <c r="CK47" s="36"/>
      <c r="CL47" s="36"/>
      <c r="CM47" s="36"/>
      <c r="CN47" s="36"/>
      <c r="CO47" s="36"/>
      <c r="CP47" s="36"/>
      <c r="CQ47" s="36"/>
      <c r="CR47" s="36"/>
      <c r="CS47" s="36"/>
      <c r="CT47" s="36"/>
      <c r="CU47" s="36"/>
      <c r="CV47" s="36"/>
      <c r="CW47" s="36"/>
      <c r="CX47" s="36"/>
      <c r="CY47" s="36"/>
      <c r="CZ47" s="36"/>
      <c r="DA47" s="36"/>
      <c r="DB47" s="36"/>
      <c r="DC47" s="36"/>
      <c r="DD47" s="36"/>
      <c r="DE47" s="36"/>
      <c r="DF47" s="36"/>
      <c r="DG47" s="36"/>
      <c r="DH47" s="36"/>
      <c r="DI47" s="36"/>
      <c r="DJ47" s="36"/>
      <c r="DK47" s="36"/>
      <c r="DL47" s="36"/>
      <c r="DM47" s="36"/>
      <c r="DN47" s="36"/>
      <c r="DO47" s="36"/>
      <c r="DP47" s="36"/>
      <c r="DQ47" s="36"/>
      <c r="DR47" s="36"/>
      <c r="DS47" s="36"/>
      <c r="DT47" s="36"/>
      <c r="DU47" s="36"/>
      <c r="DV47" s="36"/>
      <c r="DW47" s="36"/>
      <c r="DX47" s="36"/>
      <c r="DY47" s="36"/>
      <c r="DZ47" s="36"/>
      <c r="EA47" s="36"/>
      <c r="EB47" s="36"/>
      <c r="EC47" s="36"/>
      <c r="ED47" s="36"/>
      <c r="EE47" s="36"/>
      <c r="EF47" s="36"/>
      <c r="EG47" s="36"/>
      <c r="EH47" s="36"/>
      <c r="EI47" s="36"/>
      <c r="EJ47" s="36"/>
      <c r="EK47" s="36"/>
      <c r="EL47" s="36"/>
      <c r="EM47" s="36"/>
      <c r="EN47" s="36"/>
      <c r="EO47" s="36"/>
      <c r="EP47" s="36"/>
      <c r="EQ47" s="36"/>
      <c r="ER47" s="36"/>
    </row>
    <row r="48" spans="1:148" s="81" customFormat="1" x14ac:dyDescent="0.2">
      <c r="A48" s="82"/>
      <c r="B48" s="82"/>
      <c r="C48" s="82"/>
      <c r="D48" s="82"/>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36"/>
      <c r="BS48" s="36"/>
      <c r="BT48" s="36"/>
      <c r="BU48" s="36"/>
      <c r="BV48" s="36"/>
      <c r="BW48" s="36"/>
      <c r="BX48" s="36"/>
      <c r="BY48" s="36"/>
      <c r="BZ48" s="36"/>
      <c r="CA48" s="36"/>
      <c r="CB48" s="36"/>
      <c r="CC48" s="36"/>
      <c r="CD48" s="36"/>
      <c r="CE48" s="36"/>
      <c r="CF48" s="36"/>
      <c r="CG48" s="36"/>
      <c r="CH48" s="36"/>
      <c r="CI48" s="36"/>
      <c r="CJ48" s="36"/>
      <c r="CK48" s="36"/>
      <c r="CL48" s="36"/>
      <c r="CM48" s="36"/>
      <c r="CN48" s="36"/>
      <c r="CO48" s="36"/>
      <c r="CP48" s="36"/>
      <c r="CQ48" s="36"/>
      <c r="CR48" s="36"/>
      <c r="CS48" s="36"/>
      <c r="CT48" s="36"/>
      <c r="CU48" s="36"/>
      <c r="CV48" s="36"/>
      <c r="CW48" s="36"/>
      <c r="CX48" s="36"/>
      <c r="CY48" s="36"/>
      <c r="CZ48" s="36"/>
      <c r="DA48" s="36"/>
      <c r="DB48" s="36"/>
      <c r="DC48" s="36"/>
      <c r="DD48" s="36"/>
      <c r="DE48" s="36"/>
      <c r="DF48" s="36"/>
      <c r="DG48" s="36"/>
      <c r="DH48" s="36"/>
      <c r="DI48" s="36"/>
      <c r="DJ48" s="36"/>
      <c r="DK48" s="36"/>
      <c r="DL48" s="36"/>
      <c r="DM48" s="36"/>
      <c r="DN48" s="36"/>
      <c r="DO48" s="36"/>
      <c r="DP48" s="36"/>
      <c r="DQ48" s="36"/>
      <c r="DR48" s="36"/>
      <c r="DS48" s="36"/>
      <c r="DT48" s="36"/>
      <c r="DU48" s="36"/>
      <c r="DV48" s="36"/>
      <c r="DW48" s="36"/>
      <c r="DX48" s="36"/>
      <c r="DY48" s="36"/>
      <c r="DZ48" s="36"/>
      <c r="EA48" s="36"/>
      <c r="EB48" s="36"/>
      <c r="EC48" s="36"/>
      <c r="ED48" s="36"/>
      <c r="EE48" s="36"/>
      <c r="EF48" s="36"/>
      <c r="EG48" s="36"/>
      <c r="EH48" s="36"/>
      <c r="EI48" s="36"/>
      <c r="EJ48" s="36"/>
      <c r="EK48" s="36"/>
      <c r="EL48" s="36"/>
      <c r="EM48" s="36"/>
      <c r="EN48" s="36"/>
      <c r="EO48" s="36"/>
      <c r="EP48" s="36"/>
      <c r="EQ48" s="36"/>
      <c r="ER48" s="36"/>
    </row>
    <row r="49" spans="1:148" s="81" customFormat="1" x14ac:dyDescent="0.2">
      <c r="A49" s="82"/>
      <c r="B49" s="82"/>
      <c r="C49" s="82"/>
      <c r="D49" s="82"/>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36"/>
      <c r="BS49" s="36"/>
      <c r="BT49" s="36"/>
      <c r="BU49" s="36"/>
      <c r="BV49" s="36"/>
      <c r="BW49" s="36"/>
      <c r="BX49" s="36"/>
      <c r="BY49" s="36"/>
      <c r="BZ49" s="36"/>
      <c r="CA49" s="36"/>
      <c r="CB49" s="36"/>
      <c r="CC49" s="36"/>
      <c r="CD49" s="36"/>
      <c r="CE49" s="36"/>
      <c r="CF49" s="36"/>
      <c r="CG49" s="36"/>
      <c r="CH49" s="36"/>
      <c r="CI49" s="36"/>
      <c r="CJ49" s="36"/>
      <c r="CK49" s="36"/>
      <c r="CL49" s="36"/>
      <c r="CM49" s="36"/>
      <c r="CN49" s="36"/>
      <c r="CO49" s="36"/>
      <c r="CP49" s="36"/>
      <c r="CQ49" s="36"/>
      <c r="CR49" s="36"/>
      <c r="CS49" s="36"/>
      <c r="CT49" s="36"/>
      <c r="CU49" s="36"/>
      <c r="CV49" s="36"/>
      <c r="CW49" s="36"/>
      <c r="CX49" s="36"/>
      <c r="CY49" s="36"/>
      <c r="CZ49" s="36"/>
      <c r="DA49" s="36"/>
      <c r="DB49" s="36"/>
      <c r="DC49" s="36"/>
      <c r="DD49" s="36"/>
      <c r="DE49" s="36"/>
      <c r="DF49" s="36"/>
      <c r="DG49" s="36"/>
      <c r="DH49" s="36"/>
      <c r="DI49" s="36"/>
      <c r="DJ49" s="36"/>
      <c r="DK49" s="36"/>
      <c r="DL49" s="36"/>
      <c r="DM49" s="36"/>
      <c r="DN49" s="36"/>
      <c r="DO49" s="36"/>
      <c r="DP49" s="36"/>
      <c r="DQ49" s="36"/>
      <c r="DR49" s="36"/>
      <c r="DS49" s="36"/>
      <c r="DT49" s="36"/>
      <c r="DU49" s="36"/>
      <c r="DV49" s="36"/>
      <c r="DW49" s="36"/>
      <c r="DX49" s="36"/>
      <c r="DY49" s="36"/>
      <c r="DZ49" s="36"/>
      <c r="EA49" s="36"/>
      <c r="EB49" s="36"/>
      <c r="EC49" s="36"/>
      <c r="ED49" s="36"/>
      <c r="EE49" s="36"/>
      <c r="EF49" s="36"/>
      <c r="EG49" s="36"/>
      <c r="EH49" s="36"/>
      <c r="EI49" s="36"/>
      <c r="EJ49" s="36"/>
      <c r="EK49" s="36"/>
      <c r="EL49" s="36"/>
      <c r="EM49" s="36"/>
      <c r="EN49" s="36"/>
      <c r="EO49" s="36"/>
      <c r="EP49" s="36"/>
      <c r="EQ49" s="36"/>
      <c r="ER49" s="36"/>
    </row>
    <row r="50" spans="1:148" s="81" customFormat="1" x14ac:dyDescent="0.2">
      <c r="A50" s="82"/>
      <c r="B50" s="82"/>
      <c r="C50" s="82"/>
      <c r="D50" s="82"/>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36"/>
      <c r="BR50" s="36"/>
      <c r="BS50" s="36"/>
      <c r="BT50" s="36"/>
      <c r="BU50" s="36"/>
      <c r="BV50" s="36"/>
      <c r="BW50" s="36"/>
      <c r="BX50" s="36"/>
      <c r="BY50" s="36"/>
      <c r="BZ50" s="36"/>
      <c r="CA50" s="36"/>
      <c r="CB50" s="36"/>
      <c r="CC50" s="36"/>
      <c r="CD50" s="36"/>
      <c r="CE50" s="36"/>
      <c r="CF50" s="36"/>
      <c r="CG50" s="36"/>
      <c r="CH50" s="36"/>
      <c r="CI50" s="36"/>
      <c r="CJ50" s="36"/>
      <c r="CK50" s="36"/>
      <c r="CL50" s="36"/>
      <c r="CM50" s="36"/>
      <c r="CN50" s="36"/>
      <c r="CO50" s="36"/>
      <c r="CP50" s="36"/>
      <c r="CQ50" s="36"/>
      <c r="CR50" s="36"/>
      <c r="CS50" s="36"/>
      <c r="CT50" s="36"/>
      <c r="CU50" s="36"/>
      <c r="CV50" s="36"/>
      <c r="CW50" s="36"/>
      <c r="CX50" s="36"/>
      <c r="CY50" s="36"/>
      <c r="CZ50" s="36"/>
      <c r="DA50" s="36"/>
      <c r="DB50" s="36"/>
      <c r="DC50" s="36"/>
      <c r="DD50" s="36"/>
      <c r="DE50" s="36"/>
      <c r="DF50" s="36"/>
      <c r="DG50" s="36"/>
      <c r="DH50" s="36"/>
      <c r="DI50" s="36"/>
      <c r="DJ50" s="36"/>
      <c r="DK50" s="36"/>
      <c r="DL50" s="36"/>
      <c r="DM50" s="36"/>
      <c r="DN50" s="36"/>
      <c r="DO50" s="36"/>
      <c r="DP50" s="36"/>
      <c r="DQ50" s="36"/>
      <c r="DR50" s="36"/>
      <c r="DS50" s="36"/>
      <c r="DT50" s="36"/>
      <c r="DU50" s="36"/>
      <c r="DV50" s="36"/>
      <c r="DW50" s="36"/>
      <c r="DX50" s="36"/>
      <c r="DY50" s="36"/>
      <c r="DZ50" s="36"/>
      <c r="EA50" s="36"/>
      <c r="EB50" s="36"/>
      <c r="EC50" s="36"/>
      <c r="ED50" s="36"/>
      <c r="EE50" s="36"/>
      <c r="EF50" s="36"/>
      <c r="EG50" s="36"/>
      <c r="EH50" s="36"/>
      <c r="EI50" s="36"/>
      <c r="EJ50" s="36"/>
      <c r="EK50" s="36"/>
      <c r="EL50" s="36"/>
      <c r="EM50" s="36"/>
      <c r="EN50" s="36"/>
      <c r="EO50" s="36"/>
      <c r="EP50" s="36"/>
      <c r="EQ50" s="36"/>
      <c r="ER50" s="36"/>
    </row>
    <row r="51" spans="1:148" s="81" customFormat="1" x14ac:dyDescent="0.2">
      <c r="A51" s="82"/>
      <c r="B51" s="82"/>
      <c r="C51" s="82"/>
      <c r="D51" s="82"/>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36"/>
      <c r="BR51" s="36"/>
      <c r="BS51" s="36"/>
      <c r="BT51" s="36"/>
      <c r="BU51" s="36"/>
      <c r="BV51" s="36"/>
      <c r="BW51" s="36"/>
      <c r="BX51" s="36"/>
      <c r="BY51" s="36"/>
      <c r="BZ51" s="36"/>
      <c r="CA51" s="36"/>
      <c r="CB51" s="36"/>
      <c r="CC51" s="36"/>
      <c r="CD51" s="36"/>
      <c r="CE51" s="36"/>
      <c r="CF51" s="36"/>
      <c r="CG51" s="36"/>
      <c r="CH51" s="36"/>
      <c r="CI51" s="36"/>
      <c r="CJ51" s="36"/>
      <c r="CK51" s="36"/>
      <c r="CL51" s="36"/>
      <c r="CM51" s="36"/>
      <c r="CN51" s="36"/>
      <c r="CO51" s="36"/>
      <c r="CP51" s="36"/>
      <c r="CQ51" s="36"/>
      <c r="CR51" s="36"/>
      <c r="CS51" s="36"/>
      <c r="CT51" s="36"/>
      <c r="CU51" s="36"/>
      <c r="CV51" s="36"/>
      <c r="CW51" s="36"/>
      <c r="CX51" s="36"/>
      <c r="CY51" s="36"/>
      <c r="CZ51" s="36"/>
      <c r="DA51" s="36"/>
      <c r="DB51" s="36"/>
      <c r="DC51" s="36"/>
      <c r="DD51" s="36"/>
      <c r="DE51" s="36"/>
      <c r="DF51" s="36"/>
      <c r="DG51" s="36"/>
      <c r="DH51" s="36"/>
      <c r="DI51" s="36"/>
      <c r="DJ51" s="36"/>
      <c r="DK51" s="36"/>
      <c r="DL51" s="36"/>
      <c r="DM51" s="36"/>
      <c r="DN51" s="36"/>
      <c r="DO51" s="36"/>
      <c r="DP51" s="36"/>
      <c r="DQ51" s="36"/>
      <c r="DR51" s="36"/>
      <c r="DS51" s="36"/>
      <c r="DT51" s="36"/>
      <c r="DU51" s="36"/>
      <c r="DV51" s="36"/>
      <c r="DW51" s="36"/>
      <c r="DX51" s="36"/>
      <c r="DY51" s="36"/>
      <c r="DZ51" s="36"/>
      <c r="EA51" s="36"/>
      <c r="EB51" s="36"/>
      <c r="EC51" s="36"/>
      <c r="ED51" s="36"/>
      <c r="EE51" s="36"/>
      <c r="EF51" s="36"/>
      <c r="EG51" s="36"/>
      <c r="EH51" s="36"/>
      <c r="EI51" s="36"/>
      <c r="EJ51" s="36"/>
      <c r="EK51" s="36"/>
      <c r="EL51" s="36"/>
      <c r="EM51" s="36"/>
      <c r="EN51" s="36"/>
      <c r="EO51" s="36"/>
      <c r="EP51" s="36"/>
      <c r="EQ51" s="36"/>
      <c r="ER51" s="36"/>
    </row>
    <row r="52" spans="1:148" s="81" customFormat="1" x14ac:dyDescent="0.2">
      <c r="A52" s="82"/>
      <c r="B52" s="82"/>
      <c r="C52" s="82"/>
      <c r="D52" s="82"/>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6"/>
      <c r="BR52" s="36"/>
      <c r="BS52" s="36"/>
      <c r="BT52" s="36"/>
      <c r="BU52" s="36"/>
      <c r="BV52" s="36"/>
      <c r="BW52" s="36"/>
      <c r="BX52" s="36"/>
      <c r="BY52" s="36"/>
      <c r="BZ52" s="36"/>
      <c r="CA52" s="36"/>
      <c r="CB52" s="36"/>
      <c r="CC52" s="36"/>
      <c r="CD52" s="36"/>
      <c r="CE52" s="36"/>
      <c r="CF52" s="36"/>
      <c r="CG52" s="36"/>
      <c r="CH52" s="36"/>
      <c r="CI52" s="36"/>
      <c r="CJ52" s="36"/>
      <c r="CK52" s="36"/>
      <c r="CL52" s="36"/>
      <c r="CM52" s="36"/>
      <c r="CN52" s="36"/>
      <c r="CO52" s="36"/>
      <c r="CP52" s="36"/>
      <c r="CQ52" s="36"/>
      <c r="CR52" s="36"/>
      <c r="CS52" s="36"/>
      <c r="CT52" s="36"/>
      <c r="CU52" s="36"/>
      <c r="CV52" s="36"/>
      <c r="CW52" s="36"/>
      <c r="CX52" s="36"/>
      <c r="CY52" s="36"/>
      <c r="CZ52" s="36"/>
      <c r="DA52" s="36"/>
      <c r="DB52" s="36"/>
      <c r="DC52" s="36"/>
      <c r="DD52" s="36"/>
      <c r="DE52" s="36"/>
      <c r="DF52" s="36"/>
      <c r="DG52" s="36"/>
      <c r="DH52" s="36"/>
      <c r="DI52" s="36"/>
      <c r="DJ52" s="36"/>
      <c r="DK52" s="36"/>
      <c r="DL52" s="36"/>
      <c r="DM52" s="36"/>
      <c r="DN52" s="36"/>
      <c r="DO52" s="36"/>
      <c r="DP52" s="36"/>
      <c r="DQ52" s="36"/>
      <c r="DR52" s="36"/>
      <c r="DS52" s="36"/>
      <c r="DT52" s="36"/>
      <c r="DU52" s="36"/>
      <c r="DV52" s="36"/>
      <c r="DW52" s="36"/>
      <c r="DX52" s="36"/>
      <c r="DY52" s="36"/>
      <c r="DZ52" s="36"/>
      <c r="EA52" s="36"/>
      <c r="EB52" s="36"/>
      <c r="EC52" s="36"/>
      <c r="ED52" s="36"/>
      <c r="EE52" s="36"/>
      <c r="EF52" s="36"/>
      <c r="EG52" s="36"/>
      <c r="EH52" s="36"/>
      <c r="EI52" s="36"/>
      <c r="EJ52" s="36"/>
      <c r="EK52" s="36"/>
      <c r="EL52" s="36"/>
      <c r="EM52" s="36"/>
      <c r="EN52" s="36"/>
      <c r="EO52" s="36"/>
      <c r="EP52" s="36"/>
      <c r="EQ52" s="36"/>
      <c r="ER52" s="36"/>
    </row>
    <row r="53" spans="1:148" s="81" customFormat="1" x14ac:dyDescent="0.2">
      <c r="A53" s="82"/>
      <c r="B53" s="82"/>
      <c r="C53" s="82"/>
      <c r="D53" s="82"/>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36"/>
      <c r="BR53" s="36"/>
      <c r="BS53" s="36"/>
      <c r="BT53" s="36"/>
      <c r="BU53" s="36"/>
      <c r="BV53" s="36"/>
      <c r="BW53" s="36"/>
      <c r="BX53" s="36"/>
      <c r="BY53" s="36"/>
      <c r="BZ53" s="36"/>
      <c r="CA53" s="36"/>
      <c r="CB53" s="36"/>
      <c r="CC53" s="36"/>
      <c r="CD53" s="36"/>
      <c r="CE53" s="36"/>
      <c r="CF53" s="36"/>
      <c r="CG53" s="36"/>
      <c r="CH53" s="36"/>
      <c r="CI53" s="36"/>
      <c r="CJ53" s="36"/>
      <c r="CK53" s="36"/>
      <c r="CL53" s="36"/>
      <c r="CM53" s="36"/>
      <c r="CN53" s="36"/>
      <c r="CO53" s="36"/>
      <c r="CP53" s="36"/>
      <c r="CQ53" s="36"/>
      <c r="CR53" s="36"/>
      <c r="CS53" s="36"/>
      <c r="CT53" s="36"/>
      <c r="CU53" s="36"/>
      <c r="CV53" s="36"/>
      <c r="CW53" s="36"/>
      <c r="CX53" s="36"/>
      <c r="CY53" s="36"/>
      <c r="CZ53" s="36"/>
      <c r="DA53" s="36"/>
      <c r="DB53" s="36"/>
      <c r="DC53" s="36"/>
      <c r="DD53" s="36"/>
      <c r="DE53" s="36"/>
      <c r="DF53" s="36"/>
      <c r="DG53" s="36"/>
      <c r="DH53" s="36"/>
      <c r="DI53" s="36"/>
      <c r="DJ53" s="36"/>
      <c r="DK53" s="36"/>
      <c r="DL53" s="36"/>
      <c r="DM53" s="36"/>
      <c r="DN53" s="36"/>
      <c r="DO53" s="36"/>
      <c r="DP53" s="36"/>
      <c r="DQ53" s="36"/>
      <c r="DR53" s="36"/>
      <c r="DS53" s="36"/>
      <c r="DT53" s="36"/>
      <c r="DU53" s="36"/>
      <c r="DV53" s="36"/>
      <c r="DW53" s="36"/>
      <c r="DX53" s="36"/>
      <c r="DY53" s="36"/>
      <c r="DZ53" s="36"/>
      <c r="EA53" s="36"/>
      <c r="EB53" s="36"/>
      <c r="EC53" s="36"/>
      <c r="ED53" s="36"/>
      <c r="EE53" s="36"/>
      <c r="EF53" s="36"/>
      <c r="EG53" s="36"/>
      <c r="EH53" s="36"/>
      <c r="EI53" s="36"/>
      <c r="EJ53" s="36"/>
      <c r="EK53" s="36"/>
      <c r="EL53" s="36"/>
      <c r="EM53" s="36"/>
      <c r="EN53" s="36"/>
      <c r="EO53" s="36"/>
      <c r="EP53" s="36"/>
      <c r="EQ53" s="36"/>
      <c r="ER53" s="36"/>
    </row>
    <row r="54" spans="1:148" s="81" customFormat="1" x14ac:dyDescent="0.2">
      <c r="A54" s="82"/>
      <c r="B54" s="82"/>
      <c r="C54" s="82"/>
      <c r="D54" s="82"/>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36"/>
      <c r="BS54" s="36"/>
      <c r="BT54" s="36"/>
      <c r="BU54" s="36"/>
      <c r="BV54" s="36"/>
      <c r="BW54" s="36"/>
      <c r="BX54" s="36"/>
      <c r="BY54" s="36"/>
      <c r="BZ54" s="36"/>
      <c r="CA54" s="36"/>
      <c r="CB54" s="36"/>
      <c r="CC54" s="36"/>
      <c r="CD54" s="36"/>
      <c r="CE54" s="36"/>
      <c r="CF54" s="36"/>
      <c r="CG54" s="36"/>
      <c r="CH54" s="36"/>
      <c r="CI54" s="36"/>
      <c r="CJ54" s="36"/>
      <c r="CK54" s="36"/>
      <c r="CL54" s="36"/>
      <c r="CM54" s="36"/>
      <c r="CN54" s="36"/>
      <c r="CO54" s="36"/>
      <c r="CP54" s="36"/>
      <c r="CQ54" s="36"/>
      <c r="CR54" s="36"/>
      <c r="CS54" s="36"/>
      <c r="CT54" s="36"/>
      <c r="CU54" s="36"/>
      <c r="CV54" s="36"/>
      <c r="CW54" s="36"/>
      <c r="CX54" s="36"/>
      <c r="CY54" s="36"/>
      <c r="CZ54" s="36"/>
      <c r="DA54" s="36"/>
      <c r="DB54" s="36"/>
      <c r="DC54" s="36"/>
      <c r="DD54" s="36"/>
      <c r="DE54" s="36"/>
      <c r="DF54" s="36"/>
      <c r="DG54" s="36"/>
      <c r="DH54" s="36"/>
      <c r="DI54" s="36"/>
      <c r="DJ54" s="36"/>
      <c r="DK54" s="36"/>
      <c r="DL54" s="36"/>
      <c r="DM54" s="36"/>
      <c r="DN54" s="36"/>
      <c r="DO54" s="36"/>
      <c r="DP54" s="36"/>
      <c r="DQ54" s="36"/>
      <c r="DR54" s="36"/>
      <c r="DS54" s="36"/>
      <c r="DT54" s="36"/>
      <c r="DU54" s="36"/>
      <c r="DV54" s="36"/>
      <c r="DW54" s="36"/>
      <c r="DX54" s="36"/>
      <c r="DY54" s="36"/>
      <c r="DZ54" s="36"/>
      <c r="EA54" s="36"/>
      <c r="EB54" s="36"/>
      <c r="EC54" s="36"/>
      <c r="ED54" s="36"/>
      <c r="EE54" s="36"/>
      <c r="EF54" s="36"/>
      <c r="EG54" s="36"/>
      <c r="EH54" s="36"/>
      <c r="EI54" s="36"/>
      <c r="EJ54" s="36"/>
      <c r="EK54" s="36"/>
      <c r="EL54" s="36"/>
      <c r="EM54" s="36"/>
      <c r="EN54" s="36"/>
      <c r="EO54" s="36"/>
      <c r="EP54" s="36"/>
      <c r="EQ54" s="36"/>
      <c r="ER54" s="36"/>
    </row>
    <row r="55" spans="1:148" s="81" customFormat="1" x14ac:dyDescent="0.2">
      <c r="A55" s="82"/>
      <c r="B55" s="82"/>
      <c r="C55" s="82"/>
      <c r="D55" s="82"/>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36"/>
      <c r="BS55" s="36"/>
      <c r="BT55" s="36"/>
      <c r="BU55" s="36"/>
      <c r="BV55" s="36"/>
      <c r="BW55" s="36"/>
      <c r="BX55" s="36"/>
      <c r="BY55" s="36"/>
      <c r="BZ55" s="36"/>
      <c r="CA55" s="36"/>
      <c r="CB55" s="36"/>
      <c r="CC55" s="36"/>
      <c r="CD55" s="36"/>
      <c r="CE55" s="36"/>
      <c r="CF55" s="36"/>
      <c r="CG55" s="36"/>
      <c r="CH55" s="36"/>
      <c r="CI55" s="36"/>
      <c r="CJ55" s="36"/>
      <c r="CK55" s="36"/>
      <c r="CL55" s="36"/>
      <c r="CM55" s="36"/>
      <c r="CN55" s="36"/>
      <c r="CO55" s="36"/>
      <c r="CP55" s="36"/>
      <c r="CQ55" s="36"/>
      <c r="CR55" s="36"/>
      <c r="CS55" s="36"/>
      <c r="CT55" s="36"/>
      <c r="CU55" s="36"/>
      <c r="CV55" s="36"/>
      <c r="CW55" s="36"/>
      <c r="CX55" s="36"/>
      <c r="CY55" s="36"/>
      <c r="CZ55" s="36"/>
      <c r="DA55" s="36"/>
      <c r="DB55" s="36"/>
      <c r="DC55" s="36"/>
      <c r="DD55" s="36"/>
      <c r="DE55" s="36"/>
      <c r="DF55" s="36"/>
      <c r="DG55" s="36"/>
      <c r="DH55" s="36"/>
      <c r="DI55" s="36"/>
      <c r="DJ55" s="36"/>
      <c r="DK55" s="36"/>
      <c r="DL55" s="36"/>
      <c r="DM55" s="36"/>
      <c r="DN55" s="36"/>
      <c r="DO55" s="36"/>
      <c r="DP55" s="36"/>
      <c r="DQ55" s="36"/>
      <c r="DR55" s="36"/>
      <c r="DS55" s="36"/>
      <c r="DT55" s="36"/>
      <c r="DU55" s="36"/>
      <c r="DV55" s="36"/>
      <c r="DW55" s="36"/>
      <c r="DX55" s="36"/>
      <c r="DY55" s="36"/>
      <c r="DZ55" s="36"/>
      <c r="EA55" s="36"/>
      <c r="EB55" s="36"/>
      <c r="EC55" s="36"/>
      <c r="ED55" s="36"/>
      <c r="EE55" s="36"/>
      <c r="EF55" s="36"/>
      <c r="EG55" s="36"/>
      <c r="EH55" s="36"/>
      <c r="EI55" s="36"/>
      <c r="EJ55" s="36"/>
      <c r="EK55" s="36"/>
      <c r="EL55" s="36"/>
      <c r="EM55" s="36"/>
      <c r="EN55" s="36"/>
      <c r="EO55" s="36"/>
      <c r="EP55" s="36"/>
      <c r="EQ55" s="36"/>
      <c r="ER55" s="36"/>
    </row>
    <row r="56" spans="1:148" s="81" customFormat="1" x14ac:dyDescent="0.2">
      <c r="A56" s="82"/>
      <c r="B56" s="82"/>
      <c r="C56" s="82"/>
      <c r="D56" s="82"/>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c r="AY56" s="36"/>
      <c r="AZ56" s="36"/>
      <c r="BA56" s="36"/>
      <c r="BB56" s="36"/>
      <c r="BC56" s="36"/>
      <c r="BD56" s="36"/>
      <c r="BE56" s="36"/>
      <c r="BF56" s="36"/>
      <c r="BG56" s="36"/>
      <c r="BH56" s="36"/>
      <c r="BI56" s="36"/>
      <c r="BJ56" s="36"/>
      <c r="BK56" s="36"/>
      <c r="BL56" s="36"/>
      <c r="BM56" s="36"/>
      <c r="BN56" s="36"/>
      <c r="BO56" s="36"/>
      <c r="BP56" s="36"/>
      <c r="BQ56" s="36"/>
      <c r="BR56" s="36"/>
      <c r="BS56" s="36"/>
      <c r="BT56" s="36"/>
      <c r="BU56" s="36"/>
      <c r="BV56" s="36"/>
      <c r="BW56" s="36"/>
      <c r="BX56" s="36"/>
      <c r="BY56" s="36"/>
      <c r="BZ56" s="36"/>
      <c r="CA56" s="36"/>
      <c r="CB56" s="36"/>
      <c r="CC56" s="36"/>
      <c r="CD56" s="36"/>
      <c r="CE56" s="36"/>
      <c r="CF56" s="36"/>
      <c r="CG56" s="36"/>
      <c r="CH56" s="36"/>
      <c r="CI56" s="36"/>
      <c r="CJ56" s="36"/>
      <c r="CK56" s="36"/>
      <c r="CL56" s="36"/>
      <c r="CM56" s="36"/>
      <c r="CN56" s="36"/>
      <c r="CO56" s="36"/>
      <c r="CP56" s="36"/>
      <c r="CQ56" s="36"/>
      <c r="CR56" s="36"/>
      <c r="CS56" s="36"/>
      <c r="CT56" s="36"/>
      <c r="CU56" s="36"/>
      <c r="CV56" s="36"/>
      <c r="CW56" s="36"/>
      <c r="CX56" s="36"/>
      <c r="CY56" s="36"/>
      <c r="CZ56" s="36"/>
      <c r="DA56" s="36"/>
      <c r="DB56" s="36"/>
      <c r="DC56" s="36"/>
      <c r="DD56" s="36"/>
      <c r="DE56" s="36"/>
      <c r="DF56" s="36"/>
      <c r="DG56" s="36"/>
      <c r="DH56" s="36"/>
      <c r="DI56" s="36"/>
      <c r="DJ56" s="36"/>
      <c r="DK56" s="36"/>
      <c r="DL56" s="36"/>
      <c r="DM56" s="36"/>
      <c r="DN56" s="36"/>
      <c r="DO56" s="36"/>
      <c r="DP56" s="36"/>
      <c r="DQ56" s="36"/>
      <c r="DR56" s="36"/>
      <c r="DS56" s="36"/>
      <c r="DT56" s="36"/>
      <c r="DU56" s="36"/>
      <c r="DV56" s="36"/>
      <c r="DW56" s="36"/>
      <c r="DX56" s="36"/>
      <c r="DY56" s="36"/>
      <c r="DZ56" s="36"/>
      <c r="EA56" s="36"/>
      <c r="EB56" s="36"/>
      <c r="EC56" s="36"/>
      <c r="ED56" s="36"/>
      <c r="EE56" s="36"/>
      <c r="EF56" s="36"/>
      <c r="EG56" s="36"/>
      <c r="EH56" s="36"/>
      <c r="EI56" s="36"/>
      <c r="EJ56" s="36"/>
      <c r="EK56" s="36"/>
      <c r="EL56" s="36"/>
      <c r="EM56" s="36"/>
      <c r="EN56" s="36"/>
      <c r="EO56" s="36"/>
      <c r="EP56" s="36"/>
      <c r="EQ56" s="36"/>
      <c r="ER56" s="36"/>
    </row>
    <row r="57" spans="1:148" s="81" customFormat="1" x14ac:dyDescent="0.2">
      <c r="A57" s="82"/>
      <c r="B57" s="82"/>
      <c r="C57" s="82"/>
      <c r="D57" s="82"/>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c r="BD57" s="36"/>
      <c r="BE57" s="36"/>
      <c r="BF57" s="36"/>
      <c r="BG57" s="36"/>
      <c r="BH57" s="36"/>
      <c r="BI57" s="36"/>
      <c r="BJ57" s="36"/>
      <c r="BK57" s="36"/>
      <c r="BL57" s="36"/>
      <c r="BM57" s="36"/>
      <c r="BN57" s="36"/>
      <c r="BO57" s="36"/>
      <c r="BP57" s="36"/>
      <c r="BQ57" s="36"/>
      <c r="BR57" s="36"/>
      <c r="BS57" s="36"/>
      <c r="BT57" s="36"/>
      <c r="BU57" s="36"/>
      <c r="BV57" s="36"/>
      <c r="BW57" s="36"/>
      <c r="BX57" s="36"/>
      <c r="BY57" s="36"/>
      <c r="BZ57" s="36"/>
      <c r="CA57" s="36"/>
      <c r="CB57" s="36"/>
      <c r="CC57" s="36"/>
      <c r="CD57" s="36"/>
      <c r="CE57" s="36"/>
      <c r="CF57" s="36"/>
      <c r="CG57" s="36"/>
      <c r="CH57" s="36"/>
      <c r="CI57" s="36"/>
      <c r="CJ57" s="36"/>
      <c r="CK57" s="36"/>
      <c r="CL57" s="36"/>
      <c r="CM57" s="36"/>
      <c r="CN57" s="36"/>
      <c r="CO57" s="36"/>
      <c r="CP57" s="36"/>
      <c r="CQ57" s="36"/>
      <c r="CR57" s="36"/>
      <c r="CS57" s="36"/>
      <c r="CT57" s="36"/>
      <c r="CU57" s="36"/>
      <c r="CV57" s="36"/>
      <c r="CW57" s="36"/>
      <c r="CX57" s="36"/>
      <c r="CY57" s="36"/>
      <c r="CZ57" s="36"/>
      <c r="DA57" s="36"/>
      <c r="DB57" s="36"/>
      <c r="DC57" s="36"/>
      <c r="DD57" s="36"/>
      <c r="DE57" s="36"/>
      <c r="DF57" s="36"/>
      <c r="DG57" s="36"/>
      <c r="DH57" s="36"/>
      <c r="DI57" s="36"/>
      <c r="DJ57" s="36"/>
      <c r="DK57" s="36"/>
      <c r="DL57" s="36"/>
      <c r="DM57" s="36"/>
      <c r="DN57" s="36"/>
      <c r="DO57" s="36"/>
      <c r="DP57" s="36"/>
      <c r="DQ57" s="36"/>
      <c r="DR57" s="36"/>
      <c r="DS57" s="36"/>
      <c r="DT57" s="36"/>
      <c r="DU57" s="36"/>
      <c r="DV57" s="36"/>
      <c r="DW57" s="36"/>
      <c r="DX57" s="36"/>
      <c r="DY57" s="36"/>
      <c r="DZ57" s="36"/>
      <c r="EA57" s="36"/>
      <c r="EB57" s="36"/>
      <c r="EC57" s="36"/>
      <c r="ED57" s="36"/>
      <c r="EE57" s="36"/>
      <c r="EF57" s="36"/>
      <c r="EG57" s="36"/>
      <c r="EH57" s="36"/>
      <c r="EI57" s="36"/>
      <c r="EJ57" s="36"/>
      <c r="EK57" s="36"/>
      <c r="EL57" s="36"/>
      <c r="EM57" s="36"/>
      <c r="EN57" s="36"/>
      <c r="EO57" s="36"/>
      <c r="EP57" s="36"/>
      <c r="EQ57" s="36"/>
      <c r="ER57" s="36"/>
    </row>
    <row r="58" spans="1:148" s="81" customFormat="1" x14ac:dyDescent="0.2">
      <c r="A58" s="82"/>
      <c r="B58" s="82"/>
      <c r="C58" s="82"/>
      <c r="D58" s="82"/>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36"/>
      <c r="AY58" s="36"/>
      <c r="AZ58" s="36"/>
      <c r="BA58" s="36"/>
      <c r="BB58" s="36"/>
      <c r="BC58" s="36"/>
      <c r="BD58" s="36"/>
      <c r="BE58" s="36"/>
      <c r="BF58" s="36"/>
      <c r="BG58" s="36"/>
      <c r="BH58" s="36"/>
      <c r="BI58" s="36"/>
      <c r="BJ58" s="36"/>
      <c r="BK58" s="36"/>
      <c r="BL58" s="36"/>
      <c r="BM58" s="36"/>
      <c r="BN58" s="36"/>
      <c r="BO58" s="36"/>
      <c r="BP58" s="36"/>
      <c r="BQ58" s="36"/>
      <c r="BR58" s="36"/>
      <c r="BS58" s="36"/>
      <c r="BT58" s="36"/>
      <c r="BU58" s="36"/>
      <c r="BV58" s="36"/>
      <c r="BW58" s="36"/>
      <c r="BX58" s="36"/>
      <c r="BY58" s="36"/>
      <c r="BZ58" s="36"/>
      <c r="CA58" s="36"/>
      <c r="CB58" s="36"/>
      <c r="CC58" s="36"/>
      <c r="CD58" s="36"/>
      <c r="CE58" s="36"/>
      <c r="CF58" s="36"/>
      <c r="CG58" s="36"/>
      <c r="CH58" s="36"/>
      <c r="CI58" s="36"/>
      <c r="CJ58" s="36"/>
      <c r="CK58" s="36"/>
      <c r="CL58" s="36"/>
      <c r="CM58" s="36"/>
      <c r="CN58" s="36"/>
      <c r="CO58" s="36"/>
      <c r="CP58" s="36"/>
      <c r="CQ58" s="36"/>
      <c r="CR58" s="36"/>
      <c r="CS58" s="36"/>
      <c r="CT58" s="36"/>
      <c r="CU58" s="36"/>
      <c r="CV58" s="36"/>
      <c r="CW58" s="36"/>
      <c r="CX58" s="36"/>
      <c r="CY58" s="36"/>
      <c r="CZ58" s="36"/>
      <c r="DA58" s="36"/>
      <c r="DB58" s="36"/>
      <c r="DC58" s="36"/>
      <c r="DD58" s="36"/>
      <c r="DE58" s="36"/>
      <c r="DF58" s="36"/>
      <c r="DG58" s="36"/>
      <c r="DH58" s="36"/>
      <c r="DI58" s="36"/>
      <c r="DJ58" s="36"/>
      <c r="DK58" s="36"/>
      <c r="DL58" s="36"/>
      <c r="DM58" s="36"/>
      <c r="DN58" s="36"/>
      <c r="DO58" s="36"/>
      <c r="DP58" s="36"/>
      <c r="DQ58" s="36"/>
      <c r="DR58" s="36"/>
      <c r="DS58" s="36"/>
      <c r="DT58" s="36"/>
      <c r="DU58" s="36"/>
      <c r="DV58" s="36"/>
      <c r="DW58" s="36"/>
      <c r="DX58" s="36"/>
      <c r="DY58" s="36"/>
      <c r="DZ58" s="36"/>
      <c r="EA58" s="36"/>
      <c r="EB58" s="36"/>
      <c r="EC58" s="36"/>
      <c r="ED58" s="36"/>
      <c r="EE58" s="36"/>
      <c r="EF58" s="36"/>
      <c r="EG58" s="36"/>
      <c r="EH58" s="36"/>
      <c r="EI58" s="36"/>
      <c r="EJ58" s="36"/>
      <c r="EK58" s="36"/>
      <c r="EL58" s="36"/>
      <c r="EM58" s="36"/>
      <c r="EN58" s="36"/>
      <c r="EO58" s="36"/>
      <c r="EP58" s="36"/>
      <c r="EQ58" s="36"/>
      <c r="ER58" s="36"/>
    </row>
    <row r="59" spans="1:148" s="81" customFormat="1" x14ac:dyDescent="0.2">
      <c r="A59" s="82"/>
      <c r="B59" s="82"/>
      <c r="C59" s="82"/>
      <c r="D59" s="82"/>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36"/>
      <c r="BD59" s="36"/>
      <c r="BE59" s="36"/>
      <c r="BF59" s="36"/>
      <c r="BG59" s="36"/>
      <c r="BH59" s="36"/>
      <c r="BI59" s="36"/>
      <c r="BJ59" s="36"/>
      <c r="BK59" s="36"/>
      <c r="BL59" s="36"/>
      <c r="BM59" s="36"/>
      <c r="BN59" s="36"/>
      <c r="BO59" s="36"/>
      <c r="BP59" s="36"/>
      <c r="BQ59" s="36"/>
      <c r="BR59" s="36"/>
      <c r="BS59" s="36"/>
      <c r="BT59" s="36"/>
      <c r="BU59" s="36"/>
      <c r="BV59" s="36"/>
      <c r="BW59" s="36"/>
      <c r="BX59" s="36"/>
      <c r="BY59" s="36"/>
      <c r="BZ59" s="36"/>
      <c r="CA59" s="36"/>
      <c r="CB59" s="36"/>
      <c r="CC59" s="36"/>
      <c r="CD59" s="36"/>
      <c r="CE59" s="36"/>
      <c r="CF59" s="36"/>
      <c r="CG59" s="36"/>
      <c r="CH59" s="36"/>
      <c r="CI59" s="36"/>
      <c r="CJ59" s="36"/>
      <c r="CK59" s="36"/>
      <c r="CL59" s="36"/>
      <c r="CM59" s="36"/>
      <c r="CN59" s="36"/>
      <c r="CO59" s="36"/>
      <c r="CP59" s="36"/>
      <c r="CQ59" s="36"/>
      <c r="CR59" s="36"/>
      <c r="CS59" s="36"/>
      <c r="CT59" s="36"/>
      <c r="CU59" s="36"/>
      <c r="CV59" s="36"/>
      <c r="CW59" s="36"/>
      <c r="CX59" s="36"/>
      <c r="CY59" s="36"/>
      <c r="CZ59" s="36"/>
      <c r="DA59" s="36"/>
      <c r="DB59" s="36"/>
      <c r="DC59" s="36"/>
      <c r="DD59" s="36"/>
      <c r="DE59" s="36"/>
      <c r="DF59" s="36"/>
      <c r="DG59" s="36"/>
      <c r="DH59" s="36"/>
      <c r="DI59" s="36"/>
      <c r="DJ59" s="36"/>
      <c r="DK59" s="36"/>
      <c r="DL59" s="36"/>
      <c r="DM59" s="36"/>
      <c r="DN59" s="36"/>
      <c r="DO59" s="36"/>
      <c r="DP59" s="36"/>
      <c r="DQ59" s="36"/>
      <c r="DR59" s="36"/>
      <c r="DS59" s="36"/>
      <c r="DT59" s="36"/>
      <c r="DU59" s="36"/>
      <c r="DV59" s="36"/>
      <c r="DW59" s="36"/>
      <c r="DX59" s="36"/>
      <c r="DY59" s="36"/>
      <c r="DZ59" s="36"/>
      <c r="EA59" s="36"/>
      <c r="EB59" s="36"/>
      <c r="EC59" s="36"/>
      <c r="ED59" s="36"/>
      <c r="EE59" s="36"/>
      <c r="EF59" s="36"/>
      <c r="EG59" s="36"/>
      <c r="EH59" s="36"/>
      <c r="EI59" s="36"/>
      <c r="EJ59" s="36"/>
      <c r="EK59" s="36"/>
      <c r="EL59" s="36"/>
      <c r="EM59" s="36"/>
      <c r="EN59" s="36"/>
      <c r="EO59" s="36"/>
      <c r="EP59" s="36"/>
      <c r="EQ59" s="36"/>
      <c r="ER59" s="36"/>
    </row>
    <row r="60" spans="1:148" s="81" customFormat="1" x14ac:dyDescent="0.2">
      <c r="A60" s="82"/>
      <c r="B60" s="82"/>
      <c r="C60" s="82"/>
      <c r="D60" s="82"/>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6"/>
      <c r="BK60" s="36"/>
      <c r="BL60" s="36"/>
      <c r="BM60" s="36"/>
      <c r="BN60" s="36"/>
      <c r="BO60" s="36"/>
      <c r="BP60" s="36"/>
      <c r="BQ60" s="36"/>
      <c r="BR60" s="36"/>
      <c r="BS60" s="36"/>
      <c r="BT60" s="36"/>
      <c r="BU60" s="36"/>
      <c r="BV60" s="36"/>
      <c r="BW60" s="36"/>
      <c r="BX60" s="36"/>
      <c r="BY60" s="36"/>
      <c r="BZ60" s="36"/>
      <c r="CA60" s="36"/>
      <c r="CB60" s="36"/>
      <c r="CC60" s="36"/>
      <c r="CD60" s="36"/>
      <c r="CE60" s="36"/>
      <c r="CF60" s="36"/>
      <c r="CG60" s="36"/>
      <c r="CH60" s="36"/>
      <c r="CI60" s="36"/>
      <c r="CJ60" s="36"/>
      <c r="CK60" s="36"/>
      <c r="CL60" s="36"/>
      <c r="CM60" s="36"/>
      <c r="CN60" s="36"/>
      <c r="CO60" s="36"/>
      <c r="CP60" s="36"/>
      <c r="CQ60" s="36"/>
      <c r="CR60" s="36"/>
      <c r="CS60" s="36"/>
      <c r="CT60" s="36"/>
      <c r="CU60" s="36"/>
      <c r="CV60" s="36"/>
      <c r="CW60" s="36"/>
      <c r="CX60" s="36"/>
      <c r="CY60" s="36"/>
      <c r="CZ60" s="36"/>
      <c r="DA60" s="36"/>
      <c r="DB60" s="36"/>
      <c r="DC60" s="36"/>
      <c r="DD60" s="36"/>
      <c r="DE60" s="36"/>
      <c r="DF60" s="36"/>
      <c r="DG60" s="36"/>
      <c r="DH60" s="36"/>
      <c r="DI60" s="36"/>
      <c r="DJ60" s="36"/>
      <c r="DK60" s="36"/>
      <c r="DL60" s="36"/>
      <c r="DM60" s="36"/>
      <c r="DN60" s="36"/>
      <c r="DO60" s="36"/>
      <c r="DP60" s="36"/>
      <c r="DQ60" s="36"/>
      <c r="DR60" s="36"/>
      <c r="DS60" s="36"/>
      <c r="DT60" s="36"/>
      <c r="DU60" s="36"/>
      <c r="DV60" s="36"/>
      <c r="DW60" s="36"/>
      <c r="DX60" s="36"/>
      <c r="DY60" s="36"/>
      <c r="DZ60" s="36"/>
      <c r="EA60" s="36"/>
      <c r="EB60" s="36"/>
      <c r="EC60" s="36"/>
      <c r="ED60" s="36"/>
      <c r="EE60" s="36"/>
      <c r="EF60" s="36"/>
      <c r="EG60" s="36"/>
      <c r="EH60" s="36"/>
      <c r="EI60" s="36"/>
      <c r="EJ60" s="36"/>
      <c r="EK60" s="36"/>
      <c r="EL60" s="36"/>
      <c r="EM60" s="36"/>
      <c r="EN60" s="36"/>
      <c r="EO60" s="36"/>
      <c r="EP60" s="36"/>
      <c r="EQ60" s="36"/>
      <c r="ER60" s="36"/>
    </row>
    <row r="61" spans="1:148" s="81" customFormat="1" x14ac:dyDescent="0.2">
      <c r="A61" s="82"/>
      <c r="B61" s="82"/>
      <c r="C61" s="82"/>
      <c r="D61" s="82"/>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6"/>
      <c r="BK61" s="36"/>
      <c r="BL61" s="36"/>
      <c r="BM61" s="36"/>
      <c r="BN61" s="36"/>
      <c r="BO61" s="36"/>
      <c r="BP61" s="36"/>
      <c r="BQ61" s="36"/>
      <c r="BR61" s="36"/>
      <c r="BS61" s="36"/>
      <c r="BT61" s="36"/>
      <c r="BU61" s="36"/>
      <c r="BV61" s="36"/>
      <c r="BW61" s="36"/>
      <c r="BX61" s="36"/>
      <c r="BY61" s="36"/>
      <c r="BZ61" s="36"/>
      <c r="CA61" s="36"/>
      <c r="CB61" s="36"/>
      <c r="CC61" s="36"/>
      <c r="CD61" s="36"/>
      <c r="CE61" s="36"/>
      <c r="CF61" s="36"/>
      <c r="CG61" s="36"/>
      <c r="CH61" s="36"/>
      <c r="CI61" s="36"/>
      <c r="CJ61" s="36"/>
      <c r="CK61" s="36"/>
      <c r="CL61" s="36"/>
      <c r="CM61" s="36"/>
      <c r="CN61" s="36"/>
      <c r="CO61" s="36"/>
      <c r="CP61" s="36"/>
      <c r="CQ61" s="36"/>
      <c r="CR61" s="36"/>
      <c r="CS61" s="36"/>
      <c r="CT61" s="36"/>
      <c r="CU61" s="36"/>
      <c r="CV61" s="36"/>
      <c r="CW61" s="36"/>
      <c r="CX61" s="36"/>
      <c r="CY61" s="36"/>
      <c r="CZ61" s="36"/>
      <c r="DA61" s="36"/>
      <c r="DB61" s="36"/>
      <c r="DC61" s="36"/>
      <c r="DD61" s="36"/>
      <c r="DE61" s="36"/>
      <c r="DF61" s="36"/>
      <c r="DG61" s="36"/>
      <c r="DH61" s="36"/>
      <c r="DI61" s="36"/>
      <c r="DJ61" s="36"/>
      <c r="DK61" s="36"/>
      <c r="DL61" s="36"/>
      <c r="DM61" s="36"/>
      <c r="DN61" s="36"/>
      <c r="DO61" s="36"/>
      <c r="DP61" s="36"/>
      <c r="DQ61" s="36"/>
      <c r="DR61" s="36"/>
      <c r="DS61" s="36"/>
      <c r="DT61" s="36"/>
      <c r="DU61" s="36"/>
      <c r="DV61" s="36"/>
      <c r="DW61" s="36"/>
      <c r="DX61" s="36"/>
      <c r="DY61" s="36"/>
      <c r="DZ61" s="36"/>
      <c r="EA61" s="36"/>
      <c r="EB61" s="36"/>
      <c r="EC61" s="36"/>
      <c r="ED61" s="36"/>
      <c r="EE61" s="36"/>
      <c r="EF61" s="36"/>
      <c r="EG61" s="36"/>
      <c r="EH61" s="36"/>
      <c r="EI61" s="36"/>
      <c r="EJ61" s="36"/>
      <c r="EK61" s="36"/>
      <c r="EL61" s="36"/>
      <c r="EM61" s="36"/>
      <c r="EN61" s="36"/>
      <c r="EO61" s="36"/>
      <c r="EP61" s="36"/>
      <c r="EQ61" s="36"/>
      <c r="ER61" s="36"/>
    </row>
    <row r="62" spans="1:148" s="81" customFormat="1" x14ac:dyDescent="0.2">
      <c r="A62" s="82"/>
      <c r="B62" s="82"/>
      <c r="C62" s="82"/>
      <c r="D62" s="82"/>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c r="AX62" s="36"/>
      <c r="AY62" s="36"/>
      <c r="AZ62" s="36"/>
      <c r="BA62" s="36"/>
      <c r="BB62" s="36"/>
      <c r="BC62" s="36"/>
      <c r="BD62" s="36"/>
      <c r="BE62" s="36"/>
      <c r="BF62" s="36"/>
      <c r="BG62" s="36"/>
      <c r="BH62" s="36"/>
      <c r="BI62" s="36"/>
      <c r="BJ62" s="36"/>
      <c r="BK62" s="36"/>
      <c r="BL62" s="36"/>
      <c r="BM62" s="36"/>
      <c r="BN62" s="36"/>
      <c r="BO62" s="36"/>
      <c r="BP62" s="36"/>
      <c r="BQ62" s="36"/>
      <c r="BR62" s="36"/>
      <c r="BS62" s="36"/>
      <c r="BT62" s="36"/>
      <c r="BU62" s="36"/>
      <c r="BV62" s="36"/>
      <c r="BW62" s="36"/>
      <c r="BX62" s="36"/>
      <c r="BY62" s="36"/>
      <c r="BZ62" s="36"/>
      <c r="CA62" s="36"/>
      <c r="CB62" s="36"/>
      <c r="CC62" s="36"/>
      <c r="CD62" s="36"/>
      <c r="CE62" s="36"/>
      <c r="CF62" s="36"/>
      <c r="CG62" s="36"/>
      <c r="CH62" s="36"/>
      <c r="CI62" s="36"/>
      <c r="CJ62" s="36"/>
      <c r="CK62" s="36"/>
      <c r="CL62" s="36"/>
      <c r="CM62" s="36"/>
      <c r="CN62" s="36"/>
      <c r="CO62" s="36"/>
      <c r="CP62" s="36"/>
      <c r="CQ62" s="36"/>
      <c r="CR62" s="36"/>
      <c r="CS62" s="36"/>
      <c r="CT62" s="36"/>
      <c r="CU62" s="36"/>
      <c r="CV62" s="36"/>
      <c r="CW62" s="36"/>
      <c r="CX62" s="36"/>
      <c r="CY62" s="36"/>
      <c r="CZ62" s="36"/>
      <c r="DA62" s="36"/>
      <c r="DB62" s="36"/>
      <c r="DC62" s="36"/>
      <c r="DD62" s="36"/>
      <c r="DE62" s="36"/>
      <c r="DF62" s="36"/>
      <c r="DG62" s="36"/>
      <c r="DH62" s="36"/>
      <c r="DI62" s="36"/>
      <c r="DJ62" s="36"/>
      <c r="DK62" s="36"/>
      <c r="DL62" s="36"/>
      <c r="DM62" s="36"/>
      <c r="DN62" s="36"/>
      <c r="DO62" s="36"/>
      <c r="DP62" s="36"/>
      <c r="DQ62" s="36"/>
      <c r="DR62" s="36"/>
      <c r="DS62" s="36"/>
      <c r="DT62" s="36"/>
      <c r="DU62" s="36"/>
      <c r="DV62" s="36"/>
      <c r="DW62" s="36"/>
      <c r="DX62" s="36"/>
      <c r="DY62" s="36"/>
      <c r="DZ62" s="36"/>
      <c r="EA62" s="36"/>
      <c r="EB62" s="36"/>
      <c r="EC62" s="36"/>
      <c r="ED62" s="36"/>
      <c r="EE62" s="36"/>
      <c r="EF62" s="36"/>
      <c r="EG62" s="36"/>
      <c r="EH62" s="36"/>
      <c r="EI62" s="36"/>
      <c r="EJ62" s="36"/>
      <c r="EK62" s="36"/>
      <c r="EL62" s="36"/>
      <c r="EM62" s="36"/>
      <c r="EN62" s="36"/>
      <c r="EO62" s="36"/>
      <c r="EP62" s="36"/>
      <c r="EQ62" s="36"/>
      <c r="ER62" s="36"/>
    </row>
    <row r="63" spans="1:148" s="81" customFormat="1" x14ac:dyDescent="0.2">
      <c r="A63" s="82"/>
      <c r="B63" s="82"/>
      <c r="C63" s="82"/>
      <c r="D63" s="82"/>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c r="AX63" s="36"/>
      <c r="AY63" s="36"/>
      <c r="AZ63" s="36"/>
      <c r="BA63" s="36"/>
      <c r="BB63" s="36"/>
      <c r="BC63" s="36"/>
      <c r="BD63" s="36"/>
      <c r="BE63" s="36"/>
      <c r="BF63" s="36"/>
      <c r="BG63" s="36"/>
      <c r="BH63" s="36"/>
      <c r="BI63" s="36"/>
      <c r="BJ63" s="36"/>
      <c r="BK63" s="36"/>
      <c r="BL63" s="36"/>
      <c r="BM63" s="36"/>
      <c r="BN63" s="36"/>
      <c r="BO63" s="36"/>
      <c r="BP63" s="36"/>
      <c r="BQ63" s="36"/>
      <c r="BR63" s="36"/>
      <c r="BS63" s="36"/>
      <c r="BT63" s="36"/>
      <c r="BU63" s="36"/>
      <c r="BV63" s="36"/>
      <c r="BW63" s="36"/>
      <c r="BX63" s="36"/>
      <c r="BY63" s="36"/>
      <c r="BZ63" s="36"/>
      <c r="CA63" s="36"/>
      <c r="CB63" s="36"/>
      <c r="CC63" s="36"/>
      <c r="CD63" s="36"/>
      <c r="CE63" s="36"/>
      <c r="CF63" s="36"/>
      <c r="CG63" s="36"/>
      <c r="CH63" s="36"/>
      <c r="CI63" s="36"/>
      <c r="CJ63" s="36"/>
      <c r="CK63" s="36"/>
      <c r="CL63" s="36"/>
      <c r="CM63" s="36"/>
      <c r="CN63" s="36"/>
      <c r="CO63" s="36"/>
      <c r="CP63" s="36"/>
      <c r="CQ63" s="36"/>
      <c r="CR63" s="36"/>
      <c r="CS63" s="36"/>
      <c r="CT63" s="36"/>
      <c r="CU63" s="36"/>
      <c r="CV63" s="36"/>
      <c r="CW63" s="36"/>
      <c r="CX63" s="36"/>
      <c r="CY63" s="36"/>
      <c r="CZ63" s="36"/>
      <c r="DA63" s="36"/>
      <c r="DB63" s="36"/>
      <c r="DC63" s="36"/>
      <c r="DD63" s="36"/>
      <c r="DE63" s="36"/>
      <c r="DF63" s="36"/>
      <c r="DG63" s="36"/>
      <c r="DH63" s="36"/>
      <c r="DI63" s="36"/>
      <c r="DJ63" s="36"/>
      <c r="DK63" s="36"/>
      <c r="DL63" s="36"/>
      <c r="DM63" s="36"/>
      <c r="DN63" s="36"/>
      <c r="DO63" s="36"/>
      <c r="DP63" s="36"/>
      <c r="DQ63" s="36"/>
      <c r="DR63" s="36"/>
      <c r="DS63" s="36"/>
      <c r="DT63" s="36"/>
      <c r="DU63" s="36"/>
      <c r="DV63" s="36"/>
      <c r="DW63" s="36"/>
      <c r="DX63" s="36"/>
      <c r="DY63" s="36"/>
      <c r="DZ63" s="36"/>
      <c r="EA63" s="36"/>
      <c r="EB63" s="36"/>
      <c r="EC63" s="36"/>
      <c r="ED63" s="36"/>
      <c r="EE63" s="36"/>
      <c r="EF63" s="36"/>
      <c r="EG63" s="36"/>
      <c r="EH63" s="36"/>
      <c r="EI63" s="36"/>
      <c r="EJ63" s="36"/>
      <c r="EK63" s="36"/>
      <c r="EL63" s="36"/>
      <c r="EM63" s="36"/>
      <c r="EN63" s="36"/>
      <c r="EO63" s="36"/>
      <c r="EP63" s="36"/>
      <c r="EQ63" s="36"/>
      <c r="ER63" s="36"/>
    </row>
    <row r="64" spans="1:148" s="81" customFormat="1" x14ac:dyDescent="0.2">
      <c r="A64" s="82"/>
      <c r="B64" s="82"/>
      <c r="C64" s="82"/>
      <c r="D64" s="82"/>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c r="AX64" s="36"/>
      <c r="AY64" s="36"/>
      <c r="AZ64" s="36"/>
      <c r="BA64" s="36"/>
      <c r="BB64" s="36"/>
      <c r="BC64" s="36"/>
      <c r="BD64" s="36"/>
      <c r="BE64" s="36"/>
      <c r="BF64" s="36"/>
      <c r="BG64" s="36"/>
      <c r="BH64" s="36"/>
      <c r="BI64" s="36"/>
      <c r="BJ64" s="36"/>
      <c r="BK64" s="36"/>
      <c r="BL64" s="36"/>
      <c r="BM64" s="36"/>
      <c r="BN64" s="36"/>
      <c r="BO64" s="36"/>
      <c r="BP64" s="36"/>
      <c r="BQ64" s="36"/>
      <c r="BR64" s="36"/>
      <c r="BS64" s="36"/>
      <c r="BT64" s="36"/>
      <c r="BU64" s="36"/>
      <c r="BV64" s="36"/>
      <c r="BW64" s="36"/>
      <c r="BX64" s="36"/>
      <c r="BY64" s="36"/>
      <c r="BZ64" s="36"/>
      <c r="CA64" s="36"/>
      <c r="CB64" s="36"/>
      <c r="CC64" s="36"/>
      <c r="CD64" s="36"/>
      <c r="CE64" s="36"/>
      <c r="CF64" s="36"/>
      <c r="CG64" s="36"/>
      <c r="CH64" s="36"/>
      <c r="CI64" s="36"/>
      <c r="CJ64" s="36"/>
      <c r="CK64" s="36"/>
      <c r="CL64" s="36"/>
      <c r="CM64" s="36"/>
      <c r="CN64" s="36"/>
      <c r="CO64" s="36"/>
      <c r="CP64" s="36"/>
      <c r="CQ64" s="36"/>
      <c r="CR64" s="36"/>
      <c r="CS64" s="36"/>
      <c r="CT64" s="36"/>
      <c r="CU64" s="36"/>
      <c r="CV64" s="36"/>
      <c r="CW64" s="36"/>
      <c r="CX64" s="36"/>
      <c r="CY64" s="36"/>
      <c r="CZ64" s="36"/>
      <c r="DA64" s="36"/>
      <c r="DB64" s="36"/>
      <c r="DC64" s="36"/>
      <c r="DD64" s="36"/>
      <c r="DE64" s="36"/>
      <c r="DF64" s="36"/>
      <c r="DG64" s="36"/>
      <c r="DH64" s="36"/>
      <c r="DI64" s="36"/>
      <c r="DJ64" s="36"/>
      <c r="DK64" s="36"/>
      <c r="DL64" s="36"/>
      <c r="DM64" s="36"/>
      <c r="DN64" s="36"/>
      <c r="DO64" s="36"/>
      <c r="DP64" s="36"/>
      <c r="DQ64" s="36"/>
      <c r="DR64" s="36"/>
      <c r="DS64" s="36"/>
      <c r="DT64" s="36"/>
      <c r="DU64" s="36"/>
      <c r="DV64" s="36"/>
      <c r="DW64" s="36"/>
      <c r="DX64" s="36"/>
      <c r="DY64" s="36"/>
      <c r="DZ64" s="36"/>
      <c r="EA64" s="36"/>
      <c r="EB64" s="36"/>
      <c r="EC64" s="36"/>
      <c r="ED64" s="36"/>
      <c r="EE64" s="36"/>
      <c r="EF64" s="36"/>
      <c r="EG64" s="36"/>
      <c r="EH64" s="36"/>
      <c r="EI64" s="36"/>
      <c r="EJ64" s="36"/>
      <c r="EK64" s="36"/>
      <c r="EL64" s="36"/>
      <c r="EM64" s="36"/>
      <c r="EN64" s="36"/>
      <c r="EO64" s="36"/>
      <c r="EP64" s="36"/>
      <c r="EQ64" s="36"/>
      <c r="ER64" s="36"/>
    </row>
    <row r="65" spans="1:148" s="81" customFormat="1" x14ac:dyDescent="0.2">
      <c r="A65" s="82"/>
      <c r="B65" s="82"/>
      <c r="C65" s="82"/>
      <c r="D65" s="82"/>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c r="AX65" s="36"/>
      <c r="AY65" s="36"/>
      <c r="AZ65" s="36"/>
      <c r="BA65" s="36"/>
      <c r="BB65" s="36"/>
      <c r="BC65" s="36"/>
      <c r="BD65" s="36"/>
      <c r="BE65" s="36"/>
      <c r="BF65" s="36"/>
      <c r="BG65" s="36"/>
      <c r="BH65" s="36"/>
      <c r="BI65" s="36"/>
      <c r="BJ65" s="36"/>
      <c r="BK65" s="36"/>
      <c r="BL65" s="36"/>
      <c r="BM65" s="36"/>
      <c r="BN65" s="36"/>
      <c r="BO65" s="36"/>
      <c r="BP65" s="36"/>
      <c r="BQ65" s="36"/>
      <c r="BR65" s="36"/>
      <c r="BS65" s="36"/>
      <c r="BT65" s="36"/>
      <c r="BU65" s="36"/>
      <c r="BV65" s="36"/>
      <c r="BW65" s="36"/>
      <c r="BX65" s="36"/>
      <c r="BY65" s="36"/>
      <c r="BZ65" s="36"/>
      <c r="CA65" s="36"/>
      <c r="CB65" s="36"/>
      <c r="CC65" s="36"/>
      <c r="CD65" s="36"/>
      <c r="CE65" s="36"/>
      <c r="CF65" s="36"/>
      <c r="CG65" s="36"/>
      <c r="CH65" s="36"/>
      <c r="CI65" s="36"/>
      <c r="CJ65" s="36"/>
      <c r="CK65" s="36"/>
      <c r="CL65" s="36"/>
      <c r="CM65" s="36"/>
      <c r="CN65" s="36"/>
      <c r="CO65" s="36"/>
      <c r="CP65" s="36"/>
      <c r="CQ65" s="36"/>
      <c r="CR65" s="36"/>
      <c r="CS65" s="36"/>
      <c r="CT65" s="36"/>
      <c r="CU65" s="36"/>
      <c r="CV65" s="36"/>
      <c r="CW65" s="36"/>
      <c r="CX65" s="36"/>
      <c r="CY65" s="36"/>
      <c r="CZ65" s="36"/>
      <c r="DA65" s="36"/>
      <c r="DB65" s="36"/>
      <c r="DC65" s="36"/>
      <c r="DD65" s="36"/>
      <c r="DE65" s="36"/>
      <c r="DF65" s="36"/>
      <c r="DG65" s="36"/>
      <c r="DH65" s="36"/>
      <c r="DI65" s="36"/>
      <c r="DJ65" s="36"/>
      <c r="DK65" s="36"/>
      <c r="DL65" s="36"/>
      <c r="DM65" s="36"/>
      <c r="DN65" s="36"/>
      <c r="DO65" s="36"/>
      <c r="DP65" s="36"/>
      <c r="DQ65" s="36"/>
      <c r="DR65" s="36"/>
      <c r="DS65" s="36"/>
      <c r="DT65" s="36"/>
      <c r="DU65" s="36"/>
      <c r="DV65" s="36"/>
      <c r="DW65" s="36"/>
      <c r="DX65" s="36"/>
      <c r="DY65" s="36"/>
      <c r="DZ65" s="36"/>
      <c r="EA65" s="36"/>
      <c r="EB65" s="36"/>
      <c r="EC65" s="36"/>
      <c r="ED65" s="36"/>
      <c r="EE65" s="36"/>
      <c r="EF65" s="36"/>
      <c r="EG65" s="36"/>
      <c r="EH65" s="36"/>
      <c r="EI65" s="36"/>
      <c r="EJ65" s="36"/>
      <c r="EK65" s="36"/>
      <c r="EL65" s="36"/>
      <c r="EM65" s="36"/>
      <c r="EN65" s="36"/>
      <c r="EO65" s="36"/>
      <c r="EP65" s="36"/>
      <c r="EQ65" s="36"/>
      <c r="ER65" s="36"/>
    </row>
    <row r="66" spans="1:148" s="81" customFormat="1" x14ac:dyDescent="0.2">
      <c r="A66" s="82"/>
      <c r="B66" s="82"/>
      <c r="C66" s="82"/>
      <c r="D66" s="82"/>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c r="AX66" s="36"/>
      <c r="AY66" s="36"/>
      <c r="AZ66" s="36"/>
      <c r="BA66" s="36"/>
      <c r="BB66" s="36"/>
      <c r="BC66" s="36"/>
      <c r="BD66" s="36"/>
      <c r="BE66" s="36"/>
      <c r="BF66" s="36"/>
      <c r="BG66" s="36"/>
      <c r="BH66" s="36"/>
      <c r="BI66" s="36"/>
      <c r="BJ66" s="36"/>
      <c r="BK66" s="36"/>
      <c r="BL66" s="36"/>
      <c r="BM66" s="36"/>
      <c r="BN66" s="36"/>
      <c r="BO66" s="36"/>
      <c r="BP66" s="36"/>
      <c r="BQ66" s="36"/>
      <c r="BR66" s="36"/>
      <c r="BS66" s="36"/>
      <c r="BT66" s="36"/>
      <c r="BU66" s="36"/>
      <c r="BV66" s="36"/>
      <c r="BW66" s="36"/>
      <c r="BX66" s="36"/>
      <c r="BY66" s="36"/>
      <c r="BZ66" s="36"/>
      <c r="CA66" s="36"/>
      <c r="CB66" s="36"/>
      <c r="CC66" s="36"/>
      <c r="CD66" s="36"/>
      <c r="CE66" s="36"/>
      <c r="CF66" s="36"/>
      <c r="CG66" s="36"/>
      <c r="CH66" s="36"/>
      <c r="CI66" s="36"/>
      <c r="CJ66" s="36"/>
      <c r="CK66" s="36"/>
      <c r="CL66" s="36"/>
      <c r="CM66" s="36"/>
      <c r="CN66" s="36"/>
      <c r="CO66" s="36"/>
      <c r="CP66" s="36"/>
      <c r="CQ66" s="36"/>
      <c r="CR66" s="36"/>
      <c r="CS66" s="36"/>
      <c r="CT66" s="36"/>
      <c r="CU66" s="36"/>
      <c r="CV66" s="36"/>
      <c r="CW66" s="36"/>
      <c r="CX66" s="36"/>
      <c r="CY66" s="36"/>
      <c r="CZ66" s="36"/>
      <c r="DA66" s="36"/>
      <c r="DB66" s="36"/>
      <c r="DC66" s="36"/>
      <c r="DD66" s="36"/>
      <c r="DE66" s="36"/>
      <c r="DF66" s="36"/>
      <c r="DG66" s="36"/>
      <c r="DH66" s="36"/>
      <c r="DI66" s="36"/>
      <c r="DJ66" s="36"/>
      <c r="DK66" s="36"/>
      <c r="DL66" s="36"/>
      <c r="DM66" s="36"/>
      <c r="DN66" s="36"/>
      <c r="DO66" s="36"/>
      <c r="DP66" s="36"/>
      <c r="DQ66" s="36"/>
      <c r="DR66" s="36"/>
      <c r="DS66" s="36"/>
      <c r="DT66" s="36"/>
      <c r="DU66" s="36"/>
      <c r="DV66" s="36"/>
      <c r="DW66" s="36"/>
      <c r="DX66" s="36"/>
      <c r="DY66" s="36"/>
      <c r="DZ66" s="36"/>
      <c r="EA66" s="36"/>
      <c r="EB66" s="36"/>
      <c r="EC66" s="36"/>
      <c r="ED66" s="36"/>
      <c r="EE66" s="36"/>
      <c r="EF66" s="36"/>
      <c r="EG66" s="36"/>
      <c r="EH66" s="36"/>
      <c r="EI66" s="36"/>
      <c r="EJ66" s="36"/>
      <c r="EK66" s="36"/>
      <c r="EL66" s="36"/>
      <c r="EM66" s="36"/>
      <c r="EN66" s="36"/>
      <c r="EO66" s="36"/>
      <c r="EP66" s="36"/>
      <c r="EQ66" s="36"/>
      <c r="ER66" s="36"/>
    </row>
    <row r="67" spans="1:148" s="81" customFormat="1" x14ac:dyDescent="0.2">
      <c r="A67" s="82"/>
      <c r="B67" s="82"/>
      <c r="C67" s="82"/>
      <c r="D67" s="82"/>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36"/>
      <c r="AX67" s="36"/>
      <c r="AY67" s="36"/>
      <c r="AZ67" s="36"/>
      <c r="BA67" s="36"/>
      <c r="BB67" s="36"/>
      <c r="BC67" s="36"/>
      <c r="BD67" s="36"/>
      <c r="BE67" s="36"/>
      <c r="BF67" s="36"/>
      <c r="BG67" s="36"/>
      <c r="BH67" s="36"/>
      <c r="BI67" s="36"/>
      <c r="BJ67" s="36"/>
      <c r="BK67" s="36"/>
      <c r="BL67" s="36"/>
      <c r="BM67" s="36"/>
      <c r="BN67" s="36"/>
      <c r="BO67" s="36"/>
      <c r="BP67" s="36"/>
      <c r="BQ67" s="36"/>
      <c r="BR67" s="36"/>
      <c r="BS67" s="36"/>
      <c r="BT67" s="36"/>
      <c r="BU67" s="36"/>
      <c r="BV67" s="36"/>
      <c r="BW67" s="36"/>
      <c r="BX67" s="36"/>
      <c r="BY67" s="36"/>
      <c r="BZ67" s="36"/>
      <c r="CA67" s="36"/>
      <c r="CB67" s="36"/>
      <c r="CC67" s="36"/>
      <c r="CD67" s="36"/>
      <c r="CE67" s="36"/>
      <c r="CF67" s="36"/>
      <c r="CG67" s="36"/>
      <c r="CH67" s="36"/>
      <c r="CI67" s="36"/>
      <c r="CJ67" s="36"/>
      <c r="CK67" s="36"/>
      <c r="CL67" s="36"/>
      <c r="CM67" s="36"/>
      <c r="CN67" s="36"/>
      <c r="CO67" s="36"/>
      <c r="CP67" s="36"/>
      <c r="CQ67" s="36"/>
      <c r="CR67" s="36"/>
      <c r="CS67" s="36"/>
      <c r="CT67" s="36"/>
      <c r="CU67" s="36"/>
      <c r="CV67" s="36"/>
      <c r="CW67" s="36"/>
      <c r="CX67" s="36"/>
      <c r="CY67" s="36"/>
      <c r="CZ67" s="36"/>
      <c r="DA67" s="36"/>
      <c r="DB67" s="36"/>
      <c r="DC67" s="36"/>
      <c r="DD67" s="36"/>
      <c r="DE67" s="36"/>
      <c r="DF67" s="36"/>
      <c r="DG67" s="36"/>
      <c r="DH67" s="36"/>
      <c r="DI67" s="36"/>
      <c r="DJ67" s="36"/>
      <c r="DK67" s="36"/>
      <c r="DL67" s="36"/>
      <c r="DM67" s="36"/>
      <c r="DN67" s="36"/>
      <c r="DO67" s="36"/>
      <c r="DP67" s="36"/>
      <c r="DQ67" s="36"/>
      <c r="DR67" s="36"/>
      <c r="DS67" s="36"/>
      <c r="DT67" s="36"/>
      <c r="DU67" s="36"/>
      <c r="DV67" s="36"/>
      <c r="DW67" s="36"/>
      <c r="DX67" s="36"/>
      <c r="DY67" s="36"/>
      <c r="DZ67" s="36"/>
      <c r="EA67" s="36"/>
      <c r="EB67" s="36"/>
      <c r="EC67" s="36"/>
      <c r="ED67" s="36"/>
      <c r="EE67" s="36"/>
      <c r="EF67" s="36"/>
      <c r="EG67" s="36"/>
      <c r="EH67" s="36"/>
      <c r="EI67" s="36"/>
      <c r="EJ67" s="36"/>
      <c r="EK67" s="36"/>
      <c r="EL67" s="36"/>
      <c r="EM67" s="36"/>
      <c r="EN67" s="36"/>
      <c r="EO67" s="36"/>
      <c r="EP67" s="36"/>
      <c r="EQ67" s="36"/>
      <c r="ER67" s="36"/>
    </row>
    <row r="68" spans="1:148" s="81" customFormat="1" x14ac:dyDescent="0.2">
      <c r="A68" s="82"/>
      <c r="B68" s="82"/>
      <c r="C68" s="82"/>
      <c r="D68" s="82"/>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c r="AX68" s="36"/>
      <c r="AY68" s="36"/>
      <c r="AZ68" s="36"/>
      <c r="BA68" s="36"/>
      <c r="BB68" s="36"/>
      <c r="BC68" s="36"/>
      <c r="BD68" s="36"/>
      <c r="BE68" s="36"/>
      <c r="BF68" s="36"/>
      <c r="BG68" s="36"/>
      <c r="BH68" s="36"/>
      <c r="BI68" s="36"/>
      <c r="BJ68" s="36"/>
      <c r="BK68" s="36"/>
      <c r="BL68" s="36"/>
      <c r="BM68" s="36"/>
      <c r="BN68" s="36"/>
      <c r="BO68" s="36"/>
      <c r="BP68" s="36"/>
      <c r="BQ68" s="36"/>
      <c r="BR68" s="36"/>
      <c r="BS68" s="36"/>
      <c r="BT68" s="36"/>
      <c r="BU68" s="36"/>
      <c r="BV68" s="36"/>
      <c r="BW68" s="36"/>
      <c r="BX68" s="36"/>
      <c r="BY68" s="36"/>
      <c r="BZ68" s="36"/>
      <c r="CA68" s="36"/>
      <c r="CB68" s="36"/>
      <c r="CC68" s="36"/>
      <c r="CD68" s="36"/>
      <c r="CE68" s="36"/>
      <c r="CF68" s="36"/>
      <c r="CG68" s="36"/>
      <c r="CH68" s="36"/>
      <c r="CI68" s="36"/>
      <c r="CJ68" s="36"/>
      <c r="CK68" s="36"/>
      <c r="CL68" s="36"/>
      <c r="CM68" s="36"/>
      <c r="CN68" s="36"/>
      <c r="CO68" s="36"/>
      <c r="CP68" s="36"/>
      <c r="CQ68" s="36"/>
      <c r="CR68" s="36"/>
      <c r="CS68" s="36"/>
      <c r="CT68" s="36"/>
      <c r="CU68" s="36"/>
      <c r="CV68" s="36"/>
      <c r="CW68" s="36"/>
      <c r="CX68" s="36"/>
      <c r="CY68" s="36"/>
      <c r="CZ68" s="36"/>
      <c r="DA68" s="36"/>
      <c r="DB68" s="36"/>
      <c r="DC68" s="36"/>
      <c r="DD68" s="36"/>
      <c r="DE68" s="36"/>
      <c r="DF68" s="36"/>
      <c r="DG68" s="36"/>
      <c r="DH68" s="36"/>
      <c r="DI68" s="36"/>
      <c r="DJ68" s="36"/>
      <c r="DK68" s="36"/>
      <c r="DL68" s="36"/>
      <c r="DM68" s="36"/>
      <c r="DN68" s="36"/>
      <c r="DO68" s="36"/>
      <c r="DP68" s="36"/>
      <c r="DQ68" s="36"/>
      <c r="DR68" s="36"/>
      <c r="DS68" s="36"/>
      <c r="DT68" s="36"/>
      <c r="DU68" s="36"/>
      <c r="DV68" s="36"/>
      <c r="DW68" s="36"/>
      <c r="DX68" s="36"/>
      <c r="DY68" s="36"/>
      <c r="DZ68" s="36"/>
      <c r="EA68" s="36"/>
      <c r="EB68" s="36"/>
      <c r="EC68" s="36"/>
      <c r="ED68" s="36"/>
      <c r="EE68" s="36"/>
      <c r="EF68" s="36"/>
      <c r="EG68" s="36"/>
      <c r="EH68" s="36"/>
      <c r="EI68" s="36"/>
      <c r="EJ68" s="36"/>
      <c r="EK68" s="36"/>
      <c r="EL68" s="36"/>
      <c r="EM68" s="36"/>
      <c r="EN68" s="36"/>
      <c r="EO68" s="36"/>
      <c r="EP68" s="36"/>
      <c r="EQ68" s="36"/>
      <c r="ER68" s="36"/>
    </row>
    <row r="69" spans="1:148" s="81" customFormat="1" x14ac:dyDescent="0.2">
      <c r="A69" s="82"/>
      <c r="B69" s="82"/>
      <c r="C69" s="82"/>
      <c r="D69" s="82"/>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c r="AW69" s="36"/>
      <c r="AX69" s="36"/>
      <c r="AY69" s="36"/>
      <c r="AZ69" s="36"/>
      <c r="BA69" s="36"/>
      <c r="BB69" s="36"/>
      <c r="BC69" s="36"/>
      <c r="BD69" s="36"/>
      <c r="BE69" s="36"/>
      <c r="BF69" s="36"/>
      <c r="BG69" s="36"/>
      <c r="BH69" s="36"/>
      <c r="BI69" s="36"/>
      <c r="BJ69" s="36"/>
      <c r="BK69" s="36"/>
      <c r="BL69" s="36"/>
      <c r="BM69" s="36"/>
      <c r="BN69" s="36"/>
      <c r="BO69" s="36"/>
      <c r="BP69" s="36"/>
      <c r="BQ69" s="36"/>
      <c r="BR69" s="36"/>
      <c r="BS69" s="36"/>
      <c r="BT69" s="36"/>
      <c r="BU69" s="36"/>
      <c r="BV69" s="36"/>
      <c r="BW69" s="36"/>
      <c r="BX69" s="36"/>
      <c r="BY69" s="36"/>
      <c r="BZ69" s="36"/>
      <c r="CA69" s="36"/>
      <c r="CB69" s="36"/>
      <c r="CC69" s="36"/>
      <c r="CD69" s="36"/>
      <c r="CE69" s="36"/>
      <c r="CF69" s="36"/>
      <c r="CG69" s="36"/>
      <c r="CH69" s="36"/>
      <c r="CI69" s="36"/>
      <c r="CJ69" s="36"/>
      <c r="CK69" s="36"/>
      <c r="CL69" s="36"/>
      <c r="CM69" s="36"/>
      <c r="CN69" s="36"/>
      <c r="CO69" s="36"/>
      <c r="CP69" s="36"/>
      <c r="CQ69" s="36"/>
      <c r="CR69" s="36"/>
      <c r="CS69" s="36"/>
      <c r="CT69" s="36"/>
      <c r="CU69" s="36"/>
      <c r="CV69" s="36"/>
      <c r="CW69" s="36"/>
      <c r="CX69" s="36"/>
      <c r="CY69" s="36"/>
      <c r="CZ69" s="36"/>
      <c r="DA69" s="36"/>
      <c r="DB69" s="36"/>
      <c r="DC69" s="36"/>
      <c r="DD69" s="36"/>
      <c r="DE69" s="36"/>
      <c r="DF69" s="36"/>
      <c r="DG69" s="36"/>
      <c r="DH69" s="36"/>
      <c r="DI69" s="36"/>
      <c r="DJ69" s="36"/>
      <c r="DK69" s="36"/>
      <c r="DL69" s="36"/>
      <c r="DM69" s="36"/>
      <c r="DN69" s="36"/>
      <c r="DO69" s="36"/>
      <c r="DP69" s="36"/>
      <c r="DQ69" s="36"/>
      <c r="DR69" s="36"/>
      <c r="DS69" s="36"/>
      <c r="DT69" s="36"/>
      <c r="DU69" s="36"/>
      <c r="DV69" s="36"/>
      <c r="DW69" s="36"/>
      <c r="DX69" s="36"/>
      <c r="DY69" s="36"/>
      <c r="DZ69" s="36"/>
      <c r="EA69" s="36"/>
      <c r="EB69" s="36"/>
      <c r="EC69" s="36"/>
      <c r="ED69" s="36"/>
      <c r="EE69" s="36"/>
      <c r="EF69" s="36"/>
      <c r="EG69" s="36"/>
      <c r="EH69" s="36"/>
      <c r="EI69" s="36"/>
      <c r="EJ69" s="36"/>
      <c r="EK69" s="36"/>
      <c r="EL69" s="36"/>
      <c r="EM69" s="36"/>
      <c r="EN69" s="36"/>
      <c r="EO69" s="36"/>
      <c r="EP69" s="36"/>
      <c r="EQ69" s="36"/>
      <c r="ER69" s="36"/>
    </row>
    <row r="70" spans="1:148" s="81" customFormat="1" x14ac:dyDescent="0.2">
      <c r="A70" s="82"/>
      <c r="B70" s="82"/>
      <c r="C70" s="82"/>
      <c r="D70" s="82"/>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c r="AW70" s="36"/>
      <c r="AX70" s="36"/>
      <c r="AY70" s="36"/>
      <c r="AZ70" s="36"/>
      <c r="BA70" s="36"/>
      <c r="BB70" s="36"/>
      <c r="BC70" s="36"/>
      <c r="BD70" s="36"/>
      <c r="BE70" s="36"/>
      <c r="BF70" s="36"/>
      <c r="BG70" s="36"/>
      <c r="BH70" s="36"/>
      <c r="BI70" s="36"/>
      <c r="BJ70" s="36"/>
      <c r="BK70" s="36"/>
      <c r="BL70" s="36"/>
      <c r="BM70" s="36"/>
      <c r="BN70" s="36"/>
      <c r="BO70" s="36"/>
      <c r="BP70" s="36"/>
      <c r="BQ70" s="36"/>
      <c r="BR70" s="36"/>
      <c r="BS70" s="36"/>
      <c r="BT70" s="36"/>
      <c r="BU70" s="36"/>
      <c r="BV70" s="36"/>
      <c r="BW70" s="36"/>
      <c r="BX70" s="36"/>
      <c r="BY70" s="36"/>
      <c r="BZ70" s="36"/>
      <c r="CA70" s="36"/>
      <c r="CB70" s="36"/>
      <c r="CC70" s="36"/>
      <c r="CD70" s="36"/>
      <c r="CE70" s="36"/>
      <c r="CF70" s="36"/>
      <c r="CG70" s="36"/>
      <c r="CH70" s="36"/>
      <c r="CI70" s="36"/>
      <c r="CJ70" s="36"/>
      <c r="CK70" s="36"/>
      <c r="CL70" s="36"/>
      <c r="CM70" s="36"/>
      <c r="CN70" s="36"/>
      <c r="CO70" s="36"/>
      <c r="CP70" s="36"/>
      <c r="CQ70" s="36"/>
      <c r="CR70" s="36"/>
      <c r="CS70" s="36"/>
      <c r="CT70" s="36"/>
      <c r="CU70" s="36"/>
      <c r="CV70" s="36"/>
      <c r="CW70" s="36"/>
      <c r="CX70" s="36"/>
      <c r="CY70" s="36"/>
      <c r="CZ70" s="36"/>
      <c r="DA70" s="36"/>
      <c r="DB70" s="36"/>
      <c r="DC70" s="36"/>
      <c r="DD70" s="36"/>
      <c r="DE70" s="36"/>
      <c r="DF70" s="36"/>
      <c r="DG70" s="36"/>
      <c r="DH70" s="36"/>
      <c r="DI70" s="36"/>
      <c r="DJ70" s="36"/>
      <c r="DK70" s="36"/>
      <c r="DL70" s="36"/>
      <c r="DM70" s="36"/>
      <c r="DN70" s="36"/>
      <c r="DO70" s="36"/>
      <c r="DP70" s="36"/>
      <c r="DQ70" s="36"/>
      <c r="DR70" s="36"/>
      <c r="DS70" s="36"/>
      <c r="DT70" s="36"/>
      <c r="DU70" s="36"/>
      <c r="DV70" s="36"/>
      <c r="DW70" s="36"/>
      <c r="DX70" s="36"/>
      <c r="DY70" s="36"/>
      <c r="DZ70" s="36"/>
      <c r="EA70" s="36"/>
      <c r="EB70" s="36"/>
      <c r="EC70" s="36"/>
      <c r="ED70" s="36"/>
      <c r="EE70" s="36"/>
      <c r="EF70" s="36"/>
      <c r="EG70" s="36"/>
      <c r="EH70" s="36"/>
      <c r="EI70" s="36"/>
      <c r="EJ70" s="36"/>
      <c r="EK70" s="36"/>
      <c r="EL70" s="36"/>
      <c r="EM70" s="36"/>
      <c r="EN70" s="36"/>
      <c r="EO70" s="36"/>
      <c r="EP70" s="36"/>
      <c r="EQ70" s="36"/>
      <c r="ER70" s="36"/>
    </row>
    <row r="71" spans="1:148" s="81" customFormat="1" x14ac:dyDescent="0.2">
      <c r="A71" s="82"/>
      <c r="B71" s="82"/>
      <c r="C71" s="82"/>
      <c r="D71" s="82"/>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c r="AX71" s="36"/>
      <c r="AY71" s="36"/>
      <c r="AZ71" s="36"/>
      <c r="BA71" s="36"/>
      <c r="BB71" s="36"/>
      <c r="BC71" s="36"/>
      <c r="BD71" s="36"/>
      <c r="BE71" s="36"/>
      <c r="BF71" s="36"/>
      <c r="BG71" s="36"/>
      <c r="BH71" s="36"/>
      <c r="BI71" s="36"/>
      <c r="BJ71" s="36"/>
      <c r="BK71" s="36"/>
      <c r="BL71" s="36"/>
      <c r="BM71" s="36"/>
      <c r="BN71" s="36"/>
      <c r="BO71" s="36"/>
      <c r="BP71" s="36"/>
      <c r="BQ71" s="36"/>
      <c r="BR71" s="36"/>
      <c r="BS71" s="36"/>
      <c r="BT71" s="36"/>
      <c r="BU71" s="36"/>
      <c r="BV71" s="36"/>
      <c r="BW71" s="36"/>
      <c r="BX71" s="36"/>
      <c r="BY71" s="36"/>
      <c r="BZ71" s="36"/>
      <c r="CA71" s="36"/>
      <c r="CB71" s="36"/>
      <c r="CC71" s="36"/>
      <c r="CD71" s="36"/>
      <c r="CE71" s="36"/>
      <c r="CF71" s="36"/>
      <c r="CG71" s="36"/>
      <c r="CH71" s="36"/>
      <c r="CI71" s="36"/>
      <c r="CJ71" s="36"/>
      <c r="CK71" s="36"/>
      <c r="CL71" s="36"/>
      <c r="CM71" s="36"/>
      <c r="CN71" s="36"/>
      <c r="CO71" s="36"/>
      <c r="CP71" s="36"/>
      <c r="CQ71" s="36"/>
      <c r="CR71" s="36"/>
      <c r="CS71" s="36"/>
      <c r="CT71" s="36"/>
      <c r="CU71" s="36"/>
      <c r="CV71" s="36"/>
      <c r="CW71" s="36"/>
      <c r="CX71" s="36"/>
      <c r="CY71" s="36"/>
      <c r="CZ71" s="36"/>
      <c r="DA71" s="36"/>
      <c r="DB71" s="36"/>
      <c r="DC71" s="36"/>
      <c r="DD71" s="36"/>
      <c r="DE71" s="36"/>
      <c r="DF71" s="36"/>
      <c r="DG71" s="36"/>
      <c r="DH71" s="36"/>
      <c r="DI71" s="36"/>
      <c r="DJ71" s="36"/>
      <c r="DK71" s="36"/>
      <c r="DL71" s="36"/>
      <c r="DM71" s="36"/>
      <c r="DN71" s="36"/>
      <c r="DO71" s="36"/>
      <c r="DP71" s="36"/>
      <c r="DQ71" s="36"/>
      <c r="DR71" s="36"/>
      <c r="DS71" s="36"/>
      <c r="DT71" s="36"/>
      <c r="DU71" s="36"/>
      <c r="DV71" s="36"/>
      <c r="DW71" s="36"/>
      <c r="DX71" s="36"/>
      <c r="DY71" s="36"/>
      <c r="DZ71" s="36"/>
      <c r="EA71" s="36"/>
      <c r="EB71" s="36"/>
      <c r="EC71" s="36"/>
      <c r="ED71" s="36"/>
      <c r="EE71" s="36"/>
      <c r="EF71" s="36"/>
      <c r="EG71" s="36"/>
      <c r="EH71" s="36"/>
      <c r="EI71" s="36"/>
      <c r="EJ71" s="36"/>
      <c r="EK71" s="36"/>
      <c r="EL71" s="36"/>
      <c r="EM71" s="36"/>
      <c r="EN71" s="36"/>
      <c r="EO71" s="36"/>
      <c r="EP71" s="36"/>
      <c r="EQ71" s="36"/>
      <c r="ER71" s="36"/>
    </row>
    <row r="72" spans="1:148" s="81" customFormat="1" x14ac:dyDescent="0.2">
      <c r="A72" s="82"/>
      <c r="B72" s="82"/>
      <c r="C72" s="82"/>
      <c r="D72" s="82"/>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c r="AX72" s="36"/>
      <c r="AY72" s="36"/>
      <c r="AZ72" s="36"/>
      <c r="BA72" s="36"/>
      <c r="BB72" s="36"/>
      <c r="BC72" s="36"/>
      <c r="BD72" s="36"/>
      <c r="BE72" s="36"/>
      <c r="BF72" s="36"/>
      <c r="BG72" s="36"/>
      <c r="BH72" s="36"/>
      <c r="BI72" s="36"/>
      <c r="BJ72" s="36"/>
      <c r="BK72" s="36"/>
      <c r="BL72" s="36"/>
      <c r="BM72" s="36"/>
      <c r="BN72" s="36"/>
      <c r="BO72" s="36"/>
      <c r="BP72" s="36"/>
      <c r="BQ72" s="36"/>
      <c r="BR72" s="36"/>
      <c r="BS72" s="36"/>
      <c r="BT72" s="36"/>
      <c r="BU72" s="36"/>
      <c r="BV72" s="36"/>
      <c r="BW72" s="36"/>
      <c r="BX72" s="36"/>
      <c r="BY72" s="36"/>
      <c r="BZ72" s="36"/>
      <c r="CA72" s="36"/>
      <c r="CB72" s="36"/>
      <c r="CC72" s="36"/>
      <c r="CD72" s="36"/>
      <c r="CE72" s="36"/>
      <c r="CF72" s="36"/>
      <c r="CG72" s="36"/>
      <c r="CH72" s="36"/>
      <c r="CI72" s="36"/>
      <c r="CJ72" s="36"/>
      <c r="CK72" s="36"/>
      <c r="CL72" s="36"/>
      <c r="CM72" s="36"/>
      <c r="CN72" s="36"/>
      <c r="CO72" s="36"/>
      <c r="CP72" s="36"/>
      <c r="CQ72" s="36"/>
      <c r="CR72" s="36"/>
      <c r="CS72" s="36"/>
      <c r="CT72" s="36"/>
      <c r="CU72" s="36"/>
      <c r="CV72" s="36"/>
      <c r="CW72" s="36"/>
      <c r="CX72" s="36"/>
      <c r="CY72" s="36"/>
      <c r="CZ72" s="36"/>
      <c r="DA72" s="36"/>
      <c r="DB72" s="36"/>
      <c r="DC72" s="36"/>
      <c r="DD72" s="36"/>
      <c r="DE72" s="36"/>
      <c r="DF72" s="36"/>
      <c r="DG72" s="36"/>
      <c r="DH72" s="36"/>
      <c r="DI72" s="36"/>
      <c r="DJ72" s="36"/>
      <c r="DK72" s="36"/>
      <c r="DL72" s="36"/>
      <c r="DM72" s="36"/>
      <c r="DN72" s="36"/>
      <c r="DO72" s="36"/>
      <c r="DP72" s="36"/>
      <c r="DQ72" s="36"/>
      <c r="DR72" s="36"/>
      <c r="DS72" s="36"/>
      <c r="DT72" s="36"/>
      <c r="DU72" s="36"/>
      <c r="DV72" s="36"/>
      <c r="DW72" s="36"/>
      <c r="DX72" s="36"/>
      <c r="DY72" s="36"/>
      <c r="DZ72" s="36"/>
      <c r="EA72" s="36"/>
      <c r="EB72" s="36"/>
      <c r="EC72" s="36"/>
      <c r="ED72" s="36"/>
      <c r="EE72" s="36"/>
      <c r="EF72" s="36"/>
      <c r="EG72" s="36"/>
      <c r="EH72" s="36"/>
      <c r="EI72" s="36"/>
      <c r="EJ72" s="36"/>
      <c r="EK72" s="36"/>
      <c r="EL72" s="36"/>
      <c r="EM72" s="36"/>
      <c r="EN72" s="36"/>
      <c r="EO72" s="36"/>
      <c r="EP72" s="36"/>
      <c r="EQ72" s="36"/>
      <c r="ER72" s="36"/>
    </row>
    <row r="73" spans="1:148" s="81" customFormat="1" x14ac:dyDescent="0.2">
      <c r="A73" s="82"/>
      <c r="B73" s="82"/>
      <c r="C73" s="82"/>
      <c r="D73" s="82"/>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c r="AX73" s="36"/>
      <c r="AY73" s="36"/>
      <c r="AZ73" s="36"/>
      <c r="BA73" s="36"/>
      <c r="BB73" s="36"/>
      <c r="BC73" s="36"/>
      <c r="BD73" s="36"/>
      <c r="BE73" s="36"/>
      <c r="BF73" s="36"/>
      <c r="BG73" s="36"/>
      <c r="BH73" s="36"/>
      <c r="BI73" s="36"/>
      <c r="BJ73" s="36"/>
      <c r="BK73" s="36"/>
      <c r="BL73" s="36"/>
      <c r="BM73" s="36"/>
      <c r="BN73" s="36"/>
      <c r="BO73" s="36"/>
      <c r="BP73" s="36"/>
      <c r="BQ73" s="36"/>
      <c r="BR73" s="36"/>
      <c r="BS73" s="36"/>
      <c r="BT73" s="36"/>
      <c r="BU73" s="36"/>
      <c r="BV73" s="36"/>
      <c r="BW73" s="36"/>
      <c r="BX73" s="36"/>
      <c r="BY73" s="36"/>
      <c r="BZ73" s="36"/>
      <c r="CA73" s="36"/>
      <c r="CB73" s="36"/>
      <c r="CC73" s="36"/>
      <c r="CD73" s="36"/>
      <c r="CE73" s="36"/>
      <c r="CF73" s="36"/>
      <c r="CG73" s="36"/>
      <c r="CH73" s="36"/>
      <c r="CI73" s="36"/>
      <c r="CJ73" s="36"/>
      <c r="CK73" s="36"/>
      <c r="CL73" s="36"/>
      <c r="CM73" s="36"/>
      <c r="CN73" s="36"/>
      <c r="CO73" s="36"/>
      <c r="CP73" s="36"/>
      <c r="CQ73" s="36"/>
      <c r="CR73" s="36"/>
      <c r="CS73" s="36"/>
      <c r="CT73" s="36"/>
      <c r="CU73" s="36"/>
      <c r="CV73" s="36"/>
      <c r="CW73" s="36"/>
      <c r="CX73" s="36"/>
      <c r="CY73" s="36"/>
      <c r="CZ73" s="36"/>
      <c r="DA73" s="36"/>
      <c r="DB73" s="36"/>
      <c r="DC73" s="36"/>
      <c r="DD73" s="36"/>
      <c r="DE73" s="36"/>
      <c r="DF73" s="36"/>
      <c r="DG73" s="36"/>
      <c r="DH73" s="36"/>
      <c r="DI73" s="36"/>
      <c r="DJ73" s="36"/>
      <c r="DK73" s="36"/>
      <c r="DL73" s="36"/>
      <c r="DM73" s="36"/>
      <c r="DN73" s="36"/>
      <c r="DO73" s="36"/>
      <c r="DP73" s="36"/>
      <c r="DQ73" s="36"/>
      <c r="DR73" s="36"/>
      <c r="DS73" s="36"/>
      <c r="DT73" s="36"/>
      <c r="DU73" s="36"/>
      <c r="DV73" s="36"/>
      <c r="DW73" s="36"/>
      <c r="DX73" s="36"/>
      <c r="DY73" s="36"/>
      <c r="DZ73" s="36"/>
      <c r="EA73" s="36"/>
      <c r="EB73" s="36"/>
      <c r="EC73" s="36"/>
      <c r="ED73" s="36"/>
      <c r="EE73" s="36"/>
      <c r="EF73" s="36"/>
      <c r="EG73" s="36"/>
      <c r="EH73" s="36"/>
      <c r="EI73" s="36"/>
      <c r="EJ73" s="36"/>
      <c r="EK73" s="36"/>
      <c r="EL73" s="36"/>
      <c r="EM73" s="36"/>
      <c r="EN73" s="36"/>
      <c r="EO73" s="36"/>
      <c r="EP73" s="36"/>
      <c r="EQ73" s="36"/>
      <c r="ER73" s="36"/>
    </row>
    <row r="74" spans="1:148" s="81" customFormat="1" x14ac:dyDescent="0.2">
      <c r="A74" s="82"/>
      <c r="B74" s="82"/>
      <c r="C74" s="82"/>
      <c r="D74" s="82"/>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c r="AV74" s="36"/>
      <c r="AW74" s="36"/>
      <c r="AX74" s="36"/>
      <c r="AY74" s="36"/>
      <c r="AZ74" s="36"/>
      <c r="BA74" s="36"/>
      <c r="BB74" s="36"/>
      <c r="BC74" s="36"/>
      <c r="BD74" s="36"/>
      <c r="BE74" s="36"/>
      <c r="BF74" s="36"/>
      <c r="BG74" s="36"/>
      <c r="BH74" s="36"/>
      <c r="BI74" s="36"/>
      <c r="BJ74" s="36"/>
      <c r="BK74" s="36"/>
      <c r="BL74" s="36"/>
      <c r="BM74" s="36"/>
      <c r="BN74" s="36"/>
      <c r="BO74" s="36"/>
      <c r="BP74" s="36"/>
      <c r="BQ74" s="36"/>
      <c r="BR74" s="36"/>
      <c r="BS74" s="36"/>
      <c r="BT74" s="36"/>
      <c r="BU74" s="36"/>
      <c r="BV74" s="36"/>
      <c r="BW74" s="36"/>
      <c r="BX74" s="36"/>
      <c r="BY74" s="36"/>
      <c r="BZ74" s="36"/>
      <c r="CA74" s="36"/>
      <c r="CB74" s="36"/>
      <c r="CC74" s="36"/>
      <c r="CD74" s="36"/>
      <c r="CE74" s="36"/>
      <c r="CF74" s="36"/>
      <c r="CG74" s="36"/>
      <c r="CH74" s="36"/>
      <c r="CI74" s="36"/>
      <c r="CJ74" s="36"/>
      <c r="CK74" s="36"/>
      <c r="CL74" s="36"/>
      <c r="CM74" s="36"/>
      <c r="CN74" s="36"/>
      <c r="CO74" s="36"/>
      <c r="CP74" s="36"/>
      <c r="CQ74" s="36"/>
      <c r="CR74" s="36"/>
      <c r="CS74" s="36"/>
      <c r="CT74" s="36"/>
      <c r="CU74" s="36"/>
      <c r="CV74" s="36"/>
      <c r="CW74" s="36"/>
      <c r="CX74" s="36"/>
      <c r="CY74" s="36"/>
      <c r="CZ74" s="36"/>
      <c r="DA74" s="36"/>
      <c r="DB74" s="36"/>
      <c r="DC74" s="36"/>
      <c r="DD74" s="36"/>
      <c r="DE74" s="36"/>
      <c r="DF74" s="36"/>
      <c r="DG74" s="36"/>
      <c r="DH74" s="36"/>
      <c r="DI74" s="36"/>
      <c r="DJ74" s="36"/>
      <c r="DK74" s="36"/>
      <c r="DL74" s="36"/>
      <c r="DM74" s="36"/>
      <c r="DN74" s="36"/>
      <c r="DO74" s="36"/>
      <c r="DP74" s="36"/>
      <c r="DQ74" s="36"/>
      <c r="DR74" s="36"/>
      <c r="DS74" s="36"/>
      <c r="DT74" s="36"/>
      <c r="DU74" s="36"/>
      <c r="DV74" s="36"/>
      <c r="DW74" s="36"/>
      <c r="DX74" s="36"/>
      <c r="DY74" s="36"/>
      <c r="DZ74" s="36"/>
      <c r="EA74" s="36"/>
      <c r="EB74" s="36"/>
      <c r="EC74" s="36"/>
      <c r="ED74" s="36"/>
      <c r="EE74" s="36"/>
      <c r="EF74" s="36"/>
      <c r="EG74" s="36"/>
      <c r="EH74" s="36"/>
      <c r="EI74" s="36"/>
      <c r="EJ74" s="36"/>
      <c r="EK74" s="36"/>
      <c r="EL74" s="36"/>
      <c r="EM74" s="36"/>
      <c r="EN74" s="36"/>
      <c r="EO74" s="36"/>
      <c r="EP74" s="36"/>
      <c r="EQ74" s="36"/>
      <c r="ER74" s="36"/>
    </row>
    <row r="75" spans="1:148" s="81" customFormat="1" x14ac:dyDescent="0.2">
      <c r="A75" s="82"/>
      <c r="B75" s="82"/>
      <c r="C75" s="82"/>
      <c r="D75" s="82"/>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c r="AX75" s="36"/>
      <c r="AY75" s="36"/>
      <c r="AZ75" s="36"/>
      <c r="BA75" s="36"/>
      <c r="BB75" s="36"/>
      <c r="BC75" s="36"/>
      <c r="BD75" s="36"/>
      <c r="BE75" s="36"/>
      <c r="BF75" s="36"/>
      <c r="BG75" s="36"/>
      <c r="BH75" s="36"/>
      <c r="BI75" s="36"/>
      <c r="BJ75" s="36"/>
      <c r="BK75" s="36"/>
      <c r="BL75" s="36"/>
      <c r="BM75" s="36"/>
      <c r="BN75" s="36"/>
      <c r="BO75" s="36"/>
      <c r="BP75" s="36"/>
      <c r="BQ75" s="36"/>
      <c r="BR75" s="36"/>
      <c r="BS75" s="36"/>
      <c r="BT75" s="36"/>
      <c r="BU75" s="36"/>
      <c r="BV75" s="36"/>
      <c r="BW75" s="36"/>
      <c r="BX75" s="36"/>
      <c r="BY75" s="36"/>
      <c r="BZ75" s="36"/>
      <c r="CA75" s="36"/>
      <c r="CB75" s="36"/>
      <c r="CC75" s="36"/>
      <c r="CD75" s="36"/>
      <c r="CE75" s="36"/>
      <c r="CF75" s="36"/>
      <c r="CG75" s="36"/>
      <c r="CH75" s="36"/>
      <c r="CI75" s="36"/>
      <c r="CJ75" s="36"/>
      <c r="CK75" s="36"/>
      <c r="CL75" s="36"/>
      <c r="CM75" s="36"/>
      <c r="CN75" s="36"/>
      <c r="CO75" s="36"/>
      <c r="CP75" s="36"/>
      <c r="CQ75" s="36"/>
      <c r="CR75" s="36"/>
      <c r="CS75" s="36"/>
      <c r="CT75" s="36"/>
      <c r="CU75" s="36"/>
      <c r="CV75" s="36"/>
      <c r="CW75" s="36"/>
      <c r="CX75" s="36"/>
      <c r="CY75" s="36"/>
      <c r="CZ75" s="36"/>
      <c r="DA75" s="36"/>
      <c r="DB75" s="36"/>
      <c r="DC75" s="36"/>
      <c r="DD75" s="36"/>
      <c r="DE75" s="36"/>
      <c r="DF75" s="36"/>
      <c r="DG75" s="36"/>
      <c r="DH75" s="36"/>
      <c r="DI75" s="36"/>
      <c r="DJ75" s="36"/>
      <c r="DK75" s="36"/>
      <c r="DL75" s="36"/>
      <c r="DM75" s="36"/>
      <c r="DN75" s="36"/>
      <c r="DO75" s="36"/>
      <c r="DP75" s="36"/>
      <c r="DQ75" s="36"/>
      <c r="DR75" s="36"/>
      <c r="DS75" s="36"/>
      <c r="DT75" s="36"/>
      <c r="DU75" s="36"/>
      <c r="DV75" s="36"/>
      <c r="DW75" s="36"/>
      <c r="DX75" s="36"/>
      <c r="DY75" s="36"/>
      <c r="DZ75" s="36"/>
      <c r="EA75" s="36"/>
      <c r="EB75" s="36"/>
      <c r="EC75" s="36"/>
      <c r="ED75" s="36"/>
      <c r="EE75" s="36"/>
      <c r="EF75" s="36"/>
      <c r="EG75" s="36"/>
      <c r="EH75" s="36"/>
      <c r="EI75" s="36"/>
      <c r="EJ75" s="36"/>
      <c r="EK75" s="36"/>
      <c r="EL75" s="36"/>
      <c r="EM75" s="36"/>
      <c r="EN75" s="36"/>
      <c r="EO75" s="36"/>
      <c r="EP75" s="36"/>
      <c r="EQ75" s="36"/>
      <c r="ER75" s="36"/>
    </row>
    <row r="76" spans="1:148" s="81" customFormat="1" x14ac:dyDescent="0.2">
      <c r="A76" s="82"/>
      <c r="B76" s="82"/>
      <c r="C76" s="82"/>
      <c r="D76" s="82"/>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c r="AX76" s="36"/>
      <c r="AY76" s="36"/>
      <c r="AZ76" s="36"/>
      <c r="BA76" s="36"/>
      <c r="BB76" s="36"/>
      <c r="BC76" s="36"/>
      <c r="BD76" s="36"/>
      <c r="BE76" s="36"/>
      <c r="BF76" s="36"/>
      <c r="BG76" s="36"/>
      <c r="BH76" s="36"/>
      <c r="BI76" s="36"/>
      <c r="BJ76" s="36"/>
      <c r="BK76" s="36"/>
      <c r="BL76" s="36"/>
      <c r="BM76" s="36"/>
      <c r="BN76" s="36"/>
      <c r="BO76" s="36"/>
      <c r="BP76" s="36"/>
      <c r="BQ76" s="36"/>
      <c r="BR76" s="36"/>
      <c r="BS76" s="36"/>
      <c r="BT76" s="36"/>
      <c r="BU76" s="36"/>
      <c r="BV76" s="36"/>
      <c r="BW76" s="36"/>
      <c r="BX76" s="36"/>
      <c r="BY76" s="36"/>
      <c r="BZ76" s="36"/>
      <c r="CA76" s="36"/>
      <c r="CB76" s="36"/>
      <c r="CC76" s="36"/>
      <c r="CD76" s="36"/>
      <c r="CE76" s="36"/>
      <c r="CF76" s="36"/>
      <c r="CG76" s="36"/>
      <c r="CH76" s="36"/>
      <c r="CI76" s="36"/>
      <c r="CJ76" s="36"/>
      <c r="CK76" s="36"/>
      <c r="CL76" s="36"/>
      <c r="CM76" s="36"/>
      <c r="CN76" s="36"/>
      <c r="CO76" s="36"/>
      <c r="CP76" s="36"/>
      <c r="CQ76" s="36"/>
      <c r="CR76" s="36"/>
      <c r="CS76" s="36"/>
      <c r="CT76" s="36"/>
      <c r="CU76" s="36"/>
      <c r="CV76" s="36"/>
      <c r="CW76" s="36"/>
      <c r="CX76" s="36"/>
      <c r="CY76" s="36"/>
      <c r="CZ76" s="36"/>
      <c r="DA76" s="36"/>
      <c r="DB76" s="36"/>
      <c r="DC76" s="36"/>
      <c r="DD76" s="36"/>
      <c r="DE76" s="36"/>
      <c r="DF76" s="36"/>
      <c r="DG76" s="36"/>
      <c r="DH76" s="36"/>
      <c r="DI76" s="36"/>
      <c r="DJ76" s="36"/>
      <c r="DK76" s="36"/>
      <c r="DL76" s="36"/>
      <c r="DM76" s="36"/>
      <c r="DN76" s="36"/>
      <c r="DO76" s="36"/>
      <c r="DP76" s="36"/>
      <c r="DQ76" s="36"/>
      <c r="DR76" s="36"/>
      <c r="DS76" s="36"/>
      <c r="DT76" s="36"/>
      <c r="DU76" s="36"/>
      <c r="DV76" s="36"/>
      <c r="DW76" s="36"/>
      <c r="DX76" s="36"/>
      <c r="DY76" s="36"/>
      <c r="DZ76" s="36"/>
      <c r="EA76" s="36"/>
      <c r="EB76" s="36"/>
      <c r="EC76" s="36"/>
      <c r="ED76" s="36"/>
      <c r="EE76" s="36"/>
      <c r="EF76" s="36"/>
      <c r="EG76" s="36"/>
      <c r="EH76" s="36"/>
      <c r="EI76" s="36"/>
      <c r="EJ76" s="36"/>
      <c r="EK76" s="36"/>
      <c r="EL76" s="36"/>
      <c r="EM76" s="36"/>
      <c r="EN76" s="36"/>
      <c r="EO76" s="36"/>
      <c r="EP76" s="36"/>
      <c r="EQ76" s="36"/>
      <c r="ER76" s="36"/>
    </row>
    <row r="77" spans="1:148" s="81" customFormat="1" x14ac:dyDescent="0.2">
      <c r="A77" s="82"/>
      <c r="B77" s="82"/>
      <c r="C77" s="82"/>
      <c r="D77" s="82"/>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36"/>
      <c r="CI77" s="36"/>
      <c r="CJ77" s="36"/>
      <c r="CK77" s="36"/>
      <c r="CL77" s="36"/>
      <c r="CM77" s="36"/>
      <c r="CN77" s="36"/>
      <c r="CO77" s="36"/>
      <c r="CP77" s="36"/>
      <c r="CQ77" s="36"/>
      <c r="CR77" s="36"/>
      <c r="CS77" s="36"/>
      <c r="CT77" s="36"/>
      <c r="CU77" s="36"/>
      <c r="CV77" s="36"/>
      <c r="CW77" s="36"/>
      <c r="CX77" s="36"/>
      <c r="CY77" s="36"/>
      <c r="CZ77" s="36"/>
      <c r="DA77" s="36"/>
      <c r="DB77" s="36"/>
      <c r="DC77" s="36"/>
      <c r="DD77" s="36"/>
      <c r="DE77" s="36"/>
      <c r="DF77" s="36"/>
      <c r="DG77" s="36"/>
      <c r="DH77" s="36"/>
      <c r="DI77" s="36"/>
      <c r="DJ77" s="36"/>
      <c r="DK77" s="36"/>
      <c r="DL77" s="36"/>
      <c r="DM77" s="36"/>
      <c r="DN77" s="36"/>
      <c r="DO77" s="36"/>
      <c r="DP77" s="36"/>
      <c r="DQ77" s="36"/>
      <c r="DR77" s="36"/>
      <c r="DS77" s="36"/>
      <c r="DT77" s="36"/>
      <c r="DU77" s="36"/>
      <c r="DV77" s="36"/>
      <c r="DW77" s="36"/>
      <c r="DX77" s="36"/>
      <c r="DY77" s="36"/>
      <c r="DZ77" s="36"/>
      <c r="EA77" s="36"/>
      <c r="EB77" s="36"/>
      <c r="EC77" s="36"/>
      <c r="ED77" s="36"/>
      <c r="EE77" s="36"/>
      <c r="EF77" s="36"/>
      <c r="EG77" s="36"/>
      <c r="EH77" s="36"/>
      <c r="EI77" s="36"/>
      <c r="EJ77" s="36"/>
      <c r="EK77" s="36"/>
      <c r="EL77" s="36"/>
      <c r="EM77" s="36"/>
      <c r="EN77" s="36"/>
      <c r="EO77" s="36"/>
      <c r="EP77" s="36"/>
      <c r="EQ77" s="36"/>
      <c r="ER77" s="36"/>
    </row>
    <row r="78" spans="1:148" s="81" customFormat="1" x14ac:dyDescent="0.2">
      <c r="A78" s="82"/>
      <c r="B78" s="82"/>
      <c r="C78" s="82"/>
      <c r="D78" s="82"/>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36"/>
      <c r="BA78" s="36"/>
      <c r="BB78" s="36"/>
      <c r="BC78" s="36"/>
      <c r="BD78" s="36"/>
      <c r="BE78" s="36"/>
      <c r="BF78" s="36"/>
      <c r="BG78" s="36"/>
      <c r="BH78" s="36"/>
      <c r="BI78" s="36"/>
      <c r="BJ78" s="36"/>
      <c r="BK78" s="36"/>
      <c r="BL78" s="36"/>
      <c r="BM78" s="36"/>
      <c r="BN78" s="36"/>
      <c r="BO78" s="36"/>
      <c r="BP78" s="36"/>
      <c r="BQ78" s="36"/>
      <c r="BR78" s="36"/>
      <c r="BS78" s="36"/>
      <c r="BT78" s="36"/>
      <c r="BU78" s="36"/>
      <c r="BV78" s="36"/>
      <c r="BW78" s="36"/>
      <c r="BX78" s="36"/>
      <c r="BY78" s="36"/>
      <c r="BZ78" s="36"/>
      <c r="CA78" s="36"/>
      <c r="CB78" s="36"/>
      <c r="CC78" s="36"/>
      <c r="CD78" s="36"/>
      <c r="CE78" s="36"/>
      <c r="CF78" s="36"/>
      <c r="CG78" s="36"/>
      <c r="CH78" s="36"/>
      <c r="CI78" s="36"/>
      <c r="CJ78" s="36"/>
      <c r="CK78" s="36"/>
      <c r="CL78" s="36"/>
      <c r="CM78" s="36"/>
      <c r="CN78" s="36"/>
      <c r="CO78" s="36"/>
      <c r="CP78" s="36"/>
      <c r="CQ78" s="36"/>
      <c r="CR78" s="36"/>
      <c r="CS78" s="36"/>
      <c r="CT78" s="36"/>
      <c r="CU78" s="36"/>
      <c r="CV78" s="36"/>
      <c r="CW78" s="36"/>
      <c r="CX78" s="36"/>
      <c r="CY78" s="36"/>
      <c r="CZ78" s="36"/>
      <c r="DA78" s="36"/>
      <c r="DB78" s="36"/>
      <c r="DC78" s="36"/>
      <c r="DD78" s="36"/>
      <c r="DE78" s="36"/>
      <c r="DF78" s="36"/>
      <c r="DG78" s="36"/>
      <c r="DH78" s="36"/>
      <c r="DI78" s="36"/>
      <c r="DJ78" s="36"/>
      <c r="DK78" s="36"/>
      <c r="DL78" s="36"/>
      <c r="DM78" s="36"/>
      <c r="DN78" s="36"/>
      <c r="DO78" s="36"/>
      <c r="DP78" s="36"/>
      <c r="DQ78" s="36"/>
      <c r="DR78" s="36"/>
      <c r="DS78" s="36"/>
      <c r="DT78" s="36"/>
      <c r="DU78" s="36"/>
      <c r="DV78" s="36"/>
      <c r="DW78" s="36"/>
      <c r="DX78" s="36"/>
      <c r="DY78" s="36"/>
      <c r="DZ78" s="36"/>
      <c r="EA78" s="36"/>
      <c r="EB78" s="36"/>
      <c r="EC78" s="36"/>
      <c r="ED78" s="36"/>
      <c r="EE78" s="36"/>
      <c r="EF78" s="36"/>
      <c r="EG78" s="36"/>
      <c r="EH78" s="36"/>
      <c r="EI78" s="36"/>
      <c r="EJ78" s="36"/>
      <c r="EK78" s="36"/>
      <c r="EL78" s="36"/>
      <c r="EM78" s="36"/>
      <c r="EN78" s="36"/>
      <c r="EO78" s="36"/>
      <c r="EP78" s="36"/>
      <c r="EQ78" s="36"/>
      <c r="ER78" s="36"/>
    </row>
    <row r="79" spans="1:148" s="81" customFormat="1" x14ac:dyDescent="0.2">
      <c r="A79" s="82"/>
      <c r="B79" s="82"/>
      <c r="C79" s="82"/>
      <c r="D79" s="82"/>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c r="AN79" s="36"/>
      <c r="AO79" s="36"/>
      <c r="AP79" s="36"/>
      <c r="AQ79" s="36"/>
      <c r="AR79" s="36"/>
      <c r="AS79" s="36"/>
      <c r="AT79" s="36"/>
      <c r="AU79" s="36"/>
      <c r="AV79" s="36"/>
      <c r="AW79" s="36"/>
      <c r="AX79" s="36"/>
      <c r="AY79" s="36"/>
      <c r="AZ79" s="36"/>
      <c r="BA79" s="36"/>
      <c r="BB79" s="36"/>
      <c r="BC79" s="36"/>
      <c r="BD79" s="36"/>
      <c r="BE79" s="36"/>
      <c r="BF79" s="36"/>
      <c r="BG79" s="36"/>
      <c r="BH79" s="36"/>
      <c r="BI79" s="36"/>
      <c r="BJ79" s="36"/>
      <c r="BK79" s="36"/>
      <c r="BL79" s="36"/>
      <c r="BM79" s="36"/>
      <c r="BN79" s="36"/>
      <c r="BO79" s="36"/>
      <c r="BP79" s="36"/>
      <c r="BQ79" s="36"/>
      <c r="BR79" s="36"/>
      <c r="BS79" s="36"/>
      <c r="BT79" s="36"/>
      <c r="BU79" s="36"/>
      <c r="BV79" s="36"/>
      <c r="BW79" s="36"/>
      <c r="BX79" s="36"/>
      <c r="BY79" s="36"/>
      <c r="BZ79" s="36"/>
      <c r="CA79" s="36"/>
      <c r="CB79" s="36"/>
      <c r="CC79" s="36"/>
      <c r="CD79" s="36"/>
      <c r="CE79" s="36"/>
      <c r="CF79" s="36"/>
      <c r="CG79" s="36"/>
      <c r="CH79" s="36"/>
      <c r="CI79" s="36"/>
      <c r="CJ79" s="36"/>
      <c r="CK79" s="36"/>
      <c r="CL79" s="36"/>
      <c r="CM79" s="36"/>
      <c r="CN79" s="36"/>
      <c r="CO79" s="36"/>
      <c r="CP79" s="36"/>
      <c r="CQ79" s="36"/>
      <c r="CR79" s="36"/>
      <c r="CS79" s="36"/>
      <c r="CT79" s="36"/>
      <c r="CU79" s="36"/>
      <c r="CV79" s="36"/>
      <c r="CW79" s="36"/>
      <c r="CX79" s="36"/>
      <c r="CY79" s="36"/>
      <c r="CZ79" s="36"/>
      <c r="DA79" s="36"/>
      <c r="DB79" s="36"/>
      <c r="DC79" s="36"/>
      <c r="DD79" s="36"/>
      <c r="DE79" s="36"/>
      <c r="DF79" s="36"/>
      <c r="DG79" s="36"/>
      <c r="DH79" s="36"/>
      <c r="DI79" s="36"/>
      <c r="DJ79" s="36"/>
      <c r="DK79" s="36"/>
      <c r="DL79" s="36"/>
      <c r="DM79" s="36"/>
      <c r="DN79" s="36"/>
      <c r="DO79" s="36"/>
      <c r="DP79" s="36"/>
      <c r="DQ79" s="36"/>
      <c r="DR79" s="36"/>
      <c r="DS79" s="36"/>
      <c r="DT79" s="36"/>
      <c r="DU79" s="36"/>
      <c r="DV79" s="36"/>
      <c r="DW79" s="36"/>
      <c r="DX79" s="36"/>
      <c r="DY79" s="36"/>
      <c r="DZ79" s="36"/>
      <c r="EA79" s="36"/>
      <c r="EB79" s="36"/>
      <c r="EC79" s="36"/>
      <c r="ED79" s="36"/>
      <c r="EE79" s="36"/>
      <c r="EF79" s="36"/>
      <c r="EG79" s="36"/>
      <c r="EH79" s="36"/>
      <c r="EI79" s="36"/>
      <c r="EJ79" s="36"/>
      <c r="EK79" s="36"/>
      <c r="EL79" s="36"/>
      <c r="EM79" s="36"/>
      <c r="EN79" s="36"/>
      <c r="EO79" s="36"/>
      <c r="EP79" s="36"/>
      <c r="EQ79" s="36"/>
      <c r="ER79" s="36"/>
    </row>
    <row r="80" spans="1:148" s="81" customFormat="1" x14ac:dyDescent="0.2">
      <c r="A80" s="82"/>
      <c r="B80" s="82"/>
      <c r="C80" s="82"/>
      <c r="D80" s="82"/>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c r="BE80" s="36"/>
      <c r="BF80" s="36"/>
      <c r="BG80" s="36"/>
      <c r="BH80" s="36"/>
      <c r="BI80" s="36"/>
      <c r="BJ80" s="36"/>
      <c r="BK80" s="36"/>
      <c r="BL80" s="36"/>
      <c r="BM80" s="36"/>
      <c r="BN80" s="36"/>
      <c r="BO80" s="36"/>
      <c r="BP80" s="36"/>
      <c r="BQ80" s="36"/>
      <c r="BR80" s="36"/>
      <c r="BS80" s="36"/>
      <c r="BT80" s="36"/>
      <c r="BU80" s="36"/>
      <c r="BV80" s="36"/>
      <c r="BW80" s="36"/>
      <c r="BX80" s="36"/>
      <c r="BY80" s="36"/>
      <c r="BZ80" s="36"/>
      <c r="CA80" s="36"/>
      <c r="CB80" s="36"/>
      <c r="CC80" s="36"/>
      <c r="CD80" s="36"/>
      <c r="CE80" s="36"/>
      <c r="CF80" s="36"/>
      <c r="CG80" s="36"/>
      <c r="CH80" s="36"/>
      <c r="CI80" s="36"/>
      <c r="CJ80" s="36"/>
      <c r="CK80" s="36"/>
      <c r="CL80" s="36"/>
      <c r="CM80" s="36"/>
      <c r="CN80" s="36"/>
      <c r="CO80" s="36"/>
      <c r="CP80" s="36"/>
      <c r="CQ80" s="36"/>
      <c r="CR80" s="36"/>
      <c r="CS80" s="36"/>
      <c r="CT80" s="36"/>
      <c r="CU80" s="36"/>
      <c r="CV80" s="36"/>
      <c r="CW80" s="36"/>
      <c r="CX80" s="36"/>
      <c r="CY80" s="36"/>
      <c r="CZ80" s="36"/>
      <c r="DA80" s="36"/>
      <c r="DB80" s="36"/>
      <c r="DC80" s="36"/>
      <c r="DD80" s="36"/>
      <c r="DE80" s="36"/>
      <c r="DF80" s="36"/>
      <c r="DG80" s="36"/>
      <c r="DH80" s="36"/>
      <c r="DI80" s="36"/>
      <c r="DJ80" s="36"/>
      <c r="DK80" s="36"/>
      <c r="DL80" s="36"/>
      <c r="DM80" s="36"/>
      <c r="DN80" s="36"/>
      <c r="DO80" s="36"/>
      <c r="DP80" s="36"/>
      <c r="DQ80" s="36"/>
      <c r="DR80" s="36"/>
      <c r="DS80" s="36"/>
      <c r="DT80" s="36"/>
      <c r="DU80" s="36"/>
      <c r="DV80" s="36"/>
      <c r="DW80" s="36"/>
      <c r="DX80" s="36"/>
      <c r="DY80" s="36"/>
      <c r="DZ80" s="36"/>
      <c r="EA80" s="36"/>
      <c r="EB80" s="36"/>
      <c r="EC80" s="36"/>
      <c r="ED80" s="36"/>
      <c r="EE80" s="36"/>
      <c r="EF80" s="36"/>
      <c r="EG80" s="36"/>
      <c r="EH80" s="36"/>
      <c r="EI80" s="36"/>
      <c r="EJ80" s="36"/>
      <c r="EK80" s="36"/>
      <c r="EL80" s="36"/>
      <c r="EM80" s="36"/>
      <c r="EN80" s="36"/>
      <c r="EO80" s="36"/>
      <c r="EP80" s="36"/>
      <c r="EQ80" s="36"/>
      <c r="ER80" s="36"/>
    </row>
    <row r="81" spans="1:148" s="81" customFormat="1" x14ac:dyDescent="0.2">
      <c r="A81" s="82"/>
      <c r="B81" s="82"/>
      <c r="C81" s="82"/>
      <c r="D81" s="82"/>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c r="AN81" s="36"/>
      <c r="AO81" s="36"/>
      <c r="AP81" s="36"/>
      <c r="AQ81" s="36"/>
      <c r="AR81" s="36"/>
      <c r="AS81" s="36"/>
      <c r="AT81" s="36"/>
      <c r="AU81" s="36"/>
      <c r="AV81" s="36"/>
      <c r="AW81" s="36"/>
      <c r="AX81" s="36"/>
      <c r="AY81" s="36"/>
      <c r="AZ81" s="36"/>
      <c r="BA81" s="36"/>
      <c r="BB81" s="36"/>
      <c r="BC81" s="36"/>
      <c r="BD81" s="36"/>
      <c r="BE81" s="36"/>
      <c r="BF81" s="36"/>
      <c r="BG81" s="36"/>
      <c r="BH81" s="36"/>
      <c r="BI81" s="36"/>
      <c r="BJ81" s="36"/>
      <c r="BK81" s="36"/>
      <c r="BL81" s="36"/>
      <c r="BM81" s="36"/>
      <c r="BN81" s="36"/>
      <c r="BO81" s="36"/>
      <c r="BP81" s="36"/>
      <c r="BQ81" s="36"/>
      <c r="BR81" s="36"/>
      <c r="BS81" s="36"/>
      <c r="BT81" s="36"/>
      <c r="BU81" s="36"/>
      <c r="BV81" s="36"/>
      <c r="BW81" s="36"/>
      <c r="BX81" s="36"/>
      <c r="BY81" s="36"/>
      <c r="BZ81" s="36"/>
      <c r="CA81" s="36"/>
      <c r="CB81" s="36"/>
      <c r="CC81" s="36"/>
      <c r="CD81" s="36"/>
      <c r="CE81" s="36"/>
      <c r="CF81" s="36"/>
      <c r="CG81" s="36"/>
      <c r="CH81" s="36"/>
      <c r="CI81" s="36"/>
      <c r="CJ81" s="36"/>
      <c r="CK81" s="36"/>
      <c r="CL81" s="36"/>
      <c r="CM81" s="36"/>
      <c r="CN81" s="36"/>
      <c r="CO81" s="36"/>
      <c r="CP81" s="36"/>
      <c r="CQ81" s="36"/>
      <c r="CR81" s="36"/>
      <c r="CS81" s="36"/>
      <c r="CT81" s="36"/>
      <c r="CU81" s="36"/>
      <c r="CV81" s="36"/>
      <c r="CW81" s="36"/>
      <c r="CX81" s="36"/>
      <c r="CY81" s="36"/>
      <c r="CZ81" s="36"/>
      <c r="DA81" s="36"/>
      <c r="DB81" s="36"/>
      <c r="DC81" s="36"/>
      <c r="DD81" s="36"/>
      <c r="DE81" s="36"/>
      <c r="DF81" s="36"/>
      <c r="DG81" s="36"/>
      <c r="DH81" s="36"/>
      <c r="DI81" s="36"/>
      <c r="DJ81" s="36"/>
      <c r="DK81" s="36"/>
      <c r="DL81" s="36"/>
      <c r="DM81" s="36"/>
      <c r="DN81" s="36"/>
      <c r="DO81" s="36"/>
      <c r="DP81" s="36"/>
      <c r="DQ81" s="36"/>
      <c r="DR81" s="36"/>
      <c r="DS81" s="36"/>
      <c r="DT81" s="36"/>
      <c r="DU81" s="36"/>
      <c r="DV81" s="36"/>
      <c r="DW81" s="36"/>
      <c r="DX81" s="36"/>
      <c r="DY81" s="36"/>
      <c r="DZ81" s="36"/>
      <c r="EA81" s="36"/>
      <c r="EB81" s="36"/>
      <c r="EC81" s="36"/>
      <c r="ED81" s="36"/>
      <c r="EE81" s="36"/>
      <c r="EF81" s="36"/>
      <c r="EG81" s="36"/>
      <c r="EH81" s="36"/>
      <c r="EI81" s="36"/>
      <c r="EJ81" s="36"/>
      <c r="EK81" s="36"/>
      <c r="EL81" s="36"/>
      <c r="EM81" s="36"/>
      <c r="EN81" s="36"/>
      <c r="EO81" s="36"/>
      <c r="EP81" s="36"/>
      <c r="EQ81" s="36"/>
      <c r="ER81" s="36"/>
    </row>
    <row r="82" spans="1:148" s="81" customFormat="1" x14ac:dyDescent="0.2">
      <c r="A82" s="82"/>
      <c r="B82" s="82"/>
      <c r="C82" s="82"/>
      <c r="D82" s="82"/>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6"/>
      <c r="AY82" s="36"/>
      <c r="AZ82" s="36"/>
      <c r="BA82" s="36"/>
      <c r="BB82" s="36"/>
      <c r="BC82" s="36"/>
      <c r="BD82" s="36"/>
      <c r="BE82" s="36"/>
      <c r="BF82" s="36"/>
      <c r="BG82" s="36"/>
      <c r="BH82" s="36"/>
      <c r="BI82" s="36"/>
      <c r="BJ82" s="36"/>
      <c r="BK82" s="36"/>
      <c r="BL82" s="36"/>
      <c r="BM82" s="36"/>
      <c r="BN82" s="36"/>
      <c r="BO82" s="36"/>
      <c r="BP82" s="36"/>
      <c r="BQ82" s="36"/>
      <c r="BR82" s="36"/>
      <c r="BS82" s="36"/>
      <c r="BT82" s="36"/>
      <c r="BU82" s="36"/>
      <c r="BV82" s="36"/>
      <c r="BW82" s="36"/>
      <c r="BX82" s="36"/>
      <c r="BY82" s="36"/>
      <c r="BZ82" s="36"/>
      <c r="CA82" s="36"/>
      <c r="CB82" s="36"/>
      <c r="CC82" s="36"/>
      <c r="CD82" s="36"/>
      <c r="CE82" s="36"/>
      <c r="CF82" s="36"/>
      <c r="CG82" s="36"/>
      <c r="CH82" s="36"/>
      <c r="CI82" s="36"/>
      <c r="CJ82" s="36"/>
      <c r="CK82" s="36"/>
      <c r="CL82" s="36"/>
      <c r="CM82" s="36"/>
      <c r="CN82" s="36"/>
      <c r="CO82" s="36"/>
      <c r="CP82" s="36"/>
      <c r="CQ82" s="36"/>
      <c r="CR82" s="36"/>
      <c r="CS82" s="36"/>
      <c r="CT82" s="36"/>
      <c r="CU82" s="36"/>
      <c r="CV82" s="36"/>
      <c r="CW82" s="36"/>
      <c r="CX82" s="36"/>
      <c r="CY82" s="36"/>
      <c r="CZ82" s="36"/>
      <c r="DA82" s="36"/>
      <c r="DB82" s="36"/>
      <c r="DC82" s="36"/>
      <c r="DD82" s="36"/>
      <c r="DE82" s="36"/>
      <c r="DF82" s="36"/>
      <c r="DG82" s="36"/>
      <c r="DH82" s="36"/>
      <c r="DI82" s="36"/>
      <c r="DJ82" s="36"/>
      <c r="DK82" s="36"/>
      <c r="DL82" s="36"/>
      <c r="DM82" s="36"/>
      <c r="DN82" s="36"/>
      <c r="DO82" s="36"/>
      <c r="DP82" s="36"/>
      <c r="DQ82" s="36"/>
      <c r="DR82" s="36"/>
      <c r="DS82" s="36"/>
      <c r="DT82" s="36"/>
      <c r="DU82" s="36"/>
      <c r="DV82" s="36"/>
      <c r="DW82" s="36"/>
      <c r="DX82" s="36"/>
      <c r="DY82" s="36"/>
      <c r="DZ82" s="36"/>
      <c r="EA82" s="36"/>
      <c r="EB82" s="36"/>
      <c r="EC82" s="36"/>
      <c r="ED82" s="36"/>
      <c r="EE82" s="36"/>
      <c r="EF82" s="36"/>
      <c r="EG82" s="36"/>
      <c r="EH82" s="36"/>
      <c r="EI82" s="36"/>
      <c r="EJ82" s="36"/>
      <c r="EK82" s="36"/>
      <c r="EL82" s="36"/>
      <c r="EM82" s="36"/>
      <c r="EN82" s="36"/>
      <c r="EO82" s="36"/>
      <c r="EP82" s="36"/>
      <c r="EQ82" s="36"/>
      <c r="ER82" s="36"/>
    </row>
    <row r="83" spans="1:148" s="81" customFormat="1" x14ac:dyDescent="0.2">
      <c r="A83" s="82"/>
      <c r="B83" s="82"/>
      <c r="C83" s="82"/>
      <c r="D83" s="82"/>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c r="AV83" s="36"/>
      <c r="AW83" s="36"/>
      <c r="AX83" s="36"/>
      <c r="AY83" s="36"/>
      <c r="AZ83" s="36"/>
      <c r="BA83" s="36"/>
      <c r="BB83" s="36"/>
      <c r="BC83" s="36"/>
      <c r="BD83" s="36"/>
      <c r="BE83" s="36"/>
      <c r="BF83" s="36"/>
      <c r="BG83" s="36"/>
      <c r="BH83" s="36"/>
      <c r="BI83" s="36"/>
      <c r="BJ83" s="36"/>
      <c r="BK83" s="36"/>
      <c r="BL83" s="36"/>
      <c r="BM83" s="36"/>
      <c r="BN83" s="36"/>
      <c r="BO83" s="36"/>
      <c r="BP83" s="36"/>
      <c r="BQ83" s="36"/>
      <c r="BR83" s="36"/>
      <c r="BS83" s="36"/>
      <c r="BT83" s="36"/>
      <c r="BU83" s="36"/>
      <c r="BV83" s="36"/>
      <c r="BW83" s="36"/>
      <c r="BX83" s="36"/>
      <c r="BY83" s="36"/>
      <c r="BZ83" s="36"/>
      <c r="CA83" s="36"/>
      <c r="CB83" s="36"/>
      <c r="CC83" s="36"/>
      <c r="CD83" s="36"/>
      <c r="CE83" s="36"/>
      <c r="CF83" s="36"/>
      <c r="CG83" s="36"/>
      <c r="CH83" s="36"/>
      <c r="CI83" s="36"/>
      <c r="CJ83" s="36"/>
      <c r="CK83" s="36"/>
      <c r="CL83" s="36"/>
      <c r="CM83" s="36"/>
      <c r="CN83" s="36"/>
      <c r="CO83" s="36"/>
      <c r="CP83" s="36"/>
      <c r="CQ83" s="36"/>
      <c r="CR83" s="36"/>
      <c r="CS83" s="36"/>
      <c r="CT83" s="36"/>
      <c r="CU83" s="36"/>
      <c r="CV83" s="36"/>
      <c r="CW83" s="36"/>
      <c r="CX83" s="36"/>
      <c r="CY83" s="36"/>
      <c r="CZ83" s="36"/>
      <c r="DA83" s="36"/>
      <c r="DB83" s="36"/>
      <c r="DC83" s="36"/>
      <c r="DD83" s="36"/>
      <c r="DE83" s="36"/>
      <c r="DF83" s="36"/>
      <c r="DG83" s="36"/>
      <c r="DH83" s="36"/>
      <c r="DI83" s="36"/>
      <c r="DJ83" s="36"/>
      <c r="DK83" s="36"/>
      <c r="DL83" s="36"/>
      <c r="DM83" s="36"/>
      <c r="DN83" s="36"/>
      <c r="DO83" s="36"/>
      <c r="DP83" s="36"/>
      <c r="DQ83" s="36"/>
      <c r="DR83" s="36"/>
      <c r="DS83" s="36"/>
      <c r="DT83" s="36"/>
      <c r="DU83" s="36"/>
      <c r="DV83" s="36"/>
      <c r="DW83" s="36"/>
      <c r="DX83" s="36"/>
      <c r="DY83" s="36"/>
      <c r="DZ83" s="36"/>
      <c r="EA83" s="36"/>
      <c r="EB83" s="36"/>
      <c r="EC83" s="36"/>
      <c r="ED83" s="36"/>
      <c r="EE83" s="36"/>
      <c r="EF83" s="36"/>
      <c r="EG83" s="36"/>
      <c r="EH83" s="36"/>
      <c r="EI83" s="36"/>
      <c r="EJ83" s="36"/>
      <c r="EK83" s="36"/>
      <c r="EL83" s="36"/>
      <c r="EM83" s="36"/>
      <c r="EN83" s="36"/>
      <c r="EO83" s="36"/>
      <c r="EP83" s="36"/>
      <c r="EQ83" s="36"/>
      <c r="ER83" s="36"/>
    </row>
    <row r="84" spans="1:148" s="81" customFormat="1" x14ac:dyDescent="0.2">
      <c r="A84" s="82"/>
      <c r="B84" s="82"/>
      <c r="C84" s="82"/>
      <c r="D84" s="82"/>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c r="BJ84" s="36"/>
      <c r="BK84" s="36"/>
      <c r="BL84" s="36"/>
      <c r="BM84" s="36"/>
      <c r="BN84" s="36"/>
      <c r="BO84" s="36"/>
      <c r="BP84" s="36"/>
      <c r="BQ84" s="36"/>
      <c r="BR84" s="36"/>
      <c r="BS84" s="36"/>
      <c r="BT84" s="36"/>
      <c r="BU84" s="36"/>
      <c r="BV84" s="36"/>
      <c r="BW84" s="36"/>
      <c r="BX84" s="36"/>
      <c r="BY84" s="36"/>
      <c r="BZ84" s="36"/>
      <c r="CA84" s="36"/>
      <c r="CB84" s="36"/>
      <c r="CC84" s="36"/>
      <c r="CD84" s="36"/>
      <c r="CE84" s="36"/>
      <c r="CF84" s="36"/>
      <c r="CG84" s="36"/>
      <c r="CH84" s="36"/>
      <c r="CI84" s="36"/>
      <c r="CJ84" s="36"/>
      <c r="CK84" s="36"/>
      <c r="CL84" s="36"/>
      <c r="CM84" s="36"/>
      <c r="CN84" s="36"/>
      <c r="CO84" s="36"/>
      <c r="CP84" s="36"/>
      <c r="CQ84" s="36"/>
      <c r="CR84" s="36"/>
      <c r="CS84" s="36"/>
      <c r="CT84" s="36"/>
      <c r="CU84" s="36"/>
      <c r="CV84" s="36"/>
      <c r="CW84" s="36"/>
      <c r="CX84" s="36"/>
      <c r="CY84" s="36"/>
      <c r="CZ84" s="36"/>
      <c r="DA84" s="36"/>
      <c r="DB84" s="36"/>
      <c r="DC84" s="36"/>
      <c r="DD84" s="36"/>
      <c r="DE84" s="36"/>
      <c r="DF84" s="36"/>
      <c r="DG84" s="36"/>
      <c r="DH84" s="36"/>
      <c r="DI84" s="36"/>
      <c r="DJ84" s="36"/>
      <c r="DK84" s="36"/>
      <c r="DL84" s="36"/>
      <c r="DM84" s="36"/>
      <c r="DN84" s="36"/>
      <c r="DO84" s="36"/>
      <c r="DP84" s="36"/>
      <c r="DQ84" s="36"/>
      <c r="DR84" s="36"/>
      <c r="DS84" s="36"/>
      <c r="DT84" s="36"/>
      <c r="DU84" s="36"/>
      <c r="DV84" s="36"/>
      <c r="DW84" s="36"/>
      <c r="DX84" s="36"/>
      <c r="DY84" s="36"/>
      <c r="DZ84" s="36"/>
      <c r="EA84" s="36"/>
      <c r="EB84" s="36"/>
      <c r="EC84" s="36"/>
      <c r="ED84" s="36"/>
      <c r="EE84" s="36"/>
      <c r="EF84" s="36"/>
      <c r="EG84" s="36"/>
      <c r="EH84" s="36"/>
      <c r="EI84" s="36"/>
      <c r="EJ84" s="36"/>
      <c r="EK84" s="36"/>
      <c r="EL84" s="36"/>
      <c r="EM84" s="36"/>
      <c r="EN84" s="36"/>
      <c r="EO84" s="36"/>
      <c r="EP84" s="36"/>
      <c r="EQ84" s="36"/>
      <c r="ER84" s="36"/>
    </row>
    <row r="85" spans="1:148" s="81" customFormat="1" x14ac:dyDescent="0.2">
      <c r="A85" s="82"/>
      <c r="B85" s="82"/>
      <c r="C85" s="82"/>
      <c r="D85" s="82"/>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36"/>
      <c r="BS85" s="36"/>
      <c r="BT85" s="36"/>
      <c r="BU85" s="36"/>
      <c r="BV85" s="36"/>
      <c r="BW85" s="36"/>
      <c r="BX85" s="36"/>
      <c r="BY85" s="36"/>
      <c r="BZ85" s="36"/>
      <c r="CA85" s="36"/>
      <c r="CB85" s="36"/>
      <c r="CC85" s="36"/>
      <c r="CD85" s="36"/>
      <c r="CE85" s="36"/>
      <c r="CF85" s="36"/>
      <c r="CG85" s="36"/>
      <c r="CH85" s="36"/>
      <c r="CI85" s="36"/>
      <c r="CJ85" s="36"/>
      <c r="CK85" s="36"/>
      <c r="CL85" s="36"/>
      <c r="CM85" s="36"/>
      <c r="CN85" s="36"/>
      <c r="CO85" s="36"/>
      <c r="CP85" s="36"/>
      <c r="CQ85" s="36"/>
      <c r="CR85" s="36"/>
      <c r="CS85" s="36"/>
      <c r="CT85" s="36"/>
      <c r="CU85" s="36"/>
      <c r="CV85" s="36"/>
      <c r="CW85" s="36"/>
      <c r="CX85" s="36"/>
      <c r="CY85" s="36"/>
      <c r="CZ85" s="36"/>
      <c r="DA85" s="36"/>
      <c r="DB85" s="36"/>
      <c r="DC85" s="36"/>
      <c r="DD85" s="36"/>
      <c r="DE85" s="36"/>
      <c r="DF85" s="36"/>
      <c r="DG85" s="36"/>
      <c r="DH85" s="36"/>
      <c r="DI85" s="36"/>
      <c r="DJ85" s="36"/>
      <c r="DK85" s="36"/>
      <c r="DL85" s="36"/>
      <c r="DM85" s="36"/>
      <c r="DN85" s="36"/>
      <c r="DO85" s="36"/>
      <c r="DP85" s="36"/>
      <c r="DQ85" s="36"/>
      <c r="DR85" s="36"/>
      <c r="DS85" s="36"/>
      <c r="DT85" s="36"/>
      <c r="DU85" s="36"/>
      <c r="DV85" s="36"/>
      <c r="DW85" s="36"/>
      <c r="DX85" s="36"/>
      <c r="DY85" s="36"/>
      <c r="DZ85" s="36"/>
      <c r="EA85" s="36"/>
      <c r="EB85" s="36"/>
      <c r="EC85" s="36"/>
      <c r="ED85" s="36"/>
      <c r="EE85" s="36"/>
      <c r="EF85" s="36"/>
      <c r="EG85" s="36"/>
      <c r="EH85" s="36"/>
      <c r="EI85" s="36"/>
      <c r="EJ85" s="36"/>
      <c r="EK85" s="36"/>
      <c r="EL85" s="36"/>
      <c r="EM85" s="36"/>
      <c r="EN85" s="36"/>
      <c r="EO85" s="36"/>
      <c r="EP85" s="36"/>
      <c r="EQ85" s="36"/>
      <c r="ER85" s="36"/>
    </row>
    <row r="86" spans="1:148" s="81" customFormat="1" x14ac:dyDescent="0.2">
      <c r="A86" s="82"/>
      <c r="B86" s="82"/>
      <c r="C86" s="82"/>
      <c r="D86" s="82"/>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36"/>
      <c r="BS86" s="36"/>
      <c r="BT86" s="36"/>
      <c r="BU86" s="36"/>
      <c r="BV86" s="36"/>
      <c r="BW86" s="36"/>
      <c r="BX86" s="36"/>
      <c r="BY86" s="36"/>
      <c r="BZ86" s="36"/>
      <c r="CA86" s="36"/>
      <c r="CB86" s="36"/>
      <c r="CC86" s="36"/>
      <c r="CD86" s="36"/>
      <c r="CE86" s="36"/>
      <c r="CF86" s="36"/>
      <c r="CG86" s="36"/>
      <c r="CH86" s="36"/>
      <c r="CI86" s="36"/>
      <c r="CJ86" s="36"/>
      <c r="CK86" s="36"/>
      <c r="CL86" s="36"/>
      <c r="CM86" s="36"/>
      <c r="CN86" s="36"/>
      <c r="CO86" s="36"/>
      <c r="CP86" s="36"/>
      <c r="CQ86" s="36"/>
      <c r="CR86" s="36"/>
      <c r="CS86" s="36"/>
      <c r="CT86" s="36"/>
      <c r="CU86" s="36"/>
      <c r="CV86" s="36"/>
      <c r="CW86" s="36"/>
      <c r="CX86" s="36"/>
      <c r="CY86" s="36"/>
      <c r="CZ86" s="36"/>
      <c r="DA86" s="36"/>
      <c r="DB86" s="36"/>
      <c r="DC86" s="36"/>
      <c r="DD86" s="36"/>
      <c r="DE86" s="36"/>
      <c r="DF86" s="36"/>
      <c r="DG86" s="36"/>
      <c r="DH86" s="36"/>
      <c r="DI86" s="36"/>
      <c r="DJ86" s="36"/>
      <c r="DK86" s="36"/>
      <c r="DL86" s="36"/>
      <c r="DM86" s="36"/>
      <c r="DN86" s="36"/>
      <c r="DO86" s="36"/>
      <c r="DP86" s="36"/>
      <c r="DQ86" s="36"/>
      <c r="DR86" s="36"/>
      <c r="DS86" s="36"/>
      <c r="DT86" s="36"/>
      <c r="DU86" s="36"/>
      <c r="DV86" s="36"/>
      <c r="DW86" s="36"/>
      <c r="DX86" s="36"/>
      <c r="DY86" s="36"/>
      <c r="DZ86" s="36"/>
      <c r="EA86" s="36"/>
      <c r="EB86" s="36"/>
      <c r="EC86" s="36"/>
      <c r="ED86" s="36"/>
      <c r="EE86" s="36"/>
      <c r="EF86" s="36"/>
      <c r="EG86" s="36"/>
      <c r="EH86" s="36"/>
      <c r="EI86" s="36"/>
      <c r="EJ86" s="36"/>
      <c r="EK86" s="36"/>
      <c r="EL86" s="36"/>
      <c r="EM86" s="36"/>
      <c r="EN86" s="36"/>
      <c r="EO86" s="36"/>
      <c r="EP86" s="36"/>
      <c r="EQ86" s="36"/>
      <c r="ER86" s="36"/>
    </row>
    <row r="87" spans="1:148" s="81" customFormat="1" x14ac:dyDescent="0.2">
      <c r="A87" s="82"/>
      <c r="B87" s="82"/>
      <c r="C87" s="82"/>
      <c r="D87" s="82"/>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6"/>
      <c r="AY87" s="36"/>
      <c r="AZ87" s="36"/>
      <c r="BA87" s="36"/>
      <c r="BB87" s="36"/>
      <c r="BC87" s="36"/>
      <c r="BD87" s="36"/>
      <c r="BE87" s="36"/>
      <c r="BF87" s="36"/>
      <c r="BG87" s="36"/>
      <c r="BH87" s="36"/>
      <c r="BI87" s="36"/>
      <c r="BJ87" s="36"/>
      <c r="BK87" s="36"/>
      <c r="BL87" s="36"/>
      <c r="BM87" s="36"/>
      <c r="BN87" s="36"/>
      <c r="BO87" s="36"/>
      <c r="BP87" s="36"/>
      <c r="BQ87" s="36"/>
      <c r="BR87" s="36"/>
      <c r="BS87" s="36"/>
      <c r="BT87" s="36"/>
      <c r="BU87" s="36"/>
      <c r="BV87" s="36"/>
      <c r="BW87" s="36"/>
      <c r="BX87" s="36"/>
      <c r="BY87" s="36"/>
      <c r="BZ87" s="36"/>
      <c r="CA87" s="36"/>
      <c r="CB87" s="36"/>
      <c r="CC87" s="36"/>
      <c r="CD87" s="36"/>
      <c r="CE87" s="36"/>
      <c r="CF87" s="36"/>
      <c r="CG87" s="36"/>
      <c r="CH87" s="36"/>
      <c r="CI87" s="36"/>
      <c r="CJ87" s="36"/>
      <c r="CK87" s="36"/>
      <c r="CL87" s="36"/>
      <c r="CM87" s="36"/>
      <c r="CN87" s="36"/>
      <c r="CO87" s="36"/>
      <c r="CP87" s="36"/>
      <c r="CQ87" s="36"/>
      <c r="CR87" s="36"/>
      <c r="CS87" s="36"/>
      <c r="CT87" s="36"/>
      <c r="CU87" s="36"/>
      <c r="CV87" s="36"/>
      <c r="CW87" s="36"/>
      <c r="CX87" s="36"/>
      <c r="CY87" s="36"/>
      <c r="CZ87" s="36"/>
      <c r="DA87" s="36"/>
      <c r="DB87" s="36"/>
      <c r="DC87" s="36"/>
      <c r="DD87" s="36"/>
      <c r="DE87" s="36"/>
      <c r="DF87" s="36"/>
      <c r="DG87" s="36"/>
      <c r="DH87" s="36"/>
      <c r="DI87" s="36"/>
      <c r="DJ87" s="36"/>
      <c r="DK87" s="36"/>
      <c r="DL87" s="36"/>
      <c r="DM87" s="36"/>
      <c r="DN87" s="36"/>
      <c r="DO87" s="36"/>
      <c r="DP87" s="36"/>
      <c r="DQ87" s="36"/>
      <c r="DR87" s="36"/>
      <c r="DS87" s="36"/>
      <c r="DT87" s="36"/>
      <c r="DU87" s="36"/>
      <c r="DV87" s="36"/>
      <c r="DW87" s="36"/>
      <c r="DX87" s="36"/>
      <c r="DY87" s="36"/>
      <c r="DZ87" s="36"/>
      <c r="EA87" s="36"/>
      <c r="EB87" s="36"/>
      <c r="EC87" s="36"/>
      <c r="ED87" s="36"/>
      <c r="EE87" s="36"/>
      <c r="EF87" s="36"/>
      <c r="EG87" s="36"/>
      <c r="EH87" s="36"/>
      <c r="EI87" s="36"/>
      <c r="EJ87" s="36"/>
      <c r="EK87" s="36"/>
      <c r="EL87" s="36"/>
      <c r="EM87" s="36"/>
      <c r="EN87" s="36"/>
      <c r="EO87" s="36"/>
      <c r="EP87" s="36"/>
      <c r="EQ87" s="36"/>
      <c r="ER87" s="36"/>
    </row>
    <row r="88" spans="1:148" s="81" customFormat="1" x14ac:dyDescent="0.2">
      <c r="A88" s="82"/>
      <c r="B88" s="82"/>
      <c r="C88" s="82"/>
      <c r="D88" s="82"/>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c r="AV88" s="36"/>
      <c r="AW88" s="36"/>
      <c r="AX88" s="36"/>
      <c r="AY88" s="36"/>
      <c r="AZ88" s="36"/>
      <c r="BA88" s="36"/>
      <c r="BB88" s="36"/>
      <c r="BC88" s="36"/>
      <c r="BD88" s="36"/>
      <c r="BE88" s="36"/>
      <c r="BF88" s="36"/>
      <c r="BG88" s="36"/>
      <c r="BH88" s="36"/>
      <c r="BI88" s="36"/>
      <c r="BJ88" s="36"/>
      <c r="BK88" s="36"/>
      <c r="BL88" s="36"/>
      <c r="BM88" s="36"/>
      <c r="BN88" s="36"/>
      <c r="BO88" s="36"/>
      <c r="BP88" s="36"/>
      <c r="BQ88" s="36"/>
      <c r="BR88" s="36"/>
      <c r="BS88" s="36"/>
      <c r="BT88" s="36"/>
      <c r="BU88" s="36"/>
      <c r="BV88" s="36"/>
      <c r="BW88" s="36"/>
      <c r="BX88" s="36"/>
      <c r="BY88" s="36"/>
      <c r="BZ88" s="36"/>
      <c r="CA88" s="36"/>
      <c r="CB88" s="36"/>
      <c r="CC88" s="36"/>
      <c r="CD88" s="36"/>
      <c r="CE88" s="36"/>
      <c r="CF88" s="36"/>
      <c r="CG88" s="36"/>
      <c r="CH88" s="36"/>
      <c r="CI88" s="36"/>
      <c r="CJ88" s="36"/>
      <c r="CK88" s="36"/>
      <c r="CL88" s="36"/>
      <c r="CM88" s="36"/>
      <c r="CN88" s="36"/>
      <c r="CO88" s="36"/>
      <c r="CP88" s="36"/>
      <c r="CQ88" s="36"/>
      <c r="CR88" s="36"/>
      <c r="CS88" s="36"/>
      <c r="CT88" s="36"/>
      <c r="CU88" s="36"/>
      <c r="CV88" s="36"/>
      <c r="CW88" s="36"/>
      <c r="CX88" s="36"/>
      <c r="CY88" s="36"/>
      <c r="CZ88" s="36"/>
      <c r="DA88" s="36"/>
      <c r="DB88" s="36"/>
      <c r="DC88" s="36"/>
      <c r="DD88" s="36"/>
      <c r="DE88" s="36"/>
      <c r="DF88" s="36"/>
      <c r="DG88" s="36"/>
      <c r="DH88" s="36"/>
      <c r="DI88" s="36"/>
      <c r="DJ88" s="36"/>
      <c r="DK88" s="36"/>
      <c r="DL88" s="36"/>
      <c r="DM88" s="36"/>
      <c r="DN88" s="36"/>
      <c r="DO88" s="36"/>
      <c r="DP88" s="36"/>
      <c r="DQ88" s="36"/>
      <c r="DR88" s="36"/>
      <c r="DS88" s="36"/>
      <c r="DT88" s="36"/>
      <c r="DU88" s="36"/>
      <c r="DV88" s="36"/>
      <c r="DW88" s="36"/>
      <c r="DX88" s="36"/>
      <c r="DY88" s="36"/>
      <c r="DZ88" s="36"/>
      <c r="EA88" s="36"/>
      <c r="EB88" s="36"/>
      <c r="EC88" s="36"/>
      <c r="ED88" s="36"/>
      <c r="EE88" s="36"/>
      <c r="EF88" s="36"/>
      <c r="EG88" s="36"/>
      <c r="EH88" s="36"/>
      <c r="EI88" s="36"/>
      <c r="EJ88" s="36"/>
      <c r="EK88" s="36"/>
      <c r="EL88" s="36"/>
      <c r="EM88" s="36"/>
      <c r="EN88" s="36"/>
      <c r="EO88" s="36"/>
      <c r="EP88" s="36"/>
      <c r="EQ88" s="36"/>
      <c r="ER88" s="36"/>
    </row>
    <row r="89" spans="1:148" s="81" customFormat="1" x14ac:dyDescent="0.2">
      <c r="A89" s="82"/>
      <c r="B89" s="82"/>
      <c r="C89" s="82"/>
      <c r="D89" s="82"/>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c r="AW89" s="36"/>
      <c r="AX89" s="36"/>
      <c r="AY89" s="36"/>
      <c r="AZ89" s="36"/>
      <c r="BA89" s="36"/>
      <c r="BB89" s="36"/>
      <c r="BC89" s="36"/>
      <c r="BD89" s="36"/>
      <c r="BE89" s="36"/>
      <c r="BF89" s="36"/>
      <c r="BG89" s="36"/>
      <c r="BH89" s="36"/>
      <c r="BI89" s="36"/>
      <c r="BJ89" s="36"/>
      <c r="BK89" s="36"/>
      <c r="BL89" s="36"/>
      <c r="BM89" s="36"/>
      <c r="BN89" s="36"/>
      <c r="BO89" s="36"/>
      <c r="BP89" s="36"/>
      <c r="BQ89" s="36"/>
      <c r="BR89" s="36"/>
      <c r="BS89" s="36"/>
      <c r="BT89" s="36"/>
      <c r="BU89" s="36"/>
      <c r="BV89" s="36"/>
      <c r="BW89" s="36"/>
      <c r="BX89" s="36"/>
      <c r="BY89" s="36"/>
      <c r="BZ89" s="36"/>
      <c r="CA89" s="36"/>
      <c r="CB89" s="36"/>
      <c r="CC89" s="36"/>
      <c r="CD89" s="36"/>
      <c r="CE89" s="36"/>
      <c r="CF89" s="36"/>
      <c r="CG89" s="36"/>
      <c r="CH89" s="36"/>
      <c r="CI89" s="36"/>
      <c r="CJ89" s="36"/>
      <c r="CK89" s="36"/>
      <c r="CL89" s="36"/>
      <c r="CM89" s="36"/>
      <c r="CN89" s="36"/>
      <c r="CO89" s="36"/>
      <c r="CP89" s="36"/>
      <c r="CQ89" s="36"/>
      <c r="CR89" s="36"/>
      <c r="CS89" s="36"/>
      <c r="CT89" s="36"/>
      <c r="CU89" s="36"/>
      <c r="CV89" s="36"/>
      <c r="CW89" s="36"/>
      <c r="CX89" s="36"/>
      <c r="CY89" s="36"/>
      <c r="CZ89" s="36"/>
      <c r="DA89" s="36"/>
      <c r="DB89" s="36"/>
      <c r="DC89" s="36"/>
      <c r="DD89" s="36"/>
      <c r="DE89" s="36"/>
      <c r="DF89" s="36"/>
      <c r="DG89" s="36"/>
      <c r="DH89" s="36"/>
      <c r="DI89" s="36"/>
      <c r="DJ89" s="36"/>
      <c r="DK89" s="36"/>
      <c r="DL89" s="36"/>
      <c r="DM89" s="36"/>
      <c r="DN89" s="36"/>
      <c r="DO89" s="36"/>
      <c r="DP89" s="36"/>
      <c r="DQ89" s="36"/>
      <c r="DR89" s="36"/>
      <c r="DS89" s="36"/>
      <c r="DT89" s="36"/>
      <c r="DU89" s="36"/>
      <c r="DV89" s="36"/>
      <c r="DW89" s="36"/>
      <c r="DX89" s="36"/>
      <c r="DY89" s="36"/>
      <c r="DZ89" s="36"/>
      <c r="EA89" s="36"/>
      <c r="EB89" s="36"/>
      <c r="EC89" s="36"/>
      <c r="ED89" s="36"/>
      <c r="EE89" s="36"/>
      <c r="EF89" s="36"/>
      <c r="EG89" s="36"/>
      <c r="EH89" s="36"/>
      <c r="EI89" s="36"/>
      <c r="EJ89" s="36"/>
      <c r="EK89" s="36"/>
      <c r="EL89" s="36"/>
      <c r="EM89" s="36"/>
      <c r="EN89" s="36"/>
      <c r="EO89" s="36"/>
      <c r="EP89" s="36"/>
      <c r="EQ89" s="36"/>
      <c r="ER89" s="36"/>
    </row>
    <row r="90" spans="1:148" s="81" customFormat="1" x14ac:dyDescent="0.2">
      <c r="A90" s="82"/>
      <c r="B90" s="82"/>
      <c r="C90" s="82"/>
      <c r="D90" s="82"/>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c r="BE90" s="36"/>
      <c r="BF90" s="36"/>
      <c r="BG90" s="36"/>
      <c r="BH90" s="36"/>
      <c r="BI90" s="36"/>
      <c r="BJ90" s="36"/>
      <c r="BK90" s="36"/>
      <c r="BL90" s="36"/>
      <c r="BM90" s="36"/>
      <c r="BN90" s="36"/>
      <c r="BO90" s="36"/>
      <c r="BP90" s="36"/>
      <c r="BQ90" s="36"/>
      <c r="BR90" s="36"/>
      <c r="BS90" s="36"/>
      <c r="BT90" s="36"/>
      <c r="BU90" s="36"/>
      <c r="BV90" s="36"/>
      <c r="BW90" s="36"/>
      <c r="BX90" s="36"/>
      <c r="BY90" s="36"/>
      <c r="BZ90" s="36"/>
      <c r="CA90" s="36"/>
      <c r="CB90" s="36"/>
      <c r="CC90" s="36"/>
      <c r="CD90" s="36"/>
      <c r="CE90" s="36"/>
      <c r="CF90" s="36"/>
      <c r="CG90" s="36"/>
      <c r="CH90" s="36"/>
      <c r="CI90" s="36"/>
      <c r="CJ90" s="36"/>
      <c r="CK90" s="36"/>
      <c r="CL90" s="36"/>
      <c r="CM90" s="36"/>
      <c r="CN90" s="36"/>
      <c r="CO90" s="36"/>
      <c r="CP90" s="36"/>
      <c r="CQ90" s="36"/>
      <c r="CR90" s="36"/>
      <c r="CS90" s="36"/>
      <c r="CT90" s="36"/>
      <c r="CU90" s="36"/>
      <c r="CV90" s="36"/>
      <c r="CW90" s="36"/>
      <c r="CX90" s="36"/>
      <c r="CY90" s="36"/>
      <c r="CZ90" s="36"/>
      <c r="DA90" s="36"/>
      <c r="DB90" s="36"/>
      <c r="DC90" s="36"/>
      <c r="DD90" s="36"/>
      <c r="DE90" s="36"/>
      <c r="DF90" s="36"/>
      <c r="DG90" s="36"/>
      <c r="DH90" s="36"/>
      <c r="DI90" s="36"/>
      <c r="DJ90" s="36"/>
      <c r="DK90" s="36"/>
      <c r="DL90" s="36"/>
      <c r="DM90" s="36"/>
      <c r="DN90" s="36"/>
      <c r="DO90" s="36"/>
      <c r="DP90" s="36"/>
      <c r="DQ90" s="36"/>
      <c r="DR90" s="36"/>
      <c r="DS90" s="36"/>
      <c r="DT90" s="36"/>
      <c r="DU90" s="36"/>
      <c r="DV90" s="36"/>
      <c r="DW90" s="36"/>
      <c r="DX90" s="36"/>
      <c r="DY90" s="36"/>
      <c r="DZ90" s="36"/>
      <c r="EA90" s="36"/>
      <c r="EB90" s="36"/>
      <c r="EC90" s="36"/>
      <c r="ED90" s="36"/>
      <c r="EE90" s="36"/>
      <c r="EF90" s="36"/>
      <c r="EG90" s="36"/>
      <c r="EH90" s="36"/>
      <c r="EI90" s="36"/>
      <c r="EJ90" s="36"/>
      <c r="EK90" s="36"/>
      <c r="EL90" s="36"/>
      <c r="EM90" s="36"/>
      <c r="EN90" s="36"/>
      <c r="EO90" s="36"/>
      <c r="EP90" s="36"/>
      <c r="EQ90" s="36"/>
      <c r="ER90" s="36"/>
    </row>
    <row r="91" spans="1:148" s="81" customFormat="1" x14ac:dyDescent="0.2">
      <c r="A91" s="82"/>
      <c r="B91" s="82"/>
      <c r="C91" s="82"/>
      <c r="D91" s="82"/>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P91" s="36"/>
      <c r="BQ91" s="36"/>
      <c r="BR91" s="36"/>
      <c r="BS91" s="36"/>
      <c r="BT91" s="36"/>
      <c r="BU91" s="36"/>
      <c r="BV91" s="36"/>
      <c r="BW91" s="36"/>
      <c r="BX91" s="36"/>
      <c r="BY91" s="36"/>
      <c r="BZ91" s="36"/>
      <c r="CA91" s="36"/>
      <c r="CB91" s="36"/>
      <c r="CC91" s="36"/>
      <c r="CD91" s="36"/>
      <c r="CE91" s="36"/>
      <c r="CF91" s="36"/>
      <c r="CG91" s="36"/>
      <c r="CH91" s="36"/>
      <c r="CI91" s="36"/>
      <c r="CJ91" s="36"/>
      <c r="CK91" s="36"/>
      <c r="CL91" s="36"/>
      <c r="CM91" s="36"/>
      <c r="CN91" s="36"/>
      <c r="CO91" s="36"/>
      <c r="CP91" s="36"/>
      <c r="CQ91" s="36"/>
      <c r="CR91" s="36"/>
      <c r="CS91" s="36"/>
      <c r="CT91" s="36"/>
      <c r="CU91" s="36"/>
      <c r="CV91" s="36"/>
      <c r="CW91" s="36"/>
      <c r="CX91" s="36"/>
      <c r="CY91" s="36"/>
      <c r="CZ91" s="36"/>
      <c r="DA91" s="36"/>
      <c r="DB91" s="36"/>
      <c r="DC91" s="36"/>
      <c r="DD91" s="36"/>
      <c r="DE91" s="36"/>
      <c r="DF91" s="36"/>
      <c r="DG91" s="36"/>
      <c r="DH91" s="36"/>
      <c r="DI91" s="36"/>
      <c r="DJ91" s="36"/>
      <c r="DK91" s="36"/>
      <c r="DL91" s="36"/>
      <c r="DM91" s="36"/>
      <c r="DN91" s="36"/>
      <c r="DO91" s="36"/>
      <c r="DP91" s="36"/>
      <c r="DQ91" s="36"/>
      <c r="DR91" s="36"/>
      <c r="DS91" s="36"/>
      <c r="DT91" s="36"/>
      <c r="DU91" s="36"/>
      <c r="DV91" s="36"/>
      <c r="DW91" s="36"/>
      <c r="DX91" s="36"/>
      <c r="DY91" s="36"/>
      <c r="DZ91" s="36"/>
      <c r="EA91" s="36"/>
      <c r="EB91" s="36"/>
      <c r="EC91" s="36"/>
      <c r="ED91" s="36"/>
      <c r="EE91" s="36"/>
      <c r="EF91" s="36"/>
      <c r="EG91" s="36"/>
      <c r="EH91" s="36"/>
      <c r="EI91" s="36"/>
      <c r="EJ91" s="36"/>
      <c r="EK91" s="36"/>
      <c r="EL91" s="36"/>
      <c r="EM91" s="36"/>
      <c r="EN91" s="36"/>
      <c r="EO91" s="36"/>
      <c r="EP91" s="36"/>
      <c r="EQ91" s="36"/>
      <c r="ER91" s="36"/>
    </row>
    <row r="92" spans="1:148" s="81" customFormat="1" x14ac:dyDescent="0.2">
      <c r="A92" s="82"/>
      <c r="B92" s="82"/>
      <c r="C92" s="82"/>
      <c r="D92" s="82"/>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c r="BE92" s="36"/>
      <c r="BF92" s="36"/>
      <c r="BG92" s="36"/>
      <c r="BH92" s="36"/>
      <c r="BI92" s="36"/>
      <c r="BJ92" s="36"/>
      <c r="BK92" s="36"/>
      <c r="BL92" s="36"/>
      <c r="BM92" s="36"/>
      <c r="BN92" s="36"/>
      <c r="BO92" s="36"/>
      <c r="BP92" s="36"/>
      <c r="BQ92" s="36"/>
      <c r="BR92" s="36"/>
      <c r="BS92" s="36"/>
      <c r="BT92" s="36"/>
      <c r="BU92" s="36"/>
      <c r="BV92" s="36"/>
      <c r="BW92" s="36"/>
      <c r="BX92" s="36"/>
      <c r="BY92" s="36"/>
      <c r="BZ92" s="36"/>
      <c r="CA92" s="36"/>
      <c r="CB92" s="36"/>
      <c r="CC92" s="36"/>
      <c r="CD92" s="36"/>
      <c r="CE92" s="36"/>
      <c r="CF92" s="36"/>
      <c r="CG92" s="36"/>
      <c r="CH92" s="36"/>
      <c r="CI92" s="36"/>
      <c r="CJ92" s="36"/>
      <c r="CK92" s="36"/>
      <c r="CL92" s="36"/>
      <c r="CM92" s="36"/>
      <c r="CN92" s="36"/>
      <c r="CO92" s="36"/>
      <c r="CP92" s="36"/>
      <c r="CQ92" s="36"/>
      <c r="CR92" s="36"/>
      <c r="CS92" s="36"/>
      <c r="CT92" s="36"/>
      <c r="CU92" s="36"/>
      <c r="CV92" s="36"/>
      <c r="CW92" s="36"/>
      <c r="CX92" s="36"/>
      <c r="CY92" s="36"/>
      <c r="CZ92" s="36"/>
      <c r="DA92" s="36"/>
      <c r="DB92" s="36"/>
      <c r="DC92" s="36"/>
      <c r="DD92" s="36"/>
      <c r="DE92" s="36"/>
      <c r="DF92" s="36"/>
      <c r="DG92" s="36"/>
      <c r="DH92" s="36"/>
      <c r="DI92" s="36"/>
      <c r="DJ92" s="36"/>
      <c r="DK92" s="36"/>
      <c r="DL92" s="36"/>
      <c r="DM92" s="36"/>
      <c r="DN92" s="36"/>
      <c r="DO92" s="36"/>
      <c r="DP92" s="36"/>
      <c r="DQ92" s="36"/>
      <c r="DR92" s="36"/>
      <c r="DS92" s="36"/>
      <c r="DT92" s="36"/>
      <c r="DU92" s="36"/>
      <c r="DV92" s="36"/>
      <c r="DW92" s="36"/>
      <c r="DX92" s="36"/>
      <c r="DY92" s="36"/>
      <c r="DZ92" s="36"/>
      <c r="EA92" s="36"/>
      <c r="EB92" s="36"/>
      <c r="EC92" s="36"/>
      <c r="ED92" s="36"/>
      <c r="EE92" s="36"/>
      <c r="EF92" s="36"/>
      <c r="EG92" s="36"/>
      <c r="EH92" s="36"/>
      <c r="EI92" s="36"/>
      <c r="EJ92" s="36"/>
      <c r="EK92" s="36"/>
      <c r="EL92" s="36"/>
      <c r="EM92" s="36"/>
      <c r="EN92" s="36"/>
      <c r="EO92" s="36"/>
      <c r="EP92" s="36"/>
      <c r="EQ92" s="36"/>
      <c r="ER92" s="36"/>
    </row>
    <row r="93" spans="1:148" s="81" customFormat="1" x14ac:dyDescent="0.2">
      <c r="A93" s="82"/>
      <c r="B93" s="82"/>
      <c r="C93" s="82"/>
      <c r="D93" s="82"/>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36"/>
      <c r="BC93" s="36"/>
      <c r="BD93" s="36"/>
      <c r="BE93" s="36"/>
      <c r="BF93" s="36"/>
      <c r="BG93" s="36"/>
      <c r="BH93" s="36"/>
      <c r="BI93" s="36"/>
      <c r="BJ93" s="36"/>
      <c r="BK93" s="36"/>
      <c r="BL93" s="36"/>
      <c r="BM93" s="36"/>
      <c r="BN93" s="36"/>
      <c r="BO93" s="36"/>
      <c r="BP93" s="36"/>
      <c r="BQ93" s="36"/>
      <c r="BR93" s="36"/>
      <c r="BS93" s="36"/>
      <c r="BT93" s="36"/>
      <c r="BU93" s="36"/>
      <c r="BV93" s="36"/>
      <c r="BW93" s="36"/>
      <c r="BX93" s="36"/>
      <c r="BY93" s="36"/>
      <c r="BZ93" s="36"/>
      <c r="CA93" s="36"/>
      <c r="CB93" s="36"/>
      <c r="CC93" s="36"/>
      <c r="CD93" s="36"/>
      <c r="CE93" s="36"/>
      <c r="CF93" s="36"/>
      <c r="CG93" s="36"/>
      <c r="CH93" s="36"/>
      <c r="CI93" s="36"/>
      <c r="CJ93" s="36"/>
      <c r="CK93" s="36"/>
      <c r="CL93" s="36"/>
      <c r="CM93" s="36"/>
      <c r="CN93" s="36"/>
      <c r="CO93" s="36"/>
      <c r="CP93" s="36"/>
      <c r="CQ93" s="36"/>
      <c r="CR93" s="36"/>
      <c r="CS93" s="36"/>
      <c r="CT93" s="36"/>
      <c r="CU93" s="36"/>
      <c r="CV93" s="36"/>
      <c r="CW93" s="36"/>
      <c r="CX93" s="36"/>
      <c r="CY93" s="36"/>
      <c r="CZ93" s="36"/>
      <c r="DA93" s="36"/>
      <c r="DB93" s="36"/>
      <c r="DC93" s="36"/>
      <c r="DD93" s="36"/>
      <c r="DE93" s="36"/>
      <c r="DF93" s="36"/>
      <c r="DG93" s="36"/>
      <c r="DH93" s="36"/>
      <c r="DI93" s="36"/>
      <c r="DJ93" s="36"/>
      <c r="DK93" s="36"/>
      <c r="DL93" s="36"/>
      <c r="DM93" s="36"/>
      <c r="DN93" s="36"/>
      <c r="DO93" s="36"/>
      <c r="DP93" s="36"/>
      <c r="DQ93" s="36"/>
      <c r="DR93" s="36"/>
      <c r="DS93" s="36"/>
      <c r="DT93" s="36"/>
      <c r="DU93" s="36"/>
      <c r="DV93" s="36"/>
      <c r="DW93" s="36"/>
      <c r="DX93" s="36"/>
      <c r="DY93" s="36"/>
      <c r="DZ93" s="36"/>
      <c r="EA93" s="36"/>
      <c r="EB93" s="36"/>
      <c r="EC93" s="36"/>
      <c r="ED93" s="36"/>
      <c r="EE93" s="36"/>
      <c r="EF93" s="36"/>
      <c r="EG93" s="36"/>
      <c r="EH93" s="36"/>
      <c r="EI93" s="36"/>
      <c r="EJ93" s="36"/>
      <c r="EK93" s="36"/>
      <c r="EL93" s="36"/>
      <c r="EM93" s="36"/>
      <c r="EN93" s="36"/>
      <c r="EO93" s="36"/>
      <c r="EP93" s="36"/>
      <c r="EQ93" s="36"/>
      <c r="ER93" s="36"/>
    </row>
    <row r="94" spans="1:148" s="81" customFormat="1" x14ac:dyDescent="0.2">
      <c r="A94" s="82"/>
      <c r="B94" s="82"/>
      <c r="C94" s="82"/>
      <c r="D94" s="82"/>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6"/>
      <c r="AY94" s="36"/>
      <c r="AZ94" s="36"/>
      <c r="BA94" s="36"/>
      <c r="BB94" s="36"/>
      <c r="BC94" s="36"/>
      <c r="BD94" s="36"/>
      <c r="BE94" s="36"/>
      <c r="BF94" s="36"/>
      <c r="BG94" s="36"/>
      <c r="BH94" s="36"/>
      <c r="BI94" s="36"/>
      <c r="BJ94" s="36"/>
      <c r="BK94" s="36"/>
      <c r="BL94" s="36"/>
      <c r="BM94" s="36"/>
      <c r="BN94" s="36"/>
      <c r="BO94" s="36"/>
      <c r="BP94" s="36"/>
      <c r="BQ94" s="36"/>
      <c r="BR94" s="36"/>
      <c r="BS94" s="36"/>
      <c r="BT94" s="36"/>
      <c r="BU94" s="36"/>
      <c r="BV94" s="36"/>
      <c r="BW94" s="36"/>
      <c r="BX94" s="36"/>
      <c r="BY94" s="36"/>
      <c r="BZ94" s="36"/>
      <c r="CA94" s="36"/>
      <c r="CB94" s="36"/>
      <c r="CC94" s="36"/>
      <c r="CD94" s="36"/>
      <c r="CE94" s="36"/>
      <c r="CF94" s="36"/>
      <c r="CG94" s="36"/>
      <c r="CH94" s="36"/>
      <c r="CI94" s="36"/>
      <c r="CJ94" s="36"/>
      <c r="CK94" s="36"/>
      <c r="CL94" s="36"/>
      <c r="CM94" s="36"/>
      <c r="CN94" s="36"/>
      <c r="CO94" s="36"/>
      <c r="CP94" s="36"/>
      <c r="CQ94" s="36"/>
      <c r="CR94" s="36"/>
      <c r="CS94" s="36"/>
      <c r="CT94" s="36"/>
      <c r="CU94" s="36"/>
      <c r="CV94" s="36"/>
      <c r="CW94" s="36"/>
      <c r="CX94" s="36"/>
      <c r="CY94" s="36"/>
      <c r="CZ94" s="36"/>
      <c r="DA94" s="36"/>
      <c r="DB94" s="36"/>
      <c r="DC94" s="36"/>
      <c r="DD94" s="36"/>
      <c r="DE94" s="36"/>
      <c r="DF94" s="36"/>
      <c r="DG94" s="36"/>
      <c r="DH94" s="36"/>
      <c r="DI94" s="36"/>
      <c r="DJ94" s="36"/>
      <c r="DK94" s="36"/>
      <c r="DL94" s="36"/>
      <c r="DM94" s="36"/>
      <c r="DN94" s="36"/>
      <c r="DO94" s="36"/>
      <c r="DP94" s="36"/>
      <c r="DQ94" s="36"/>
      <c r="DR94" s="36"/>
      <c r="DS94" s="36"/>
      <c r="DT94" s="36"/>
      <c r="DU94" s="36"/>
      <c r="DV94" s="36"/>
      <c r="DW94" s="36"/>
      <c r="DX94" s="36"/>
      <c r="DY94" s="36"/>
      <c r="DZ94" s="36"/>
      <c r="EA94" s="36"/>
      <c r="EB94" s="36"/>
      <c r="EC94" s="36"/>
      <c r="ED94" s="36"/>
      <c r="EE94" s="36"/>
      <c r="EF94" s="36"/>
      <c r="EG94" s="36"/>
      <c r="EH94" s="36"/>
      <c r="EI94" s="36"/>
      <c r="EJ94" s="36"/>
      <c r="EK94" s="36"/>
      <c r="EL94" s="36"/>
      <c r="EM94" s="36"/>
      <c r="EN94" s="36"/>
      <c r="EO94" s="36"/>
      <c r="EP94" s="36"/>
      <c r="EQ94" s="36"/>
      <c r="ER94" s="36"/>
    </row>
    <row r="95" spans="1:148" s="81" customFormat="1" x14ac:dyDescent="0.2">
      <c r="A95" s="82"/>
      <c r="B95" s="82"/>
      <c r="C95" s="82"/>
      <c r="D95" s="82"/>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6"/>
      <c r="AY95" s="36"/>
      <c r="AZ95" s="36"/>
      <c r="BA95" s="36"/>
      <c r="BB95" s="36"/>
      <c r="BC95" s="36"/>
      <c r="BD95" s="36"/>
      <c r="BE95" s="36"/>
      <c r="BF95" s="36"/>
      <c r="BG95" s="36"/>
      <c r="BH95" s="36"/>
      <c r="BI95" s="36"/>
      <c r="BJ95" s="36"/>
      <c r="BK95" s="36"/>
      <c r="BL95" s="36"/>
      <c r="BM95" s="36"/>
      <c r="BN95" s="36"/>
      <c r="BO95" s="36"/>
      <c r="BP95" s="36"/>
      <c r="BQ95" s="36"/>
      <c r="BR95" s="36"/>
      <c r="BS95" s="36"/>
      <c r="BT95" s="36"/>
      <c r="BU95" s="36"/>
      <c r="BV95" s="36"/>
      <c r="BW95" s="36"/>
      <c r="BX95" s="36"/>
      <c r="BY95" s="36"/>
      <c r="BZ95" s="36"/>
      <c r="CA95" s="36"/>
      <c r="CB95" s="36"/>
      <c r="CC95" s="36"/>
      <c r="CD95" s="36"/>
      <c r="CE95" s="36"/>
      <c r="CF95" s="36"/>
      <c r="CG95" s="36"/>
      <c r="CH95" s="36"/>
      <c r="CI95" s="36"/>
      <c r="CJ95" s="36"/>
      <c r="CK95" s="36"/>
      <c r="CL95" s="36"/>
      <c r="CM95" s="36"/>
      <c r="CN95" s="36"/>
      <c r="CO95" s="36"/>
      <c r="CP95" s="36"/>
      <c r="CQ95" s="36"/>
      <c r="CR95" s="36"/>
      <c r="CS95" s="36"/>
      <c r="CT95" s="36"/>
      <c r="CU95" s="36"/>
      <c r="CV95" s="36"/>
      <c r="CW95" s="36"/>
      <c r="CX95" s="36"/>
      <c r="CY95" s="36"/>
      <c r="CZ95" s="36"/>
      <c r="DA95" s="36"/>
      <c r="DB95" s="36"/>
      <c r="DC95" s="36"/>
      <c r="DD95" s="36"/>
      <c r="DE95" s="36"/>
      <c r="DF95" s="36"/>
      <c r="DG95" s="36"/>
      <c r="DH95" s="36"/>
      <c r="DI95" s="36"/>
      <c r="DJ95" s="36"/>
      <c r="DK95" s="36"/>
      <c r="DL95" s="36"/>
      <c r="DM95" s="36"/>
      <c r="DN95" s="36"/>
      <c r="DO95" s="36"/>
      <c r="DP95" s="36"/>
      <c r="DQ95" s="36"/>
      <c r="DR95" s="36"/>
      <c r="DS95" s="36"/>
      <c r="DT95" s="36"/>
      <c r="DU95" s="36"/>
      <c r="DV95" s="36"/>
      <c r="DW95" s="36"/>
      <c r="DX95" s="36"/>
      <c r="DY95" s="36"/>
      <c r="DZ95" s="36"/>
      <c r="EA95" s="36"/>
      <c r="EB95" s="36"/>
      <c r="EC95" s="36"/>
      <c r="ED95" s="36"/>
      <c r="EE95" s="36"/>
      <c r="EF95" s="36"/>
      <c r="EG95" s="36"/>
      <c r="EH95" s="36"/>
      <c r="EI95" s="36"/>
      <c r="EJ95" s="36"/>
      <c r="EK95" s="36"/>
      <c r="EL95" s="36"/>
      <c r="EM95" s="36"/>
      <c r="EN95" s="36"/>
      <c r="EO95" s="36"/>
      <c r="EP95" s="36"/>
      <c r="EQ95" s="36"/>
      <c r="ER95" s="36"/>
    </row>
    <row r="96" spans="1:148" s="81" customFormat="1" x14ac:dyDescent="0.2">
      <c r="A96" s="82"/>
      <c r="B96" s="82"/>
      <c r="C96" s="82"/>
      <c r="D96" s="82"/>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6"/>
      <c r="AY96" s="36"/>
      <c r="AZ96" s="36"/>
      <c r="BA96" s="36"/>
      <c r="BB96" s="36"/>
      <c r="BC96" s="36"/>
      <c r="BD96" s="36"/>
      <c r="BE96" s="36"/>
      <c r="BF96" s="36"/>
      <c r="BG96" s="36"/>
      <c r="BH96" s="36"/>
      <c r="BI96" s="36"/>
      <c r="BJ96" s="36"/>
      <c r="BK96" s="36"/>
      <c r="BL96" s="36"/>
      <c r="BM96" s="36"/>
      <c r="BN96" s="36"/>
      <c r="BO96" s="36"/>
      <c r="BP96" s="36"/>
      <c r="BQ96" s="36"/>
      <c r="BR96" s="36"/>
      <c r="BS96" s="36"/>
      <c r="BT96" s="36"/>
      <c r="BU96" s="36"/>
      <c r="BV96" s="36"/>
      <c r="BW96" s="36"/>
      <c r="BX96" s="36"/>
      <c r="BY96" s="36"/>
      <c r="BZ96" s="36"/>
      <c r="CA96" s="36"/>
      <c r="CB96" s="36"/>
      <c r="CC96" s="36"/>
      <c r="CD96" s="36"/>
      <c r="CE96" s="36"/>
      <c r="CF96" s="36"/>
      <c r="CG96" s="36"/>
      <c r="CH96" s="36"/>
      <c r="CI96" s="36"/>
      <c r="CJ96" s="36"/>
      <c r="CK96" s="36"/>
      <c r="CL96" s="36"/>
      <c r="CM96" s="36"/>
      <c r="CN96" s="36"/>
      <c r="CO96" s="36"/>
      <c r="CP96" s="36"/>
      <c r="CQ96" s="36"/>
      <c r="CR96" s="36"/>
      <c r="CS96" s="36"/>
      <c r="CT96" s="36"/>
      <c r="CU96" s="36"/>
      <c r="CV96" s="36"/>
      <c r="CW96" s="36"/>
      <c r="CX96" s="36"/>
      <c r="CY96" s="36"/>
      <c r="CZ96" s="36"/>
      <c r="DA96" s="36"/>
      <c r="DB96" s="36"/>
      <c r="DC96" s="36"/>
      <c r="DD96" s="36"/>
      <c r="DE96" s="36"/>
      <c r="DF96" s="36"/>
      <c r="DG96" s="36"/>
      <c r="DH96" s="36"/>
      <c r="DI96" s="36"/>
      <c r="DJ96" s="36"/>
      <c r="DK96" s="36"/>
      <c r="DL96" s="36"/>
      <c r="DM96" s="36"/>
      <c r="DN96" s="36"/>
      <c r="DO96" s="36"/>
      <c r="DP96" s="36"/>
      <c r="DQ96" s="36"/>
      <c r="DR96" s="36"/>
      <c r="DS96" s="36"/>
      <c r="DT96" s="36"/>
      <c r="DU96" s="36"/>
      <c r="DV96" s="36"/>
      <c r="DW96" s="36"/>
      <c r="DX96" s="36"/>
      <c r="DY96" s="36"/>
      <c r="DZ96" s="36"/>
      <c r="EA96" s="36"/>
      <c r="EB96" s="36"/>
      <c r="EC96" s="36"/>
      <c r="ED96" s="36"/>
      <c r="EE96" s="36"/>
      <c r="EF96" s="36"/>
      <c r="EG96" s="36"/>
      <c r="EH96" s="36"/>
      <c r="EI96" s="36"/>
      <c r="EJ96" s="36"/>
      <c r="EK96" s="36"/>
      <c r="EL96" s="36"/>
      <c r="EM96" s="36"/>
      <c r="EN96" s="36"/>
      <c r="EO96" s="36"/>
      <c r="EP96" s="36"/>
      <c r="EQ96" s="36"/>
      <c r="ER96" s="36"/>
    </row>
    <row r="97" spans="1:148" s="81" customFormat="1" x14ac:dyDescent="0.2">
      <c r="A97" s="82"/>
      <c r="B97" s="82"/>
      <c r="C97" s="82"/>
      <c r="D97" s="82"/>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c r="BJ97" s="36"/>
      <c r="BK97" s="36"/>
      <c r="BL97" s="36"/>
      <c r="BM97" s="36"/>
      <c r="BN97" s="36"/>
      <c r="BO97" s="36"/>
      <c r="BP97" s="36"/>
      <c r="BQ97" s="36"/>
      <c r="BR97" s="36"/>
      <c r="BS97" s="36"/>
      <c r="BT97" s="36"/>
      <c r="BU97" s="36"/>
      <c r="BV97" s="36"/>
      <c r="BW97" s="36"/>
      <c r="BX97" s="36"/>
      <c r="BY97" s="36"/>
      <c r="BZ97" s="36"/>
      <c r="CA97" s="36"/>
      <c r="CB97" s="36"/>
      <c r="CC97" s="36"/>
      <c r="CD97" s="36"/>
      <c r="CE97" s="36"/>
      <c r="CF97" s="36"/>
      <c r="CG97" s="36"/>
      <c r="CH97" s="36"/>
      <c r="CI97" s="36"/>
      <c r="CJ97" s="36"/>
      <c r="CK97" s="36"/>
      <c r="CL97" s="36"/>
      <c r="CM97" s="36"/>
      <c r="CN97" s="36"/>
      <c r="CO97" s="36"/>
      <c r="CP97" s="36"/>
      <c r="CQ97" s="36"/>
      <c r="CR97" s="36"/>
      <c r="CS97" s="36"/>
      <c r="CT97" s="36"/>
      <c r="CU97" s="36"/>
      <c r="CV97" s="36"/>
      <c r="CW97" s="36"/>
      <c r="CX97" s="36"/>
      <c r="CY97" s="36"/>
      <c r="CZ97" s="36"/>
      <c r="DA97" s="36"/>
      <c r="DB97" s="36"/>
      <c r="DC97" s="36"/>
      <c r="DD97" s="36"/>
      <c r="DE97" s="36"/>
      <c r="DF97" s="36"/>
      <c r="DG97" s="36"/>
      <c r="DH97" s="36"/>
      <c r="DI97" s="36"/>
      <c r="DJ97" s="36"/>
      <c r="DK97" s="36"/>
      <c r="DL97" s="36"/>
      <c r="DM97" s="36"/>
      <c r="DN97" s="36"/>
      <c r="DO97" s="36"/>
      <c r="DP97" s="36"/>
      <c r="DQ97" s="36"/>
      <c r="DR97" s="36"/>
      <c r="DS97" s="36"/>
      <c r="DT97" s="36"/>
      <c r="DU97" s="36"/>
      <c r="DV97" s="36"/>
      <c r="DW97" s="36"/>
      <c r="DX97" s="36"/>
      <c r="DY97" s="36"/>
      <c r="DZ97" s="36"/>
      <c r="EA97" s="36"/>
      <c r="EB97" s="36"/>
      <c r="EC97" s="36"/>
      <c r="ED97" s="36"/>
      <c r="EE97" s="36"/>
      <c r="EF97" s="36"/>
      <c r="EG97" s="36"/>
      <c r="EH97" s="36"/>
      <c r="EI97" s="36"/>
      <c r="EJ97" s="36"/>
      <c r="EK97" s="36"/>
      <c r="EL97" s="36"/>
      <c r="EM97" s="36"/>
      <c r="EN97" s="36"/>
      <c r="EO97" s="36"/>
      <c r="EP97" s="36"/>
      <c r="EQ97" s="36"/>
      <c r="ER97" s="36"/>
    </row>
    <row r="98" spans="1:148" s="81" customFormat="1" x14ac:dyDescent="0.2">
      <c r="A98" s="82"/>
      <c r="B98" s="82"/>
      <c r="C98" s="82"/>
      <c r="D98" s="82"/>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36"/>
      <c r="BS98" s="36"/>
      <c r="BT98" s="36"/>
      <c r="BU98" s="36"/>
      <c r="BV98" s="36"/>
      <c r="BW98" s="36"/>
      <c r="BX98" s="36"/>
      <c r="BY98" s="36"/>
      <c r="BZ98" s="36"/>
      <c r="CA98" s="36"/>
      <c r="CB98" s="36"/>
      <c r="CC98" s="36"/>
      <c r="CD98" s="36"/>
      <c r="CE98" s="36"/>
      <c r="CF98" s="36"/>
      <c r="CG98" s="36"/>
      <c r="CH98" s="36"/>
      <c r="CI98" s="36"/>
      <c r="CJ98" s="36"/>
      <c r="CK98" s="36"/>
      <c r="CL98" s="36"/>
      <c r="CM98" s="36"/>
      <c r="CN98" s="36"/>
      <c r="CO98" s="36"/>
      <c r="CP98" s="36"/>
      <c r="CQ98" s="36"/>
      <c r="CR98" s="36"/>
      <c r="CS98" s="36"/>
      <c r="CT98" s="36"/>
      <c r="CU98" s="36"/>
      <c r="CV98" s="36"/>
      <c r="CW98" s="36"/>
      <c r="CX98" s="36"/>
      <c r="CY98" s="36"/>
      <c r="CZ98" s="36"/>
      <c r="DA98" s="36"/>
      <c r="DB98" s="36"/>
      <c r="DC98" s="36"/>
      <c r="DD98" s="36"/>
      <c r="DE98" s="36"/>
      <c r="DF98" s="36"/>
      <c r="DG98" s="36"/>
      <c r="DH98" s="36"/>
      <c r="DI98" s="36"/>
      <c r="DJ98" s="36"/>
      <c r="DK98" s="36"/>
      <c r="DL98" s="36"/>
      <c r="DM98" s="36"/>
      <c r="DN98" s="36"/>
      <c r="DO98" s="36"/>
      <c r="DP98" s="36"/>
      <c r="DQ98" s="36"/>
      <c r="DR98" s="36"/>
      <c r="DS98" s="36"/>
      <c r="DT98" s="36"/>
      <c r="DU98" s="36"/>
      <c r="DV98" s="36"/>
      <c r="DW98" s="36"/>
      <c r="DX98" s="36"/>
      <c r="DY98" s="36"/>
      <c r="DZ98" s="36"/>
      <c r="EA98" s="36"/>
      <c r="EB98" s="36"/>
      <c r="EC98" s="36"/>
      <c r="ED98" s="36"/>
      <c r="EE98" s="36"/>
      <c r="EF98" s="36"/>
      <c r="EG98" s="36"/>
      <c r="EH98" s="36"/>
      <c r="EI98" s="36"/>
      <c r="EJ98" s="36"/>
      <c r="EK98" s="36"/>
      <c r="EL98" s="36"/>
      <c r="EM98" s="36"/>
      <c r="EN98" s="36"/>
      <c r="EO98" s="36"/>
      <c r="EP98" s="36"/>
      <c r="EQ98" s="36"/>
      <c r="ER98" s="36"/>
    </row>
    <row r="99" spans="1:148" s="81" customFormat="1" x14ac:dyDescent="0.2">
      <c r="A99" s="82"/>
      <c r="B99" s="82"/>
      <c r="C99" s="82"/>
      <c r="D99" s="82"/>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6"/>
      <c r="AY99" s="36"/>
      <c r="AZ99" s="36"/>
      <c r="BA99" s="36"/>
      <c r="BB99" s="36"/>
      <c r="BC99" s="36"/>
      <c r="BD99" s="36"/>
      <c r="BE99" s="36"/>
      <c r="BF99" s="36"/>
      <c r="BG99" s="36"/>
      <c r="BH99" s="36"/>
      <c r="BI99" s="36"/>
      <c r="BJ99" s="36"/>
      <c r="BK99" s="36"/>
      <c r="BL99" s="36"/>
      <c r="BM99" s="36"/>
      <c r="BN99" s="36"/>
      <c r="BO99" s="36"/>
      <c r="BP99" s="36"/>
      <c r="BQ99" s="36"/>
      <c r="BR99" s="36"/>
      <c r="BS99" s="36"/>
      <c r="BT99" s="36"/>
      <c r="BU99" s="36"/>
      <c r="BV99" s="36"/>
      <c r="BW99" s="36"/>
      <c r="BX99" s="36"/>
      <c r="BY99" s="36"/>
      <c r="BZ99" s="36"/>
      <c r="CA99" s="36"/>
      <c r="CB99" s="36"/>
      <c r="CC99" s="36"/>
      <c r="CD99" s="36"/>
      <c r="CE99" s="36"/>
      <c r="CF99" s="36"/>
      <c r="CG99" s="36"/>
      <c r="CH99" s="36"/>
      <c r="CI99" s="36"/>
      <c r="CJ99" s="36"/>
      <c r="CK99" s="36"/>
      <c r="CL99" s="36"/>
      <c r="CM99" s="36"/>
      <c r="CN99" s="36"/>
      <c r="CO99" s="36"/>
      <c r="CP99" s="36"/>
      <c r="CQ99" s="36"/>
      <c r="CR99" s="36"/>
      <c r="CS99" s="36"/>
      <c r="CT99" s="36"/>
      <c r="CU99" s="36"/>
      <c r="CV99" s="36"/>
      <c r="CW99" s="36"/>
      <c r="CX99" s="36"/>
      <c r="CY99" s="36"/>
      <c r="CZ99" s="36"/>
      <c r="DA99" s="36"/>
      <c r="DB99" s="36"/>
      <c r="DC99" s="36"/>
      <c r="DD99" s="36"/>
      <c r="DE99" s="36"/>
      <c r="DF99" s="36"/>
      <c r="DG99" s="36"/>
      <c r="DH99" s="36"/>
      <c r="DI99" s="36"/>
      <c r="DJ99" s="36"/>
      <c r="DK99" s="36"/>
      <c r="DL99" s="36"/>
      <c r="DM99" s="36"/>
      <c r="DN99" s="36"/>
      <c r="DO99" s="36"/>
      <c r="DP99" s="36"/>
      <c r="DQ99" s="36"/>
      <c r="DR99" s="36"/>
      <c r="DS99" s="36"/>
      <c r="DT99" s="36"/>
      <c r="DU99" s="36"/>
      <c r="DV99" s="36"/>
      <c r="DW99" s="36"/>
      <c r="DX99" s="36"/>
      <c r="DY99" s="36"/>
      <c r="DZ99" s="36"/>
      <c r="EA99" s="36"/>
      <c r="EB99" s="36"/>
      <c r="EC99" s="36"/>
      <c r="ED99" s="36"/>
      <c r="EE99" s="36"/>
      <c r="EF99" s="36"/>
      <c r="EG99" s="36"/>
      <c r="EH99" s="36"/>
      <c r="EI99" s="36"/>
      <c r="EJ99" s="36"/>
      <c r="EK99" s="36"/>
      <c r="EL99" s="36"/>
      <c r="EM99" s="36"/>
      <c r="EN99" s="36"/>
      <c r="EO99" s="36"/>
      <c r="EP99" s="36"/>
      <c r="EQ99" s="36"/>
      <c r="ER99" s="36"/>
    </row>
    <row r="100" spans="1:148" s="81" customFormat="1" x14ac:dyDescent="0.2">
      <c r="A100" s="82"/>
      <c r="B100" s="82"/>
      <c r="C100" s="82"/>
      <c r="D100" s="82"/>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6"/>
      <c r="AY100" s="36"/>
      <c r="AZ100" s="36"/>
      <c r="BA100" s="36"/>
      <c r="BB100" s="36"/>
      <c r="BC100" s="36"/>
      <c r="BD100" s="36"/>
      <c r="BE100" s="36"/>
      <c r="BF100" s="36"/>
      <c r="BG100" s="36"/>
      <c r="BH100" s="36"/>
      <c r="BI100" s="36"/>
      <c r="BJ100" s="36"/>
      <c r="BK100" s="36"/>
      <c r="BL100" s="36"/>
      <c r="BM100" s="36"/>
      <c r="BN100" s="36"/>
      <c r="BO100" s="36"/>
      <c r="BP100" s="36"/>
      <c r="BQ100" s="36"/>
      <c r="BR100" s="36"/>
      <c r="BS100" s="36"/>
      <c r="BT100" s="36"/>
      <c r="BU100" s="36"/>
      <c r="BV100" s="36"/>
      <c r="BW100" s="36"/>
      <c r="BX100" s="36"/>
      <c r="BY100" s="36"/>
      <c r="BZ100" s="36"/>
      <c r="CA100" s="36"/>
      <c r="CB100" s="36"/>
      <c r="CC100" s="36"/>
      <c r="CD100" s="36"/>
      <c r="CE100" s="36"/>
      <c r="CF100" s="36"/>
      <c r="CG100" s="36"/>
      <c r="CH100" s="36"/>
      <c r="CI100" s="36"/>
      <c r="CJ100" s="36"/>
      <c r="CK100" s="36"/>
      <c r="CL100" s="36"/>
      <c r="CM100" s="36"/>
      <c r="CN100" s="36"/>
      <c r="CO100" s="36"/>
      <c r="CP100" s="36"/>
      <c r="CQ100" s="36"/>
      <c r="CR100" s="36"/>
      <c r="CS100" s="36"/>
      <c r="CT100" s="36"/>
      <c r="CU100" s="36"/>
      <c r="CV100" s="36"/>
      <c r="CW100" s="36"/>
      <c r="CX100" s="36"/>
      <c r="CY100" s="36"/>
      <c r="CZ100" s="36"/>
      <c r="DA100" s="36"/>
      <c r="DB100" s="36"/>
      <c r="DC100" s="36"/>
      <c r="DD100" s="36"/>
      <c r="DE100" s="36"/>
      <c r="DF100" s="36"/>
      <c r="DG100" s="36"/>
      <c r="DH100" s="36"/>
      <c r="DI100" s="36"/>
      <c r="DJ100" s="36"/>
      <c r="DK100" s="36"/>
      <c r="DL100" s="36"/>
      <c r="DM100" s="36"/>
      <c r="DN100" s="36"/>
      <c r="DO100" s="36"/>
      <c r="DP100" s="36"/>
      <c r="DQ100" s="36"/>
      <c r="DR100" s="36"/>
      <c r="DS100" s="36"/>
      <c r="DT100" s="36"/>
      <c r="DU100" s="36"/>
      <c r="DV100" s="36"/>
      <c r="DW100" s="36"/>
      <c r="DX100" s="36"/>
      <c r="DY100" s="36"/>
      <c r="DZ100" s="36"/>
      <c r="EA100" s="36"/>
      <c r="EB100" s="36"/>
      <c r="EC100" s="36"/>
      <c r="ED100" s="36"/>
      <c r="EE100" s="36"/>
      <c r="EF100" s="36"/>
      <c r="EG100" s="36"/>
      <c r="EH100" s="36"/>
      <c r="EI100" s="36"/>
      <c r="EJ100" s="36"/>
      <c r="EK100" s="36"/>
      <c r="EL100" s="36"/>
      <c r="EM100" s="36"/>
      <c r="EN100" s="36"/>
      <c r="EO100" s="36"/>
      <c r="EP100" s="36"/>
      <c r="EQ100" s="36"/>
      <c r="ER100" s="36"/>
    </row>
    <row r="101" spans="1:148" s="81" customFormat="1" x14ac:dyDescent="0.2">
      <c r="A101" s="82"/>
      <c r="B101" s="82"/>
      <c r="C101" s="82"/>
      <c r="D101" s="82"/>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6"/>
      <c r="AY101" s="36"/>
      <c r="AZ101" s="36"/>
      <c r="BA101" s="36"/>
      <c r="BB101" s="36"/>
      <c r="BC101" s="36"/>
      <c r="BD101" s="36"/>
      <c r="BE101" s="36"/>
      <c r="BF101" s="36"/>
      <c r="BG101" s="36"/>
      <c r="BH101" s="36"/>
      <c r="BI101" s="36"/>
      <c r="BJ101" s="36"/>
      <c r="BK101" s="36"/>
      <c r="BL101" s="36"/>
      <c r="BM101" s="36"/>
      <c r="BN101" s="36"/>
      <c r="BO101" s="36"/>
      <c r="BP101" s="36"/>
      <c r="BQ101" s="36"/>
      <c r="BR101" s="36"/>
      <c r="BS101" s="36"/>
      <c r="BT101" s="36"/>
      <c r="BU101" s="36"/>
      <c r="BV101" s="36"/>
      <c r="BW101" s="36"/>
      <c r="BX101" s="36"/>
      <c r="BY101" s="36"/>
      <c r="BZ101" s="36"/>
      <c r="CA101" s="36"/>
      <c r="CB101" s="36"/>
      <c r="CC101" s="36"/>
      <c r="CD101" s="36"/>
      <c r="CE101" s="36"/>
      <c r="CF101" s="36"/>
      <c r="CG101" s="36"/>
      <c r="CH101" s="36"/>
      <c r="CI101" s="36"/>
      <c r="CJ101" s="36"/>
      <c r="CK101" s="36"/>
      <c r="CL101" s="36"/>
      <c r="CM101" s="36"/>
      <c r="CN101" s="36"/>
      <c r="CO101" s="36"/>
      <c r="CP101" s="36"/>
      <c r="CQ101" s="36"/>
      <c r="CR101" s="36"/>
      <c r="CS101" s="36"/>
      <c r="CT101" s="36"/>
      <c r="CU101" s="36"/>
      <c r="CV101" s="36"/>
      <c r="CW101" s="36"/>
      <c r="CX101" s="36"/>
      <c r="CY101" s="36"/>
      <c r="CZ101" s="36"/>
      <c r="DA101" s="36"/>
      <c r="DB101" s="36"/>
      <c r="DC101" s="36"/>
      <c r="DD101" s="36"/>
      <c r="DE101" s="36"/>
      <c r="DF101" s="36"/>
      <c r="DG101" s="36"/>
      <c r="DH101" s="36"/>
      <c r="DI101" s="36"/>
      <c r="DJ101" s="36"/>
      <c r="DK101" s="36"/>
      <c r="DL101" s="36"/>
      <c r="DM101" s="36"/>
      <c r="DN101" s="36"/>
      <c r="DO101" s="36"/>
      <c r="DP101" s="36"/>
      <c r="DQ101" s="36"/>
      <c r="DR101" s="36"/>
      <c r="DS101" s="36"/>
      <c r="DT101" s="36"/>
      <c r="DU101" s="36"/>
      <c r="DV101" s="36"/>
      <c r="DW101" s="36"/>
      <c r="DX101" s="36"/>
      <c r="DY101" s="36"/>
      <c r="DZ101" s="36"/>
      <c r="EA101" s="36"/>
      <c r="EB101" s="36"/>
      <c r="EC101" s="36"/>
      <c r="ED101" s="36"/>
      <c r="EE101" s="36"/>
      <c r="EF101" s="36"/>
      <c r="EG101" s="36"/>
      <c r="EH101" s="36"/>
      <c r="EI101" s="36"/>
      <c r="EJ101" s="36"/>
      <c r="EK101" s="36"/>
      <c r="EL101" s="36"/>
      <c r="EM101" s="36"/>
      <c r="EN101" s="36"/>
      <c r="EO101" s="36"/>
      <c r="EP101" s="36"/>
      <c r="EQ101" s="36"/>
      <c r="ER101" s="36"/>
    </row>
    <row r="102" spans="1:148" s="81" customFormat="1" x14ac:dyDescent="0.2">
      <c r="A102" s="82"/>
      <c r="B102" s="82"/>
      <c r="C102" s="82"/>
      <c r="D102" s="82"/>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6"/>
      <c r="AY102" s="36"/>
      <c r="AZ102" s="36"/>
      <c r="BA102" s="36"/>
      <c r="BB102" s="36"/>
      <c r="BC102" s="36"/>
      <c r="BD102" s="36"/>
      <c r="BE102" s="36"/>
      <c r="BF102" s="36"/>
      <c r="BG102" s="36"/>
      <c r="BH102" s="36"/>
      <c r="BI102" s="36"/>
      <c r="BJ102" s="36"/>
      <c r="BK102" s="36"/>
      <c r="BL102" s="36"/>
      <c r="BM102" s="36"/>
      <c r="BN102" s="36"/>
      <c r="BO102" s="36"/>
      <c r="BP102" s="36"/>
      <c r="BQ102" s="36"/>
      <c r="BR102" s="36"/>
      <c r="BS102" s="36"/>
      <c r="BT102" s="36"/>
      <c r="BU102" s="36"/>
      <c r="BV102" s="36"/>
      <c r="BW102" s="36"/>
      <c r="BX102" s="36"/>
      <c r="BY102" s="36"/>
      <c r="BZ102" s="36"/>
      <c r="CA102" s="36"/>
      <c r="CB102" s="36"/>
      <c r="CC102" s="36"/>
      <c r="CD102" s="36"/>
      <c r="CE102" s="36"/>
      <c r="CF102" s="36"/>
      <c r="CG102" s="36"/>
      <c r="CH102" s="36"/>
      <c r="CI102" s="36"/>
      <c r="CJ102" s="36"/>
      <c r="CK102" s="36"/>
      <c r="CL102" s="36"/>
      <c r="CM102" s="36"/>
      <c r="CN102" s="36"/>
      <c r="CO102" s="36"/>
      <c r="CP102" s="36"/>
      <c r="CQ102" s="36"/>
      <c r="CR102" s="36"/>
      <c r="CS102" s="36"/>
      <c r="CT102" s="36"/>
      <c r="CU102" s="36"/>
      <c r="CV102" s="36"/>
      <c r="CW102" s="36"/>
      <c r="CX102" s="36"/>
      <c r="CY102" s="36"/>
      <c r="CZ102" s="36"/>
      <c r="DA102" s="36"/>
      <c r="DB102" s="36"/>
      <c r="DC102" s="36"/>
      <c r="DD102" s="36"/>
      <c r="DE102" s="36"/>
      <c r="DF102" s="36"/>
      <c r="DG102" s="36"/>
      <c r="DH102" s="36"/>
      <c r="DI102" s="36"/>
      <c r="DJ102" s="36"/>
      <c r="DK102" s="36"/>
      <c r="DL102" s="36"/>
      <c r="DM102" s="36"/>
      <c r="DN102" s="36"/>
      <c r="DO102" s="36"/>
      <c r="DP102" s="36"/>
      <c r="DQ102" s="36"/>
      <c r="DR102" s="36"/>
      <c r="DS102" s="36"/>
      <c r="DT102" s="36"/>
      <c r="DU102" s="36"/>
      <c r="DV102" s="36"/>
      <c r="DW102" s="36"/>
      <c r="DX102" s="36"/>
      <c r="DY102" s="36"/>
      <c r="DZ102" s="36"/>
      <c r="EA102" s="36"/>
      <c r="EB102" s="36"/>
      <c r="EC102" s="36"/>
      <c r="ED102" s="36"/>
      <c r="EE102" s="36"/>
      <c r="EF102" s="36"/>
      <c r="EG102" s="36"/>
      <c r="EH102" s="36"/>
      <c r="EI102" s="36"/>
      <c r="EJ102" s="36"/>
      <c r="EK102" s="36"/>
      <c r="EL102" s="36"/>
      <c r="EM102" s="36"/>
      <c r="EN102" s="36"/>
      <c r="EO102" s="36"/>
      <c r="EP102" s="36"/>
      <c r="EQ102" s="36"/>
      <c r="ER102" s="36"/>
    </row>
    <row r="103" spans="1:148" s="81" customFormat="1" x14ac:dyDescent="0.2">
      <c r="A103" s="82"/>
      <c r="B103" s="82"/>
      <c r="C103" s="82"/>
      <c r="D103" s="82"/>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6"/>
      <c r="AY103" s="36"/>
      <c r="AZ103" s="36"/>
      <c r="BA103" s="36"/>
      <c r="BB103" s="36"/>
      <c r="BC103" s="36"/>
      <c r="BD103" s="36"/>
      <c r="BE103" s="36"/>
      <c r="BF103" s="36"/>
      <c r="BG103" s="36"/>
      <c r="BH103" s="36"/>
      <c r="BI103" s="36"/>
      <c r="BJ103" s="36"/>
      <c r="BK103" s="36"/>
      <c r="BL103" s="36"/>
      <c r="BM103" s="36"/>
      <c r="BN103" s="36"/>
      <c r="BO103" s="36"/>
      <c r="BP103" s="36"/>
      <c r="BQ103" s="36"/>
      <c r="BR103" s="36"/>
      <c r="BS103" s="36"/>
      <c r="BT103" s="36"/>
      <c r="BU103" s="36"/>
      <c r="BV103" s="36"/>
      <c r="BW103" s="36"/>
      <c r="BX103" s="36"/>
      <c r="BY103" s="36"/>
      <c r="BZ103" s="36"/>
      <c r="CA103" s="36"/>
      <c r="CB103" s="36"/>
      <c r="CC103" s="36"/>
      <c r="CD103" s="36"/>
      <c r="CE103" s="36"/>
      <c r="CF103" s="36"/>
      <c r="CG103" s="36"/>
      <c r="CH103" s="36"/>
      <c r="CI103" s="36"/>
      <c r="CJ103" s="36"/>
      <c r="CK103" s="36"/>
      <c r="CL103" s="36"/>
      <c r="CM103" s="36"/>
      <c r="CN103" s="36"/>
      <c r="CO103" s="36"/>
      <c r="CP103" s="36"/>
      <c r="CQ103" s="36"/>
      <c r="CR103" s="36"/>
      <c r="CS103" s="36"/>
      <c r="CT103" s="36"/>
      <c r="CU103" s="36"/>
      <c r="CV103" s="36"/>
      <c r="CW103" s="36"/>
      <c r="CX103" s="36"/>
      <c r="CY103" s="36"/>
      <c r="CZ103" s="36"/>
      <c r="DA103" s="36"/>
      <c r="DB103" s="36"/>
      <c r="DC103" s="36"/>
      <c r="DD103" s="36"/>
      <c r="DE103" s="36"/>
      <c r="DF103" s="36"/>
      <c r="DG103" s="36"/>
      <c r="DH103" s="36"/>
      <c r="DI103" s="36"/>
      <c r="DJ103" s="36"/>
      <c r="DK103" s="36"/>
      <c r="DL103" s="36"/>
      <c r="DM103" s="36"/>
      <c r="DN103" s="36"/>
      <c r="DO103" s="36"/>
      <c r="DP103" s="36"/>
      <c r="DQ103" s="36"/>
      <c r="DR103" s="36"/>
      <c r="DS103" s="36"/>
      <c r="DT103" s="36"/>
      <c r="DU103" s="36"/>
      <c r="DV103" s="36"/>
      <c r="DW103" s="36"/>
      <c r="DX103" s="36"/>
      <c r="DY103" s="36"/>
      <c r="DZ103" s="36"/>
      <c r="EA103" s="36"/>
      <c r="EB103" s="36"/>
      <c r="EC103" s="36"/>
      <c r="ED103" s="36"/>
      <c r="EE103" s="36"/>
      <c r="EF103" s="36"/>
      <c r="EG103" s="36"/>
      <c r="EH103" s="36"/>
      <c r="EI103" s="36"/>
      <c r="EJ103" s="36"/>
      <c r="EK103" s="36"/>
      <c r="EL103" s="36"/>
      <c r="EM103" s="36"/>
      <c r="EN103" s="36"/>
      <c r="EO103" s="36"/>
      <c r="EP103" s="36"/>
      <c r="EQ103" s="36"/>
      <c r="ER103" s="36"/>
    </row>
    <row r="104" spans="1:148" s="81" customFormat="1" x14ac:dyDescent="0.2">
      <c r="A104" s="82"/>
      <c r="B104" s="82"/>
      <c r="C104" s="82"/>
      <c r="D104" s="82"/>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6"/>
      <c r="AY104" s="36"/>
      <c r="AZ104" s="36"/>
      <c r="BA104" s="36"/>
      <c r="BB104" s="36"/>
      <c r="BC104" s="36"/>
      <c r="BD104" s="36"/>
      <c r="BE104" s="36"/>
      <c r="BF104" s="36"/>
      <c r="BG104" s="36"/>
      <c r="BH104" s="36"/>
      <c r="BI104" s="36"/>
      <c r="BJ104" s="36"/>
      <c r="BK104" s="36"/>
      <c r="BL104" s="36"/>
      <c r="BM104" s="36"/>
      <c r="BN104" s="36"/>
      <c r="BO104" s="36"/>
      <c r="BP104" s="36"/>
      <c r="BQ104" s="36"/>
      <c r="BR104" s="36"/>
      <c r="BS104" s="36"/>
      <c r="BT104" s="36"/>
      <c r="BU104" s="36"/>
      <c r="BV104" s="36"/>
      <c r="BW104" s="36"/>
      <c r="BX104" s="36"/>
      <c r="BY104" s="36"/>
      <c r="BZ104" s="36"/>
      <c r="CA104" s="36"/>
      <c r="CB104" s="36"/>
      <c r="CC104" s="36"/>
      <c r="CD104" s="36"/>
      <c r="CE104" s="36"/>
      <c r="CF104" s="36"/>
      <c r="CG104" s="36"/>
      <c r="CH104" s="36"/>
      <c r="CI104" s="36"/>
      <c r="CJ104" s="36"/>
      <c r="CK104" s="36"/>
      <c r="CL104" s="36"/>
      <c r="CM104" s="36"/>
      <c r="CN104" s="36"/>
      <c r="CO104" s="36"/>
      <c r="CP104" s="36"/>
      <c r="CQ104" s="36"/>
      <c r="CR104" s="36"/>
      <c r="CS104" s="36"/>
      <c r="CT104" s="36"/>
      <c r="CU104" s="36"/>
      <c r="CV104" s="36"/>
      <c r="CW104" s="36"/>
      <c r="CX104" s="36"/>
      <c r="CY104" s="36"/>
      <c r="CZ104" s="36"/>
      <c r="DA104" s="36"/>
      <c r="DB104" s="36"/>
      <c r="DC104" s="36"/>
      <c r="DD104" s="36"/>
      <c r="DE104" s="36"/>
      <c r="DF104" s="36"/>
      <c r="DG104" s="36"/>
      <c r="DH104" s="36"/>
      <c r="DI104" s="36"/>
      <c r="DJ104" s="36"/>
      <c r="DK104" s="36"/>
      <c r="DL104" s="36"/>
      <c r="DM104" s="36"/>
      <c r="DN104" s="36"/>
      <c r="DO104" s="36"/>
      <c r="DP104" s="36"/>
      <c r="DQ104" s="36"/>
      <c r="DR104" s="36"/>
      <c r="DS104" s="36"/>
      <c r="DT104" s="36"/>
      <c r="DU104" s="36"/>
      <c r="DV104" s="36"/>
      <c r="DW104" s="36"/>
      <c r="DX104" s="36"/>
      <c r="DY104" s="36"/>
      <c r="DZ104" s="36"/>
      <c r="EA104" s="36"/>
      <c r="EB104" s="36"/>
      <c r="EC104" s="36"/>
      <c r="ED104" s="36"/>
      <c r="EE104" s="36"/>
      <c r="EF104" s="36"/>
      <c r="EG104" s="36"/>
      <c r="EH104" s="36"/>
      <c r="EI104" s="36"/>
      <c r="EJ104" s="36"/>
      <c r="EK104" s="36"/>
      <c r="EL104" s="36"/>
      <c r="EM104" s="36"/>
      <c r="EN104" s="36"/>
      <c r="EO104" s="36"/>
      <c r="EP104" s="36"/>
      <c r="EQ104" s="36"/>
      <c r="ER104" s="36"/>
    </row>
    <row r="105" spans="1:148" s="81" customFormat="1" x14ac:dyDescent="0.2">
      <c r="A105" s="82"/>
      <c r="B105" s="82"/>
      <c r="C105" s="82"/>
      <c r="D105" s="82"/>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6"/>
      <c r="AY105" s="36"/>
      <c r="AZ105" s="36"/>
      <c r="BA105" s="36"/>
      <c r="BB105" s="36"/>
      <c r="BC105" s="36"/>
      <c r="BD105" s="36"/>
      <c r="BE105" s="36"/>
      <c r="BF105" s="36"/>
      <c r="BG105" s="36"/>
      <c r="BH105" s="36"/>
      <c r="BI105" s="36"/>
      <c r="BJ105" s="36"/>
      <c r="BK105" s="36"/>
      <c r="BL105" s="36"/>
      <c r="BM105" s="36"/>
      <c r="BN105" s="36"/>
      <c r="BO105" s="36"/>
      <c r="BP105" s="36"/>
      <c r="BQ105" s="36"/>
      <c r="BR105" s="36"/>
      <c r="BS105" s="36"/>
      <c r="BT105" s="36"/>
      <c r="BU105" s="36"/>
      <c r="BV105" s="36"/>
      <c r="BW105" s="36"/>
      <c r="BX105" s="36"/>
      <c r="BY105" s="36"/>
      <c r="BZ105" s="36"/>
      <c r="CA105" s="36"/>
      <c r="CB105" s="36"/>
      <c r="CC105" s="36"/>
      <c r="CD105" s="36"/>
      <c r="CE105" s="36"/>
      <c r="CF105" s="36"/>
      <c r="CG105" s="36"/>
      <c r="CH105" s="36"/>
      <c r="CI105" s="36"/>
      <c r="CJ105" s="36"/>
      <c r="CK105" s="36"/>
      <c r="CL105" s="36"/>
      <c r="CM105" s="36"/>
      <c r="CN105" s="36"/>
      <c r="CO105" s="36"/>
      <c r="CP105" s="36"/>
      <c r="CQ105" s="36"/>
      <c r="CR105" s="36"/>
      <c r="CS105" s="36"/>
      <c r="CT105" s="36"/>
      <c r="CU105" s="36"/>
      <c r="CV105" s="36"/>
      <c r="CW105" s="36"/>
      <c r="CX105" s="36"/>
      <c r="CY105" s="36"/>
      <c r="CZ105" s="36"/>
      <c r="DA105" s="36"/>
      <c r="DB105" s="36"/>
      <c r="DC105" s="36"/>
      <c r="DD105" s="36"/>
      <c r="DE105" s="36"/>
      <c r="DF105" s="36"/>
      <c r="DG105" s="36"/>
      <c r="DH105" s="36"/>
      <c r="DI105" s="36"/>
      <c r="DJ105" s="36"/>
      <c r="DK105" s="36"/>
      <c r="DL105" s="36"/>
      <c r="DM105" s="36"/>
      <c r="DN105" s="36"/>
      <c r="DO105" s="36"/>
      <c r="DP105" s="36"/>
      <c r="DQ105" s="36"/>
      <c r="DR105" s="36"/>
      <c r="DS105" s="36"/>
      <c r="DT105" s="36"/>
      <c r="DU105" s="36"/>
      <c r="DV105" s="36"/>
      <c r="DW105" s="36"/>
      <c r="DX105" s="36"/>
      <c r="DY105" s="36"/>
      <c r="DZ105" s="36"/>
      <c r="EA105" s="36"/>
      <c r="EB105" s="36"/>
      <c r="EC105" s="36"/>
      <c r="ED105" s="36"/>
      <c r="EE105" s="36"/>
      <c r="EF105" s="36"/>
      <c r="EG105" s="36"/>
      <c r="EH105" s="36"/>
      <c r="EI105" s="36"/>
      <c r="EJ105" s="36"/>
      <c r="EK105" s="36"/>
      <c r="EL105" s="36"/>
      <c r="EM105" s="36"/>
      <c r="EN105" s="36"/>
      <c r="EO105" s="36"/>
      <c r="EP105" s="36"/>
      <c r="EQ105" s="36"/>
      <c r="ER105" s="36"/>
    </row>
    <row r="106" spans="1:148" s="81" customFormat="1" x14ac:dyDescent="0.2">
      <c r="A106" s="82"/>
      <c r="B106" s="82"/>
      <c r="C106" s="82"/>
      <c r="D106" s="82"/>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6"/>
      <c r="AY106" s="36"/>
      <c r="AZ106" s="36"/>
      <c r="BA106" s="36"/>
      <c r="BB106" s="36"/>
      <c r="BC106" s="36"/>
      <c r="BD106" s="36"/>
      <c r="BE106" s="36"/>
      <c r="BF106" s="36"/>
      <c r="BG106" s="36"/>
      <c r="BH106" s="36"/>
      <c r="BI106" s="36"/>
      <c r="BJ106" s="36"/>
      <c r="BK106" s="36"/>
      <c r="BL106" s="36"/>
      <c r="BM106" s="36"/>
      <c r="BN106" s="36"/>
      <c r="BO106" s="36"/>
      <c r="BP106" s="36"/>
      <c r="BQ106" s="36"/>
      <c r="BR106" s="36"/>
      <c r="BS106" s="36"/>
      <c r="BT106" s="36"/>
      <c r="BU106" s="36"/>
      <c r="BV106" s="36"/>
      <c r="BW106" s="36"/>
      <c r="BX106" s="36"/>
      <c r="BY106" s="36"/>
      <c r="BZ106" s="36"/>
      <c r="CA106" s="36"/>
      <c r="CB106" s="36"/>
      <c r="CC106" s="36"/>
      <c r="CD106" s="36"/>
      <c r="CE106" s="36"/>
      <c r="CF106" s="36"/>
      <c r="CG106" s="36"/>
      <c r="CH106" s="36"/>
      <c r="CI106" s="36"/>
      <c r="CJ106" s="36"/>
      <c r="CK106" s="36"/>
      <c r="CL106" s="36"/>
      <c r="CM106" s="36"/>
      <c r="CN106" s="36"/>
      <c r="CO106" s="36"/>
      <c r="CP106" s="36"/>
      <c r="CQ106" s="36"/>
      <c r="CR106" s="36"/>
      <c r="CS106" s="36"/>
      <c r="CT106" s="36"/>
      <c r="CU106" s="36"/>
      <c r="CV106" s="36"/>
      <c r="CW106" s="36"/>
      <c r="CX106" s="36"/>
      <c r="CY106" s="36"/>
      <c r="CZ106" s="36"/>
      <c r="DA106" s="36"/>
      <c r="DB106" s="36"/>
      <c r="DC106" s="36"/>
      <c r="DD106" s="36"/>
      <c r="DE106" s="36"/>
      <c r="DF106" s="36"/>
      <c r="DG106" s="36"/>
      <c r="DH106" s="36"/>
      <c r="DI106" s="36"/>
      <c r="DJ106" s="36"/>
      <c r="DK106" s="36"/>
      <c r="DL106" s="36"/>
      <c r="DM106" s="36"/>
      <c r="DN106" s="36"/>
      <c r="DO106" s="36"/>
      <c r="DP106" s="36"/>
      <c r="DQ106" s="36"/>
      <c r="DR106" s="36"/>
      <c r="DS106" s="36"/>
      <c r="DT106" s="36"/>
      <c r="DU106" s="36"/>
      <c r="DV106" s="36"/>
      <c r="DW106" s="36"/>
      <c r="DX106" s="36"/>
      <c r="DY106" s="36"/>
      <c r="DZ106" s="36"/>
      <c r="EA106" s="36"/>
      <c r="EB106" s="36"/>
      <c r="EC106" s="36"/>
      <c r="ED106" s="36"/>
      <c r="EE106" s="36"/>
      <c r="EF106" s="36"/>
      <c r="EG106" s="36"/>
      <c r="EH106" s="36"/>
      <c r="EI106" s="36"/>
      <c r="EJ106" s="36"/>
      <c r="EK106" s="36"/>
      <c r="EL106" s="36"/>
      <c r="EM106" s="36"/>
      <c r="EN106" s="36"/>
      <c r="EO106" s="36"/>
      <c r="EP106" s="36"/>
      <c r="EQ106" s="36"/>
      <c r="ER106" s="36"/>
    </row>
    <row r="107" spans="1:148" s="81" customFormat="1" x14ac:dyDescent="0.2">
      <c r="A107" s="82"/>
      <c r="B107" s="82"/>
      <c r="C107" s="82"/>
      <c r="D107" s="82"/>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6"/>
      <c r="AY107" s="36"/>
      <c r="AZ107" s="36"/>
      <c r="BA107" s="36"/>
      <c r="BB107" s="36"/>
      <c r="BC107" s="36"/>
      <c r="BD107" s="36"/>
      <c r="BE107" s="36"/>
      <c r="BF107" s="36"/>
      <c r="BG107" s="36"/>
      <c r="BH107" s="36"/>
      <c r="BI107" s="36"/>
      <c r="BJ107" s="36"/>
      <c r="BK107" s="36"/>
      <c r="BL107" s="36"/>
      <c r="BM107" s="36"/>
      <c r="BN107" s="36"/>
      <c r="BO107" s="36"/>
      <c r="BP107" s="36"/>
      <c r="BQ107" s="36"/>
      <c r="BR107" s="36"/>
      <c r="BS107" s="36"/>
      <c r="BT107" s="36"/>
      <c r="BU107" s="36"/>
      <c r="BV107" s="36"/>
      <c r="BW107" s="36"/>
      <c r="BX107" s="36"/>
      <c r="BY107" s="36"/>
      <c r="BZ107" s="36"/>
      <c r="CA107" s="36"/>
      <c r="CB107" s="36"/>
      <c r="CC107" s="36"/>
      <c r="CD107" s="36"/>
      <c r="CE107" s="36"/>
      <c r="CF107" s="36"/>
      <c r="CG107" s="36"/>
      <c r="CH107" s="36"/>
      <c r="CI107" s="36"/>
      <c r="CJ107" s="36"/>
      <c r="CK107" s="36"/>
      <c r="CL107" s="36"/>
      <c r="CM107" s="36"/>
      <c r="CN107" s="36"/>
      <c r="CO107" s="36"/>
      <c r="CP107" s="36"/>
      <c r="CQ107" s="36"/>
      <c r="CR107" s="36"/>
      <c r="CS107" s="36"/>
      <c r="CT107" s="36"/>
      <c r="CU107" s="36"/>
      <c r="CV107" s="36"/>
      <c r="CW107" s="36"/>
      <c r="CX107" s="36"/>
      <c r="CY107" s="36"/>
      <c r="CZ107" s="36"/>
      <c r="DA107" s="36"/>
      <c r="DB107" s="36"/>
      <c r="DC107" s="36"/>
      <c r="DD107" s="36"/>
      <c r="DE107" s="36"/>
      <c r="DF107" s="36"/>
      <c r="DG107" s="36"/>
      <c r="DH107" s="36"/>
      <c r="DI107" s="36"/>
      <c r="DJ107" s="36"/>
      <c r="DK107" s="36"/>
      <c r="DL107" s="36"/>
      <c r="DM107" s="36"/>
      <c r="DN107" s="36"/>
      <c r="DO107" s="36"/>
      <c r="DP107" s="36"/>
      <c r="DQ107" s="36"/>
      <c r="DR107" s="36"/>
      <c r="DS107" s="36"/>
      <c r="DT107" s="36"/>
      <c r="DU107" s="36"/>
      <c r="DV107" s="36"/>
      <c r="DW107" s="36"/>
      <c r="DX107" s="36"/>
      <c r="DY107" s="36"/>
      <c r="DZ107" s="36"/>
      <c r="EA107" s="36"/>
      <c r="EB107" s="36"/>
      <c r="EC107" s="36"/>
      <c r="ED107" s="36"/>
      <c r="EE107" s="36"/>
      <c r="EF107" s="36"/>
      <c r="EG107" s="36"/>
      <c r="EH107" s="36"/>
      <c r="EI107" s="36"/>
      <c r="EJ107" s="36"/>
      <c r="EK107" s="36"/>
      <c r="EL107" s="36"/>
      <c r="EM107" s="36"/>
      <c r="EN107" s="36"/>
      <c r="EO107" s="36"/>
      <c r="EP107" s="36"/>
      <c r="EQ107" s="36"/>
      <c r="ER107" s="36"/>
    </row>
    <row r="108" spans="1:148" s="81" customFormat="1" x14ac:dyDescent="0.2">
      <c r="A108" s="82"/>
      <c r="B108" s="82"/>
      <c r="C108" s="82"/>
      <c r="D108" s="82"/>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6"/>
      <c r="AY108" s="36"/>
      <c r="AZ108" s="36"/>
      <c r="BA108" s="36"/>
      <c r="BB108" s="36"/>
      <c r="BC108" s="36"/>
      <c r="BD108" s="36"/>
      <c r="BE108" s="36"/>
      <c r="BF108" s="36"/>
      <c r="BG108" s="36"/>
      <c r="BH108" s="36"/>
      <c r="BI108" s="36"/>
      <c r="BJ108" s="36"/>
      <c r="BK108" s="36"/>
      <c r="BL108" s="36"/>
      <c r="BM108" s="36"/>
      <c r="BN108" s="36"/>
      <c r="BO108" s="36"/>
      <c r="BP108" s="36"/>
      <c r="BQ108" s="36"/>
      <c r="BR108" s="36"/>
      <c r="BS108" s="36"/>
      <c r="BT108" s="36"/>
      <c r="BU108" s="36"/>
      <c r="BV108" s="36"/>
      <c r="BW108" s="36"/>
      <c r="BX108" s="36"/>
      <c r="BY108" s="36"/>
      <c r="BZ108" s="36"/>
      <c r="CA108" s="36"/>
      <c r="CB108" s="36"/>
      <c r="CC108" s="36"/>
      <c r="CD108" s="36"/>
      <c r="CE108" s="36"/>
      <c r="CF108" s="36"/>
      <c r="CG108" s="36"/>
      <c r="CH108" s="36"/>
      <c r="CI108" s="36"/>
      <c r="CJ108" s="36"/>
      <c r="CK108" s="36"/>
      <c r="CL108" s="36"/>
      <c r="CM108" s="36"/>
      <c r="CN108" s="36"/>
      <c r="CO108" s="36"/>
      <c r="CP108" s="36"/>
      <c r="CQ108" s="36"/>
      <c r="CR108" s="36"/>
      <c r="CS108" s="36"/>
      <c r="CT108" s="36"/>
      <c r="CU108" s="36"/>
      <c r="CV108" s="36"/>
      <c r="CW108" s="36"/>
      <c r="CX108" s="36"/>
      <c r="CY108" s="36"/>
      <c r="CZ108" s="36"/>
      <c r="DA108" s="36"/>
      <c r="DB108" s="36"/>
      <c r="DC108" s="36"/>
      <c r="DD108" s="36"/>
      <c r="DE108" s="36"/>
      <c r="DF108" s="36"/>
      <c r="DG108" s="36"/>
      <c r="DH108" s="36"/>
      <c r="DI108" s="36"/>
      <c r="DJ108" s="36"/>
      <c r="DK108" s="36"/>
      <c r="DL108" s="36"/>
      <c r="DM108" s="36"/>
      <c r="DN108" s="36"/>
      <c r="DO108" s="36"/>
      <c r="DP108" s="36"/>
      <c r="DQ108" s="36"/>
      <c r="DR108" s="36"/>
      <c r="DS108" s="36"/>
      <c r="DT108" s="36"/>
      <c r="DU108" s="36"/>
      <c r="DV108" s="36"/>
      <c r="DW108" s="36"/>
      <c r="DX108" s="36"/>
      <c r="DY108" s="36"/>
      <c r="DZ108" s="36"/>
      <c r="EA108" s="36"/>
      <c r="EB108" s="36"/>
      <c r="EC108" s="36"/>
      <c r="ED108" s="36"/>
      <c r="EE108" s="36"/>
      <c r="EF108" s="36"/>
      <c r="EG108" s="36"/>
      <c r="EH108" s="36"/>
      <c r="EI108" s="36"/>
      <c r="EJ108" s="36"/>
      <c r="EK108" s="36"/>
      <c r="EL108" s="36"/>
      <c r="EM108" s="36"/>
      <c r="EN108" s="36"/>
      <c r="EO108" s="36"/>
      <c r="EP108" s="36"/>
      <c r="EQ108" s="36"/>
      <c r="ER108" s="36"/>
    </row>
    <row r="109" spans="1:148" s="81" customFormat="1" x14ac:dyDescent="0.2">
      <c r="A109" s="82"/>
      <c r="B109" s="82"/>
      <c r="C109" s="82"/>
      <c r="D109" s="82"/>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6"/>
      <c r="AY109" s="36"/>
      <c r="AZ109" s="36"/>
      <c r="BA109" s="36"/>
      <c r="BB109" s="36"/>
      <c r="BC109" s="36"/>
      <c r="BD109" s="36"/>
      <c r="BE109" s="36"/>
      <c r="BF109" s="36"/>
      <c r="BG109" s="36"/>
      <c r="BH109" s="36"/>
      <c r="BI109" s="36"/>
      <c r="BJ109" s="36"/>
      <c r="BK109" s="36"/>
      <c r="BL109" s="36"/>
      <c r="BM109" s="36"/>
      <c r="BN109" s="36"/>
      <c r="BO109" s="36"/>
      <c r="BP109" s="36"/>
      <c r="BQ109" s="36"/>
      <c r="BR109" s="36"/>
      <c r="BS109" s="36"/>
      <c r="BT109" s="36"/>
      <c r="BU109" s="36"/>
      <c r="BV109" s="36"/>
      <c r="BW109" s="36"/>
      <c r="BX109" s="36"/>
      <c r="BY109" s="36"/>
      <c r="BZ109" s="36"/>
      <c r="CA109" s="36"/>
      <c r="CB109" s="36"/>
      <c r="CC109" s="36"/>
      <c r="CD109" s="36"/>
      <c r="CE109" s="36"/>
      <c r="CF109" s="36"/>
      <c r="CG109" s="36"/>
      <c r="CH109" s="36"/>
      <c r="CI109" s="36"/>
      <c r="CJ109" s="36"/>
      <c r="CK109" s="36"/>
      <c r="CL109" s="36"/>
      <c r="CM109" s="36"/>
      <c r="CN109" s="36"/>
      <c r="CO109" s="36"/>
      <c r="CP109" s="36"/>
      <c r="CQ109" s="36"/>
      <c r="CR109" s="36"/>
      <c r="CS109" s="36"/>
      <c r="CT109" s="36"/>
      <c r="CU109" s="36"/>
      <c r="CV109" s="36"/>
      <c r="CW109" s="36"/>
      <c r="CX109" s="36"/>
      <c r="CY109" s="36"/>
      <c r="CZ109" s="36"/>
      <c r="DA109" s="36"/>
      <c r="DB109" s="36"/>
      <c r="DC109" s="36"/>
      <c r="DD109" s="36"/>
      <c r="DE109" s="36"/>
      <c r="DF109" s="36"/>
      <c r="DG109" s="36"/>
      <c r="DH109" s="36"/>
      <c r="DI109" s="36"/>
      <c r="DJ109" s="36"/>
      <c r="DK109" s="36"/>
      <c r="DL109" s="36"/>
      <c r="DM109" s="36"/>
      <c r="DN109" s="36"/>
      <c r="DO109" s="36"/>
      <c r="DP109" s="36"/>
      <c r="DQ109" s="36"/>
      <c r="DR109" s="36"/>
      <c r="DS109" s="36"/>
      <c r="DT109" s="36"/>
      <c r="DU109" s="36"/>
      <c r="DV109" s="36"/>
      <c r="DW109" s="36"/>
      <c r="DX109" s="36"/>
      <c r="DY109" s="36"/>
      <c r="DZ109" s="36"/>
      <c r="EA109" s="36"/>
      <c r="EB109" s="36"/>
      <c r="EC109" s="36"/>
      <c r="ED109" s="36"/>
      <c r="EE109" s="36"/>
      <c r="EF109" s="36"/>
      <c r="EG109" s="36"/>
      <c r="EH109" s="36"/>
      <c r="EI109" s="36"/>
      <c r="EJ109" s="36"/>
      <c r="EK109" s="36"/>
      <c r="EL109" s="36"/>
      <c r="EM109" s="36"/>
      <c r="EN109" s="36"/>
      <c r="EO109" s="36"/>
      <c r="EP109" s="36"/>
      <c r="EQ109" s="36"/>
      <c r="ER109" s="36"/>
    </row>
    <row r="110" spans="1:148" s="81" customFormat="1" x14ac:dyDescent="0.2">
      <c r="A110" s="82"/>
      <c r="B110" s="82"/>
      <c r="C110" s="82"/>
      <c r="D110" s="82"/>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6"/>
      <c r="AY110" s="36"/>
      <c r="AZ110" s="36"/>
      <c r="BA110" s="36"/>
      <c r="BB110" s="36"/>
      <c r="BC110" s="36"/>
      <c r="BD110" s="36"/>
      <c r="BE110" s="36"/>
      <c r="BF110" s="36"/>
      <c r="BG110" s="36"/>
      <c r="BH110" s="36"/>
      <c r="BI110" s="36"/>
      <c r="BJ110" s="36"/>
      <c r="BK110" s="36"/>
      <c r="BL110" s="36"/>
      <c r="BM110" s="36"/>
      <c r="BN110" s="36"/>
      <c r="BO110" s="36"/>
      <c r="BP110" s="36"/>
      <c r="BQ110" s="36"/>
      <c r="BR110" s="36"/>
      <c r="BS110" s="36"/>
      <c r="BT110" s="36"/>
      <c r="BU110" s="36"/>
      <c r="BV110" s="36"/>
      <c r="BW110" s="36"/>
      <c r="BX110" s="36"/>
      <c r="BY110" s="36"/>
      <c r="BZ110" s="36"/>
      <c r="CA110" s="36"/>
      <c r="CB110" s="36"/>
      <c r="CC110" s="36"/>
      <c r="CD110" s="36"/>
      <c r="CE110" s="36"/>
      <c r="CF110" s="36"/>
      <c r="CG110" s="36"/>
      <c r="CH110" s="36"/>
      <c r="CI110" s="36"/>
      <c r="CJ110" s="36"/>
      <c r="CK110" s="36"/>
      <c r="CL110" s="36"/>
      <c r="CM110" s="36"/>
      <c r="CN110" s="36"/>
      <c r="CO110" s="36"/>
      <c r="CP110" s="36"/>
      <c r="CQ110" s="36"/>
      <c r="CR110" s="36"/>
      <c r="CS110" s="36"/>
      <c r="CT110" s="36"/>
      <c r="CU110" s="36"/>
      <c r="CV110" s="36"/>
      <c r="CW110" s="36"/>
      <c r="CX110" s="36"/>
      <c r="CY110" s="36"/>
      <c r="CZ110" s="36"/>
      <c r="DA110" s="36"/>
      <c r="DB110" s="36"/>
      <c r="DC110" s="36"/>
      <c r="DD110" s="36"/>
      <c r="DE110" s="36"/>
      <c r="DF110" s="36"/>
      <c r="DG110" s="36"/>
      <c r="DH110" s="36"/>
      <c r="DI110" s="36"/>
      <c r="DJ110" s="36"/>
      <c r="DK110" s="36"/>
      <c r="DL110" s="36"/>
      <c r="DM110" s="36"/>
      <c r="DN110" s="36"/>
      <c r="DO110" s="36"/>
      <c r="DP110" s="36"/>
      <c r="DQ110" s="36"/>
      <c r="DR110" s="36"/>
      <c r="DS110" s="36"/>
      <c r="DT110" s="36"/>
      <c r="DU110" s="36"/>
      <c r="DV110" s="36"/>
      <c r="DW110" s="36"/>
      <c r="DX110" s="36"/>
      <c r="DY110" s="36"/>
      <c r="DZ110" s="36"/>
      <c r="EA110" s="36"/>
      <c r="EB110" s="36"/>
      <c r="EC110" s="36"/>
      <c r="ED110" s="36"/>
      <c r="EE110" s="36"/>
      <c r="EF110" s="36"/>
      <c r="EG110" s="36"/>
      <c r="EH110" s="36"/>
      <c r="EI110" s="36"/>
      <c r="EJ110" s="36"/>
      <c r="EK110" s="36"/>
      <c r="EL110" s="36"/>
      <c r="EM110" s="36"/>
      <c r="EN110" s="36"/>
      <c r="EO110" s="36"/>
      <c r="EP110" s="36"/>
      <c r="EQ110" s="36"/>
      <c r="ER110" s="36"/>
    </row>
    <row r="111" spans="1:148" s="81" customFormat="1" x14ac:dyDescent="0.2">
      <c r="A111" s="82"/>
      <c r="B111" s="82"/>
      <c r="C111" s="82"/>
      <c r="D111" s="82"/>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6"/>
      <c r="AY111" s="36"/>
      <c r="AZ111" s="36"/>
      <c r="BA111" s="36"/>
      <c r="BB111" s="36"/>
      <c r="BC111" s="36"/>
      <c r="BD111" s="36"/>
      <c r="BE111" s="36"/>
      <c r="BF111" s="36"/>
      <c r="BG111" s="36"/>
      <c r="BH111" s="36"/>
      <c r="BI111" s="36"/>
      <c r="BJ111" s="36"/>
      <c r="BK111" s="36"/>
      <c r="BL111" s="36"/>
      <c r="BM111" s="36"/>
      <c r="BN111" s="36"/>
      <c r="BO111" s="36"/>
      <c r="BP111" s="36"/>
      <c r="BQ111" s="36"/>
      <c r="BR111" s="36"/>
      <c r="BS111" s="36"/>
      <c r="BT111" s="36"/>
      <c r="BU111" s="36"/>
      <c r="BV111" s="36"/>
      <c r="BW111" s="36"/>
      <c r="BX111" s="36"/>
      <c r="BY111" s="36"/>
      <c r="BZ111" s="36"/>
      <c r="CA111" s="36"/>
      <c r="CB111" s="36"/>
      <c r="CC111" s="36"/>
      <c r="CD111" s="36"/>
      <c r="CE111" s="36"/>
      <c r="CF111" s="36"/>
      <c r="CG111" s="36"/>
      <c r="CH111" s="36"/>
      <c r="CI111" s="36"/>
      <c r="CJ111" s="36"/>
      <c r="CK111" s="36"/>
      <c r="CL111" s="36"/>
      <c r="CM111" s="36"/>
      <c r="CN111" s="36"/>
      <c r="CO111" s="36"/>
      <c r="CP111" s="36"/>
      <c r="CQ111" s="36"/>
      <c r="CR111" s="36"/>
      <c r="CS111" s="36"/>
      <c r="CT111" s="36"/>
      <c r="CU111" s="36"/>
      <c r="CV111" s="36"/>
      <c r="CW111" s="36"/>
      <c r="CX111" s="36"/>
      <c r="CY111" s="36"/>
      <c r="CZ111" s="36"/>
      <c r="DA111" s="36"/>
      <c r="DB111" s="36"/>
      <c r="DC111" s="36"/>
      <c r="DD111" s="36"/>
      <c r="DE111" s="36"/>
      <c r="DF111" s="36"/>
      <c r="DG111" s="36"/>
      <c r="DH111" s="36"/>
      <c r="DI111" s="36"/>
      <c r="DJ111" s="36"/>
      <c r="DK111" s="36"/>
      <c r="DL111" s="36"/>
      <c r="DM111" s="36"/>
      <c r="DN111" s="36"/>
      <c r="DO111" s="36"/>
      <c r="DP111" s="36"/>
      <c r="DQ111" s="36"/>
      <c r="DR111" s="36"/>
      <c r="DS111" s="36"/>
      <c r="DT111" s="36"/>
      <c r="DU111" s="36"/>
      <c r="DV111" s="36"/>
      <c r="DW111" s="36"/>
      <c r="DX111" s="36"/>
      <c r="DY111" s="36"/>
      <c r="DZ111" s="36"/>
      <c r="EA111" s="36"/>
      <c r="EB111" s="36"/>
      <c r="EC111" s="36"/>
      <c r="ED111" s="36"/>
      <c r="EE111" s="36"/>
      <c r="EF111" s="36"/>
      <c r="EG111" s="36"/>
      <c r="EH111" s="36"/>
      <c r="EI111" s="36"/>
      <c r="EJ111" s="36"/>
      <c r="EK111" s="36"/>
      <c r="EL111" s="36"/>
      <c r="EM111" s="36"/>
      <c r="EN111" s="36"/>
      <c r="EO111" s="36"/>
      <c r="EP111" s="36"/>
      <c r="EQ111" s="36"/>
      <c r="ER111" s="36"/>
    </row>
    <row r="112" spans="1:148" s="81" customFormat="1" x14ac:dyDescent="0.2">
      <c r="A112" s="82"/>
      <c r="B112" s="82"/>
      <c r="C112" s="82"/>
      <c r="D112" s="82"/>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6"/>
      <c r="AY112" s="36"/>
      <c r="AZ112" s="36"/>
      <c r="BA112" s="36"/>
      <c r="BB112" s="36"/>
      <c r="BC112" s="36"/>
      <c r="BD112" s="36"/>
      <c r="BE112" s="36"/>
      <c r="BF112" s="36"/>
      <c r="BG112" s="36"/>
      <c r="BH112" s="36"/>
      <c r="BI112" s="36"/>
      <c r="BJ112" s="36"/>
      <c r="BK112" s="36"/>
      <c r="BL112" s="36"/>
      <c r="BM112" s="36"/>
      <c r="BN112" s="36"/>
      <c r="BO112" s="36"/>
      <c r="BP112" s="36"/>
      <c r="BQ112" s="36"/>
      <c r="BR112" s="36"/>
      <c r="BS112" s="36"/>
      <c r="BT112" s="36"/>
      <c r="BU112" s="36"/>
      <c r="BV112" s="36"/>
      <c r="BW112" s="36"/>
      <c r="BX112" s="36"/>
      <c r="BY112" s="36"/>
      <c r="BZ112" s="36"/>
      <c r="CA112" s="36"/>
      <c r="CB112" s="36"/>
      <c r="CC112" s="36"/>
      <c r="CD112" s="36"/>
      <c r="CE112" s="36"/>
      <c r="CF112" s="36"/>
      <c r="CG112" s="36"/>
      <c r="CH112" s="36"/>
      <c r="CI112" s="36"/>
      <c r="CJ112" s="36"/>
      <c r="CK112" s="36"/>
      <c r="CL112" s="36"/>
      <c r="CM112" s="36"/>
      <c r="CN112" s="36"/>
      <c r="CO112" s="36"/>
      <c r="CP112" s="36"/>
      <c r="CQ112" s="36"/>
      <c r="CR112" s="36"/>
      <c r="CS112" s="36"/>
      <c r="CT112" s="36"/>
      <c r="CU112" s="36"/>
      <c r="CV112" s="36"/>
      <c r="CW112" s="36"/>
      <c r="CX112" s="36"/>
      <c r="CY112" s="36"/>
      <c r="CZ112" s="36"/>
      <c r="DA112" s="36"/>
      <c r="DB112" s="36"/>
      <c r="DC112" s="36"/>
      <c r="DD112" s="36"/>
      <c r="DE112" s="36"/>
      <c r="DF112" s="36"/>
      <c r="DG112" s="36"/>
      <c r="DH112" s="36"/>
      <c r="DI112" s="36"/>
      <c r="DJ112" s="36"/>
      <c r="DK112" s="36"/>
      <c r="DL112" s="36"/>
      <c r="DM112" s="36"/>
      <c r="DN112" s="36"/>
      <c r="DO112" s="36"/>
      <c r="DP112" s="36"/>
      <c r="DQ112" s="36"/>
      <c r="DR112" s="36"/>
      <c r="DS112" s="36"/>
      <c r="DT112" s="36"/>
      <c r="DU112" s="36"/>
      <c r="DV112" s="36"/>
      <c r="DW112" s="36"/>
      <c r="DX112" s="36"/>
      <c r="DY112" s="36"/>
      <c r="DZ112" s="36"/>
      <c r="EA112" s="36"/>
      <c r="EB112" s="36"/>
      <c r="EC112" s="36"/>
      <c r="ED112" s="36"/>
      <c r="EE112" s="36"/>
      <c r="EF112" s="36"/>
      <c r="EG112" s="36"/>
      <c r="EH112" s="36"/>
      <c r="EI112" s="36"/>
      <c r="EJ112" s="36"/>
      <c r="EK112" s="36"/>
      <c r="EL112" s="36"/>
      <c r="EM112" s="36"/>
      <c r="EN112" s="36"/>
      <c r="EO112" s="36"/>
      <c r="EP112" s="36"/>
      <c r="EQ112" s="36"/>
      <c r="ER112" s="36"/>
    </row>
    <row r="113" spans="1:148" s="81" customFormat="1" x14ac:dyDescent="0.2">
      <c r="A113" s="82"/>
      <c r="B113" s="82"/>
      <c r="C113" s="82"/>
      <c r="D113" s="82"/>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6"/>
      <c r="AY113" s="36"/>
      <c r="AZ113" s="36"/>
      <c r="BA113" s="36"/>
      <c r="BB113" s="36"/>
      <c r="BC113" s="36"/>
      <c r="BD113" s="36"/>
      <c r="BE113" s="36"/>
      <c r="BF113" s="36"/>
      <c r="BG113" s="36"/>
      <c r="BH113" s="36"/>
      <c r="BI113" s="36"/>
      <c r="BJ113" s="36"/>
      <c r="BK113" s="36"/>
      <c r="BL113" s="36"/>
      <c r="BM113" s="36"/>
      <c r="BN113" s="36"/>
      <c r="BO113" s="36"/>
      <c r="BP113" s="36"/>
      <c r="BQ113" s="36"/>
      <c r="BR113" s="36"/>
      <c r="BS113" s="36"/>
      <c r="BT113" s="36"/>
      <c r="BU113" s="36"/>
      <c r="BV113" s="36"/>
      <c r="BW113" s="36"/>
      <c r="BX113" s="36"/>
      <c r="BY113" s="36"/>
      <c r="BZ113" s="36"/>
      <c r="CA113" s="36"/>
      <c r="CB113" s="36"/>
      <c r="CC113" s="36"/>
      <c r="CD113" s="36"/>
      <c r="CE113" s="36"/>
      <c r="CF113" s="36"/>
      <c r="CG113" s="36"/>
      <c r="CH113" s="36"/>
      <c r="CI113" s="36"/>
      <c r="CJ113" s="36"/>
      <c r="CK113" s="36"/>
      <c r="CL113" s="36"/>
      <c r="CM113" s="36"/>
      <c r="CN113" s="36"/>
      <c r="CO113" s="36"/>
      <c r="CP113" s="36"/>
      <c r="CQ113" s="36"/>
      <c r="CR113" s="36"/>
      <c r="CS113" s="36"/>
      <c r="CT113" s="36"/>
      <c r="CU113" s="36"/>
      <c r="CV113" s="36"/>
      <c r="CW113" s="36"/>
      <c r="CX113" s="36"/>
      <c r="CY113" s="36"/>
      <c r="CZ113" s="36"/>
      <c r="DA113" s="36"/>
      <c r="DB113" s="36"/>
      <c r="DC113" s="36"/>
      <c r="DD113" s="36"/>
      <c r="DE113" s="36"/>
      <c r="DF113" s="36"/>
      <c r="DG113" s="36"/>
      <c r="DH113" s="36"/>
      <c r="DI113" s="36"/>
      <c r="DJ113" s="36"/>
      <c r="DK113" s="36"/>
      <c r="DL113" s="36"/>
      <c r="DM113" s="36"/>
      <c r="DN113" s="36"/>
      <c r="DO113" s="36"/>
      <c r="DP113" s="36"/>
      <c r="DQ113" s="36"/>
      <c r="DR113" s="36"/>
      <c r="DS113" s="36"/>
      <c r="DT113" s="36"/>
      <c r="DU113" s="36"/>
      <c r="DV113" s="36"/>
      <c r="DW113" s="36"/>
      <c r="DX113" s="36"/>
      <c r="DY113" s="36"/>
      <c r="DZ113" s="36"/>
      <c r="EA113" s="36"/>
      <c r="EB113" s="36"/>
      <c r="EC113" s="36"/>
      <c r="ED113" s="36"/>
      <c r="EE113" s="36"/>
      <c r="EF113" s="36"/>
      <c r="EG113" s="36"/>
      <c r="EH113" s="36"/>
      <c r="EI113" s="36"/>
      <c r="EJ113" s="36"/>
      <c r="EK113" s="36"/>
      <c r="EL113" s="36"/>
      <c r="EM113" s="36"/>
      <c r="EN113" s="36"/>
      <c r="EO113" s="36"/>
      <c r="EP113" s="36"/>
      <c r="EQ113" s="36"/>
      <c r="ER113" s="36"/>
    </row>
    <row r="114" spans="1:148" s="81" customFormat="1" x14ac:dyDescent="0.2">
      <c r="A114" s="82"/>
      <c r="B114" s="82"/>
      <c r="C114" s="82"/>
      <c r="D114" s="82"/>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6"/>
      <c r="AY114" s="36"/>
      <c r="AZ114" s="36"/>
      <c r="BA114" s="36"/>
      <c r="BB114" s="36"/>
      <c r="BC114" s="36"/>
      <c r="BD114" s="36"/>
      <c r="BE114" s="36"/>
      <c r="BF114" s="36"/>
      <c r="BG114" s="36"/>
      <c r="BH114" s="36"/>
      <c r="BI114" s="36"/>
      <c r="BJ114" s="36"/>
      <c r="BK114" s="36"/>
      <c r="BL114" s="36"/>
      <c r="BM114" s="36"/>
      <c r="BN114" s="36"/>
      <c r="BO114" s="36"/>
      <c r="BP114" s="36"/>
      <c r="BQ114" s="36"/>
      <c r="BR114" s="36"/>
      <c r="BS114" s="36"/>
      <c r="BT114" s="36"/>
      <c r="BU114" s="36"/>
      <c r="BV114" s="36"/>
      <c r="BW114" s="36"/>
      <c r="BX114" s="36"/>
      <c r="BY114" s="36"/>
      <c r="BZ114" s="36"/>
      <c r="CA114" s="36"/>
      <c r="CB114" s="36"/>
      <c r="CC114" s="36"/>
      <c r="CD114" s="36"/>
      <c r="CE114" s="36"/>
      <c r="CF114" s="36"/>
      <c r="CG114" s="36"/>
      <c r="CH114" s="36"/>
      <c r="CI114" s="36"/>
      <c r="CJ114" s="36"/>
      <c r="CK114" s="36"/>
      <c r="CL114" s="36"/>
      <c r="CM114" s="36"/>
      <c r="CN114" s="36"/>
      <c r="CO114" s="36"/>
      <c r="CP114" s="36"/>
      <c r="CQ114" s="36"/>
      <c r="CR114" s="36"/>
      <c r="CS114" s="36"/>
      <c r="CT114" s="36"/>
      <c r="CU114" s="36"/>
      <c r="CV114" s="36"/>
      <c r="CW114" s="36"/>
      <c r="CX114" s="36"/>
      <c r="CY114" s="36"/>
      <c r="CZ114" s="36"/>
      <c r="DA114" s="36"/>
      <c r="DB114" s="36"/>
      <c r="DC114" s="36"/>
      <c r="DD114" s="36"/>
      <c r="DE114" s="36"/>
      <c r="DF114" s="36"/>
      <c r="DG114" s="36"/>
      <c r="DH114" s="36"/>
      <c r="DI114" s="36"/>
      <c r="DJ114" s="36"/>
      <c r="DK114" s="36"/>
      <c r="DL114" s="36"/>
      <c r="DM114" s="36"/>
      <c r="DN114" s="36"/>
      <c r="DO114" s="36"/>
      <c r="DP114" s="36"/>
      <c r="DQ114" s="36"/>
      <c r="DR114" s="36"/>
      <c r="DS114" s="36"/>
      <c r="DT114" s="36"/>
      <c r="DU114" s="36"/>
      <c r="DV114" s="36"/>
      <c r="DW114" s="36"/>
      <c r="DX114" s="36"/>
      <c r="DY114" s="36"/>
      <c r="DZ114" s="36"/>
      <c r="EA114" s="36"/>
      <c r="EB114" s="36"/>
      <c r="EC114" s="36"/>
      <c r="ED114" s="36"/>
      <c r="EE114" s="36"/>
      <c r="EF114" s="36"/>
      <c r="EG114" s="36"/>
      <c r="EH114" s="36"/>
      <c r="EI114" s="36"/>
      <c r="EJ114" s="36"/>
      <c r="EK114" s="36"/>
      <c r="EL114" s="36"/>
      <c r="EM114" s="36"/>
      <c r="EN114" s="36"/>
      <c r="EO114" s="36"/>
      <c r="EP114" s="36"/>
      <c r="EQ114" s="36"/>
      <c r="ER114" s="36"/>
    </row>
    <row r="115" spans="1:148" s="81" customFormat="1" x14ac:dyDescent="0.2">
      <c r="A115" s="82"/>
      <c r="B115" s="82"/>
      <c r="C115" s="82"/>
      <c r="D115" s="82"/>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6"/>
      <c r="AY115" s="36"/>
      <c r="AZ115" s="36"/>
      <c r="BA115" s="36"/>
      <c r="BB115" s="36"/>
      <c r="BC115" s="36"/>
      <c r="BD115" s="36"/>
      <c r="BE115" s="36"/>
      <c r="BF115" s="36"/>
      <c r="BG115" s="36"/>
      <c r="BH115" s="36"/>
      <c r="BI115" s="36"/>
      <c r="BJ115" s="36"/>
      <c r="BK115" s="36"/>
      <c r="BL115" s="36"/>
      <c r="BM115" s="36"/>
      <c r="BN115" s="36"/>
      <c r="BO115" s="36"/>
      <c r="BP115" s="36"/>
      <c r="BQ115" s="36"/>
      <c r="BR115" s="36"/>
      <c r="BS115" s="36"/>
      <c r="BT115" s="36"/>
      <c r="BU115" s="36"/>
      <c r="BV115" s="36"/>
      <c r="BW115" s="36"/>
      <c r="BX115" s="36"/>
      <c r="BY115" s="36"/>
      <c r="BZ115" s="36"/>
      <c r="CA115" s="36"/>
      <c r="CB115" s="36"/>
      <c r="CC115" s="36"/>
      <c r="CD115" s="36"/>
      <c r="CE115" s="36"/>
      <c r="CF115" s="36"/>
      <c r="CG115" s="36"/>
      <c r="CH115" s="36"/>
      <c r="CI115" s="36"/>
      <c r="CJ115" s="36"/>
      <c r="CK115" s="36"/>
      <c r="CL115" s="36"/>
      <c r="CM115" s="36"/>
      <c r="CN115" s="36"/>
      <c r="CO115" s="36"/>
      <c r="CP115" s="36"/>
      <c r="CQ115" s="36"/>
      <c r="CR115" s="36"/>
      <c r="CS115" s="36"/>
      <c r="CT115" s="36"/>
      <c r="CU115" s="36"/>
      <c r="CV115" s="36"/>
      <c r="CW115" s="36"/>
      <c r="CX115" s="36"/>
      <c r="CY115" s="36"/>
      <c r="CZ115" s="36"/>
      <c r="DA115" s="36"/>
      <c r="DB115" s="36"/>
      <c r="DC115" s="36"/>
      <c r="DD115" s="36"/>
      <c r="DE115" s="36"/>
      <c r="DF115" s="36"/>
      <c r="DG115" s="36"/>
      <c r="DH115" s="36"/>
      <c r="DI115" s="36"/>
      <c r="DJ115" s="36"/>
      <c r="DK115" s="36"/>
      <c r="DL115" s="36"/>
      <c r="DM115" s="36"/>
      <c r="DN115" s="36"/>
      <c r="DO115" s="36"/>
      <c r="DP115" s="36"/>
      <c r="DQ115" s="36"/>
      <c r="DR115" s="36"/>
      <c r="DS115" s="36"/>
      <c r="DT115" s="36"/>
      <c r="DU115" s="36"/>
      <c r="DV115" s="36"/>
      <c r="DW115" s="36"/>
      <c r="DX115" s="36"/>
      <c r="DY115" s="36"/>
      <c r="DZ115" s="36"/>
      <c r="EA115" s="36"/>
      <c r="EB115" s="36"/>
      <c r="EC115" s="36"/>
      <c r="ED115" s="36"/>
      <c r="EE115" s="36"/>
      <c r="EF115" s="36"/>
      <c r="EG115" s="36"/>
      <c r="EH115" s="36"/>
      <c r="EI115" s="36"/>
      <c r="EJ115" s="36"/>
      <c r="EK115" s="36"/>
      <c r="EL115" s="36"/>
      <c r="EM115" s="36"/>
      <c r="EN115" s="36"/>
      <c r="EO115" s="36"/>
      <c r="EP115" s="36"/>
      <c r="EQ115" s="36"/>
      <c r="ER115" s="36"/>
    </row>
    <row r="116" spans="1:148" s="81" customFormat="1" x14ac:dyDescent="0.2">
      <c r="A116" s="82"/>
      <c r="B116" s="82"/>
      <c r="C116" s="82"/>
      <c r="D116" s="82"/>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6"/>
      <c r="AY116" s="36"/>
      <c r="AZ116" s="36"/>
      <c r="BA116" s="36"/>
      <c r="BB116" s="36"/>
      <c r="BC116" s="36"/>
      <c r="BD116" s="36"/>
      <c r="BE116" s="36"/>
      <c r="BF116" s="36"/>
      <c r="BG116" s="36"/>
      <c r="BH116" s="36"/>
      <c r="BI116" s="36"/>
      <c r="BJ116" s="36"/>
      <c r="BK116" s="36"/>
      <c r="BL116" s="36"/>
      <c r="BM116" s="36"/>
      <c r="BN116" s="36"/>
      <c r="BO116" s="36"/>
      <c r="BP116" s="36"/>
      <c r="BQ116" s="36"/>
      <c r="BR116" s="36"/>
      <c r="BS116" s="36"/>
      <c r="BT116" s="36"/>
      <c r="BU116" s="36"/>
      <c r="BV116" s="36"/>
      <c r="BW116" s="36"/>
      <c r="BX116" s="36"/>
      <c r="BY116" s="36"/>
      <c r="BZ116" s="36"/>
      <c r="CA116" s="36"/>
      <c r="CB116" s="36"/>
      <c r="CC116" s="36"/>
      <c r="CD116" s="36"/>
      <c r="CE116" s="36"/>
      <c r="CF116" s="36"/>
      <c r="CG116" s="36"/>
      <c r="CH116" s="36"/>
      <c r="CI116" s="36"/>
      <c r="CJ116" s="36"/>
      <c r="CK116" s="36"/>
      <c r="CL116" s="36"/>
      <c r="CM116" s="36"/>
      <c r="CN116" s="36"/>
      <c r="CO116" s="36"/>
      <c r="CP116" s="36"/>
      <c r="CQ116" s="36"/>
      <c r="CR116" s="36"/>
      <c r="CS116" s="36"/>
      <c r="CT116" s="36"/>
      <c r="CU116" s="36"/>
      <c r="CV116" s="36"/>
      <c r="CW116" s="36"/>
      <c r="CX116" s="36"/>
      <c r="CY116" s="36"/>
      <c r="CZ116" s="36"/>
      <c r="DA116" s="36"/>
      <c r="DB116" s="36"/>
      <c r="DC116" s="36"/>
      <c r="DD116" s="36"/>
      <c r="DE116" s="36"/>
      <c r="DF116" s="36"/>
      <c r="DG116" s="36"/>
      <c r="DH116" s="36"/>
      <c r="DI116" s="36"/>
      <c r="DJ116" s="36"/>
      <c r="DK116" s="36"/>
      <c r="DL116" s="36"/>
      <c r="DM116" s="36"/>
      <c r="DN116" s="36"/>
      <c r="DO116" s="36"/>
      <c r="DP116" s="36"/>
      <c r="DQ116" s="36"/>
      <c r="DR116" s="36"/>
      <c r="DS116" s="36"/>
      <c r="DT116" s="36"/>
      <c r="DU116" s="36"/>
      <c r="DV116" s="36"/>
      <c r="DW116" s="36"/>
      <c r="DX116" s="36"/>
      <c r="DY116" s="36"/>
      <c r="DZ116" s="36"/>
      <c r="EA116" s="36"/>
      <c r="EB116" s="36"/>
      <c r="EC116" s="36"/>
      <c r="ED116" s="36"/>
      <c r="EE116" s="36"/>
      <c r="EF116" s="36"/>
      <c r="EG116" s="36"/>
      <c r="EH116" s="36"/>
      <c r="EI116" s="36"/>
      <c r="EJ116" s="36"/>
      <c r="EK116" s="36"/>
      <c r="EL116" s="36"/>
      <c r="EM116" s="36"/>
      <c r="EN116" s="36"/>
      <c r="EO116" s="36"/>
      <c r="EP116" s="36"/>
      <c r="EQ116" s="36"/>
      <c r="ER116" s="36"/>
    </row>
    <row r="117" spans="1:148" s="81" customFormat="1" x14ac:dyDescent="0.2">
      <c r="A117" s="82"/>
      <c r="B117" s="82"/>
      <c r="C117" s="82"/>
      <c r="D117" s="82"/>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6"/>
      <c r="AY117" s="36"/>
      <c r="AZ117" s="36"/>
      <c r="BA117" s="36"/>
      <c r="BB117" s="36"/>
      <c r="BC117" s="36"/>
      <c r="BD117" s="36"/>
      <c r="BE117" s="36"/>
      <c r="BF117" s="36"/>
      <c r="BG117" s="36"/>
      <c r="BH117" s="36"/>
      <c r="BI117" s="36"/>
      <c r="BJ117" s="36"/>
      <c r="BK117" s="36"/>
      <c r="BL117" s="36"/>
      <c r="BM117" s="36"/>
      <c r="BN117" s="36"/>
      <c r="BO117" s="36"/>
      <c r="BP117" s="36"/>
      <c r="BQ117" s="36"/>
      <c r="BR117" s="36"/>
      <c r="BS117" s="36"/>
      <c r="BT117" s="36"/>
      <c r="BU117" s="36"/>
      <c r="BV117" s="36"/>
      <c r="BW117" s="36"/>
      <c r="BX117" s="36"/>
      <c r="BY117" s="36"/>
      <c r="BZ117" s="36"/>
      <c r="CA117" s="36"/>
      <c r="CB117" s="36"/>
      <c r="CC117" s="36"/>
      <c r="CD117" s="36"/>
      <c r="CE117" s="36"/>
      <c r="CF117" s="36"/>
      <c r="CG117" s="36"/>
      <c r="CH117" s="36"/>
      <c r="CI117" s="36"/>
      <c r="CJ117" s="36"/>
      <c r="CK117" s="36"/>
      <c r="CL117" s="36"/>
      <c r="CM117" s="36"/>
      <c r="CN117" s="36"/>
      <c r="CO117" s="36"/>
      <c r="CP117" s="36"/>
      <c r="CQ117" s="36"/>
      <c r="CR117" s="36"/>
      <c r="CS117" s="36"/>
      <c r="CT117" s="36"/>
      <c r="CU117" s="36"/>
      <c r="CV117" s="36"/>
      <c r="CW117" s="36"/>
      <c r="CX117" s="36"/>
      <c r="CY117" s="36"/>
      <c r="CZ117" s="36"/>
      <c r="DA117" s="36"/>
      <c r="DB117" s="36"/>
      <c r="DC117" s="36"/>
      <c r="DD117" s="36"/>
      <c r="DE117" s="36"/>
      <c r="DF117" s="36"/>
      <c r="DG117" s="36"/>
      <c r="DH117" s="36"/>
      <c r="DI117" s="36"/>
      <c r="DJ117" s="36"/>
      <c r="DK117" s="36"/>
      <c r="DL117" s="36"/>
      <c r="DM117" s="36"/>
      <c r="DN117" s="36"/>
      <c r="DO117" s="36"/>
      <c r="DP117" s="36"/>
      <c r="DQ117" s="36"/>
      <c r="DR117" s="36"/>
      <c r="DS117" s="36"/>
      <c r="DT117" s="36"/>
      <c r="DU117" s="36"/>
      <c r="DV117" s="36"/>
      <c r="DW117" s="36"/>
      <c r="DX117" s="36"/>
      <c r="DY117" s="36"/>
      <c r="DZ117" s="36"/>
      <c r="EA117" s="36"/>
      <c r="EB117" s="36"/>
      <c r="EC117" s="36"/>
      <c r="ED117" s="36"/>
      <c r="EE117" s="36"/>
      <c r="EF117" s="36"/>
      <c r="EG117" s="36"/>
      <c r="EH117" s="36"/>
      <c r="EI117" s="36"/>
      <c r="EJ117" s="36"/>
      <c r="EK117" s="36"/>
      <c r="EL117" s="36"/>
      <c r="EM117" s="36"/>
      <c r="EN117" s="36"/>
      <c r="EO117" s="36"/>
      <c r="EP117" s="36"/>
      <c r="EQ117" s="36"/>
      <c r="ER117" s="36"/>
    </row>
    <row r="118" spans="1:148" s="81" customFormat="1" x14ac:dyDescent="0.2">
      <c r="A118" s="82"/>
      <c r="B118" s="82"/>
      <c r="C118" s="82"/>
      <c r="D118" s="82"/>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6"/>
      <c r="AY118" s="36"/>
      <c r="AZ118" s="36"/>
      <c r="BA118" s="36"/>
      <c r="BB118" s="36"/>
      <c r="BC118" s="36"/>
      <c r="BD118" s="36"/>
      <c r="BE118" s="36"/>
      <c r="BF118" s="36"/>
      <c r="BG118" s="36"/>
      <c r="BH118" s="36"/>
      <c r="BI118" s="36"/>
      <c r="BJ118" s="36"/>
      <c r="BK118" s="36"/>
      <c r="BL118" s="36"/>
      <c r="BM118" s="36"/>
      <c r="BN118" s="36"/>
      <c r="BO118" s="36"/>
      <c r="BP118" s="36"/>
      <c r="BQ118" s="36"/>
      <c r="BR118" s="36"/>
      <c r="BS118" s="36"/>
      <c r="BT118" s="36"/>
      <c r="BU118" s="36"/>
      <c r="BV118" s="36"/>
      <c r="BW118" s="36"/>
      <c r="BX118" s="36"/>
      <c r="BY118" s="36"/>
      <c r="BZ118" s="36"/>
      <c r="CA118" s="36"/>
      <c r="CB118" s="36"/>
      <c r="CC118" s="36"/>
      <c r="CD118" s="36"/>
      <c r="CE118" s="36"/>
      <c r="CF118" s="36"/>
      <c r="CG118" s="36"/>
      <c r="CH118" s="36"/>
      <c r="CI118" s="36"/>
      <c r="CJ118" s="36"/>
      <c r="CK118" s="36"/>
      <c r="CL118" s="36"/>
      <c r="CM118" s="36"/>
      <c r="CN118" s="36"/>
      <c r="CO118" s="36"/>
      <c r="CP118" s="36"/>
      <c r="CQ118" s="36"/>
      <c r="CR118" s="36"/>
      <c r="CS118" s="36"/>
      <c r="CT118" s="36"/>
      <c r="CU118" s="36"/>
      <c r="CV118" s="36"/>
      <c r="CW118" s="36"/>
      <c r="CX118" s="36"/>
      <c r="CY118" s="36"/>
      <c r="CZ118" s="36"/>
      <c r="DA118" s="36"/>
      <c r="DB118" s="36"/>
      <c r="DC118" s="36"/>
      <c r="DD118" s="36"/>
      <c r="DE118" s="36"/>
      <c r="DF118" s="36"/>
      <c r="DG118" s="36"/>
      <c r="DH118" s="36"/>
      <c r="DI118" s="36"/>
      <c r="DJ118" s="36"/>
      <c r="DK118" s="36"/>
      <c r="DL118" s="36"/>
      <c r="DM118" s="36"/>
      <c r="DN118" s="36"/>
      <c r="DO118" s="36"/>
      <c r="DP118" s="36"/>
      <c r="DQ118" s="36"/>
      <c r="DR118" s="36"/>
      <c r="DS118" s="36"/>
      <c r="DT118" s="36"/>
      <c r="DU118" s="36"/>
      <c r="DV118" s="36"/>
      <c r="DW118" s="36"/>
      <c r="DX118" s="36"/>
      <c r="DY118" s="36"/>
      <c r="DZ118" s="36"/>
      <c r="EA118" s="36"/>
      <c r="EB118" s="36"/>
      <c r="EC118" s="36"/>
      <c r="ED118" s="36"/>
      <c r="EE118" s="36"/>
      <c r="EF118" s="36"/>
      <c r="EG118" s="36"/>
      <c r="EH118" s="36"/>
      <c r="EI118" s="36"/>
      <c r="EJ118" s="36"/>
      <c r="EK118" s="36"/>
      <c r="EL118" s="36"/>
      <c r="EM118" s="36"/>
      <c r="EN118" s="36"/>
      <c r="EO118" s="36"/>
      <c r="EP118" s="36"/>
      <c r="EQ118" s="36"/>
      <c r="ER118" s="36"/>
    </row>
    <row r="119" spans="1:148" s="81" customFormat="1" x14ac:dyDescent="0.2">
      <c r="A119" s="82"/>
      <c r="B119" s="82"/>
      <c r="C119" s="82"/>
      <c r="D119" s="82"/>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6"/>
      <c r="AY119" s="36"/>
      <c r="AZ119" s="36"/>
      <c r="BA119" s="36"/>
      <c r="BB119" s="36"/>
      <c r="BC119" s="36"/>
      <c r="BD119" s="36"/>
      <c r="BE119" s="36"/>
      <c r="BF119" s="36"/>
      <c r="BG119" s="36"/>
      <c r="BH119" s="36"/>
      <c r="BI119" s="36"/>
      <c r="BJ119" s="36"/>
      <c r="BK119" s="36"/>
      <c r="BL119" s="36"/>
      <c r="BM119" s="36"/>
      <c r="BN119" s="36"/>
      <c r="BO119" s="36"/>
      <c r="BP119" s="36"/>
      <c r="BQ119" s="36"/>
      <c r="BR119" s="36"/>
      <c r="BS119" s="36"/>
      <c r="BT119" s="36"/>
      <c r="BU119" s="36"/>
      <c r="BV119" s="36"/>
      <c r="BW119" s="36"/>
      <c r="BX119" s="36"/>
      <c r="BY119" s="36"/>
      <c r="BZ119" s="36"/>
      <c r="CA119" s="36"/>
      <c r="CB119" s="36"/>
      <c r="CC119" s="36"/>
      <c r="CD119" s="36"/>
      <c r="CE119" s="36"/>
      <c r="CF119" s="36"/>
      <c r="CG119" s="36"/>
      <c r="CH119" s="36"/>
      <c r="CI119" s="36"/>
      <c r="CJ119" s="36"/>
      <c r="CK119" s="36"/>
      <c r="CL119" s="36"/>
      <c r="CM119" s="36"/>
      <c r="CN119" s="36"/>
      <c r="CO119" s="36"/>
      <c r="CP119" s="36"/>
      <c r="CQ119" s="36"/>
      <c r="CR119" s="36"/>
      <c r="CS119" s="36"/>
      <c r="CT119" s="36"/>
      <c r="CU119" s="36"/>
      <c r="CV119" s="36"/>
      <c r="CW119" s="36"/>
      <c r="CX119" s="36"/>
      <c r="CY119" s="36"/>
      <c r="CZ119" s="36"/>
      <c r="DA119" s="36"/>
      <c r="DB119" s="36"/>
      <c r="DC119" s="36"/>
      <c r="DD119" s="36"/>
      <c r="DE119" s="36"/>
      <c r="DF119" s="36"/>
      <c r="DG119" s="36"/>
      <c r="DH119" s="36"/>
      <c r="DI119" s="36"/>
      <c r="DJ119" s="36"/>
      <c r="DK119" s="36"/>
      <c r="DL119" s="36"/>
      <c r="DM119" s="36"/>
      <c r="DN119" s="36"/>
      <c r="DO119" s="36"/>
      <c r="DP119" s="36"/>
      <c r="DQ119" s="36"/>
      <c r="DR119" s="36"/>
      <c r="DS119" s="36"/>
      <c r="DT119" s="36"/>
      <c r="DU119" s="36"/>
      <c r="DV119" s="36"/>
      <c r="DW119" s="36"/>
      <c r="DX119" s="36"/>
      <c r="DY119" s="36"/>
      <c r="DZ119" s="36"/>
      <c r="EA119" s="36"/>
      <c r="EB119" s="36"/>
      <c r="EC119" s="36"/>
      <c r="ED119" s="36"/>
      <c r="EE119" s="36"/>
      <c r="EF119" s="36"/>
      <c r="EG119" s="36"/>
      <c r="EH119" s="36"/>
      <c r="EI119" s="36"/>
      <c r="EJ119" s="36"/>
      <c r="EK119" s="36"/>
      <c r="EL119" s="36"/>
      <c r="EM119" s="36"/>
      <c r="EN119" s="36"/>
      <c r="EO119" s="36"/>
      <c r="EP119" s="36"/>
      <c r="EQ119" s="36"/>
      <c r="ER119" s="36"/>
    </row>
    <row r="120" spans="1:148" s="81" customFormat="1" x14ac:dyDescent="0.2">
      <c r="A120" s="82"/>
      <c r="B120" s="82"/>
      <c r="C120" s="82"/>
      <c r="D120" s="82"/>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36"/>
      <c r="BA120" s="36"/>
      <c r="BB120" s="36"/>
      <c r="BC120" s="36"/>
      <c r="BD120" s="36"/>
      <c r="BE120" s="36"/>
      <c r="BF120" s="36"/>
      <c r="BG120" s="36"/>
      <c r="BH120" s="36"/>
      <c r="BI120" s="36"/>
      <c r="BJ120" s="36"/>
      <c r="BK120" s="36"/>
      <c r="BL120" s="36"/>
      <c r="BM120" s="36"/>
      <c r="BN120" s="36"/>
      <c r="BO120" s="36"/>
      <c r="BP120" s="36"/>
      <c r="BQ120" s="36"/>
      <c r="BR120" s="36"/>
      <c r="BS120" s="36"/>
      <c r="BT120" s="36"/>
      <c r="BU120" s="36"/>
      <c r="BV120" s="36"/>
      <c r="BW120" s="36"/>
      <c r="BX120" s="36"/>
      <c r="BY120" s="36"/>
      <c r="BZ120" s="36"/>
      <c r="CA120" s="36"/>
      <c r="CB120" s="36"/>
      <c r="CC120" s="36"/>
      <c r="CD120" s="36"/>
      <c r="CE120" s="36"/>
      <c r="CF120" s="36"/>
      <c r="CG120" s="36"/>
      <c r="CH120" s="36"/>
      <c r="CI120" s="36"/>
      <c r="CJ120" s="36"/>
      <c r="CK120" s="36"/>
      <c r="CL120" s="36"/>
      <c r="CM120" s="36"/>
      <c r="CN120" s="36"/>
      <c r="CO120" s="36"/>
      <c r="CP120" s="36"/>
      <c r="CQ120" s="36"/>
      <c r="CR120" s="36"/>
      <c r="CS120" s="36"/>
      <c r="CT120" s="36"/>
      <c r="CU120" s="36"/>
      <c r="CV120" s="36"/>
      <c r="CW120" s="36"/>
      <c r="CX120" s="36"/>
      <c r="CY120" s="36"/>
      <c r="CZ120" s="36"/>
      <c r="DA120" s="36"/>
      <c r="DB120" s="36"/>
      <c r="DC120" s="36"/>
      <c r="DD120" s="36"/>
      <c r="DE120" s="36"/>
      <c r="DF120" s="36"/>
      <c r="DG120" s="36"/>
      <c r="DH120" s="36"/>
      <c r="DI120" s="36"/>
      <c r="DJ120" s="36"/>
      <c r="DK120" s="36"/>
      <c r="DL120" s="36"/>
      <c r="DM120" s="36"/>
      <c r="DN120" s="36"/>
      <c r="DO120" s="36"/>
      <c r="DP120" s="36"/>
      <c r="DQ120" s="36"/>
      <c r="DR120" s="36"/>
      <c r="DS120" s="36"/>
      <c r="DT120" s="36"/>
      <c r="DU120" s="36"/>
      <c r="DV120" s="36"/>
      <c r="DW120" s="36"/>
      <c r="DX120" s="36"/>
      <c r="DY120" s="36"/>
      <c r="DZ120" s="36"/>
      <c r="EA120" s="36"/>
      <c r="EB120" s="36"/>
      <c r="EC120" s="36"/>
      <c r="ED120" s="36"/>
      <c r="EE120" s="36"/>
      <c r="EF120" s="36"/>
      <c r="EG120" s="36"/>
      <c r="EH120" s="36"/>
      <c r="EI120" s="36"/>
      <c r="EJ120" s="36"/>
      <c r="EK120" s="36"/>
      <c r="EL120" s="36"/>
      <c r="EM120" s="36"/>
      <c r="EN120" s="36"/>
      <c r="EO120" s="36"/>
      <c r="EP120" s="36"/>
      <c r="EQ120" s="36"/>
      <c r="ER120" s="36"/>
    </row>
    <row r="121" spans="1:148" s="81" customFormat="1" x14ac:dyDescent="0.2">
      <c r="A121" s="82"/>
      <c r="B121" s="82"/>
      <c r="C121" s="82"/>
      <c r="D121" s="82"/>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36"/>
      <c r="BA121" s="36"/>
      <c r="BB121" s="36"/>
      <c r="BC121" s="36"/>
      <c r="BD121" s="36"/>
      <c r="BE121" s="36"/>
      <c r="BF121" s="36"/>
      <c r="BG121" s="36"/>
      <c r="BH121" s="36"/>
      <c r="BI121" s="36"/>
      <c r="BJ121" s="36"/>
      <c r="BK121" s="36"/>
      <c r="BL121" s="36"/>
      <c r="BM121" s="36"/>
      <c r="BN121" s="36"/>
      <c r="BO121" s="36"/>
      <c r="BP121" s="36"/>
      <c r="BQ121" s="36"/>
      <c r="BR121" s="36"/>
      <c r="BS121" s="36"/>
      <c r="BT121" s="36"/>
      <c r="BU121" s="36"/>
      <c r="BV121" s="36"/>
      <c r="BW121" s="36"/>
      <c r="BX121" s="36"/>
      <c r="BY121" s="36"/>
      <c r="BZ121" s="36"/>
      <c r="CA121" s="36"/>
      <c r="CB121" s="36"/>
      <c r="CC121" s="36"/>
      <c r="CD121" s="36"/>
      <c r="CE121" s="36"/>
      <c r="CF121" s="36"/>
      <c r="CG121" s="36"/>
      <c r="CH121" s="36"/>
      <c r="CI121" s="36"/>
      <c r="CJ121" s="36"/>
      <c r="CK121" s="36"/>
      <c r="CL121" s="36"/>
      <c r="CM121" s="36"/>
      <c r="CN121" s="36"/>
      <c r="CO121" s="36"/>
      <c r="CP121" s="36"/>
      <c r="CQ121" s="36"/>
      <c r="CR121" s="36"/>
      <c r="CS121" s="36"/>
      <c r="CT121" s="36"/>
      <c r="CU121" s="36"/>
      <c r="CV121" s="36"/>
      <c r="CW121" s="36"/>
      <c r="CX121" s="36"/>
      <c r="CY121" s="36"/>
      <c r="CZ121" s="36"/>
      <c r="DA121" s="36"/>
      <c r="DB121" s="36"/>
      <c r="DC121" s="36"/>
      <c r="DD121" s="36"/>
      <c r="DE121" s="36"/>
      <c r="DF121" s="36"/>
      <c r="DG121" s="36"/>
      <c r="DH121" s="36"/>
      <c r="DI121" s="36"/>
      <c r="DJ121" s="36"/>
      <c r="DK121" s="36"/>
      <c r="DL121" s="36"/>
      <c r="DM121" s="36"/>
      <c r="DN121" s="36"/>
      <c r="DO121" s="36"/>
      <c r="DP121" s="36"/>
      <c r="DQ121" s="36"/>
      <c r="DR121" s="36"/>
      <c r="DS121" s="36"/>
      <c r="DT121" s="36"/>
      <c r="DU121" s="36"/>
      <c r="DV121" s="36"/>
      <c r="DW121" s="36"/>
      <c r="DX121" s="36"/>
      <c r="DY121" s="36"/>
      <c r="DZ121" s="36"/>
      <c r="EA121" s="36"/>
      <c r="EB121" s="36"/>
      <c r="EC121" s="36"/>
      <c r="ED121" s="36"/>
      <c r="EE121" s="36"/>
      <c r="EF121" s="36"/>
      <c r="EG121" s="36"/>
      <c r="EH121" s="36"/>
      <c r="EI121" s="36"/>
      <c r="EJ121" s="36"/>
      <c r="EK121" s="36"/>
      <c r="EL121" s="36"/>
      <c r="EM121" s="36"/>
      <c r="EN121" s="36"/>
      <c r="EO121" s="36"/>
      <c r="EP121" s="36"/>
      <c r="EQ121" s="36"/>
      <c r="ER121" s="36"/>
    </row>
    <row r="122" spans="1:148" s="81" customFormat="1" x14ac:dyDescent="0.2">
      <c r="A122" s="82"/>
      <c r="B122" s="82"/>
      <c r="C122" s="82"/>
      <c r="D122" s="82"/>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6"/>
      <c r="AY122" s="36"/>
      <c r="AZ122" s="36"/>
      <c r="BA122" s="36"/>
      <c r="BB122" s="36"/>
      <c r="BC122" s="36"/>
      <c r="BD122" s="36"/>
      <c r="BE122" s="36"/>
      <c r="BF122" s="36"/>
      <c r="BG122" s="36"/>
      <c r="BH122" s="36"/>
      <c r="BI122" s="36"/>
      <c r="BJ122" s="36"/>
      <c r="BK122" s="36"/>
      <c r="BL122" s="36"/>
      <c r="BM122" s="36"/>
      <c r="BN122" s="36"/>
      <c r="BO122" s="36"/>
      <c r="BP122" s="36"/>
      <c r="BQ122" s="36"/>
      <c r="BR122" s="36"/>
      <c r="BS122" s="36"/>
      <c r="BT122" s="36"/>
      <c r="BU122" s="36"/>
      <c r="BV122" s="36"/>
      <c r="BW122" s="36"/>
      <c r="BX122" s="36"/>
      <c r="BY122" s="36"/>
      <c r="BZ122" s="36"/>
      <c r="CA122" s="36"/>
      <c r="CB122" s="36"/>
      <c r="CC122" s="36"/>
      <c r="CD122" s="36"/>
      <c r="CE122" s="36"/>
      <c r="CF122" s="36"/>
      <c r="CG122" s="36"/>
      <c r="CH122" s="36"/>
      <c r="CI122" s="36"/>
      <c r="CJ122" s="36"/>
      <c r="CK122" s="36"/>
      <c r="CL122" s="36"/>
      <c r="CM122" s="36"/>
      <c r="CN122" s="36"/>
      <c r="CO122" s="36"/>
      <c r="CP122" s="36"/>
      <c r="CQ122" s="36"/>
      <c r="CR122" s="36"/>
      <c r="CS122" s="36"/>
      <c r="CT122" s="36"/>
      <c r="CU122" s="36"/>
      <c r="CV122" s="36"/>
      <c r="CW122" s="36"/>
      <c r="CX122" s="36"/>
      <c r="CY122" s="36"/>
      <c r="CZ122" s="36"/>
      <c r="DA122" s="36"/>
      <c r="DB122" s="36"/>
      <c r="DC122" s="36"/>
      <c r="DD122" s="36"/>
      <c r="DE122" s="36"/>
      <c r="DF122" s="36"/>
      <c r="DG122" s="36"/>
      <c r="DH122" s="36"/>
      <c r="DI122" s="36"/>
      <c r="DJ122" s="36"/>
      <c r="DK122" s="36"/>
      <c r="DL122" s="36"/>
      <c r="DM122" s="36"/>
      <c r="DN122" s="36"/>
      <c r="DO122" s="36"/>
      <c r="DP122" s="36"/>
      <c r="DQ122" s="36"/>
      <c r="DR122" s="36"/>
      <c r="DS122" s="36"/>
      <c r="DT122" s="36"/>
      <c r="DU122" s="36"/>
      <c r="DV122" s="36"/>
      <c r="DW122" s="36"/>
      <c r="DX122" s="36"/>
      <c r="DY122" s="36"/>
      <c r="DZ122" s="36"/>
      <c r="EA122" s="36"/>
      <c r="EB122" s="36"/>
      <c r="EC122" s="36"/>
      <c r="ED122" s="36"/>
      <c r="EE122" s="36"/>
      <c r="EF122" s="36"/>
      <c r="EG122" s="36"/>
      <c r="EH122" s="36"/>
      <c r="EI122" s="36"/>
      <c r="EJ122" s="36"/>
      <c r="EK122" s="36"/>
      <c r="EL122" s="36"/>
      <c r="EM122" s="36"/>
      <c r="EN122" s="36"/>
      <c r="EO122" s="36"/>
      <c r="EP122" s="36"/>
      <c r="EQ122" s="36"/>
      <c r="ER122" s="36"/>
    </row>
    <row r="123" spans="1:148" s="81" customFormat="1" x14ac:dyDescent="0.2">
      <c r="A123" s="82"/>
      <c r="B123" s="82"/>
      <c r="C123" s="82"/>
      <c r="D123" s="82"/>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6"/>
      <c r="AY123" s="36"/>
      <c r="AZ123" s="36"/>
      <c r="BA123" s="36"/>
      <c r="BB123" s="36"/>
      <c r="BC123" s="36"/>
      <c r="BD123" s="36"/>
      <c r="BE123" s="36"/>
      <c r="BF123" s="36"/>
      <c r="BG123" s="36"/>
      <c r="BH123" s="36"/>
      <c r="BI123" s="36"/>
      <c r="BJ123" s="36"/>
      <c r="BK123" s="36"/>
      <c r="BL123" s="36"/>
      <c r="BM123" s="36"/>
      <c r="BN123" s="36"/>
      <c r="BO123" s="36"/>
      <c r="BP123" s="36"/>
      <c r="BQ123" s="36"/>
      <c r="BR123" s="36"/>
      <c r="BS123" s="36"/>
      <c r="BT123" s="36"/>
      <c r="BU123" s="36"/>
      <c r="BV123" s="36"/>
      <c r="BW123" s="36"/>
      <c r="BX123" s="36"/>
      <c r="BY123" s="36"/>
      <c r="BZ123" s="36"/>
      <c r="CA123" s="36"/>
      <c r="CB123" s="36"/>
      <c r="CC123" s="36"/>
      <c r="CD123" s="36"/>
      <c r="CE123" s="36"/>
      <c r="CF123" s="36"/>
      <c r="CG123" s="36"/>
      <c r="CH123" s="36"/>
      <c r="CI123" s="36"/>
      <c r="CJ123" s="36"/>
      <c r="CK123" s="36"/>
      <c r="CL123" s="36"/>
      <c r="CM123" s="36"/>
      <c r="CN123" s="36"/>
      <c r="CO123" s="36"/>
      <c r="CP123" s="36"/>
      <c r="CQ123" s="36"/>
      <c r="CR123" s="36"/>
      <c r="CS123" s="36"/>
      <c r="CT123" s="36"/>
      <c r="CU123" s="36"/>
      <c r="CV123" s="36"/>
      <c r="CW123" s="36"/>
      <c r="CX123" s="36"/>
      <c r="CY123" s="36"/>
      <c r="CZ123" s="36"/>
      <c r="DA123" s="36"/>
      <c r="DB123" s="36"/>
      <c r="DC123" s="36"/>
      <c r="DD123" s="36"/>
      <c r="DE123" s="36"/>
      <c r="DF123" s="36"/>
      <c r="DG123" s="36"/>
      <c r="DH123" s="36"/>
      <c r="DI123" s="36"/>
      <c r="DJ123" s="36"/>
      <c r="DK123" s="36"/>
      <c r="DL123" s="36"/>
      <c r="DM123" s="36"/>
      <c r="DN123" s="36"/>
      <c r="DO123" s="36"/>
      <c r="DP123" s="36"/>
      <c r="DQ123" s="36"/>
      <c r="DR123" s="36"/>
      <c r="DS123" s="36"/>
      <c r="DT123" s="36"/>
      <c r="DU123" s="36"/>
      <c r="DV123" s="36"/>
      <c r="DW123" s="36"/>
      <c r="DX123" s="36"/>
      <c r="DY123" s="36"/>
      <c r="DZ123" s="36"/>
      <c r="EA123" s="36"/>
      <c r="EB123" s="36"/>
      <c r="EC123" s="36"/>
      <c r="ED123" s="36"/>
      <c r="EE123" s="36"/>
      <c r="EF123" s="36"/>
      <c r="EG123" s="36"/>
      <c r="EH123" s="36"/>
      <c r="EI123" s="36"/>
      <c r="EJ123" s="36"/>
      <c r="EK123" s="36"/>
      <c r="EL123" s="36"/>
      <c r="EM123" s="36"/>
      <c r="EN123" s="36"/>
      <c r="EO123" s="36"/>
      <c r="EP123" s="36"/>
      <c r="EQ123" s="36"/>
      <c r="ER123" s="36"/>
    </row>
    <row r="124" spans="1:148" s="81" customFormat="1" x14ac:dyDescent="0.2">
      <c r="A124" s="82"/>
      <c r="B124" s="82"/>
      <c r="C124" s="82"/>
      <c r="D124" s="82"/>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36"/>
      <c r="BA124" s="36"/>
      <c r="BB124" s="36"/>
      <c r="BC124" s="36"/>
      <c r="BD124" s="36"/>
      <c r="BE124" s="36"/>
      <c r="BF124" s="36"/>
      <c r="BG124" s="36"/>
      <c r="BH124" s="36"/>
      <c r="BI124" s="36"/>
      <c r="BJ124" s="36"/>
      <c r="BK124" s="36"/>
      <c r="BL124" s="36"/>
      <c r="BM124" s="36"/>
      <c r="BN124" s="36"/>
      <c r="BO124" s="36"/>
      <c r="BP124" s="36"/>
      <c r="BQ124" s="36"/>
      <c r="BR124" s="36"/>
      <c r="BS124" s="36"/>
      <c r="BT124" s="36"/>
      <c r="BU124" s="36"/>
      <c r="BV124" s="36"/>
      <c r="BW124" s="36"/>
      <c r="BX124" s="36"/>
      <c r="BY124" s="36"/>
      <c r="BZ124" s="36"/>
      <c r="CA124" s="36"/>
      <c r="CB124" s="36"/>
      <c r="CC124" s="36"/>
      <c r="CD124" s="36"/>
      <c r="CE124" s="36"/>
      <c r="CF124" s="36"/>
      <c r="CG124" s="36"/>
      <c r="CH124" s="36"/>
      <c r="CI124" s="36"/>
      <c r="CJ124" s="36"/>
      <c r="CK124" s="36"/>
      <c r="CL124" s="36"/>
      <c r="CM124" s="36"/>
      <c r="CN124" s="36"/>
      <c r="CO124" s="36"/>
      <c r="CP124" s="36"/>
      <c r="CQ124" s="36"/>
      <c r="CR124" s="36"/>
      <c r="CS124" s="36"/>
      <c r="CT124" s="36"/>
      <c r="CU124" s="36"/>
      <c r="CV124" s="36"/>
      <c r="CW124" s="36"/>
      <c r="CX124" s="36"/>
      <c r="CY124" s="36"/>
      <c r="CZ124" s="36"/>
      <c r="DA124" s="36"/>
      <c r="DB124" s="36"/>
      <c r="DC124" s="36"/>
      <c r="DD124" s="36"/>
      <c r="DE124" s="36"/>
      <c r="DF124" s="36"/>
      <c r="DG124" s="36"/>
      <c r="DH124" s="36"/>
      <c r="DI124" s="36"/>
      <c r="DJ124" s="36"/>
      <c r="DK124" s="36"/>
      <c r="DL124" s="36"/>
      <c r="DM124" s="36"/>
      <c r="DN124" s="36"/>
      <c r="DO124" s="36"/>
      <c r="DP124" s="36"/>
      <c r="DQ124" s="36"/>
      <c r="DR124" s="36"/>
      <c r="DS124" s="36"/>
      <c r="DT124" s="36"/>
      <c r="DU124" s="36"/>
      <c r="DV124" s="36"/>
      <c r="DW124" s="36"/>
      <c r="DX124" s="36"/>
      <c r="DY124" s="36"/>
      <c r="DZ124" s="36"/>
      <c r="EA124" s="36"/>
      <c r="EB124" s="36"/>
      <c r="EC124" s="36"/>
      <c r="ED124" s="36"/>
      <c r="EE124" s="36"/>
      <c r="EF124" s="36"/>
      <c r="EG124" s="36"/>
      <c r="EH124" s="36"/>
      <c r="EI124" s="36"/>
      <c r="EJ124" s="36"/>
      <c r="EK124" s="36"/>
      <c r="EL124" s="36"/>
      <c r="EM124" s="36"/>
      <c r="EN124" s="36"/>
      <c r="EO124" s="36"/>
      <c r="EP124" s="36"/>
      <c r="EQ124" s="36"/>
      <c r="ER124" s="36"/>
    </row>
    <row r="125" spans="1:148" s="81" customFormat="1" x14ac:dyDescent="0.2">
      <c r="A125" s="82"/>
      <c r="B125" s="82"/>
      <c r="C125" s="82"/>
      <c r="D125" s="82"/>
      <c r="E125" s="36"/>
      <c r="F125" s="36"/>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36"/>
      <c r="BA125" s="36"/>
      <c r="BB125" s="36"/>
      <c r="BC125" s="36"/>
      <c r="BD125" s="36"/>
      <c r="BE125" s="36"/>
      <c r="BF125" s="36"/>
      <c r="BG125" s="36"/>
      <c r="BH125" s="36"/>
      <c r="BI125" s="36"/>
      <c r="BJ125" s="36"/>
      <c r="BK125" s="36"/>
      <c r="BL125" s="36"/>
      <c r="BM125" s="36"/>
      <c r="BN125" s="36"/>
      <c r="BO125" s="36"/>
      <c r="BP125" s="36"/>
      <c r="BQ125" s="36"/>
      <c r="BR125" s="36"/>
      <c r="BS125" s="36"/>
      <c r="BT125" s="36"/>
      <c r="BU125" s="36"/>
      <c r="BV125" s="36"/>
      <c r="BW125" s="36"/>
      <c r="BX125" s="36"/>
      <c r="BY125" s="36"/>
      <c r="BZ125" s="36"/>
      <c r="CA125" s="36"/>
      <c r="CB125" s="36"/>
      <c r="CC125" s="36"/>
      <c r="CD125" s="36"/>
      <c r="CE125" s="36"/>
      <c r="CF125" s="36"/>
      <c r="CG125" s="36"/>
      <c r="CH125" s="36"/>
      <c r="CI125" s="36"/>
      <c r="CJ125" s="36"/>
      <c r="CK125" s="36"/>
      <c r="CL125" s="36"/>
      <c r="CM125" s="36"/>
      <c r="CN125" s="36"/>
      <c r="CO125" s="36"/>
      <c r="CP125" s="36"/>
      <c r="CQ125" s="36"/>
      <c r="CR125" s="36"/>
      <c r="CS125" s="36"/>
      <c r="CT125" s="36"/>
      <c r="CU125" s="36"/>
      <c r="CV125" s="36"/>
      <c r="CW125" s="36"/>
      <c r="CX125" s="36"/>
      <c r="CY125" s="36"/>
      <c r="CZ125" s="36"/>
      <c r="DA125" s="36"/>
      <c r="DB125" s="36"/>
      <c r="DC125" s="36"/>
      <c r="DD125" s="36"/>
      <c r="DE125" s="36"/>
      <c r="DF125" s="36"/>
      <c r="DG125" s="36"/>
      <c r="DH125" s="36"/>
      <c r="DI125" s="36"/>
      <c r="DJ125" s="36"/>
      <c r="DK125" s="36"/>
      <c r="DL125" s="36"/>
      <c r="DM125" s="36"/>
      <c r="DN125" s="36"/>
      <c r="DO125" s="36"/>
      <c r="DP125" s="36"/>
      <c r="DQ125" s="36"/>
      <c r="DR125" s="36"/>
      <c r="DS125" s="36"/>
      <c r="DT125" s="36"/>
      <c r="DU125" s="36"/>
      <c r="DV125" s="36"/>
      <c r="DW125" s="36"/>
      <c r="DX125" s="36"/>
      <c r="DY125" s="36"/>
      <c r="DZ125" s="36"/>
      <c r="EA125" s="36"/>
      <c r="EB125" s="36"/>
      <c r="EC125" s="36"/>
      <c r="ED125" s="36"/>
      <c r="EE125" s="36"/>
      <c r="EF125" s="36"/>
      <c r="EG125" s="36"/>
      <c r="EH125" s="36"/>
      <c r="EI125" s="36"/>
      <c r="EJ125" s="36"/>
      <c r="EK125" s="36"/>
      <c r="EL125" s="36"/>
      <c r="EM125" s="36"/>
      <c r="EN125" s="36"/>
      <c r="EO125" s="36"/>
      <c r="EP125" s="36"/>
      <c r="EQ125" s="36"/>
      <c r="ER125" s="36"/>
    </row>
    <row r="126" spans="1:148" s="81" customFormat="1" x14ac:dyDescent="0.2">
      <c r="A126" s="82"/>
      <c r="B126" s="82"/>
      <c r="C126" s="82"/>
      <c r="D126" s="82"/>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6"/>
      <c r="BA126" s="36"/>
      <c r="BB126" s="36"/>
      <c r="BC126" s="36"/>
      <c r="BD126" s="36"/>
      <c r="BE126" s="36"/>
      <c r="BF126" s="36"/>
      <c r="BG126" s="36"/>
      <c r="BH126" s="36"/>
      <c r="BI126" s="36"/>
      <c r="BJ126" s="36"/>
      <c r="BK126" s="36"/>
      <c r="BL126" s="36"/>
      <c r="BM126" s="36"/>
      <c r="BN126" s="36"/>
      <c r="BO126" s="36"/>
      <c r="BP126" s="36"/>
      <c r="BQ126" s="36"/>
      <c r="BR126" s="36"/>
      <c r="BS126" s="36"/>
      <c r="BT126" s="36"/>
      <c r="BU126" s="36"/>
      <c r="BV126" s="36"/>
      <c r="BW126" s="36"/>
      <c r="BX126" s="36"/>
      <c r="BY126" s="36"/>
      <c r="BZ126" s="36"/>
      <c r="CA126" s="36"/>
      <c r="CB126" s="36"/>
      <c r="CC126" s="36"/>
      <c r="CD126" s="36"/>
      <c r="CE126" s="36"/>
      <c r="CF126" s="36"/>
      <c r="CG126" s="36"/>
      <c r="CH126" s="36"/>
      <c r="CI126" s="36"/>
      <c r="CJ126" s="36"/>
      <c r="CK126" s="36"/>
      <c r="CL126" s="36"/>
      <c r="CM126" s="36"/>
      <c r="CN126" s="36"/>
      <c r="CO126" s="36"/>
      <c r="CP126" s="36"/>
      <c r="CQ126" s="36"/>
      <c r="CR126" s="36"/>
      <c r="CS126" s="36"/>
      <c r="CT126" s="36"/>
      <c r="CU126" s="36"/>
      <c r="CV126" s="36"/>
      <c r="CW126" s="36"/>
      <c r="CX126" s="36"/>
      <c r="CY126" s="36"/>
      <c r="CZ126" s="36"/>
      <c r="DA126" s="36"/>
      <c r="DB126" s="36"/>
      <c r="DC126" s="36"/>
      <c r="DD126" s="36"/>
      <c r="DE126" s="36"/>
      <c r="DF126" s="36"/>
      <c r="DG126" s="36"/>
      <c r="DH126" s="36"/>
      <c r="DI126" s="36"/>
      <c r="DJ126" s="36"/>
      <c r="DK126" s="36"/>
      <c r="DL126" s="36"/>
      <c r="DM126" s="36"/>
      <c r="DN126" s="36"/>
      <c r="DO126" s="36"/>
      <c r="DP126" s="36"/>
      <c r="DQ126" s="36"/>
      <c r="DR126" s="36"/>
      <c r="DS126" s="36"/>
      <c r="DT126" s="36"/>
      <c r="DU126" s="36"/>
      <c r="DV126" s="36"/>
      <c r="DW126" s="36"/>
      <c r="DX126" s="36"/>
      <c r="DY126" s="36"/>
      <c r="DZ126" s="36"/>
      <c r="EA126" s="36"/>
      <c r="EB126" s="36"/>
      <c r="EC126" s="36"/>
      <c r="ED126" s="36"/>
      <c r="EE126" s="36"/>
      <c r="EF126" s="36"/>
      <c r="EG126" s="36"/>
      <c r="EH126" s="36"/>
      <c r="EI126" s="36"/>
      <c r="EJ126" s="36"/>
      <c r="EK126" s="36"/>
      <c r="EL126" s="36"/>
      <c r="EM126" s="36"/>
      <c r="EN126" s="36"/>
      <c r="EO126" s="36"/>
      <c r="EP126" s="36"/>
      <c r="EQ126" s="36"/>
      <c r="ER126" s="36"/>
    </row>
    <row r="127" spans="1:148" s="81" customFormat="1" x14ac:dyDescent="0.2">
      <c r="A127" s="82"/>
      <c r="B127" s="82"/>
      <c r="C127" s="82"/>
      <c r="D127" s="82"/>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c r="AW127" s="36"/>
      <c r="AX127" s="36"/>
      <c r="AY127" s="36"/>
      <c r="AZ127" s="36"/>
      <c r="BA127" s="36"/>
      <c r="BB127" s="36"/>
      <c r="BC127" s="36"/>
      <c r="BD127" s="36"/>
      <c r="BE127" s="36"/>
      <c r="BF127" s="36"/>
      <c r="BG127" s="36"/>
      <c r="BH127" s="36"/>
      <c r="BI127" s="36"/>
      <c r="BJ127" s="36"/>
      <c r="BK127" s="36"/>
      <c r="BL127" s="36"/>
      <c r="BM127" s="36"/>
      <c r="BN127" s="36"/>
      <c r="BO127" s="36"/>
      <c r="BP127" s="36"/>
      <c r="BQ127" s="36"/>
      <c r="BR127" s="36"/>
      <c r="BS127" s="36"/>
      <c r="BT127" s="36"/>
      <c r="BU127" s="36"/>
      <c r="BV127" s="36"/>
      <c r="BW127" s="36"/>
      <c r="BX127" s="36"/>
      <c r="BY127" s="36"/>
      <c r="BZ127" s="36"/>
      <c r="CA127" s="36"/>
      <c r="CB127" s="36"/>
      <c r="CC127" s="36"/>
      <c r="CD127" s="36"/>
      <c r="CE127" s="36"/>
      <c r="CF127" s="36"/>
      <c r="CG127" s="36"/>
      <c r="CH127" s="36"/>
      <c r="CI127" s="36"/>
      <c r="CJ127" s="36"/>
      <c r="CK127" s="36"/>
      <c r="CL127" s="36"/>
      <c r="CM127" s="36"/>
      <c r="CN127" s="36"/>
      <c r="CO127" s="36"/>
      <c r="CP127" s="36"/>
      <c r="CQ127" s="36"/>
      <c r="CR127" s="36"/>
      <c r="CS127" s="36"/>
      <c r="CT127" s="36"/>
      <c r="CU127" s="36"/>
      <c r="CV127" s="36"/>
      <c r="CW127" s="36"/>
      <c r="CX127" s="36"/>
      <c r="CY127" s="36"/>
      <c r="CZ127" s="36"/>
      <c r="DA127" s="36"/>
      <c r="DB127" s="36"/>
      <c r="DC127" s="36"/>
      <c r="DD127" s="36"/>
      <c r="DE127" s="36"/>
      <c r="DF127" s="36"/>
      <c r="DG127" s="36"/>
      <c r="DH127" s="36"/>
      <c r="DI127" s="36"/>
      <c r="DJ127" s="36"/>
      <c r="DK127" s="36"/>
      <c r="DL127" s="36"/>
      <c r="DM127" s="36"/>
      <c r="DN127" s="36"/>
      <c r="DO127" s="36"/>
      <c r="DP127" s="36"/>
      <c r="DQ127" s="36"/>
      <c r="DR127" s="36"/>
      <c r="DS127" s="36"/>
      <c r="DT127" s="36"/>
      <c r="DU127" s="36"/>
      <c r="DV127" s="36"/>
      <c r="DW127" s="36"/>
      <c r="DX127" s="36"/>
      <c r="DY127" s="36"/>
      <c r="DZ127" s="36"/>
      <c r="EA127" s="36"/>
      <c r="EB127" s="36"/>
      <c r="EC127" s="36"/>
      <c r="ED127" s="36"/>
      <c r="EE127" s="36"/>
      <c r="EF127" s="36"/>
      <c r="EG127" s="36"/>
      <c r="EH127" s="36"/>
      <c r="EI127" s="36"/>
      <c r="EJ127" s="36"/>
      <c r="EK127" s="36"/>
      <c r="EL127" s="36"/>
      <c r="EM127" s="36"/>
      <c r="EN127" s="36"/>
      <c r="EO127" s="36"/>
      <c r="EP127" s="36"/>
      <c r="EQ127" s="36"/>
      <c r="ER127" s="36"/>
    </row>
    <row r="128" spans="1:148" s="81" customFormat="1" x14ac:dyDescent="0.2">
      <c r="A128" s="82"/>
      <c r="B128" s="82"/>
      <c r="C128" s="82"/>
      <c r="D128" s="82"/>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6"/>
      <c r="AY128" s="36"/>
      <c r="AZ128" s="36"/>
      <c r="BA128" s="36"/>
      <c r="BB128" s="36"/>
      <c r="BC128" s="36"/>
      <c r="BD128" s="36"/>
      <c r="BE128" s="36"/>
      <c r="BF128" s="36"/>
      <c r="BG128" s="36"/>
      <c r="BH128" s="36"/>
      <c r="BI128" s="36"/>
      <c r="BJ128" s="36"/>
      <c r="BK128" s="36"/>
      <c r="BL128" s="36"/>
      <c r="BM128" s="36"/>
      <c r="BN128" s="36"/>
      <c r="BO128" s="36"/>
      <c r="BP128" s="36"/>
      <c r="BQ128" s="36"/>
      <c r="BR128" s="36"/>
      <c r="BS128" s="36"/>
      <c r="BT128" s="36"/>
      <c r="BU128" s="36"/>
      <c r="BV128" s="36"/>
      <c r="BW128" s="36"/>
      <c r="BX128" s="36"/>
      <c r="BY128" s="36"/>
      <c r="BZ128" s="36"/>
      <c r="CA128" s="36"/>
      <c r="CB128" s="36"/>
      <c r="CC128" s="36"/>
      <c r="CD128" s="36"/>
      <c r="CE128" s="36"/>
      <c r="CF128" s="36"/>
      <c r="CG128" s="36"/>
      <c r="CH128" s="36"/>
      <c r="CI128" s="36"/>
      <c r="CJ128" s="36"/>
      <c r="CK128" s="36"/>
      <c r="CL128" s="36"/>
      <c r="CM128" s="36"/>
      <c r="CN128" s="36"/>
      <c r="CO128" s="36"/>
      <c r="CP128" s="36"/>
      <c r="CQ128" s="36"/>
      <c r="CR128" s="36"/>
      <c r="CS128" s="36"/>
      <c r="CT128" s="36"/>
      <c r="CU128" s="36"/>
      <c r="CV128" s="36"/>
      <c r="CW128" s="36"/>
      <c r="CX128" s="36"/>
      <c r="CY128" s="36"/>
      <c r="CZ128" s="36"/>
      <c r="DA128" s="36"/>
      <c r="DB128" s="36"/>
      <c r="DC128" s="36"/>
      <c r="DD128" s="36"/>
      <c r="DE128" s="36"/>
      <c r="DF128" s="36"/>
      <c r="DG128" s="36"/>
      <c r="DH128" s="36"/>
      <c r="DI128" s="36"/>
      <c r="DJ128" s="36"/>
      <c r="DK128" s="36"/>
      <c r="DL128" s="36"/>
      <c r="DM128" s="36"/>
      <c r="DN128" s="36"/>
      <c r="DO128" s="36"/>
      <c r="DP128" s="36"/>
      <c r="DQ128" s="36"/>
      <c r="DR128" s="36"/>
      <c r="DS128" s="36"/>
      <c r="DT128" s="36"/>
      <c r="DU128" s="36"/>
      <c r="DV128" s="36"/>
      <c r="DW128" s="36"/>
      <c r="DX128" s="36"/>
      <c r="DY128" s="36"/>
      <c r="DZ128" s="36"/>
      <c r="EA128" s="36"/>
      <c r="EB128" s="36"/>
      <c r="EC128" s="36"/>
      <c r="ED128" s="36"/>
      <c r="EE128" s="36"/>
      <c r="EF128" s="36"/>
      <c r="EG128" s="36"/>
      <c r="EH128" s="36"/>
      <c r="EI128" s="36"/>
      <c r="EJ128" s="36"/>
      <c r="EK128" s="36"/>
      <c r="EL128" s="36"/>
      <c r="EM128" s="36"/>
      <c r="EN128" s="36"/>
      <c r="EO128" s="36"/>
      <c r="EP128" s="36"/>
      <c r="EQ128" s="36"/>
      <c r="ER128" s="36"/>
    </row>
    <row r="129" spans="1:148" s="81" customFormat="1" x14ac:dyDescent="0.2">
      <c r="A129" s="82"/>
      <c r="B129" s="82"/>
      <c r="C129" s="82"/>
      <c r="D129" s="82"/>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c r="AR129" s="36"/>
      <c r="AS129" s="36"/>
      <c r="AT129" s="36"/>
      <c r="AU129" s="36"/>
      <c r="AV129" s="36"/>
      <c r="AW129" s="36"/>
      <c r="AX129" s="36"/>
      <c r="AY129" s="36"/>
      <c r="AZ129" s="36"/>
      <c r="BA129" s="36"/>
      <c r="BB129" s="36"/>
      <c r="BC129" s="36"/>
      <c r="BD129" s="36"/>
      <c r="BE129" s="36"/>
      <c r="BF129" s="36"/>
      <c r="BG129" s="36"/>
      <c r="BH129" s="36"/>
      <c r="BI129" s="36"/>
      <c r="BJ129" s="36"/>
      <c r="BK129" s="36"/>
      <c r="BL129" s="36"/>
      <c r="BM129" s="36"/>
      <c r="BN129" s="36"/>
      <c r="BO129" s="36"/>
      <c r="BP129" s="36"/>
      <c r="BQ129" s="36"/>
      <c r="BR129" s="36"/>
      <c r="BS129" s="36"/>
      <c r="BT129" s="36"/>
      <c r="BU129" s="36"/>
      <c r="BV129" s="36"/>
      <c r="BW129" s="36"/>
      <c r="BX129" s="36"/>
      <c r="BY129" s="36"/>
      <c r="BZ129" s="36"/>
      <c r="CA129" s="36"/>
      <c r="CB129" s="36"/>
      <c r="CC129" s="36"/>
      <c r="CD129" s="36"/>
      <c r="CE129" s="36"/>
      <c r="CF129" s="36"/>
      <c r="CG129" s="36"/>
      <c r="CH129" s="36"/>
      <c r="CI129" s="36"/>
      <c r="CJ129" s="36"/>
      <c r="CK129" s="36"/>
      <c r="CL129" s="36"/>
      <c r="CM129" s="36"/>
      <c r="CN129" s="36"/>
      <c r="CO129" s="36"/>
      <c r="CP129" s="36"/>
      <c r="CQ129" s="36"/>
      <c r="CR129" s="36"/>
      <c r="CS129" s="36"/>
      <c r="CT129" s="36"/>
      <c r="CU129" s="36"/>
      <c r="CV129" s="36"/>
      <c r="CW129" s="36"/>
      <c r="CX129" s="36"/>
      <c r="CY129" s="36"/>
      <c r="CZ129" s="36"/>
      <c r="DA129" s="36"/>
      <c r="DB129" s="36"/>
      <c r="DC129" s="36"/>
      <c r="DD129" s="36"/>
      <c r="DE129" s="36"/>
      <c r="DF129" s="36"/>
      <c r="DG129" s="36"/>
      <c r="DH129" s="36"/>
      <c r="DI129" s="36"/>
      <c r="DJ129" s="36"/>
      <c r="DK129" s="36"/>
      <c r="DL129" s="36"/>
      <c r="DM129" s="36"/>
      <c r="DN129" s="36"/>
      <c r="DO129" s="36"/>
      <c r="DP129" s="36"/>
      <c r="DQ129" s="36"/>
      <c r="DR129" s="36"/>
      <c r="DS129" s="36"/>
      <c r="DT129" s="36"/>
      <c r="DU129" s="36"/>
      <c r="DV129" s="36"/>
      <c r="DW129" s="36"/>
      <c r="DX129" s="36"/>
      <c r="DY129" s="36"/>
      <c r="DZ129" s="36"/>
      <c r="EA129" s="36"/>
      <c r="EB129" s="36"/>
      <c r="EC129" s="36"/>
      <c r="ED129" s="36"/>
      <c r="EE129" s="36"/>
      <c r="EF129" s="36"/>
      <c r="EG129" s="36"/>
      <c r="EH129" s="36"/>
      <c r="EI129" s="36"/>
      <c r="EJ129" s="36"/>
      <c r="EK129" s="36"/>
      <c r="EL129" s="36"/>
      <c r="EM129" s="36"/>
      <c r="EN129" s="36"/>
      <c r="EO129" s="36"/>
      <c r="EP129" s="36"/>
      <c r="EQ129" s="36"/>
      <c r="ER129" s="36"/>
    </row>
    <row r="130" spans="1:148" s="81" customFormat="1" x14ac:dyDescent="0.2">
      <c r="A130" s="82"/>
      <c r="B130" s="82"/>
      <c r="C130" s="82"/>
      <c r="D130" s="82"/>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c r="AU130" s="36"/>
      <c r="AV130" s="36"/>
      <c r="AW130" s="36"/>
      <c r="AX130" s="36"/>
      <c r="AY130" s="36"/>
      <c r="AZ130" s="36"/>
      <c r="BA130" s="36"/>
      <c r="BB130" s="36"/>
      <c r="BC130" s="36"/>
      <c r="BD130" s="36"/>
      <c r="BE130" s="36"/>
      <c r="BF130" s="36"/>
      <c r="BG130" s="36"/>
      <c r="BH130" s="36"/>
      <c r="BI130" s="36"/>
      <c r="BJ130" s="36"/>
      <c r="BK130" s="36"/>
      <c r="BL130" s="36"/>
      <c r="BM130" s="36"/>
      <c r="BN130" s="36"/>
      <c r="BO130" s="36"/>
      <c r="BP130" s="36"/>
      <c r="BQ130" s="36"/>
      <c r="BR130" s="36"/>
      <c r="BS130" s="36"/>
      <c r="BT130" s="36"/>
      <c r="BU130" s="36"/>
      <c r="BV130" s="36"/>
      <c r="BW130" s="36"/>
      <c r="BX130" s="36"/>
      <c r="BY130" s="36"/>
      <c r="BZ130" s="36"/>
      <c r="CA130" s="36"/>
      <c r="CB130" s="36"/>
      <c r="CC130" s="36"/>
      <c r="CD130" s="36"/>
      <c r="CE130" s="36"/>
      <c r="CF130" s="36"/>
      <c r="CG130" s="36"/>
      <c r="CH130" s="36"/>
      <c r="CI130" s="36"/>
      <c r="CJ130" s="36"/>
      <c r="CK130" s="36"/>
      <c r="CL130" s="36"/>
      <c r="CM130" s="36"/>
      <c r="CN130" s="36"/>
      <c r="CO130" s="36"/>
      <c r="CP130" s="36"/>
      <c r="CQ130" s="36"/>
      <c r="CR130" s="36"/>
      <c r="CS130" s="36"/>
      <c r="CT130" s="36"/>
      <c r="CU130" s="36"/>
      <c r="CV130" s="36"/>
      <c r="CW130" s="36"/>
      <c r="CX130" s="36"/>
      <c r="CY130" s="36"/>
      <c r="CZ130" s="36"/>
      <c r="DA130" s="36"/>
      <c r="DB130" s="36"/>
      <c r="DC130" s="36"/>
      <c r="DD130" s="36"/>
      <c r="DE130" s="36"/>
      <c r="DF130" s="36"/>
      <c r="DG130" s="36"/>
      <c r="DH130" s="36"/>
      <c r="DI130" s="36"/>
      <c r="DJ130" s="36"/>
      <c r="DK130" s="36"/>
      <c r="DL130" s="36"/>
      <c r="DM130" s="36"/>
      <c r="DN130" s="36"/>
      <c r="DO130" s="36"/>
      <c r="DP130" s="36"/>
      <c r="DQ130" s="36"/>
      <c r="DR130" s="36"/>
      <c r="DS130" s="36"/>
      <c r="DT130" s="36"/>
      <c r="DU130" s="36"/>
      <c r="DV130" s="36"/>
      <c r="DW130" s="36"/>
      <c r="DX130" s="36"/>
      <c r="DY130" s="36"/>
      <c r="DZ130" s="36"/>
      <c r="EA130" s="36"/>
      <c r="EB130" s="36"/>
      <c r="EC130" s="36"/>
      <c r="ED130" s="36"/>
      <c r="EE130" s="36"/>
      <c r="EF130" s="36"/>
      <c r="EG130" s="36"/>
      <c r="EH130" s="36"/>
      <c r="EI130" s="36"/>
      <c r="EJ130" s="36"/>
      <c r="EK130" s="36"/>
      <c r="EL130" s="36"/>
      <c r="EM130" s="36"/>
      <c r="EN130" s="36"/>
      <c r="EO130" s="36"/>
      <c r="EP130" s="36"/>
      <c r="EQ130" s="36"/>
      <c r="ER130" s="36"/>
    </row>
    <row r="131" spans="1:148" s="81" customFormat="1" x14ac:dyDescent="0.2">
      <c r="A131" s="82"/>
      <c r="B131" s="82"/>
      <c r="C131" s="82"/>
      <c r="D131" s="82"/>
      <c r="E131" s="3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c r="AL131" s="36"/>
      <c r="AM131" s="36"/>
      <c r="AN131" s="36"/>
      <c r="AO131" s="36"/>
      <c r="AP131" s="36"/>
      <c r="AQ131" s="36"/>
      <c r="AR131" s="36"/>
      <c r="AS131" s="36"/>
      <c r="AT131" s="36"/>
      <c r="AU131" s="36"/>
      <c r="AV131" s="36"/>
      <c r="AW131" s="36"/>
      <c r="AX131" s="36"/>
      <c r="AY131" s="36"/>
      <c r="AZ131" s="36"/>
      <c r="BA131" s="36"/>
      <c r="BB131" s="36"/>
      <c r="BC131" s="36"/>
      <c r="BD131" s="36"/>
      <c r="BE131" s="36"/>
      <c r="BF131" s="36"/>
      <c r="BG131" s="36"/>
      <c r="BH131" s="36"/>
      <c r="BI131" s="36"/>
      <c r="BJ131" s="36"/>
      <c r="BK131" s="36"/>
      <c r="BL131" s="36"/>
      <c r="BM131" s="36"/>
      <c r="BN131" s="36"/>
      <c r="BO131" s="36"/>
      <c r="BP131" s="36"/>
      <c r="BQ131" s="36"/>
      <c r="BR131" s="36"/>
      <c r="BS131" s="36"/>
      <c r="BT131" s="36"/>
      <c r="BU131" s="36"/>
      <c r="BV131" s="36"/>
      <c r="BW131" s="36"/>
      <c r="BX131" s="36"/>
      <c r="BY131" s="36"/>
      <c r="BZ131" s="36"/>
      <c r="CA131" s="36"/>
      <c r="CB131" s="36"/>
      <c r="CC131" s="36"/>
      <c r="CD131" s="36"/>
      <c r="CE131" s="36"/>
      <c r="CF131" s="36"/>
      <c r="CG131" s="36"/>
      <c r="CH131" s="36"/>
      <c r="CI131" s="36"/>
      <c r="CJ131" s="36"/>
      <c r="CK131" s="36"/>
      <c r="CL131" s="36"/>
      <c r="CM131" s="36"/>
      <c r="CN131" s="36"/>
      <c r="CO131" s="36"/>
      <c r="CP131" s="36"/>
      <c r="CQ131" s="36"/>
      <c r="CR131" s="36"/>
      <c r="CS131" s="36"/>
      <c r="CT131" s="36"/>
      <c r="CU131" s="36"/>
      <c r="CV131" s="36"/>
      <c r="CW131" s="36"/>
      <c r="CX131" s="36"/>
      <c r="CY131" s="36"/>
      <c r="CZ131" s="36"/>
      <c r="DA131" s="36"/>
      <c r="DB131" s="36"/>
      <c r="DC131" s="36"/>
      <c r="DD131" s="36"/>
      <c r="DE131" s="36"/>
      <c r="DF131" s="36"/>
      <c r="DG131" s="36"/>
      <c r="DH131" s="36"/>
      <c r="DI131" s="36"/>
      <c r="DJ131" s="36"/>
      <c r="DK131" s="36"/>
      <c r="DL131" s="36"/>
      <c r="DM131" s="36"/>
      <c r="DN131" s="36"/>
      <c r="DO131" s="36"/>
      <c r="DP131" s="36"/>
      <c r="DQ131" s="36"/>
      <c r="DR131" s="36"/>
      <c r="DS131" s="36"/>
      <c r="DT131" s="36"/>
      <c r="DU131" s="36"/>
      <c r="DV131" s="36"/>
      <c r="DW131" s="36"/>
      <c r="DX131" s="36"/>
      <c r="DY131" s="36"/>
      <c r="DZ131" s="36"/>
      <c r="EA131" s="36"/>
      <c r="EB131" s="36"/>
      <c r="EC131" s="36"/>
      <c r="ED131" s="36"/>
      <c r="EE131" s="36"/>
      <c r="EF131" s="36"/>
      <c r="EG131" s="36"/>
      <c r="EH131" s="36"/>
      <c r="EI131" s="36"/>
      <c r="EJ131" s="36"/>
      <c r="EK131" s="36"/>
      <c r="EL131" s="36"/>
      <c r="EM131" s="36"/>
      <c r="EN131" s="36"/>
      <c r="EO131" s="36"/>
      <c r="EP131" s="36"/>
      <c r="EQ131" s="36"/>
      <c r="ER131" s="36"/>
    </row>
    <row r="132" spans="1:148" s="81" customFormat="1" x14ac:dyDescent="0.2">
      <c r="A132" s="82"/>
      <c r="B132" s="82"/>
      <c r="C132" s="82"/>
      <c r="D132" s="82"/>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c r="AL132" s="36"/>
      <c r="AM132" s="36"/>
      <c r="AN132" s="36"/>
      <c r="AO132" s="36"/>
      <c r="AP132" s="36"/>
      <c r="AQ132" s="36"/>
      <c r="AR132" s="36"/>
      <c r="AS132" s="36"/>
      <c r="AT132" s="36"/>
      <c r="AU132" s="36"/>
      <c r="AV132" s="36"/>
      <c r="AW132" s="36"/>
      <c r="AX132" s="36"/>
      <c r="AY132" s="36"/>
      <c r="AZ132" s="36"/>
      <c r="BA132" s="36"/>
      <c r="BB132" s="36"/>
      <c r="BC132" s="36"/>
      <c r="BD132" s="36"/>
      <c r="BE132" s="36"/>
      <c r="BF132" s="36"/>
      <c r="BG132" s="36"/>
      <c r="BH132" s="36"/>
      <c r="BI132" s="36"/>
      <c r="BJ132" s="36"/>
      <c r="BK132" s="36"/>
      <c r="BL132" s="36"/>
      <c r="BM132" s="36"/>
      <c r="BN132" s="36"/>
      <c r="BO132" s="36"/>
      <c r="BP132" s="36"/>
      <c r="BQ132" s="36"/>
      <c r="BR132" s="36"/>
      <c r="BS132" s="36"/>
      <c r="BT132" s="36"/>
      <c r="BU132" s="36"/>
      <c r="BV132" s="36"/>
      <c r="BW132" s="36"/>
      <c r="BX132" s="36"/>
      <c r="BY132" s="36"/>
      <c r="BZ132" s="36"/>
      <c r="CA132" s="36"/>
      <c r="CB132" s="36"/>
      <c r="CC132" s="36"/>
      <c r="CD132" s="36"/>
      <c r="CE132" s="36"/>
      <c r="CF132" s="36"/>
      <c r="CG132" s="36"/>
      <c r="CH132" s="36"/>
      <c r="CI132" s="36"/>
      <c r="CJ132" s="36"/>
      <c r="CK132" s="36"/>
      <c r="CL132" s="36"/>
      <c r="CM132" s="36"/>
      <c r="CN132" s="36"/>
      <c r="CO132" s="36"/>
      <c r="CP132" s="36"/>
      <c r="CQ132" s="36"/>
      <c r="CR132" s="36"/>
      <c r="CS132" s="36"/>
      <c r="CT132" s="36"/>
      <c r="CU132" s="36"/>
      <c r="CV132" s="36"/>
      <c r="CW132" s="36"/>
      <c r="CX132" s="36"/>
      <c r="CY132" s="36"/>
      <c r="CZ132" s="36"/>
      <c r="DA132" s="36"/>
      <c r="DB132" s="36"/>
      <c r="DC132" s="36"/>
      <c r="DD132" s="36"/>
      <c r="DE132" s="36"/>
      <c r="DF132" s="36"/>
      <c r="DG132" s="36"/>
      <c r="DH132" s="36"/>
      <c r="DI132" s="36"/>
      <c r="DJ132" s="36"/>
      <c r="DK132" s="36"/>
      <c r="DL132" s="36"/>
      <c r="DM132" s="36"/>
      <c r="DN132" s="36"/>
      <c r="DO132" s="36"/>
      <c r="DP132" s="36"/>
      <c r="DQ132" s="36"/>
      <c r="DR132" s="36"/>
      <c r="DS132" s="36"/>
      <c r="DT132" s="36"/>
      <c r="DU132" s="36"/>
      <c r="DV132" s="36"/>
      <c r="DW132" s="36"/>
      <c r="DX132" s="36"/>
      <c r="DY132" s="36"/>
      <c r="DZ132" s="36"/>
      <c r="EA132" s="36"/>
      <c r="EB132" s="36"/>
      <c r="EC132" s="36"/>
      <c r="ED132" s="36"/>
      <c r="EE132" s="36"/>
      <c r="EF132" s="36"/>
      <c r="EG132" s="36"/>
      <c r="EH132" s="36"/>
      <c r="EI132" s="36"/>
      <c r="EJ132" s="36"/>
      <c r="EK132" s="36"/>
      <c r="EL132" s="36"/>
      <c r="EM132" s="36"/>
      <c r="EN132" s="36"/>
      <c r="EO132" s="36"/>
      <c r="EP132" s="36"/>
      <c r="EQ132" s="36"/>
      <c r="ER132" s="36"/>
    </row>
    <row r="133" spans="1:148" s="81" customFormat="1" x14ac:dyDescent="0.2">
      <c r="A133" s="82"/>
      <c r="B133" s="82"/>
      <c r="C133" s="82"/>
      <c r="D133" s="82"/>
      <c r="E133" s="36"/>
      <c r="F133" s="36"/>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c r="AK133" s="36"/>
      <c r="AL133" s="36"/>
      <c r="AM133" s="36"/>
      <c r="AN133" s="36"/>
      <c r="AO133" s="36"/>
      <c r="AP133" s="36"/>
      <c r="AQ133" s="36"/>
      <c r="AR133" s="36"/>
      <c r="AS133" s="36"/>
      <c r="AT133" s="36"/>
      <c r="AU133" s="36"/>
      <c r="AV133" s="36"/>
      <c r="AW133" s="36"/>
      <c r="AX133" s="36"/>
      <c r="AY133" s="36"/>
      <c r="AZ133" s="36"/>
      <c r="BA133" s="36"/>
      <c r="BB133" s="36"/>
      <c r="BC133" s="36"/>
      <c r="BD133" s="36"/>
      <c r="BE133" s="36"/>
      <c r="BF133" s="36"/>
      <c r="BG133" s="36"/>
      <c r="BH133" s="36"/>
      <c r="BI133" s="36"/>
      <c r="BJ133" s="36"/>
      <c r="BK133" s="36"/>
      <c r="BL133" s="36"/>
      <c r="BM133" s="36"/>
      <c r="BN133" s="36"/>
      <c r="BO133" s="36"/>
      <c r="BP133" s="36"/>
      <c r="BQ133" s="36"/>
      <c r="BR133" s="36"/>
      <c r="BS133" s="36"/>
      <c r="BT133" s="36"/>
      <c r="BU133" s="36"/>
      <c r="BV133" s="36"/>
      <c r="BW133" s="36"/>
      <c r="BX133" s="36"/>
      <c r="BY133" s="36"/>
      <c r="BZ133" s="36"/>
      <c r="CA133" s="36"/>
      <c r="CB133" s="36"/>
      <c r="CC133" s="36"/>
      <c r="CD133" s="36"/>
      <c r="CE133" s="36"/>
      <c r="CF133" s="36"/>
      <c r="CG133" s="36"/>
      <c r="CH133" s="36"/>
      <c r="CI133" s="36"/>
      <c r="CJ133" s="36"/>
      <c r="CK133" s="36"/>
      <c r="CL133" s="36"/>
      <c r="CM133" s="36"/>
      <c r="CN133" s="36"/>
      <c r="CO133" s="36"/>
      <c r="CP133" s="36"/>
      <c r="CQ133" s="36"/>
      <c r="CR133" s="36"/>
      <c r="CS133" s="36"/>
      <c r="CT133" s="36"/>
      <c r="CU133" s="36"/>
      <c r="CV133" s="36"/>
      <c r="CW133" s="36"/>
      <c r="CX133" s="36"/>
      <c r="CY133" s="36"/>
      <c r="CZ133" s="36"/>
      <c r="DA133" s="36"/>
      <c r="DB133" s="36"/>
      <c r="DC133" s="36"/>
      <c r="DD133" s="36"/>
      <c r="DE133" s="36"/>
      <c r="DF133" s="36"/>
      <c r="DG133" s="36"/>
      <c r="DH133" s="36"/>
      <c r="DI133" s="36"/>
      <c r="DJ133" s="36"/>
      <c r="DK133" s="36"/>
      <c r="DL133" s="36"/>
      <c r="DM133" s="36"/>
      <c r="DN133" s="36"/>
      <c r="DO133" s="36"/>
      <c r="DP133" s="36"/>
      <c r="DQ133" s="36"/>
      <c r="DR133" s="36"/>
      <c r="DS133" s="36"/>
      <c r="DT133" s="36"/>
      <c r="DU133" s="36"/>
      <c r="DV133" s="36"/>
      <c r="DW133" s="36"/>
      <c r="DX133" s="36"/>
      <c r="DY133" s="36"/>
      <c r="DZ133" s="36"/>
      <c r="EA133" s="36"/>
      <c r="EB133" s="36"/>
      <c r="EC133" s="36"/>
      <c r="ED133" s="36"/>
      <c r="EE133" s="36"/>
      <c r="EF133" s="36"/>
      <c r="EG133" s="36"/>
      <c r="EH133" s="36"/>
      <c r="EI133" s="36"/>
      <c r="EJ133" s="36"/>
      <c r="EK133" s="36"/>
      <c r="EL133" s="36"/>
      <c r="EM133" s="36"/>
      <c r="EN133" s="36"/>
      <c r="EO133" s="36"/>
      <c r="EP133" s="36"/>
      <c r="EQ133" s="36"/>
      <c r="ER133" s="36"/>
    </row>
    <row r="134" spans="1:148" s="81" customFormat="1" x14ac:dyDescent="0.2">
      <c r="A134" s="82"/>
      <c r="B134" s="82"/>
      <c r="C134" s="82"/>
      <c r="D134" s="82"/>
      <c r="E134" s="36"/>
      <c r="F134" s="36"/>
      <c r="G134" s="36"/>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36"/>
      <c r="AL134" s="36"/>
      <c r="AM134" s="36"/>
      <c r="AN134" s="36"/>
      <c r="AO134" s="36"/>
      <c r="AP134" s="36"/>
      <c r="AQ134" s="36"/>
      <c r="AR134" s="36"/>
      <c r="AS134" s="36"/>
      <c r="AT134" s="36"/>
      <c r="AU134" s="36"/>
      <c r="AV134" s="36"/>
      <c r="AW134" s="36"/>
      <c r="AX134" s="36"/>
      <c r="AY134" s="36"/>
      <c r="AZ134" s="36"/>
      <c r="BA134" s="36"/>
      <c r="BB134" s="36"/>
      <c r="BC134" s="36"/>
      <c r="BD134" s="36"/>
      <c r="BE134" s="36"/>
      <c r="BF134" s="36"/>
      <c r="BG134" s="36"/>
      <c r="BH134" s="36"/>
      <c r="BI134" s="36"/>
      <c r="BJ134" s="36"/>
      <c r="BK134" s="36"/>
      <c r="BL134" s="36"/>
      <c r="BM134" s="36"/>
      <c r="BN134" s="36"/>
      <c r="BO134" s="36"/>
      <c r="BP134" s="36"/>
      <c r="BQ134" s="36"/>
      <c r="BR134" s="36"/>
      <c r="BS134" s="36"/>
      <c r="BT134" s="36"/>
      <c r="BU134" s="36"/>
      <c r="BV134" s="36"/>
      <c r="BW134" s="36"/>
      <c r="BX134" s="36"/>
      <c r="BY134" s="36"/>
      <c r="BZ134" s="36"/>
      <c r="CA134" s="36"/>
      <c r="CB134" s="36"/>
      <c r="CC134" s="36"/>
      <c r="CD134" s="36"/>
      <c r="CE134" s="36"/>
      <c r="CF134" s="36"/>
      <c r="CG134" s="36"/>
      <c r="CH134" s="36"/>
      <c r="CI134" s="36"/>
      <c r="CJ134" s="36"/>
      <c r="CK134" s="36"/>
      <c r="CL134" s="36"/>
      <c r="CM134" s="36"/>
      <c r="CN134" s="36"/>
      <c r="CO134" s="36"/>
      <c r="CP134" s="36"/>
      <c r="CQ134" s="36"/>
      <c r="CR134" s="36"/>
      <c r="CS134" s="36"/>
      <c r="CT134" s="36"/>
      <c r="CU134" s="36"/>
      <c r="CV134" s="36"/>
      <c r="CW134" s="36"/>
      <c r="CX134" s="36"/>
      <c r="CY134" s="36"/>
      <c r="CZ134" s="36"/>
      <c r="DA134" s="36"/>
      <c r="DB134" s="36"/>
      <c r="DC134" s="36"/>
      <c r="DD134" s="36"/>
      <c r="DE134" s="36"/>
      <c r="DF134" s="36"/>
      <c r="DG134" s="36"/>
      <c r="DH134" s="36"/>
      <c r="DI134" s="36"/>
      <c r="DJ134" s="36"/>
      <c r="DK134" s="36"/>
      <c r="DL134" s="36"/>
      <c r="DM134" s="36"/>
      <c r="DN134" s="36"/>
      <c r="DO134" s="36"/>
      <c r="DP134" s="36"/>
      <c r="DQ134" s="36"/>
      <c r="DR134" s="36"/>
      <c r="DS134" s="36"/>
      <c r="DT134" s="36"/>
      <c r="DU134" s="36"/>
      <c r="DV134" s="36"/>
      <c r="DW134" s="36"/>
      <c r="DX134" s="36"/>
      <c r="DY134" s="36"/>
      <c r="DZ134" s="36"/>
      <c r="EA134" s="36"/>
      <c r="EB134" s="36"/>
      <c r="EC134" s="36"/>
      <c r="ED134" s="36"/>
      <c r="EE134" s="36"/>
      <c r="EF134" s="36"/>
      <c r="EG134" s="36"/>
      <c r="EH134" s="36"/>
      <c r="EI134" s="36"/>
      <c r="EJ134" s="36"/>
      <c r="EK134" s="36"/>
      <c r="EL134" s="36"/>
      <c r="EM134" s="36"/>
      <c r="EN134" s="36"/>
      <c r="EO134" s="36"/>
      <c r="EP134" s="36"/>
      <c r="EQ134" s="36"/>
      <c r="ER134" s="36"/>
    </row>
    <row r="135" spans="1:148" s="81" customFormat="1" x14ac:dyDescent="0.2">
      <c r="A135" s="82"/>
      <c r="B135" s="82"/>
      <c r="C135" s="82"/>
      <c r="D135" s="82"/>
      <c r="E135" s="36"/>
      <c r="F135" s="36"/>
      <c r="G135" s="36"/>
      <c r="H135" s="36"/>
      <c r="I135" s="36"/>
      <c r="J135" s="36"/>
      <c r="K135" s="36"/>
      <c r="L135" s="36"/>
      <c r="M135" s="36"/>
      <c r="N135" s="36"/>
      <c r="O135" s="36"/>
      <c r="P135" s="36"/>
      <c r="Q135" s="36"/>
      <c r="R135" s="36"/>
      <c r="S135" s="36"/>
      <c r="T135" s="36"/>
      <c r="U135" s="36"/>
      <c r="V135" s="36"/>
      <c r="W135" s="36"/>
      <c r="X135" s="36"/>
      <c r="Y135" s="36"/>
      <c r="Z135" s="36"/>
      <c r="AA135" s="36"/>
      <c r="AB135" s="36"/>
      <c r="AC135" s="36"/>
      <c r="AD135" s="36"/>
      <c r="AE135" s="36"/>
      <c r="AF135" s="36"/>
      <c r="AG135" s="36"/>
      <c r="AH135" s="36"/>
      <c r="AI135" s="36"/>
      <c r="AJ135" s="36"/>
      <c r="AK135" s="36"/>
      <c r="AL135" s="36"/>
      <c r="AM135" s="36"/>
      <c r="AN135" s="36"/>
      <c r="AO135" s="36"/>
      <c r="AP135" s="36"/>
      <c r="AQ135" s="36"/>
      <c r="AR135" s="36"/>
      <c r="AS135" s="36"/>
      <c r="AT135" s="36"/>
      <c r="AU135" s="36"/>
      <c r="AV135" s="36"/>
      <c r="AW135" s="36"/>
      <c r="AX135" s="36"/>
      <c r="AY135" s="36"/>
      <c r="AZ135" s="36"/>
      <c r="BA135" s="36"/>
      <c r="BB135" s="36"/>
      <c r="BC135" s="36"/>
      <c r="BD135" s="36"/>
      <c r="BE135" s="36"/>
      <c r="BF135" s="36"/>
      <c r="BG135" s="36"/>
      <c r="BH135" s="36"/>
      <c r="BI135" s="36"/>
      <c r="BJ135" s="36"/>
      <c r="BK135" s="36"/>
      <c r="BL135" s="36"/>
      <c r="BM135" s="36"/>
      <c r="BN135" s="36"/>
      <c r="BO135" s="36"/>
      <c r="BP135" s="36"/>
      <c r="BQ135" s="36"/>
      <c r="BR135" s="36"/>
      <c r="BS135" s="36"/>
      <c r="BT135" s="36"/>
      <c r="BU135" s="36"/>
      <c r="BV135" s="36"/>
      <c r="BW135" s="36"/>
      <c r="BX135" s="36"/>
      <c r="BY135" s="36"/>
      <c r="BZ135" s="36"/>
      <c r="CA135" s="36"/>
      <c r="CB135" s="36"/>
      <c r="CC135" s="36"/>
      <c r="CD135" s="36"/>
      <c r="CE135" s="36"/>
      <c r="CF135" s="36"/>
      <c r="CG135" s="36"/>
      <c r="CH135" s="36"/>
      <c r="CI135" s="36"/>
      <c r="CJ135" s="36"/>
      <c r="CK135" s="36"/>
      <c r="CL135" s="36"/>
      <c r="CM135" s="36"/>
      <c r="CN135" s="36"/>
      <c r="CO135" s="36"/>
      <c r="CP135" s="36"/>
      <c r="CQ135" s="36"/>
      <c r="CR135" s="36"/>
      <c r="CS135" s="36"/>
      <c r="CT135" s="36"/>
      <c r="CU135" s="36"/>
      <c r="CV135" s="36"/>
      <c r="CW135" s="36"/>
      <c r="CX135" s="36"/>
      <c r="CY135" s="36"/>
      <c r="CZ135" s="36"/>
      <c r="DA135" s="36"/>
      <c r="DB135" s="36"/>
      <c r="DC135" s="36"/>
      <c r="DD135" s="36"/>
      <c r="DE135" s="36"/>
      <c r="DF135" s="36"/>
      <c r="DG135" s="36"/>
      <c r="DH135" s="36"/>
      <c r="DI135" s="36"/>
      <c r="DJ135" s="36"/>
      <c r="DK135" s="36"/>
      <c r="DL135" s="36"/>
      <c r="DM135" s="36"/>
      <c r="DN135" s="36"/>
      <c r="DO135" s="36"/>
      <c r="DP135" s="36"/>
      <c r="DQ135" s="36"/>
      <c r="DR135" s="36"/>
      <c r="DS135" s="36"/>
      <c r="DT135" s="36"/>
      <c r="DU135" s="36"/>
      <c r="DV135" s="36"/>
      <c r="DW135" s="36"/>
      <c r="DX135" s="36"/>
      <c r="DY135" s="36"/>
      <c r="DZ135" s="36"/>
      <c r="EA135" s="36"/>
      <c r="EB135" s="36"/>
      <c r="EC135" s="36"/>
      <c r="ED135" s="36"/>
      <c r="EE135" s="36"/>
      <c r="EF135" s="36"/>
      <c r="EG135" s="36"/>
      <c r="EH135" s="36"/>
      <c r="EI135" s="36"/>
      <c r="EJ135" s="36"/>
      <c r="EK135" s="36"/>
      <c r="EL135" s="36"/>
      <c r="EM135" s="36"/>
      <c r="EN135" s="36"/>
      <c r="EO135" s="36"/>
      <c r="EP135" s="36"/>
      <c r="EQ135" s="36"/>
      <c r="ER135" s="36"/>
    </row>
    <row r="136" spans="1:148" s="81" customFormat="1" x14ac:dyDescent="0.2">
      <c r="A136" s="82"/>
      <c r="B136" s="82"/>
      <c r="C136" s="82"/>
      <c r="D136" s="82"/>
      <c r="E136" s="36"/>
      <c r="F136" s="36"/>
      <c r="G136" s="36"/>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6"/>
      <c r="AI136" s="36"/>
      <c r="AJ136" s="36"/>
      <c r="AK136" s="36"/>
      <c r="AL136" s="36"/>
      <c r="AM136" s="36"/>
      <c r="AN136" s="36"/>
      <c r="AO136" s="36"/>
      <c r="AP136" s="36"/>
      <c r="AQ136" s="36"/>
      <c r="AR136" s="36"/>
      <c r="AS136" s="36"/>
      <c r="AT136" s="36"/>
      <c r="AU136" s="36"/>
      <c r="AV136" s="36"/>
      <c r="AW136" s="36"/>
      <c r="AX136" s="36"/>
      <c r="AY136" s="36"/>
      <c r="AZ136" s="36"/>
      <c r="BA136" s="36"/>
      <c r="BB136" s="36"/>
      <c r="BC136" s="36"/>
      <c r="BD136" s="36"/>
      <c r="BE136" s="36"/>
      <c r="BF136" s="36"/>
      <c r="BG136" s="36"/>
      <c r="BH136" s="36"/>
      <c r="BI136" s="36"/>
      <c r="BJ136" s="36"/>
      <c r="BK136" s="36"/>
      <c r="BL136" s="36"/>
      <c r="BM136" s="36"/>
      <c r="BN136" s="36"/>
      <c r="BO136" s="36"/>
      <c r="BP136" s="36"/>
      <c r="BQ136" s="36"/>
      <c r="BR136" s="36"/>
      <c r="BS136" s="36"/>
      <c r="BT136" s="36"/>
      <c r="BU136" s="36"/>
      <c r="BV136" s="36"/>
      <c r="BW136" s="36"/>
      <c r="BX136" s="36"/>
      <c r="BY136" s="36"/>
      <c r="BZ136" s="36"/>
      <c r="CA136" s="36"/>
      <c r="CB136" s="36"/>
      <c r="CC136" s="36"/>
      <c r="CD136" s="36"/>
      <c r="CE136" s="36"/>
      <c r="CF136" s="36"/>
      <c r="CG136" s="36"/>
      <c r="CH136" s="36"/>
      <c r="CI136" s="36"/>
      <c r="CJ136" s="36"/>
      <c r="CK136" s="36"/>
      <c r="CL136" s="36"/>
      <c r="CM136" s="36"/>
      <c r="CN136" s="36"/>
      <c r="CO136" s="36"/>
      <c r="CP136" s="36"/>
      <c r="CQ136" s="36"/>
      <c r="CR136" s="36"/>
      <c r="CS136" s="36"/>
      <c r="CT136" s="36"/>
      <c r="CU136" s="36"/>
      <c r="CV136" s="36"/>
      <c r="CW136" s="36"/>
      <c r="CX136" s="36"/>
      <c r="CY136" s="36"/>
      <c r="CZ136" s="36"/>
      <c r="DA136" s="36"/>
      <c r="DB136" s="36"/>
      <c r="DC136" s="36"/>
      <c r="DD136" s="36"/>
      <c r="DE136" s="36"/>
      <c r="DF136" s="36"/>
      <c r="DG136" s="36"/>
      <c r="DH136" s="36"/>
      <c r="DI136" s="36"/>
      <c r="DJ136" s="36"/>
      <c r="DK136" s="36"/>
      <c r="DL136" s="36"/>
      <c r="DM136" s="36"/>
      <c r="DN136" s="36"/>
      <c r="DO136" s="36"/>
      <c r="DP136" s="36"/>
      <c r="DQ136" s="36"/>
      <c r="DR136" s="36"/>
      <c r="DS136" s="36"/>
      <c r="DT136" s="36"/>
      <c r="DU136" s="36"/>
      <c r="DV136" s="36"/>
      <c r="DW136" s="36"/>
      <c r="DX136" s="36"/>
      <c r="DY136" s="36"/>
      <c r="DZ136" s="36"/>
      <c r="EA136" s="36"/>
      <c r="EB136" s="36"/>
      <c r="EC136" s="36"/>
      <c r="ED136" s="36"/>
      <c r="EE136" s="36"/>
      <c r="EF136" s="36"/>
      <c r="EG136" s="36"/>
      <c r="EH136" s="36"/>
      <c r="EI136" s="36"/>
      <c r="EJ136" s="36"/>
      <c r="EK136" s="36"/>
      <c r="EL136" s="36"/>
      <c r="EM136" s="36"/>
      <c r="EN136" s="36"/>
      <c r="EO136" s="36"/>
      <c r="EP136" s="36"/>
      <c r="EQ136" s="36"/>
      <c r="ER136" s="36"/>
    </row>
    <row r="137" spans="1:148" s="81" customFormat="1" x14ac:dyDescent="0.2">
      <c r="A137" s="82"/>
      <c r="B137" s="82"/>
      <c r="C137" s="82"/>
      <c r="D137" s="82"/>
      <c r="E137" s="36"/>
      <c r="F137" s="36"/>
      <c r="G137" s="36"/>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6"/>
      <c r="AX137" s="36"/>
      <c r="AY137" s="36"/>
      <c r="AZ137" s="36"/>
      <c r="BA137" s="36"/>
      <c r="BB137" s="36"/>
      <c r="BC137" s="36"/>
      <c r="BD137" s="36"/>
      <c r="BE137" s="36"/>
      <c r="BF137" s="36"/>
      <c r="BG137" s="36"/>
      <c r="BH137" s="36"/>
      <c r="BI137" s="36"/>
      <c r="BJ137" s="36"/>
      <c r="BK137" s="36"/>
      <c r="BL137" s="36"/>
      <c r="BM137" s="36"/>
      <c r="BN137" s="36"/>
      <c r="BO137" s="36"/>
      <c r="BP137" s="36"/>
      <c r="BQ137" s="36"/>
      <c r="BR137" s="36"/>
      <c r="BS137" s="36"/>
      <c r="BT137" s="36"/>
      <c r="BU137" s="36"/>
      <c r="BV137" s="36"/>
      <c r="BW137" s="36"/>
      <c r="BX137" s="36"/>
      <c r="BY137" s="36"/>
      <c r="BZ137" s="36"/>
      <c r="CA137" s="36"/>
      <c r="CB137" s="36"/>
      <c r="CC137" s="36"/>
      <c r="CD137" s="36"/>
      <c r="CE137" s="36"/>
      <c r="CF137" s="36"/>
      <c r="CG137" s="36"/>
      <c r="CH137" s="36"/>
      <c r="CI137" s="36"/>
      <c r="CJ137" s="36"/>
      <c r="CK137" s="36"/>
      <c r="CL137" s="36"/>
      <c r="CM137" s="36"/>
      <c r="CN137" s="36"/>
      <c r="CO137" s="36"/>
      <c r="CP137" s="36"/>
      <c r="CQ137" s="36"/>
      <c r="CR137" s="36"/>
      <c r="CS137" s="36"/>
      <c r="CT137" s="36"/>
      <c r="CU137" s="36"/>
      <c r="CV137" s="36"/>
      <c r="CW137" s="36"/>
      <c r="CX137" s="36"/>
      <c r="CY137" s="36"/>
      <c r="CZ137" s="36"/>
      <c r="DA137" s="36"/>
      <c r="DB137" s="36"/>
      <c r="DC137" s="36"/>
      <c r="DD137" s="36"/>
      <c r="DE137" s="36"/>
      <c r="DF137" s="36"/>
      <c r="DG137" s="36"/>
      <c r="DH137" s="36"/>
      <c r="DI137" s="36"/>
      <c r="DJ137" s="36"/>
      <c r="DK137" s="36"/>
      <c r="DL137" s="36"/>
      <c r="DM137" s="36"/>
      <c r="DN137" s="36"/>
      <c r="DO137" s="36"/>
      <c r="DP137" s="36"/>
      <c r="DQ137" s="36"/>
      <c r="DR137" s="36"/>
      <c r="DS137" s="36"/>
      <c r="DT137" s="36"/>
      <c r="DU137" s="36"/>
      <c r="DV137" s="36"/>
      <c r="DW137" s="36"/>
      <c r="DX137" s="36"/>
      <c r="DY137" s="36"/>
      <c r="DZ137" s="36"/>
      <c r="EA137" s="36"/>
      <c r="EB137" s="36"/>
      <c r="EC137" s="36"/>
      <c r="ED137" s="36"/>
      <c r="EE137" s="36"/>
      <c r="EF137" s="36"/>
      <c r="EG137" s="36"/>
      <c r="EH137" s="36"/>
      <c r="EI137" s="36"/>
      <c r="EJ137" s="36"/>
      <c r="EK137" s="36"/>
      <c r="EL137" s="36"/>
      <c r="EM137" s="36"/>
      <c r="EN137" s="36"/>
      <c r="EO137" s="36"/>
      <c r="EP137" s="36"/>
      <c r="EQ137" s="36"/>
      <c r="ER137" s="36"/>
    </row>
    <row r="138" spans="1:148" s="81" customFormat="1" x14ac:dyDescent="0.2">
      <c r="A138" s="82"/>
      <c r="B138" s="82"/>
      <c r="C138" s="82"/>
      <c r="D138" s="82"/>
      <c r="E138" s="36"/>
      <c r="F138" s="36"/>
      <c r="G138" s="36"/>
      <c r="H138" s="36"/>
      <c r="I138" s="36"/>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6"/>
      <c r="AG138" s="36"/>
      <c r="AH138" s="36"/>
      <c r="AI138" s="36"/>
      <c r="AJ138" s="36"/>
      <c r="AK138" s="36"/>
      <c r="AL138" s="36"/>
      <c r="AM138" s="36"/>
      <c r="AN138" s="36"/>
      <c r="AO138" s="36"/>
      <c r="AP138" s="36"/>
      <c r="AQ138" s="36"/>
      <c r="AR138" s="36"/>
      <c r="AS138" s="36"/>
      <c r="AT138" s="36"/>
      <c r="AU138" s="36"/>
      <c r="AV138" s="36"/>
      <c r="AW138" s="36"/>
      <c r="AX138" s="36"/>
      <c r="AY138" s="36"/>
      <c r="AZ138" s="36"/>
      <c r="BA138" s="36"/>
      <c r="BB138" s="36"/>
      <c r="BC138" s="36"/>
      <c r="BD138" s="36"/>
      <c r="BE138" s="36"/>
      <c r="BF138" s="36"/>
      <c r="BG138" s="36"/>
      <c r="BH138" s="36"/>
      <c r="BI138" s="36"/>
      <c r="BJ138" s="36"/>
      <c r="BK138" s="36"/>
      <c r="BL138" s="36"/>
      <c r="BM138" s="36"/>
      <c r="BN138" s="36"/>
      <c r="BO138" s="36"/>
      <c r="BP138" s="36"/>
      <c r="BQ138" s="36"/>
      <c r="BR138" s="36"/>
      <c r="BS138" s="36"/>
      <c r="BT138" s="36"/>
      <c r="BU138" s="36"/>
      <c r="BV138" s="36"/>
      <c r="BW138" s="36"/>
      <c r="BX138" s="36"/>
      <c r="BY138" s="36"/>
      <c r="BZ138" s="36"/>
      <c r="CA138" s="36"/>
      <c r="CB138" s="36"/>
      <c r="CC138" s="36"/>
      <c r="CD138" s="36"/>
      <c r="CE138" s="36"/>
      <c r="CF138" s="36"/>
      <c r="CG138" s="36"/>
      <c r="CH138" s="36"/>
      <c r="CI138" s="36"/>
      <c r="CJ138" s="36"/>
      <c r="CK138" s="36"/>
      <c r="CL138" s="36"/>
      <c r="CM138" s="36"/>
      <c r="CN138" s="36"/>
      <c r="CO138" s="36"/>
      <c r="CP138" s="36"/>
      <c r="CQ138" s="36"/>
      <c r="CR138" s="36"/>
      <c r="CS138" s="36"/>
      <c r="CT138" s="36"/>
      <c r="CU138" s="36"/>
      <c r="CV138" s="36"/>
      <c r="CW138" s="36"/>
      <c r="CX138" s="36"/>
      <c r="CY138" s="36"/>
      <c r="CZ138" s="36"/>
      <c r="DA138" s="36"/>
      <c r="DB138" s="36"/>
      <c r="DC138" s="36"/>
      <c r="DD138" s="36"/>
      <c r="DE138" s="36"/>
      <c r="DF138" s="36"/>
      <c r="DG138" s="36"/>
      <c r="DH138" s="36"/>
      <c r="DI138" s="36"/>
      <c r="DJ138" s="36"/>
      <c r="DK138" s="36"/>
      <c r="DL138" s="36"/>
      <c r="DM138" s="36"/>
      <c r="DN138" s="36"/>
      <c r="DO138" s="36"/>
      <c r="DP138" s="36"/>
      <c r="DQ138" s="36"/>
      <c r="DR138" s="36"/>
      <c r="DS138" s="36"/>
      <c r="DT138" s="36"/>
      <c r="DU138" s="36"/>
      <c r="DV138" s="36"/>
      <c r="DW138" s="36"/>
      <c r="DX138" s="36"/>
      <c r="DY138" s="36"/>
      <c r="DZ138" s="36"/>
      <c r="EA138" s="36"/>
      <c r="EB138" s="36"/>
      <c r="EC138" s="36"/>
      <c r="ED138" s="36"/>
      <c r="EE138" s="36"/>
      <c r="EF138" s="36"/>
      <c r="EG138" s="36"/>
      <c r="EH138" s="36"/>
      <c r="EI138" s="36"/>
      <c r="EJ138" s="36"/>
      <c r="EK138" s="36"/>
      <c r="EL138" s="36"/>
      <c r="EM138" s="36"/>
      <c r="EN138" s="36"/>
      <c r="EO138" s="36"/>
      <c r="EP138" s="36"/>
      <c r="EQ138" s="36"/>
      <c r="ER138" s="36"/>
    </row>
    <row r="139" spans="1:148" s="81" customFormat="1" x14ac:dyDescent="0.2">
      <c r="A139" s="82"/>
      <c r="B139" s="82"/>
      <c r="C139" s="82"/>
      <c r="D139" s="82"/>
      <c r="E139" s="36"/>
      <c r="F139" s="36"/>
      <c r="G139" s="36"/>
      <c r="H139" s="36"/>
      <c r="I139" s="36"/>
      <c r="J139" s="36"/>
      <c r="K139" s="36"/>
      <c r="L139" s="36"/>
      <c r="M139" s="36"/>
      <c r="N139" s="36"/>
      <c r="O139" s="36"/>
      <c r="P139" s="36"/>
      <c r="Q139" s="36"/>
      <c r="R139" s="36"/>
      <c r="S139" s="36"/>
      <c r="T139" s="36"/>
      <c r="U139" s="36"/>
      <c r="V139" s="36"/>
      <c r="W139" s="36"/>
      <c r="X139" s="36"/>
      <c r="Y139" s="36"/>
      <c r="Z139" s="36"/>
      <c r="AA139" s="36"/>
      <c r="AB139" s="36"/>
      <c r="AC139" s="36"/>
      <c r="AD139" s="36"/>
      <c r="AE139" s="36"/>
      <c r="AF139" s="36"/>
      <c r="AG139" s="36"/>
      <c r="AH139" s="36"/>
      <c r="AI139" s="36"/>
      <c r="AJ139" s="36"/>
      <c r="AK139" s="36"/>
      <c r="AL139" s="36"/>
      <c r="AM139" s="36"/>
      <c r="AN139" s="36"/>
      <c r="AO139" s="36"/>
      <c r="AP139" s="36"/>
      <c r="AQ139" s="36"/>
      <c r="AR139" s="36"/>
      <c r="AS139" s="36"/>
      <c r="AT139" s="36"/>
      <c r="AU139" s="36"/>
      <c r="AV139" s="36"/>
      <c r="AW139" s="36"/>
      <c r="AX139" s="36"/>
      <c r="AY139" s="36"/>
      <c r="AZ139" s="36"/>
      <c r="BA139" s="36"/>
      <c r="BB139" s="36"/>
      <c r="BC139" s="36"/>
      <c r="BD139" s="36"/>
      <c r="BE139" s="36"/>
      <c r="BF139" s="36"/>
      <c r="BG139" s="36"/>
      <c r="BH139" s="36"/>
      <c r="BI139" s="36"/>
      <c r="BJ139" s="36"/>
      <c r="BK139" s="36"/>
      <c r="BL139" s="36"/>
      <c r="BM139" s="36"/>
      <c r="BN139" s="36"/>
      <c r="BO139" s="36"/>
      <c r="BP139" s="36"/>
      <c r="BQ139" s="36"/>
      <c r="BR139" s="36"/>
      <c r="BS139" s="36"/>
      <c r="BT139" s="36"/>
      <c r="BU139" s="36"/>
      <c r="BV139" s="36"/>
      <c r="BW139" s="36"/>
      <c r="BX139" s="36"/>
      <c r="BY139" s="36"/>
      <c r="BZ139" s="36"/>
      <c r="CA139" s="36"/>
      <c r="CB139" s="36"/>
      <c r="CC139" s="36"/>
      <c r="CD139" s="36"/>
      <c r="CE139" s="36"/>
      <c r="CF139" s="36"/>
      <c r="CG139" s="36"/>
      <c r="CH139" s="36"/>
      <c r="CI139" s="36"/>
      <c r="CJ139" s="36"/>
      <c r="CK139" s="36"/>
      <c r="CL139" s="36"/>
      <c r="CM139" s="36"/>
      <c r="CN139" s="36"/>
      <c r="CO139" s="36"/>
      <c r="CP139" s="36"/>
      <c r="CQ139" s="36"/>
      <c r="CR139" s="36"/>
      <c r="CS139" s="36"/>
      <c r="CT139" s="36"/>
      <c r="CU139" s="36"/>
      <c r="CV139" s="36"/>
      <c r="CW139" s="36"/>
      <c r="CX139" s="36"/>
      <c r="CY139" s="36"/>
      <c r="CZ139" s="36"/>
      <c r="DA139" s="36"/>
      <c r="DB139" s="36"/>
      <c r="DC139" s="36"/>
      <c r="DD139" s="36"/>
      <c r="DE139" s="36"/>
      <c r="DF139" s="36"/>
      <c r="DG139" s="36"/>
      <c r="DH139" s="36"/>
      <c r="DI139" s="36"/>
      <c r="DJ139" s="36"/>
      <c r="DK139" s="36"/>
      <c r="DL139" s="36"/>
      <c r="DM139" s="36"/>
      <c r="DN139" s="36"/>
      <c r="DO139" s="36"/>
      <c r="DP139" s="36"/>
      <c r="DQ139" s="36"/>
      <c r="DR139" s="36"/>
      <c r="DS139" s="36"/>
      <c r="DT139" s="36"/>
      <c r="DU139" s="36"/>
      <c r="DV139" s="36"/>
      <c r="DW139" s="36"/>
      <c r="DX139" s="36"/>
      <c r="DY139" s="36"/>
      <c r="DZ139" s="36"/>
      <c r="EA139" s="36"/>
      <c r="EB139" s="36"/>
      <c r="EC139" s="36"/>
      <c r="ED139" s="36"/>
      <c r="EE139" s="36"/>
      <c r="EF139" s="36"/>
      <c r="EG139" s="36"/>
      <c r="EH139" s="36"/>
      <c r="EI139" s="36"/>
      <c r="EJ139" s="36"/>
      <c r="EK139" s="36"/>
      <c r="EL139" s="36"/>
      <c r="EM139" s="36"/>
      <c r="EN139" s="36"/>
      <c r="EO139" s="36"/>
      <c r="EP139" s="36"/>
      <c r="EQ139" s="36"/>
      <c r="ER139" s="36"/>
    </row>
    <row r="140" spans="1:148" s="81" customFormat="1" x14ac:dyDescent="0.2">
      <c r="A140" s="82"/>
      <c r="B140" s="82"/>
      <c r="C140" s="82"/>
      <c r="D140" s="82"/>
      <c r="E140" s="36"/>
      <c r="F140" s="36"/>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6"/>
      <c r="AK140" s="36"/>
      <c r="AL140" s="36"/>
      <c r="AM140" s="36"/>
      <c r="AN140" s="36"/>
      <c r="AO140" s="36"/>
      <c r="AP140" s="36"/>
      <c r="AQ140" s="36"/>
      <c r="AR140" s="36"/>
      <c r="AS140" s="36"/>
      <c r="AT140" s="36"/>
      <c r="AU140" s="36"/>
      <c r="AV140" s="36"/>
      <c r="AW140" s="36"/>
      <c r="AX140" s="36"/>
      <c r="AY140" s="36"/>
      <c r="AZ140" s="36"/>
      <c r="BA140" s="36"/>
      <c r="BB140" s="36"/>
      <c r="BC140" s="36"/>
      <c r="BD140" s="36"/>
      <c r="BE140" s="36"/>
      <c r="BF140" s="36"/>
      <c r="BG140" s="36"/>
      <c r="BH140" s="36"/>
      <c r="BI140" s="36"/>
      <c r="BJ140" s="36"/>
      <c r="BK140" s="36"/>
      <c r="BL140" s="36"/>
      <c r="BM140" s="36"/>
      <c r="BN140" s="36"/>
      <c r="BO140" s="36"/>
      <c r="BP140" s="36"/>
      <c r="BQ140" s="36"/>
      <c r="BR140" s="36"/>
      <c r="BS140" s="36"/>
      <c r="BT140" s="36"/>
      <c r="BU140" s="36"/>
      <c r="BV140" s="36"/>
      <c r="BW140" s="36"/>
      <c r="BX140" s="36"/>
      <c r="BY140" s="36"/>
      <c r="BZ140" s="36"/>
      <c r="CA140" s="36"/>
      <c r="CB140" s="36"/>
      <c r="CC140" s="36"/>
      <c r="CD140" s="36"/>
      <c r="CE140" s="36"/>
      <c r="CF140" s="36"/>
      <c r="CG140" s="36"/>
      <c r="CH140" s="36"/>
      <c r="CI140" s="36"/>
      <c r="CJ140" s="36"/>
      <c r="CK140" s="36"/>
      <c r="CL140" s="36"/>
      <c r="CM140" s="36"/>
      <c r="CN140" s="36"/>
      <c r="CO140" s="36"/>
      <c r="CP140" s="36"/>
      <c r="CQ140" s="36"/>
      <c r="CR140" s="36"/>
      <c r="CS140" s="36"/>
      <c r="CT140" s="36"/>
      <c r="CU140" s="36"/>
      <c r="CV140" s="36"/>
      <c r="CW140" s="36"/>
      <c r="CX140" s="36"/>
      <c r="CY140" s="36"/>
      <c r="CZ140" s="36"/>
      <c r="DA140" s="36"/>
      <c r="DB140" s="36"/>
      <c r="DC140" s="36"/>
      <c r="DD140" s="36"/>
      <c r="DE140" s="36"/>
      <c r="DF140" s="36"/>
      <c r="DG140" s="36"/>
      <c r="DH140" s="36"/>
      <c r="DI140" s="36"/>
      <c r="DJ140" s="36"/>
      <c r="DK140" s="36"/>
      <c r="DL140" s="36"/>
      <c r="DM140" s="36"/>
      <c r="DN140" s="36"/>
      <c r="DO140" s="36"/>
      <c r="DP140" s="36"/>
      <c r="DQ140" s="36"/>
      <c r="DR140" s="36"/>
      <c r="DS140" s="36"/>
      <c r="DT140" s="36"/>
      <c r="DU140" s="36"/>
      <c r="DV140" s="36"/>
      <c r="DW140" s="36"/>
      <c r="DX140" s="36"/>
      <c r="DY140" s="36"/>
      <c r="DZ140" s="36"/>
      <c r="EA140" s="36"/>
      <c r="EB140" s="36"/>
      <c r="EC140" s="36"/>
      <c r="ED140" s="36"/>
      <c r="EE140" s="36"/>
      <c r="EF140" s="36"/>
      <c r="EG140" s="36"/>
      <c r="EH140" s="36"/>
      <c r="EI140" s="36"/>
      <c r="EJ140" s="36"/>
      <c r="EK140" s="36"/>
      <c r="EL140" s="36"/>
      <c r="EM140" s="36"/>
      <c r="EN140" s="36"/>
      <c r="EO140" s="36"/>
      <c r="EP140" s="36"/>
      <c r="EQ140" s="36"/>
      <c r="ER140" s="36"/>
    </row>
    <row r="141" spans="1:148" s="81" customFormat="1" x14ac:dyDescent="0.2">
      <c r="A141" s="82"/>
      <c r="B141" s="82"/>
      <c r="C141" s="82"/>
      <c r="D141" s="82"/>
      <c r="E141" s="36"/>
      <c r="F141" s="36"/>
      <c r="G141" s="36"/>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c r="AK141" s="36"/>
      <c r="AL141" s="36"/>
      <c r="AM141" s="36"/>
      <c r="AN141" s="36"/>
      <c r="AO141" s="36"/>
      <c r="AP141" s="36"/>
      <c r="AQ141" s="36"/>
      <c r="AR141" s="36"/>
      <c r="AS141" s="36"/>
      <c r="AT141" s="36"/>
      <c r="AU141" s="36"/>
      <c r="AV141" s="36"/>
      <c r="AW141" s="36"/>
      <c r="AX141" s="36"/>
      <c r="AY141" s="36"/>
      <c r="AZ141" s="36"/>
      <c r="BA141" s="36"/>
      <c r="BB141" s="36"/>
      <c r="BC141" s="36"/>
      <c r="BD141" s="36"/>
      <c r="BE141" s="36"/>
      <c r="BF141" s="36"/>
      <c r="BG141" s="36"/>
      <c r="BH141" s="36"/>
      <c r="BI141" s="36"/>
      <c r="BJ141" s="36"/>
      <c r="BK141" s="36"/>
      <c r="BL141" s="36"/>
      <c r="BM141" s="36"/>
      <c r="BN141" s="36"/>
      <c r="BO141" s="36"/>
      <c r="BP141" s="36"/>
      <c r="BQ141" s="36"/>
      <c r="BR141" s="36"/>
      <c r="BS141" s="36"/>
      <c r="BT141" s="36"/>
      <c r="BU141" s="36"/>
      <c r="BV141" s="36"/>
      <c r="BW141" s="36"/>
      <c r="BX141" s="36"/>
      <c r="BY141" s="36"/>
      <c r="BZ141" s="36"/>
      <c r="CA141" s="36"/>
      <c r="CB141" s="36"/>
      <c r="CC141" s="36"/>
      <c r="CD141" s="36"/>
      <c r="CE141" s="36"/>
      <c r="CF141" s="36"/>
      <c r="CG141" s="36"/>
      <c r="CH141" s="36"/>
      <c r="CI141" s="36"/>
      <c r="CJ141" s="36"/>
      <c r="CK141" s="36"/>
      <c r="CL141" s="36"/>
      <c r="CM141" s="36"/>
      <c r="CN141" s="36"/>
      <c r="CO141" s="36"/>
      <c r="CP141" s="36"/>
      <c r="CQ141" s="36"/>
      <c r="CR141" s="36"/>
      <c r="CS141" s="36"/>
      <c r="CT141" s="36"/>
      <c r="CU141" s="36"/>
      <c r="CV141" s="36"/>
      <c r="CW141" s="36"/>
      <c r="CX141" s="36"/>
      <c r="CY141" s="36"/>
      <c r="CZ141" s="36"/>
      <c r="DA141" s="36"/>
      <c r="DB141" s="36"/>
      <c r="DC141" s="36"/>
      <c r="DD141" s="36"/>
      <c r="DE141" s="36"/>
      <c r="DF141" s="36"/>
      <c r="DG141" s="36"/>
      <c r="DH141" s="36"/>
      <c r="DI141" s="36"/>
      <c r="DJ141" s="36"/>
      <c r="DK141" s="36"/>
      <c r="DL141" s="36"/>
      <c r="DM141" s="36"/>
      <c r="DN141" s="36"/>
      <c r="DO141" s="36"/>
      <c r="DP141" s="36"/>
      <c r="DQ141" s="36"/>
      <c r="DR141" s="36"/>
      <c r="DS141" s="36"/>
      <c r="DT141" s="36"/>
      <c r="DU141" s="36"/>
      <c r="DV141" s="36"/>
      <c r="DW141" s="36"/>
      <c r="DX141" s="36"/>
      <c r="DY141" s="36"/>
      <c r="DZ141" s="36"/>
      <c r="EA141" s="36"/>
      <c r="EB141" s="36"/>
      <c r="EC141" s="36"/>
      <c r="ED141" s="36"/>
      <c r="EE141" s="36"/>
      <c r="EF141" s="36"/>
      <c r="EG141" s="36"/>
      <c r="EH141" s="36"/>
      <c r="EI141" s="36"/>
      <c r="EJ141" s="36"/>
      <c r="EK141" s="36"/>
      <c r="EL141" s="36"/>
      <c r="EM141" s="36"/>
      <c r="EN141" s="36"/>
      <c r="EO141" s="36"/>
      <c r="EP141" s="36"/>
      <c r="EQ141" s="36"/>
      <c r="ER141" s="36"/>
    </row>
    <row r="142" spans="1:148" s="81" customFormat="1" x14ac:dyDescent="0.2">
      <c r="A142" s="82"/>
      <c r="B142" s="82"/>
      <c r="C142" s="82"/>
      <c r="D142" s="82"/>
      <c r="E142" s="36"/>
      <c r="F142" s="36"/>
      <c r="G142" s="36"/>
      <c r="H142" s="36"/>
      <c r="I142" s="36"/>
      <c r="J142" s="36"/>
      <c r="K142" s="36"/>
      <c r="L142" s="36"/>
      <c r="M142" s="36"/>
      <c r="N142" s="36"/>
      <c r="O142" s="36"/>
      <c r="P142" s="36"/>
      <c r="Q142" s="36"/>
      <c r="R142" s="36"/>
      <c r="S142" s="36"/>
      <c r="T142" s="36"/>
      <c r="U142" s="36"/>
      <c r="V142" s="36"/>
      <c r="W142" s="36"/>
      <c r="X142" s="36"/>
      <c r="Y142" s="36"/>
      <c r="Z142" s="36"/>
      <c r="AA142" s="36"/>
      <c r="AB142" s="36"/>
      <c r="AC142" s="36"/>
      <c r="AD142" s="36"/>
      <c r="AE142" s="36"/>
      <c r="AF142" s="36"/>
      <c r="AG142" s="36"/>
      <c r="AH142" s="36"/>
      <c r="AI142" s="36"/>
      <c r="AJ142" s="36"/>
      <c r="AK142" s="36"/>
      <c r="AL142" s="36"/>
      <c r="AM142" s="36"/>
      <c r="AN142" s="36"/>
      <c r="AO142" s="36"/>
      <c r="AP142" s="36"/>
      <c r="AQ142" s="36"/>
      <c r="AR142" s="36"/>
      <c r="AS142" s="36"/>
      <c r="AT142" s="36"/>
      <c r="AU142" s="36"/>
      <c r="AV142" s="36"/>
      <c r="AW142" s="36"/>
      <c r="AX142" s="36"/>
      <c r="AY142" s="36"/>
      <c r="AZ142" s="36"/>
      <c r="BA142" s="36"/>
      <c r="BB142" s="36"/>
      <c r="BC142" s="36"/>
      <c r="BD142" s="36"/>
      <c r="BE142" s="36"/>
      <c r="BF142" s="36"/>
      <c r="BG142" s="36"/>
      <c r="BH142" s="36"/>
      <c r="BI142" s="36"/>
      <c r="BJ142" s="36"/>
      <c r="BK142" s="36"/>
      <c r="BL142" s="36"/>
      <c r="BM142" s="36"/>
      <c r="BN142" s="36"/>
      <c r="BO142" s="36"/>
      <c r="BP142" s="36"/>
      <c r="BQ142" s="36"/>
      <c r="BR142" s="36"/>
      <c r="BS142" s="36"/>
      <c r="BT142" s="36"/>
      <c r="BU142" s="36"/>
      <c r="BV142" s="36"/>
      <c r="BW142" s="36"/>
      <c r="BX142" s="36"/>
      <c r="BY142" s="36"/>
      <c r="BZ142" s="36"/>
      <c r="CA142" s="36"/>
      <c r="CB142" s="36"/>
      <c r="CC142" s="36"/>
      <c r="CD142" s="36"/>
      <c r="CE142" s="36"/>
      <c r="CF142" s="36"/>
      <c r="CG142" s="36"/>
      <c r="CH142" s="36"/>
      <c r="CI142" s="36"/>
      <c r="CJ142" s="36"/>
      <c r="CK142" s="36"/>
      <c r="CL142" s="36"/>
      <c r="CM142" s="36"/>
      <c r="CN142" s="36"/>
      <c r="CO142" s="36"/>
      <c r="CP142" s="36"/>
      <c r="CQ142" s="36"/>
      <c r="CR142" s="36"/>
      <c r="CS142" s="36"/>
      <c r="CT142" s="36"/>
      <c r="CU142" s="36"/>
      <c r="CV142" s="36"/>
      <c r="CW142" s="36"/>
      <c r="CX142" s="36"/>
      <c r="CY142" s="36"/>
      <c r="CZ142" s="36"/>
      <c r="DA142" s="36"/>
      <c r="DB142" s="36"/>
      <c r="DC142" s="36"/>
      <c r="DD142" s="36"/>
      <c r="DE142" s="36"/>
      <c r="DF142" s="36"/>
      <c r="DG142" s="36"/>
      <c r="DH142" s="36"/>
      <c r="DI142" s="36"/>
      <c r="DJ142" s="36"/>
      <c r="DK142" s="36"/>
      <c r="DL142" s="36"/>
      <c r="DM142" s="36"/>
      <c r="DN142" s="36"/>
      <c r="DO142" s="36"/>
      <c r="DP142" s="36"/>
      <c r="DQ142" s="36"/>
      <c r="DR142" s="36"/>
      <c r="DS142" s="36"/>
      <c r="DT142" s="36"/>
      <c r="DU142" s="36"/>
      <c r="DV142" s="36"/>
      <c r="DW142" s="36"/>
      <c r="DX142" s="36"/>
      <c r="DY142" s="36"/>
      <c r="DZ142" s="36"/>
      <c r="EA142" s="36"/>
      <c r="EB142" s="36"/>
      <c r="EC142" s="36"/>
      <c r="ED142" s="36"/>
      <c r="EE142" s="36"/>
      <c r="EF142" s="36"/>
      <c r="EG142" s="36"/>
      <c r="EH142" s="36"/>
      <c r="EI142" s="36"/>
      <c r="EJ142" s="36"/>
      <c r="EK142" s="36"/>
      <c r="EL142" s="36"/>
      <c r="EM142" s="36"/>
      <c r="EN142" s="36"/>
      <c r="EO142" s="36"/>
      <c r="EP142" s="36"/>
      <c r="EQ142" s="36"/>
      <c r="ER142" s="36"/>
    </row>
    <row r="143" spans="1:148" s="81" customFormat="1" x14ac:dyDescent="0.2">
      <c r="A143" s="82"/>
      <c r="B143" s="82"/>
      <c r="C143" s="82"/>
      <c r="D143" s="82"/>
      <c r="E143" s="36"/>
      <c r="F143" s="36"/>
      <c r="G143" s="36"/>
      <c r="H143" s="36"/>
      <c r="I143" s="36"/>
      <c r="J143" s="36"/>
      <c r="K143" s="36"/>
      <c r="L143" s="36"/>
      <c r="M143" s="36"/>
      <c r="N143" s="36"/>
      <c r="O143" s="36"/>
      <c r="P143" s="36"/>
      <c r="Q143" s="36"/>
      <c r="R143" s="36"/>
      <c r="S143" s="36"/>
      <c r="T143" s="36"/>
      <c r="U143" s="36"/>
      <c r="V143" s="36"/>
      <c r="W143" s="36"/>
      <c r="X143" s="36"/>
      <c r="Y143" s="36"/>
      <c r="Z143" s="36"/>
      <c r="AA143" s="36"/>
      <c r="AB143" s="36"/>
      <c r="AC143" s="36"/>
      <c r="AD143" s="36"/>
      <c r="AE143" s="36"/>
      <c r="AF143" s="36"/>
      <c r="AG143" s="36"/>
      <c r="AH143" s="36"/>
      <c r="AI143" s="36"/>
      <c r="AJ143" s="36"/>
      <c r="AK143" s="36"/>
      <c r="AL143" s="36"/>
      <c r="AM143" s="36"/>
      <c r="AN143" s="36"/>
      <c r="AO143" s="36"/>
      <c r="AP143" s="36"/>
      <c r="AQ143" s="36"/>
      <c r="AR143" s="36"/>
      <c r="AS143" s="36"/>
      <c r="AT143" s="36"/>
      <c r="AU143" s="36"/>
      <c r="AV143" s="36"/>
      <c r="AW143" s="36"/>
      <c r="AX143" s="36"/>
      <c r="AY143" s="36"/>
      <c r="AZ143" s="36"/>
      <c r="BA143" s="36"/>
      <c r="BB143" s="36"/>
      <c r="BC143" s="36"/>
      <c r="BD143" s="36"/>
      <c r="BE143" s="36"/>
      <c r="BF143" s="36"/>
      <c r="BG143" s="36"/>
      <c r="BH143" s="36"/>
      <c r="BI143" s="36"/>
      <c r="BJ143" s="36"/>
      <c r="BK143" s="36"/>
      <c r="BL143" s="36"/>
      <c r="BM143" s="36"/>
      <c r="BN143" s="36"/>
      <c r="BO143" s="36"/>
      <c r="BP143" s="36"/>
      <c r="BQ143" s="36"/>
      <c r="BR143" s="36"/>
      <c r="BS143" s="36"/>
      <c r="BT143" s="36"/>
      <c r="BU143" s="36"/>
      <c r="BV143" s="36"/>
      <c r="BW143" s="36"/>
      <c r="BX143" s="36"/>
      <c r="BY143" s="36"/>
      <c r="BZ143" s="36"/>
      <c r="CA143" s="36"/>
      <c r="CB143" s="36"/>
      <c r="CC143" s="36"/>
      <c r="CD143" s="36"/>
      <c r="CE143" s="36"/>
      <c r="CF143" s="36"/>
      <c r="CG143" s="36"/>
      <c r="CH143" s="36"/>
      <c r="CI143" s="36"/>
      <c r="CJ143" s="36"/>
      <c r="CK143" s="36"/>
      <c r="CL143" s="36"/>
      <c r="CM143" s="36"/>
      <c r="CN143" s="36"/>
      <c r="CO143" s="36"/>
      <c r="CP143" s="36"/>
      <c r="CQ143" s="36"/>
      <c r="CR143" s="36"/>
      <c r="CS143" s="36"/>
      <c r="CT143" s="36"/>
      <c r="CU143" s="36"/>
      <c r="CV143" s="36"/>
      <c r="CW143" s="36"/>
      <c r="CX143" s="36"/>
      <c r="CY143" s="36"/>
      <c r="CZ143" s="36"/>
      <c r="DA143" s="36"/>
      <c r="DB143" s="36"/>
      <c r="DC143" s="36"/>
      <c r="DD143" s="36"/>
      <c r="DE143" s="36"/>
      <c r="DF143" s="36"/>
      <c r="DG143" s="36"/>
      <c r="DH143" s="36"/>
      <c r="DI143" s="36"/>
      <c r="DJ143" s="36"/>
      <c r="DK143" s="36"/>
      <c r="DL143" s="36"/>
      <c r="DM143" s="36"/>
      <c r="DN143" s="36"/>
      <c r="DO143" s="36"/>
      <c r="DP143" s="36"/>
      <c r="DQ143" s="36"/>
      <c r="DR143" s="36"/>
      <c r="DS143" s="36"/>
      <c r="DT143" s="36"/>
      <c r="DU143" s="36"/>
      <c r="DV143" s="36"/>
      <c r="DW143" s="36"/>
      <c r="DX143" s="36"/>
      <c r="DY143" s="36"/>
      <c r="DZ143" s="36"/>
      <c r="EA143" s="36"/>
      <c r="EB143" s="36"/>
      <c r="EC143" s="36"/>
      <c r="ED143" s="36"/>
      <c r="EE143" s="36"/>
      <c r="EF143" s="36"/>
      <c r="EG143" s="36"/>
      <c r="EH143" s="36"/>
      <c r="EI143" s="36"/>
      <c r="EJ143" s="36"/>
      <c r="EK143" s="36"/>
      <c r="EL143" s="36"/>
      <c r="EM143" s="36"/>
      <c r="EN143" s="36"/>
      <c r="EO143" s="36"/>
      <c r="EP143" s="36"/>
      <c r="EQ143" s="36"/>
      <c r="ER143" s="36"/>
    </row>
    <row r="144" spans="1:148" s="81" customFormat="1" x14ac:dyDescent="0.2">
      <c r="A144" s="82"/>
      <c r="B144" s="82"/>
      <c r="C144" s="82"/>
      <c r="D144" s="82"/>
      <c r="E144" s="36"/>
      <c r="F144" s="36"/>
      <c r="G144" s="36"/>
      <c r="H144" s="36"/>
      <c r="I144" s="36"/>
      <c r="J144" s="36"/>
      <c r="K144" s="36"/>
      <c r="L144" s="36"/>
      <c r="M144" s="36"/>
      <c r="N144" s="36"/>
      <c r="O144" s="36"/>
      <c r="P144" s="36"/>
      <c r="Q144" s="36"/>
      <c r="R144" s="36"/>
      <c r="S144" s="36"/>
      <c r="T144" s="36"/>
      <c r="U144" s="36"/>
      <c r="V144" s="36"/>
      <c r="W144" s="36"/>
      <c r="X144" s="36"/>
      <c r="Y144" s="36"/>
      <c r="Z144" s="36"/>
      <c r="AA144" s="36"/>
      <c r="AB144" s="36"/>
      <c r="AC144" s="36"/>
      <c r="AD144" s="36"/>
      <c r="AE144" s="36"/>
      <c r="AF144" s="36"/>
      <c r="AG144" s="36"/>
      <c r="AH144" s="36"/>
      <c r="AI144" s="36"/>
      <c r="AJ144" s="36"/>
      <c r="AK144" s="36"/>
      <c r="AL144" s="36"/>
      <c r="AM144" s="36"/>
      <c r="AN144" s="36"/>
      <c r="AO144" s="36"/>
      <c r="AP144" s="36"/>
      <c r="AQ144" s="36"/>
      <c r="AR144" s="36"/>
      <c r="AS144" s="36"/>
      <c r="AT144" s="36"/>
      <c r="AU144" s="36"/>
      <c r="AV144" s="36"/>
      <c r="AW144" s="36"/>
      <c r="AX144" s="36"/>
      <c r="AY144" s="36"/>
      <c r="AZ144" s="36"/>
      <c r="BA144" s="36"/>
      <c r="BB144" s="36"/>
      <c r="BC144" s="36"/>
      <c r="BD144" s="36"/>
      <c r="BE144" s="36"/>
      <c r="BF144" s="36"/>
      <c r="BG144" s="36"/>
      <c r="BH144" s="36"/>
      <c r="BI144" s="36"/>
      <c r="BJ144" s="36"/>
      <c r="BK144" s="36"/>
      <c r="BL144" s="36"/>
      <c r="BM144" s="36"/>
      <c r="BN144" s="36"/>
      <c r="BO144" s="36"/>
      <c r="BP144" s="36"/>
      <c r="BQ144" s="36"/>
      <c r="BR144" s="36"/>
      <c r="BS144" s="36"/>
      <c r="BT144" s="36"/>
      <c r="BU144" s="36"/>
      <c r="BV144" s="36"/>
      <c r="BW144" s="36"/>
      <c r="BX144" s="36"/>
      <c r="BY144" s="36"/>
      <c r="BZ144" s="36"/>
      <c r="CA144" s="36"/>
      <c r="CB144" s="36"/>
      <c r="CC144" s="36"/>
      <c r="CD144" s="36"/>
      <c r="CE144" s="36"/>
      <c r="CF144" s="36"/>
      <c r="CG144" s="36"/>
      <c r="CH144" s="36"/>
      <c r="CI144" s="36"/>
      <c r="CJ144" s="36"/>
      <c r="CK144" s="36"/>
      <c r="CL144" s="36"/>
      <c r="CM144" s="36"/>
      <c r="CN144" s="36"/>
      <c r="CO144" s="36"/>
      <c r="CP144" s="36"/>
      <c r="CQ144" s="36"/>
      <c r="CR144" s="36"/>
      <c r="CS144" s="36"/>
      <c r="CT144" s="36"/>
      <c r="CU144" s="36"/>
      <c r="CV144" s="36"/>
      <c r="CW144" s="36"/>
      <c r="CX144" s="36"/>
      <c r="CY144" s="36"/>
      <c r="CZ144" s="36"/>
      <c r="DA144" s="36"/>
      <c r="DB144" s="36"/>
      <c r="DC144" s="36"/>
      <c r="DD144" s="36"/>
      <c r="DE144" s="36"/>
      <c r="DF144" s="36"/>
      <c r="DG144" s="36"/>
      <c r="DH144" s="36"/>
      <c r="DI144" s="36"/>
      <c r="DJ144" s="36"/>
      <c r="DK144" s="36"/>
      <c r="DL144" s="36"/>
      <c r="DM144" s="36"/>
      <c r="DN144" s="36"/>
      <c r="DO144" s="36"/>
      <c r="DP144" s="36"/>
      <c r="DQ144" s="36"/>
      <c r="DR144" s="36"/>
      <c r="DS144" s="36"/>
      <c r="DT144" s="36"/>
      <c r="DU144" s="36"/>
      <c r="DV144" s="36"/>
      <c r="DW144" s="36"/>
      <c r="DX144" s="36"/>
      <c r="DY144" s="36"/>
      <c r="DZ144" s="36"/>
      <c r="EA144" s="36"/>
      <c r="EB144" s="36"/>
      <c r="EC144" s="36"/>
      <c r="ED144" s="36"/>
      <c r="EE144" s="36"/>
      <c r="EF144" s="36"/>
      <c r="EG144" s="36"/>
      <c r="EH144" s="36"/>
      <c r="EI144" s="36"/>
      <c r="EJ144" s="36"/>
      <c r="EK144" s="36"/>
      <c r="EL144" s="36"/>
      <c r="EM144" s="36"/>
      <c r="EN144" s="36"/>
      <c r="EO144" s="36"/>
      <c r="EP144" s="36"/>
      <c r="EQ144" s="36"/>
      <c r="ER144" s="36"/>
    </row>
    <row r="145" spans="1:148" s="81" customFormat="1" x14ac:dyDescent="0.2">
      <c r="A145" s="82"/>
      <c r="B145" s="82"/>
      <c r="C145" s="82"/>
      <c r="D145" s="82"/>
      <c r="E145" s="36"/>
      <c r="F145" s="36"/>
      <c r="G145" s="36"/>
      <c r="H145" s="36"/>
      <c r="I145" s="36"/>
      <c r="J145" s="36"/>
      <c r="K145" s="36"/>
      <c r="L145" s="36"/>
      <c r="M145" s="36"/>
      <c r="N145" s="36"/>
      <c r="O145" s="36"/>
      <c r="P145" s="36"/>
      <c r="Q145" s="36"/>
      <c r="R145" s="36"/>
      <c r="S145" s="36"/>
      <c r="T145" s="36"/>
      <c r="U145" s="36"/>
      <c r="V145" s="36"/>
      <c r="W145" s="36"/>
      <c r="X145" s="36"/>
      <c r="Y145" s="36"/>
      <c r="Z145" s="36"/>
      <c r="AA145" s="36"/>
      <c r="AB145" s="36"/>
      <c r="AC145" s="36"/>
      <c r="AD145" s="36"/>
      <c r="AE145" s="36"/>
      <c r="AF145" s="36"/>
      <c r="AG145" s="36"/>
      <c r="AH145" s="36"/>
      <c r="AI145" s="36"/>
      <c r="AJ145" s="36"/>
      <c r="AK145" s="36"/>
      <c r="AL145" s="36"/>
      <c r="AM145" s="36"/>
      <c r="AN145" s="36"/>
      <c r="AO145" s="36"/>
      <c r="AP145" s="36"/>
      <c r="AQ145" s="36"/>
      <c r="AR145" s="36"/>
      <c r="AS145" s="36"/>
      <c r="AT145" s="36"/>
      <c r="AU145" s="36"/>
      <c r="AV145" s="36"/>
      <c r="AW145" s="36"/>
      <c r="AX145" s="36"/>
      <c r="AY145" s="36"/>
      <c r="AZ145" s="36"/>
      <c r="BA145" s="36"/>
      <c r="BB145" s="36"/>
      <c r="BC145" s="36"/>
      <c r="BD145" s="36"/>
      <c r="BE145" s="36"/>
      <c r="BF145" s="36"/>
      <c r="BG145" s="36"/>
      <c r="BH145" s="36"/>
      <c r="BI145" s="36"/>
      <c r="BJ145" s="36"/>
      <c r="BK145" s="36"/>
      <c r="BL145" s="36"/>
      <c r="BM145" s="36"/>
      <c r="BN145" s="36"/>
      <c r="BO145" s="36"/>
      <c r="BP145" s="36"/>
      <c r="BQ145" s="36"/>
      <c r="BR145" s="36"/>
      <c r="BS145" s="36"/>
      <c r="BT145" s="36"/>
      <c r="BU145" s="36"/>
      <c r="BV145" s="36"/>
      <c r="BW145" s="36"/>
      <c r="BX145" s="36"/>
      <c r="BY145" s="36"/>
      <c r="BZ145" s="36"/>
      <c r="CA145" s="36"/>
      <c r="CB145" s="36"/>
      <c r="CC145" s="36"/>
      <c r="CD145" s="36"/>
      <c r="CE145" s="36"/>
      <c r="CF145" s="36"/>
      <c r="CG145" s="36"/>
      <c r="CH145" s="36"/>
      <c r="CI145" s="36"/>
      <c r="CJ145" s="36"/>
      <c r="CK145" s="36"/>
      <c r="CL145" s="36"/>
      <c r="CM145" s="36"/>
      <c r="CN145" s="36"/>
      <c r="CO145" s="36"/>
      <c r="CP145" s="36"/>
      <c r="CQ145" s="36"/>
      <c r="CR145" s="36"/>
      <c r="CS145" s="36"/>
      <c r="CT145" s="36"/>
      <c r="CU145" s="36"/>
      <c r="CV145" s="36"/>
      <c r="CW145" s="36"/>
      <c r="CX145" s="36"/>
      <c r="CY145" s="36"/>
      <c r="CZ145" s="36"/>
      <c r="DA145" s="36"/>
      <c r="DB145" s="36"/>
      <c r="DC145" s="36"/>
      <c r="DD145" s="36"/>
      <c r="DE145" s="36"/>
      <c r="DF145" s="36"/>
      <c r="DG145" s="36"/>
      <c r="DH145" s="36"/>
      <c r="DI145" s="36"/>
      <c r="DJ145" s="36"/>
      <c r="DK145" s="36"/>
      <c r="DL145" s="36"/>
      <c r="DM145" s="36"/>
      <c r="DN145" s="36"/>
      <c r="DO145" s="36"/>
      <c r="DP145" s="36"/>
      <c r="DQ145" s="36"/>
      <c r="DR145" s="36"/>
      <c r="DS145" s="36"/>
      <c r="DT145" s="36"/>
      <c r="DU145" s="36"/>
      <c r="DV145" s="36"/>
      <c r="DW145" s="36"/>
      <c r="DX145" s="36"/>
      <c r="DY145" s="36"/>
      <c r="DZ145" s="36"/>
      <c r="EA145" s="36"/>
      <c r="EB145" s="36"/>
      <c r="EC145" s="36"/>
      <c r="ED145" s="36"/>
      <c r="EE145" s="36"/>
      <c r="EF145" s="36"/>
      <c r="EG145" s="36"/>
      <c r="EH145" s="36"/>
      <c r="EI145" s="36"/>
      <c r="EJ145" s="36"/>
      <c r="EK145" s="36"/>
      <c r="EL145" s="36"/>
      <c r="EM145" s="36"/>
      <c r="EN145" s="36"/>
      <c r="EO145" s="36"/>
      <c r="EP145" s="36"/>
      <c r="EQ145" s="36"/>
      <c r="ER145" s="36"/>
    </row>
    <row r="146" spans="1:148" s="81" customFormat="1" x14ac:dyDescent="0.2">
      <c r="A146" s="82"/>
      <c r="B146" s="82"/>
      <c r="C146" s="82"/>
      <c r="D146" s="82"/>
      <c r="E146" s="36"/>
      <c r="F146" s="36"/>
      <c r="G146" s="36"/>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c r="AG146" s="36"/>
      <c r="AH146" s="36"/>
      <c r="AI146" s="36"/>
      <c r="AJ146" s="36"/>
      <c r="AK146" s="36"/>
      <c r="AL146" s="36"/>
      <c r="AM146" s="36"/>
      <c r="AN146" s="36"/>
      <c r="AO146" s="36"/>
      <c r="AP146" s="36"/>
      <c r="AQ146" s="36"/>
      <c r="AR146" s="36"/>
      <c r="AS146" s="36"/>
      <c r="AT146" s="36"/>
      <c r="AU146" s="36"/>
      <c r="AV146" s="36"/>
      <c r="AW146" s="36"/>
      <c r="AX146" s="36"/>
      <c r="AY146" s="36"/>
      <c r="AZ146" s="36"/>
      <c r="BA146" s="36"/>
      <c r="BB146" s="36"/>
      <c r="BC146" s="36"/>
      <c r="BD146" s="36"/>
      <c r="BE146" s="36"/>
      <c r="BF146" s="36"/>
      <c r="BG146" s="36"/>
      <c r="BH146" s="36"/>
      <c r="BI146" s="36"/>
      <c r="BJ146" s="36"/>
      <c r="BK146" s="36"/>
      <c r="BL146" s="36"/>
      <c r="BM146" s="36"/>
      <c r="BN146" s="36"/>
      <c r="BO146" s="36"/>
      <c r="BP146" s="36"/>
      <c r="BQ146" s="36"/>
      <c r="BR146" s="36"/>
      <c r="BS146" s="36"/>
      <c r="BT146" s="36"/>
      <c r="BU146" s="36"/>
      <c r="BV146" s="36"/>
      <c r="BW146" s="36"/>
      <c r="BX146" s="36"/>
      <c r="BY146" s="36"/>
      <c r="BZ146" s="36"/>
      <c r="CA146" s="36"/>
      <c r="CB146" s="36"/>
      <c r="CC146" s="36"/>
      <c r="CD146" s="36"/>
      <c r="CE146" s="36"/>
      <c r="CF146" s="36"/>
      <c r="CG146" s="36"/>
      <c r="CH146" s="36"/>
      <c r="CI146" s="36"/>
      <c r="CJ146" s="36"/>
      <c r="CK146" s="36"/>
      <c r="CL146" s="36"/>
      <c r="CM146" s="36"/>
      <c r="CN146" s="36"/>
      <c r="CO146" s="36"/>
      <c r="CP146" s="36"/>
      <c r="CQ146" s="36"/>
      <c r="CR146" s="36"/>
      <c r="CS146" s="36"/>
      <c r="CT146" s="36"/>
      <c r="CU146" s="36"/>
      <c r="CV146" s="36"/>
      <c r="CW146" s="36"/>
      <c r="CX146" s="36"/>
      <c r="CY146" s="36"/>
      <c r="CZ146" s="36"/>
      <c r="DA146" s="36"/>
      <c r="DB146" s="36"/>
      <c r="DC146" s="36"/>
      <c r="DD146" s="36"/>
      <c r="DE146" s="36"/>
      <c r="DF146" s="36"/>
      <c r="DG146" s="36"/>
      <c r="DH146" s="36"/>
      <c r="DI146" s="36"/>
      <c r="DJ146" s="36"/>
      <c r="DK146" s="36"/>
      <c r="DL146" s="36"/>
      <c r="DM146" s="36"/>
      <c r="DN146" s="36"/>
      <c r="DO146" s="36"/>
      <c r="DP146" s="36"/>
      <c r="DQ146" s="36"/>
      <c r="DR146" s="36"/>
      <c r="DS146" s="36"/>
      <c r="DT146" s="36"/>
      <c r="DU146" s="36"/>
      <c r="DV146" s="36"/>
      <c r="DW146" s="36"/>
      <c r="DX146" s="36"/>
      <c r="DY146" s="36"/>
      <c r="DZ146" s="36"/>
      <c r="EA146" s="36"/>
      <c r="EB146" s="36"/>
      <c r="EC146" s="36"/>
      <c r="ED146" s="36"/>
      <c r="EE146" s="36"/>
      <c r="EF146" s="36"/>
      <c r="EG146" s="36"/>
      <c r="EH146" s="36"/>
      <c r="EI146" s="36"/>
      <c r="EJ146" s="36"/>
      <c r="EK146" s="36"/>
      <c r="EL146" s="36"/>
      <c r="EM146" s="36"/>
      <c r="EN146" s="36"/>
      <c r="EO146" s="36"/>
      <c r="EP146" s="36"/>
      <c r="EQ146" s="36"/>
      <c r="ER146" s="36"/>
    </row>
    <row r="147" spans="1:148" s="81" customFormat="1" x14ac:dyDescent="0.2">
      <c r="A147" s="82"/>
      <c r="B147" s="82"/>
      <c r="C147" s="82"/>
      <c r="D147" s="82"/>
      <c r="E147" s="36"/>
      <c r="F147" s="36"/>
      <c r="G147" s="36"/>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6"/>
      <c r="AL147" s="36"/>
      <c r="AM147" s="36"/>
      <c r="AN147" s="36"/>
      <c r="AO147" s="36"/>
      <c r="AP147" s="36"/>
      <c r="AQ147" s="36"/>
      <c r="AR147" s="36"/>
      <c r="AS147" s="36"/>
      <c r="AT147" s="36"/>
      <c r="AU147" s="36"/>
      <c r="AV147" s="36"/>
      <c r="AW147" s="36"/>
      <c r="AX147" s="36"/>
      <c r="AY147" s="36"/>
      <c r="AZ147" s="36"/>
      <c r="BA147" s="36"/>
      <c r="BB147" s="36"/>
      <c r="BC147" s="36"/>
      <c r="BD147" s="36"/>
      <c r="BE147" s="36"/>
      <c r="BF147" s="36"/>
      <c r="BG147" s="36"/>
      <c r="BH147" s="36"/>
      <c r="BI147" s="36"/>
      <c r="BJ147" s="36"/>
      <c r="BK147" s="36"/>
      <c r="BL147" s="36"/>
      <c r="BM147" s="36"/>
      <c r="BN147" s="36"/>
      <c r="BO147" s="36"/>
      <c r="BP147" s="36"/>
      <c r="BQ147" s="36"/>
      <c r="BR147" s="36"/>
      <c r="BS147" s="36"/>
      <c r="BT147" s="36"/>
      <c r="BU147" s="36"/>
      <c r="BV147" s="36"/>
      <c r="BW147" s="36"/>
      <c r="BX147" s="36"/>
      <c r="BY147" s="36"/>
      <c r="BZ147" s="36"/>
      <c r="CA147" s="36"/>
      <c r="CB147" s="36"/>
      <c r="CC147" s="36"/>
      <c r="CD147" s="36"/>
      <c r="CE147" s="36"/>
      <c r="CF147" s="36"/>
      <c r="CG147" s="36"/>
      <c r="CH147" s="36"/>
      <c r="CI147" s="36"/>
      <c r="CJ147" s="36"/>
      <c r="CK147" s="36"/>
      <c r="CL147" s="36"/>
      <c r="CM147" s="36"/>
      <c r="CN147" s="36"/>
      <c r="CO147" s="36"/>
      <c r="CP147" s="36"/>
      <c r="CQ147" s="36"/>
      <c r="CR147" s="36"/>
      <c r="CS147" s="36"/>
      <c r="CT147" s="36"/>
      <c r="CU147" s="36"/>
      <c r="CV147" s="36"/>
      <c r="CW147" s="36"/>
      <c r="CX147" s="36"/>
      <c r="CY147" s="36"/>
      <c r="CZ147" s="36"/>
      <c r="DA147" s="36"/>
      <c r="DB147" s="36"/>
      <c r="DC147" s="36"/>
      <c r="DD147" s="36"/>
      <c r="DE147" s="36"/>
      <c r="DF147" s="36"/>
      <c r="DG147" s="36"/>
      <c r="DH147" s="36"/>
      <c r="DI147" s="36"/>
      <c r="DJ147" s="36"/>
      <c r="DK147" s="36"/>
      <c r="DL147" s="36"/>
      <c r="DM147" s="36"/>
      <c r="DN147" s="36"/>
      <c r="DO147" s="36"/>
      <c r="DP147" s="36"/>
      <c r="DQ147" s="36"/>
      <c r="DR147" s="36"/>
      <c r="DS147" s="36"/>
      <c r="DT147" s="36"/>
      <c r="DU147" s="36"/>
      <c r="DV147" s="36"/>
      <c r="DW147" s="36"/>
      <c r="DX147" s="36"/>
      <c r="DY147" s="36"/>
      <c r="DZ147" s="36"/>
      <c r="EA147" s="36"/>
      <c r="EB147" s="36"/>
      <c r="EC147" s="36"/>
      <c r="ED147" s="36"/>
      <c r="EE147" s="36"/>
      <c r="EF147" s="36"/>
      <c r="EG147" s="36"/>
      <c r="EH147" s="36"/>
      <c r="EI147" s="36"/>
      <c r="EJ147" s="36"/>
      <c r="EK147" s="36"/>
      <c r="EL147" s="36"/>
      <c r="EM147" s="36"/>
      <c r="EN147" s="36"/>
      <c r="EO147" s="36"/>
      <c r="EP147" s="36"/>
      <c r="EQ147" s="36"/>
      <c r="ER147" s="36"/>
    </row>
    <row r="148" spans="1:148" s="81" customFormat="1" x14ac:dyDescent="0.2">
      <c r="A148" s="82"/>
      <c r="B148" s="82"/>
      <c r="C148" s="82"/>
      <c r="D148" s="82"/>
      <c r="E148" s="36"/>
      <c r="F148" s="36"/>
      <c r="G148" s="36"/>
      <c r="H148" s="36"/>
      <c r="I148" s="36"/>
      <c r="J148" s="36"/>
      <c r="K148" s="36"/>
      <c r="L148" s="36"/>
      <c r="M148" s="36"/>
      <c r="N148" s="36"/>
      <c r="O148" s="36"/>
      <c r="P148" s="36"/>
      <c r="Q148" s="36"/>
      <c r="R148" s="36"/>
      <c r="S148" s="36"/>
      <c r="T148" s="36"/>
      <c r="U148" s="36"/>
      <c r="V148" s="36"/>
      <c r="W148" s="36"/>
      <c r="X148" s="36"/>
      <c r="Y148" s="36"/>
      <c r="Z148" s="36"/>
      <c r="AA148" s="36"/>
      <c r="AB148" s="36"/>
      <c r="AC148" s="36"/>
      <c r="AD148" s="36"/>
      <c r="AE148" s="36"/>
      <c r="AF148" s="36"/>
      <c r="AG148" s="36"/>
      <c r="AH148" s="36"/>
      <c r="AI148" s="36"/>
      <c r="AJ148" s="36"/>
      <c r="AK148" s="36"/>
      <c r="AL148" s="36"/>
      <c r="AM148" s="36"/>
      <c r="AN148" s="36"/>
      <c r="AO148" s="36"/>
      <c r="AP148" s="36"/>
      <c r="AQ148" s="36"/>
      <c r="AR148" s="36"/>
      <c r="AS148" s="36"/>
      <c r="AT148" s="36"/>
      <c r="AU148" s="36"/>
      <c r="AV148" s="36"/>
      <c r="AW148" s="36"/>
      <c r="AX148" s="36"/>
      <c r="AY148" s="36"/>
      <c r="AZ148" s="36"/>
      <c r="BA148" s="36"/>
      <c r="BB148" s="36"/>
      <c r="BC148" s="36"/>
      <c r="BD148" s="36"/>
      <c r="BE148" s="36"/>
      <c r="BF148" s="36"/>
      <c r="BG148" s="36"/>
      <c r="BH148" s="36"/>
      <c r="BI148" s="36"/>
      <c r="BJ148" s="36"/>
      <c r="BK148" s="36"/>
      <c r="BL148" s="36"/>
      <c r="BM148" s="36"/>
      <c r="BN148" s="36"/>
      <c r="BO148" s="36"/>
      <c r="BP148" s="36"/>
      <c r="BQ148" s="36"/>
      <c r="BR148" s="36"/>
      <c r="BS148" s="36"/>
      <c r="BT148" s="36"/>
      <c r="BU148" s="36"/>
      <c r="BV148" s="36"/>
      <c r="BW148" s="36"/>
      <c r="BX148" s="36"/>
      <c r="BY148" s="36"/>
      <c r="BZ148" s="36"/>
      <c r="CA148" s="36"/>
      <c r="CB148" s="36"/>
      <c r="CC148" s="36"/>
      <c r="CD148" s="36"/>
      <c r="CE148" s="36"/>
      <c r="CF148" s="36"/>
      <c r="CG148" s="36"/>
      <c r="CH148" s="36"/>
      <c r="CI148" s="36"/>
      <c r="CJ148" s="36"/>
      <c r="CK148" s="36"/>
      <c r="CL148" s="36"/>
      <c r="CM148" s="36"/>
      <c r="CN148" s="36"/>
      <c r="CO148" s="36"/>
      <c r="CP148" s="36"/>
      <c r="CQ148" s="36"/>
      <c r="CR148" s="36"/>
      <c r="CS148" s="36"/>
      <c r="CT148" s="36"/>
      <c r="CU148" s="36"/>
      <c r="CV148" s="36"/>
      <c r="CW148" s="36"/>
      <c r="CX148" s="36"/>
      <c r="CY148" s="36"/>
      <c r="CZ148" s="36"/>
      <c r="DA148" s="36"/>
      <c r="DB148" s="36"/>
      <c r="DC148" s="36"/>
      <c r="DD148" s="36"/>
      <c r="DE148" s="36"/>
      <c r="DF148" s="36"/>
      <c r="DG148" s="36"/>
      <c r="DH148" s="36"/>
      <c r="DI148" s="36"/>
      <c r="DJ148" s="36"/>
      <c r="DK148" s="36"/>
      <c r="DL148" s="36"/>
      <c r="DM148" s="36"/>
      <c r="DN148" s="36"/>
      <c r="DO148" s="36"/>
      <c r="DP148" s="36"/>
      <c r="DQ148" s="36"/>
      <c r="DR148" s="36"/>
      <c r="DS148" s="36"/>
      <c r="DT148" s="36"/>
      <c r="DU148" s="36"/>
      <c r="DV148" s="36"/>
      <c r="DW148" s="36"/>
      <c r="DX148" s="36"/>
      <c r="DY148" s="36"/>
      <c r="DZ148" s="36"/>
      <c r="EA148" s="36"/>
      <c r="EB148" s="36"/>
      <c r="EC148" s="36"/>
      <c r="ED148" s="36"/>
      <c r="EE148" s="36"/>
      <c r="EF148" s="36"/>
      <c r="EG148" s="36"/>
      <c r="EH148" s="36"/>
      <c r="EI148" s="36"/>
      <c r="EJ148" s="36"/>
      <c r="EK148" s="36"/>
      <c r="EL148" s="36"/>
      <c r="EM148" s="36"/>
      <c r="EN148" s="36"/>
      <c r="EO148" s="36"/>
      <c r="EP148" s="36"/>
      <c r="EQ148" s="36"/>
      <c r="ER148" s="36"/>
    </row>
    <row r="149" spans="1:148" s="81" customFormat="1" x14ac:dyDescent="0.2">
      <c r="A149" s="82"/>
      <c r="B149" s="82"/>
      <c r="C149" s="82"/>
      <c r="D149" s="82"/>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36"/>
      <c r="AI149" s="36"/>
      <c r="AJ149" s="36"/>
      <c r="AK149" s="36"/>
      <c r="AL149" s="36"/>
      <c r="AM149" s="36"/>
      <c r="AN149" s="36"/>
      <c r="AO149" s="36"/>
      <c r="AP149" s="36"/>
      <c r="AQ149" s="36"/>
      <c r="AR149" s="36"/>
      <c r="AS149" s="36"/>
      <c r="AT149" s="36"/>
      <c r="AU149" s="36"/>
      <c r="AV149" s="36"/>
      <c r="AW149" s="36"/>
      <c r="AX149" s="36"/>
      <c r="AY149" s="36"/>
      <c r="AZ149" s="36"/>
      <c r="BA149" s="36"/>
      <c r="BB149" s="36"/>
      <c r="BC149" s="36"/>
      <c r="BD149" s="36"/>
      <c r="BE149" s="36"/>
      <c r="BF149" s="36"/>
      <c r="BG149" s="36"/>
      <c r="BH149" s="36"/>
      <c r="BI149" s="36"/>
      <c r="BJ149" s="36"/>
      <c r="BK149" s="36"/>
      <c r="BL149" s="36"/>
      <c r="BM149" s="36"/>
      <c r="BN149" s="36"/>
      <c r="BO149" s="36"/>
      <c r="BP149" s="36"/>
      <c r="BQ149" s="36"/>
      <c r="BR149" s="36"/>
      <c r="BS149" s="36"/>
      <c r="BT149" s="36"/>
      <c r="BU149" s="36"/>
      <c r="BV149" s="36"/>
      <c r="BW149" s="36"/>
      <c r="BX149" s="36"/>
      <c r="BY149" s="36"/>
      <c r="BZ149" s="36"/>
      <c r="CA149" s="36"/>
      <c r="CB149" s="36"/>
      <c r="CC149" s="36"/>
      <c r="CD149" s="36"/>
      <c r="CE149" s="36"/>
      <c r="CF149" s="36"/>
      <c r="CG149" s="36"/>
      <c r="CH149" s="36"/>
      <c r="CI149" s="36"/>
      <c r="CJ149" s="36"/>
      <c r="CK149" s="36"/>
      <c r="CL149" s="36"/>
      <c r="CM149" s="36"/>
      <c r="CN149" s="36"/>
      <c r="CO149" s="36"/>
      <c r="CP149" s="36"/>
      <c r="CQ149" s="36"/>
      <c r="CR149" s="36"/>
      <c r="CS149" s="36"/>
      <c r="CT149" s="36"/>
      <c r="CU149" s="36"/>
      <c r="CV149" s="36"/>
      <c r="CW149" s="36"/>
      <c r="CX149" s="36"/>
      <c r="CY149" s="36"/>
      <c r="CZ149" s="36"/>
      <c r="DA149" s="36"/>
      <c r="DB149" s="36"/>
      <c r="DC149" s="36"/>
      <c r="DD149" s="36"/>
      <c r="DE149" s="36"/>
      <c r="DF149" s="36"/>
      <c r="DG149" s="36"/>
      <c r="DH149" s="36"/>
      <c r="DI149" s="36"/>
      <c r="DJ149" s="36"/>
      <c r="DK149" s="36"/>
      <c r="DL149" s="36"/>
      <c r="DM149" s="36"/>
      <c r="DN149" s="36"/>
      <c r="DO149" s="36"/>
      <c r="DP149" s="36"/>
      <c r="DQ149" s="36"/>
      <c r="DR149" s="36"/>
      <c r="DS149" s="36"/>
      <c r="DT149" s="36"/>
      <c r="DU149" s="36"/>
      <c r="DV149" s="36"/>
      <c r="DW149" s="36"/>
      <c r="DX149" s="36"/>
      <c r="DY149" s="36"/>
      <c r="DZ149" s="36"/>
      <c r="EA149" s="36"/>
      <c r="EB149" s="36"/>
      <c r="EC149" s="36"/>
      <c r="ED149" s="36"/>
      <c r="EE149" s="36"/>
      <c r="EF149" s="36"/>
      <c r="EG149" s="36"/>
      <c r="EH149" s="36"/>
      <c r="EI149" s="36"/>
      <c r="EJ149" s="36"/>
      <c r="EK149" s="36"/>
      <c r="EL149" s="36"/>
      <c r="EM149" s="36"/>
      <c r="EN149" s="36"/>
      <c r="EO149" s="36"/>
      <c r="EP149" s="36"/>
      <c r="EQ149" s="36"/>
      <c r="ER149" s="36"/>
    </row>
    <row r="150" spans="1:148" s="81" customFormat="1" x14ac:dyDescent="0.2">
      <c r="A150" s="82"/>
      <c r="B150" s="82"/>
      <c r="C150" s="82"/>
      <c r="D150" s="82"/>
      <c r="E150" s="36"/>
      <c r="F150" s="36"/>
      <c r="G150" s="36"/>
      <c r="H150" s="36"/>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c r="AG150" s="36"/>
      <c r="AH150" s="36"/>
      <c r="AI150" s="36"/>
      <c r="AJ150" s="36"/>
      <c r="AK150" s="36"/>
      <c r="AL150" s="36"/>
      <c r="AM150" s="36"/>
      <c r="AN150" s="36"/>
      <c r="AO150" s="36"/>
      <c r="AP150" s="36"/>
      <c r="AQ150" s="36"/>
      <c r="AR150" s="36"/>
      <c r="AS150" s="36"/>
      <c r="AT150" s="36"/>
      <c r="AU150" s="36"/>
      <c r="AV150" s="36"/>
      <c r="AW150" s="36"/>
      <c r="AX150" s="36"/>
      <c r="AY150" s="36"/>
      <c r="AZ150" s="36"/>
      <c r="BA150" s="36"/>
      <c r="BB150" s="36"/>
      <c r="BC150" s="36"/>
      <c r="BD150" s="36"/>
      <c r="BE150" s="36"/>
      <c r="BF150" s="36"/>
      <c r="BG150" s="36"/>
      <c r="BH150" s="36"/>
      <c r="BI150" s="36"/>
      <c r="BJ150" s="36"/>
      <c r="BK150" s="36"/>
      <c r="BL150" s="36"/>
      <c r="BM150" s="36"/>
      <c r="BN150" s="36"/>
      <c r="BO150" s="36"/>
      <c r="BP150" s="36"/>
      <c r="BQ150" s="36"/>
      <c r="BR150" s="36"/>
      <c r="BS150" s="36"/>
      <c r="BT150" s="36"/>
      <c r="BU150" s="36"/>
      <c r="BV150" s="36"/>
      <c r="BW150" s="36"/>
      <c r="BX150" s="36"/>
      <c r="BY150" s="36"/>
      <c r="BZ150" s="36"/>
      <c r="CA150" s="36"/>
      <c r="CB150" s="36"/>
      <c r="CC150" s="36"/>
      <c r="CD150" s="36"/>
      <c r="CE150" s="36"/>
      <c r="CF150" s="36"/>
      <c r="CG150" s="36"/>
      <c r="CH150" s="36"/>
      <c r="CI150" s="36"/>
      <c r="CJ150" s="36"/>
      <c r="CK150" s="36"/>
      <c r="CL150" s="36"/>
      <c r="CM150" s="36"/>
      <c r="CN150" s="36"/>
      <c r="CO150" s="36"/>
      <c r="CP150" s="36"/>
      <c r="CQ150" s="36"/>
      <c r="CR150" s="36"/>
      <c r="CS150" s="36"/>
      <c r="CT150" s="36"/>
      <c r="CU150" s="36"/>
      <c r="CV150" s="36"/>
      <c r="CW150" s="36"/>
      <c r="CX150" s="36"/>
      <c r="CY150" s="36"/>
      <c r="CZ150" s="36"/>
      <c r="DA150" s="36"/>
      <c r="DB150" s="36"/>
      <c r="DC150" s="36"/>
      <c r="DD150" s="36"/>
      <c r="DE150" s="36"/>
      <c r="DF150" s="36"/>
      <c r="DG150" s="36"/>
      <c r="DH150" s="36"/>
      <c r="DI150" s="36"/>
      <c r="DJ150" s="36"/>
      <c r="DK150" s="36"/>
      <c r="DL150" s="36"/>
      <c r="DM150" s="36"/>
      <c r="DN150" s="36"/>
      <c r="DO150" s="36"/>
      <c r="DP150" s="36"/>
      <c r="DQ150" s="36"/>
      <c r="DR150" s="36"/>
      <c r="DS150" s="36"/>
      <c r="DT150" s="36"/>
      <c r="DU150" s="36"/>
      <c r="DV150" s="36"/>
      <c r="DW150" s="36"/>
      <c r="DX150" s="36"/>
      <c r="DY150" s="36"/>
      <c r="DZ150" s="36"/>
      <c r="EA150" s="36"/>
      <c r="EB150" s="36"/>
      <c r="EC150" s="36"/>
      <c r="ED150" s="36"/>
      <c r="EE150" s="36"/>
      <c r="EF150" s="36"/>
      <c r="EG150" s="36"/>
      <c r="EH150" s="36"/>
      <c r="EI150" s="36"/>
      <c r="EJ150" s="36"/>
      <c r="EK150" s="36"/>
      <c r="EL150" s="36"/>
      <c r="EM150" s="36"/>
      <c r="EN150" s="36"/>
      <c r="EO150" s="36"/>
      <c r="EP150" s="36"/>
      <c r="EQ150" s="36"/>
      <c r="ER150" s="36"/>
    </row>
    <row r="151" spans="1:148" s="81" customFormat="1" x14ac:dyDescent="0.2">
      <c r="A151" s="82"/>
      <c r="B151" s="82"/>
      <c r="C151" s="82"/>
      <c r="D151" s="82"/>
      <c r="E151" s="36"/>
      <c r="F151" s="36"/>
      <c r="G151" s="36"/>
      <c r="H151" s="36"/>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6"/>
      <c r="AK151" s="36"/>
      <c r="AL151" s="36"/>
      <c r="AM151" s="36"/>
      <c r="AN151" s="36"/>
      <c r="AO151" s="36"/>
      <c r="AP151" s="36"/>
      <c r="AQ151" s="36"/>
      <c r="AR151" s="36"/>
      <c r="AS151" s="36"/>
      <c r="AT151" s="36"/>
      <c r="AU151" s="36"/>
      <c r="AV151" s="36"/>
      <c r="AW151" s="36"/>
      <c r="AX151" s="36"/>
      <c r="AY151" s="36"/>
      <c r="AZ151" s="36"/>
      <c r="BA151" s="36"/>
      <c r="BB151" s="36"/>
      <c r="BC151" s="36"/>
      <c r="BD151" s="36"/>
      <c r="BE151" s="36"/>
      <c r="BF151" s="36"/>
      <c r="BG151" s="36"/>
      <c r="BH151" s="36"/>
      <c r="BI151" s="36"/>
      <c r="BJ151" s="36"/>
      <c r="BK151" s="36"/>
      <c r="BL151" s="36"/>
      <c r="BM151" s="36"/>
      <c r="BN151" s="36"/>
      <c r="BO151" s="36"/>
      <c r="BP151" s="36"/>
      <c r="BQ151" s="36"/>
      <c r="BR151" s="36"/>
      <c r="BS151" s="36"/>
      <c r="BT151" s="36"/>
      <c r="BU151" s="36"/>
      <c r="BV151" s="36"/>
      <c r="BW151" s="36"/>
      <c r="BX151" s="36"/>
      <c r="BY151" s="36"/>
      <c r="BZ151" s="36"/>
      <c r="CA151" s="36"/>
      <c r="CB151" s="36"/>
      <c r="CC151" s="36"/>
      <c r="CD151" s="36"/>
      <c r="CE151" s="36"/>
      <c r="CF151" s="36"/>
      <c r="CG151" s="36"/>
      <c r="CH151" s="36"/>
      <c r="CI151" s="36"/>
      <c r="CJ151" s="36"/>
      <c r="CK151" s="36"/>
      <c r="CL151" s="36"/>
      <c r="CM151" s="36"/>
      <c r="CN151" s="36"/>
      <c r="CO151" s="36"/>
      <c r="CP151" s="36"/>
      <c r="CQ151" s="36"/>
      <c r="CR151" s="36"/>
      <c r="CS151" s="36"/>
      <c r="CT151" s="36"/>
      <c r="CU151" s="36"/>
      <c r="CV151" s="36"/>
      <c r="CW151" s="36"/>
      <c r="CX151" s="36"/>
      <c r="CY151" s="36"/>
      <c r="CZ151" s="36"/>
      <c r="DA151" s="36"/>
      <c r="DB151" s="36"/>
      <c r="DC151" s="36"/>
      <c r="DD151" s="36"/>
      <c r="DE151" s="36"/>
      <c r="DF151" s="36"/>
      <c r="DG151" s="36"/>
      <c r="DH151" s="36"/>
      <c r="DI151" s="36"/>
      <c r="DJ151" s="36"/>
      <c r="DK151" s="36"/>
      <c r="DL151" s="36"/>
      <c r="DM151" s="36"/>
      <c r="DN151" s="36"/>
      <c r="DO151" s="36"/>
      <c r="DP151" s="36"/>
      <c r="DQ151" s="36"/>
      <c r="DR151" s="36"/>
      <c r="DS151" s="36"/>
      <c r="DT151" s="36"/>
      <c r="DU151" s="36"/>
      <c r="DV151" s="36"/>
      <c r="DW151" s="36"/>
      <c r="DX151" s="36"/>
      <c r="DY151" s="36"/>
      <c r="DZ151" s="36"/>
      <c r="EA151" s="36"/>
      <c r="EB151" s="36"/>
      <c r="EC151" s="36"/>
      <c r="ED151" s="36"/>
      <c r="EE151" s="36"/>
      <c r="EF151" s="36"/>
      <c r="EG151" s="36"/>
      <c r="EH151" s="36"/>
      <c r="EI151" s="36"/>
      <c r="EJ151" s="36"/>
      <c r="EK151" s="36"/>
      <c r="EL151" s="36"/>
      <c r="EM151" s="36"/>
      <c r="EN151" s="36"/>
      <c r="EO151" s="36"/>
      <c r="EP151" s="36"/>
      <c r="EQ151" s="36"/>
      <c r="ER151" s="36"/>
    </row>
    <row r="152" spans="1:148" s="81" customFormat="1" x14ac:dyDescent="0.2">
      <c r="A152" s="82"/>
      <c r="B152" s="82"/>
      <c r="C152" s="82"/>
      <c r="D152" s="82"/>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c r="AL152" s="36"/>
      <c r="AM152" s="36"/>
      <c r="AN152" s="36"/>
      <c r="AO152" s="36"/>
      <c r="AP152" s="36"/>
      <c r="AQ152" s="36"/>
      <c r="AR152" s="36"/>
      <c r="AS152" s="36"/>
      <c r="AT152" s="36"/>
      <c r="AU152" s="36"/>
      <c r="AV152" s="36"/>
      <c r="AW152" s="36"/>
      <c r="AX152" s="36"/>
      <c r="AY152" s="36"/>
      <c r="AZ152" s="36"/>
      <c r="BA152" s="36"/>
      <c r="BB152" s="36"/>
      <c r="BC152" s="36"/>
      <c r="BD152" s="36"/>
      <c r="BE152" s="36"/>
      <c r="BF152" s="36"/>
      <c r="BG152" s="36"/>
      <c r="BH152" s="36"/>
      <c r="BI152" s="36"/>
      <c r="BJ152" s="36"/>
      <c r="BK152" s="36"/>
      <c r="BL152" s="36"/>
      <c r="BM152" s="36"/>
      <c r="BN152" s="36"/>
      <c r="BO152" s="36"/>
      <c r="BP152" s="36"/>
      <c r="BQ152" s="36"/>
      <c r="BR152" s="36"/>
      <c r="BS152" s="36"/>
      <c r="BT152" s="36"/>
      <c r="BU152" s="36"/>
      <c r="BV152" s="36"/>
      <c r="BW152" s="36"/>
      <c r="BX152" s="36"/>
      <c r="BY152" s="36"/>
      <c r="BZ152" s="36"/>
      <c r="CA152" s="36"/>
      <c r="CB152" s="36"/>
      <c r="CC152" s="36"/>
      <c r="CD152" s="36"/>
      <c r="CE152" s="36"/>
      <c r="CF152" s="36"/>
      <c r="CG152" s="36"/>
      <c r="CH152" s="36"/>
      <c r="CI152" s="36"/>
      <c r="CJ152" s="36"/>
      <c r="CK152" s="36"/>
      <c r="CL152" s="36"/>
      <c r="CM152" s="36"/>
      <c r="CN152" s="36"/>
      <c r="CO152" s="36"/>
      <c r="CP152" s="36"/>
      <c r="CQ152" s="36"/>
      <c r="CR152" s="36"/>
      <c r="CS152" s="36"/>
      <c r="CT152" s="36"/>
      <c r="CU152" s="36"/>
      <c r="CV152" s="36"/>
      <c r="CW152" s="36"/>
      <c r="CX152" s="36"/>
      <c r="CY152" s="36"/>
      <c r="CZ152" s="36"/>
      <c r="DA152" s="36"/>
      <c r="DB152" s="36"/>
      <c r="DC152" s="36"/>
      <c r="DD152" s="36"/>
      <c r="DE152" s="36"/>
      <c r="DF152" s="36"/>
      <c r="DG152" s="36"/>
      <c r="DH152" s="36"/>
      <c r="DI152" s="36"/>
      <c r="DJ152" s="36"/>
      <c r="DK152" s="36"/>
      <c r="DL152" s="36"/>
      <c r="DM152" s="36"/>
      <c r="DN152" s="36"/>
      <c r="DO152" s="36"/>
      <c r="DP152" s="36"/>
      <c r="DQ152" s="36"/>
      <c r="DR152" s="36"/>
      <c r="DS152" s="36"/>
      <c r="DT152" s="36"/>
      <c r="DU152" s="36"/>
      <c r="DV152" s="36"/>
      <c r="DW152" s="36"/>
      <c r="DX152" s="36"/>
      <c r="DY152" s="36"/>
      <c r="DZ152" s="36"/>
      <c r="EA152" s="36"/>
      <c r="EB152" s="36"/>
      <c r="EC152" s="36"/>
      <c r="ED152" s="36"/>
      <c r="EE152" s="36"/>
      <c r="EF152" s="36"/>
      <c r="EG152" s="36"/>
      <c r="EH152" s="36"/>
      <c r="EI152" s="36"/>
      <c r="EJ152" s="36"/>
      <c r="EK152" s="36"/>
      <c r="EL152" s="36"/>
      <c r="EM152" s="36"/>
      <c r="EN152" s="36"/>
      <c r="EO152" s="36"/>
      <c r="EP152" s="36"/>
      <c r="EQ152" s="36"/>
      <c r="ER152" s="36"/>
    </row>
    <row r="153" spans="1:148" s="81" customFormat="1" x14ac:dyDescent="0.2">
      <c r="A153" s="82"/>
      <c r="B153" s="82"/>
      <c r="C153" s="82"/>
      <c r="D153" s="82"/>
      <c r="E153" s="36"/>
      <c r="F153" s="36"/>
      <c r="G153" s="36"/>
      <c r="H153" s="36"/>
      <c r="I153" s="36"/>
      <c r="J153" s="36"/>
      <c r="K153" s="36"/>
      <c r="L153" s="36"/>
      <c r="M153" s="36"/>
      <c r="N153" s="36"/>
      <c r="O153" s="36"/>
      <c r="P153" s="36"/>
      <c r="Q153" s="36"/>
      <c r="R153" s="36"/>
      <c r="S153" s="36"/>
      <c r="T153" s="36"/>
      <c r="U153" s="36"/>
      <c r="V153" s="36"/>
      <c r="W153" s="36"/>
      <c r="X153" s="36"/>
      <c r="Y153" s="36"/>
      <c r="Z153" s="36"/>
      <c r="AA153" s="36"/>
      <c r="AB153" s="36"/>
      <c r="AC153" s="36"/>
      <c r="AD153" s="36"/>
      <c r="AE153" s="36"/>
      <c r="AF153" s="36"/>
      <c r="AG153" s="36"/>
      <c r="AH153" s="36"/>
      <c r="AI153" s="36"/>
      <c r="AJ153" s="36"/>
      <c r="AK153" s="36"/>
      <c r="AL153" s="36"/>
      <c r="AM153" s="36"/>
      <c r="AN153" s="36"/>
      <c r="AO153" s="36"/>
      <c r="AP153" s="36"/>
      <c r="AQ153" s="36"/>
      <c r="AR153" s="36"/>
      <c r="AS153" s="36"/>
      <c r="AT153" s="36"/>
      <c r="AU153" s="36"/>
      <c r="AV153" s="36"/>
      <c r="AW153" s="36"/>
      <c r="AX153" s="36"/>
      <c r="AY153" s="36"/>
      <c r="AZ153" s="36"/>
      <c r="BA153" s="36"/>
      <c r="BB153" s="36"/>
      <c r="BC153" s="36"/>
      <c r="BD153" s="36"/>
      <c r="BE153" s="36"/>
      <c r="BF153" s="36"/>
      <c r="BG153" s="36"/>
      <c r="BH153" s="36"/>
      <c r="BI153" s="36"/>
      <c r="BJ153" s="36"/>
      <c r="BK153" s="36"/>
      <c r="BL153" s="36"/>
      <c r="BM153" s="36"/>
      <c r="BN153" s="36"/>
      <c r="BO153" s="36"/>
      <c r="BP153" s="36"/>
      <c r="BQ153" s="36"/>
      <c r="BR153" s="36"/>
      <c r="BS153" s="36"/>
      <c r="BT153" s="36"/>
      <c r="BU153" s="36"/>
      <c r="BV153" s="36"/>
      <c r="BW153" s="36"/>
      <c r="BX153" s="36"/>
      <c r="BY153" s="36"/>
      <c r="BZ153" s="36"/>
      <c r="CA153" s="36"/>
      <c r="CB153" s="36"/>
      <c r="CC153" s="36"/>
      <c r="CD153" s="36"/>
      <c r="CE153" s="36"/>
      <c r="CF153" s="36"/>
      <c r="CG153" s="36"/>
      <c r="CH153" s="36"/>
      <c r="CI153" s="36"/>
      <c r="CJ153" s="36"/>
      <c r="CK153" s="36"/>
      <c r="CL153" s="36"/>
      <c r="CM153" s="36"/>
      <c r="CN153" s="36"/>
      <c r="CO153" s="36"/>
      <c r="CP153" s="36"/>
      <c r="CQ153" s="36"/>
      <c r="CR153" s="36"/>
      <c r="CS153" s="36"/>
      <c r="CT153" s="36"/>
      <c r="CU153" s="36"/>
      <c r="CV153" s="36"/>
      <c r="CW153" s="36"/>
      <c r="CX153" s="36"/>
      <c r="CY153" s="36"/>
      <c r="CZ153" s="36"/>
      <c r="DA153" s="36"/>
      <c r="DB153" s="36"/>
      <c r="DC153" s="36"/>
      <c r="DD153" s="36"/>
      <c r="DE153" s="36"/>
      <c r="DF153" s="36"/>
      <c r="DG153" s="36"/>
      <c r="DH153" s="36"/>
      <c r="DI153" s="36"/>
      <c r="DJ153" s="36"/>
      <c r="DK153" s="36"/>
      <c r="DL153" s="36"/>
      <c r="DM153" s="36"/>
      <c r="DN153" s="36"/>
      <c r="DO153" s="36"/>
      <c r="DP153" s="36"/>
      <c r="DQ153" s="36"/>
      <c r="DR153" s="36"/>
      <c r="DS153" s="36"/>
      <c r="DT153" s="36"/>
      <c r="DU153" s="36"/>
      <c r="DV153" s="36"/>
      <c r="DW153" s="36"/>
      <c r="DX153" s="36"/>
      <c r="DY153" s="36"/>
      <c r="DZ153" s="36"/>
      <c r="EA153" s="36"/>
      <c r="EB153" s="36"/>
      <c r="EC153" s="36"/>
      <c r="ED153" s="36"/>
      <c r="EE153" s="36"/>
      <c r="EF153" s="36"/>
      <c r="EG153" s="36"/>
      <c r="EH153" s="36"/>
      <c r="EI153" s="36"/>
      <c r="EJ153" s="36"/>
      <c r="EK153" s="36"/>
      <c r="EL153" s="36"/>
      <c r="EM153" s="36"/>
      <c r="EN153" s="36"/>
      <c r="EO153" s="36"/>
      <c r="EP153" s="36"/>
      <c r="EQ153" s="36"/>
      <c r="ER153" s="36"/>
    </row>
    <row r="154" spans="1:148" s="81" customFormat="1" x14ac:dyDescent="0.2">
      <c r="A154" s="82"/>
      <c r="B154" s="82"/>
      <c r="C154" s="82"/>
      <c r="D154" s="82"/>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36"/>
      <c r="AS154" s="36"/>
      <c r="AT154" s="36"/>
      <c r="AU154" s="36"/>
      <c r="AV154" s="36"/>
      <c r="AW154" s="36"/>
      <c r="AX154" s="36"/>
      <c r="AY154" s="36"/>
      <c r="AZ154" s="36"/>
      <c r="BA154" s="36"/>
      <c r="BB154" s="36"/>
      <c r="BC154" s="36"/>
      <c r="BD154" s="36"/>
      <c r="BE154" s="36"/>
      <c r="BF154" s="36"/>
      <c r="BG154" s="36"/>
      <c r="BH154" s="36"/>
      <c r="BI154" s="36"/>
      <c r="BJ154" s="36"/>
      <c r="BK154" s="36"/>
      <c r="BL154" s="36"/>
      <c r="BM154" s="36"/>
      <c r="BN154" s="36"/>
      <c r="BO154" s="36"/>
      <c r="BP154" s="36"/>
      <c r="BQ154" s="36"/>
      <c r="BR154" s="36"/>
      <c r="BS154" s="36"/>
      <c r="BT154" s="36"/>
      <c r="BU154" s="36"/>
      <c r="BV154" s="36"/>
      <c r="BW154" s="36"/>
      <c r="BX154" s="36"/>
      <c r="BY154" s="36"/>
      <c r="BZ154" s="36"/>
      <c r="CA154" s="36"/>
      <c r="CB154" s="36"/>
      <c r="CC154" s="36"/>
      <c r="CD154" s="36"/>
      <c r="CE154" s="36"/>
      <c r="CF154" s="36"/>
      <c r="CG154" s="36"/>
      <c r="CH154" s="36"/>
      <c r="CI154" s="36"/>
      <c r="CJ154" s="36"/>
      <c r="CK154" s="36"/>
      <c r="CL154" s="36"/>
      <c r="CM154" s="36"/>
      <c r="CN154" s="36"/>
      <c r="CO154" s="36"/>
      <c r="CP154" s="36"/>
      <c r="CQ154" s="36"/>
      <c r="CR154" s="36"/>
      <c r="CS154" s="36"/>
      <c r="CT154" s="36"/>
      <c r="CU154" s="36"/>
      <c r="CV154" s="36"/>
      <c r="CW154" s="36"/>
      <c r="CX154" s="36"/>
      <c r="CY154" s="36"/>
      <c r="CZ154" s="36"/>
      <c r="DA154" s="36"/>
      <c r="DB154" s="36"/>
      <c r="DC154" s="36"/>
      <c r="DD154" s="36"/>
      <c r="DE154" s="36"/>
      <c r="DF154" s="36"/>
      <c r="DG154" s="36"/>
      <c r="DH154" s="36"/>
      <c r="DI154" s="36"/>
      <c r="DJ154" s="36"/>
      <c r="DK154" s="36"/>
      <c r="DL154" s="36"/>
      <c r="DM154" s="36"/>
      <c r="DN154" s="36"/>
      <c r="DO154" s="36"/>
      <c r="DP154" s="36"/>
      <c r="DQ154" s="36"/>
      <c r="DR154" s="36"/>
      <c r="DS154" s="36"/>
      <c r="DT154" s="36"/>
      <c r="DU154" s="36"/>
      <c r="DV154" s="36"/>
      <c r="DW154" s="36"/>
      <c r="DX154" s="36"/>
      <c r="DY154" s="36"/>
      <c r="DZ154" s="36"/>
      <c r="EA154" s="36"/>
      <c r="EB154" s="36"/>
      <c r="EC154" s="36"/>
      <c r="ED154" s="36"/>
      <c r="EE154" s="36"/>
      <c r="EF154" s="36"/>
      <c r="EG154" s="36"/>
      <c r="EH154" s="36"/>
      <c r="EI154" s="36"/>
      <c r="EJ154" s="36"/>
      <c r="EK154" s="36"/>
      <c r="EL154" s="36"/>
      <c r="EM154" s="36"/>
      <c r="EN154" s="36"/>
      <c r="EO154" s="36"/>
      <c r="EP154" s="36"/>
      <c r="EQ154" s="36"/>
      <c r="ER154" s="36"/>
    </row>
    <row r="155" spans="1:148" s="81" customFormat="1" x14ac:dyDescent="0.2">
      <c r="A155" s="82"/>
      <c r="B155" s="82"/>
      <c r="C155" s="82"/>
      <c r="D155" s="82"/>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c r="AM155" s="36"/>
      <c r="AN155" s="36"/>
      <c r="AO155" s="36"/>
      <c r="AP155" s="36"/>
      <c r="AQ155" s="36"/>
      <c r="AR155" s="36"/>
      <c r="AS155" s="36"/>
      <c r="AT155" s="36"/>
      <c r="AU155" s="36"/>
      <c r="AV155" s="36"/>
      <c r="AW155" s="36"/>
      <c r="AX155" s="36"/>
      <c r="AY155" s="36"/>
      <c r="AZ155" s="36"/>
      <c r="BA155" s="36"/>
      <c r="BB155" s="36"/>
      <c r="BC155" s="36"/>
      <c r="BD155" s="36"/>
      <c r="BE155" s="36"/>
      <c r="BF155" s="36"/>
      <c r="BG155" s="36"/>
      <c r="BH155" s="36"/>
      <c r="BI155" s="36"/>
      <c r="BJ155" s="36"/>
      <c r="BK155" s="36"/>
      <c r="BL155" s="36"/>
      <c r="BM155" s="36"/>
      <c r="BN155" s="36"/>
      <c r="BO155" s="36"/>
      <c r="BP155" s="36"/>
      <c r="BQ155" s="36"/>
      <c r="BR155" s="36"/>
      <c r="BS155" s="36"/>
      <c r="BT155" s="36"/>
      <c r="BU155" s="36"/>
      <c r="BV155" s="36"/>
      <c r="BW155" s="36"/>
      <c r="BX155" s="36"/>
      <c r="BY155" s="36"/>
      <c r="BZ155" s="36"/>
      <c r="CA155" s="36"/>
      <c r="CB155" s="36"/>
      <c r="CC155" s="36"/>
      <c r="CD155" s="36"/>
      <c r="CE155" s="36"/>
      <c r="CF155" s="36"/>
      <c r="CG155" s="36"/>
      <c r="CH155" s="36"/>
      <c r="CI155" s="36"/>
      <c r="CJ155" s="36"/>
      <c r="CK155" s="36"/>
      <c r="CL155" s="36"/>
      <c r="CM155" s="36"/>
      <c r="CN155" s="36"/>
      <c r="CO155" s="36"/>
      <c r="CP155" s="36"/>
      <c r="CQ155" s="36"/>
      <c r="CR155" s="36"/>
      <c r="CS155" s="36"/>
      <c r="CT155" s="36"/>
      <c r="CU155" s="36"/>
      <c r="CV155" s="36"/>
      <c r="CW155" s="36"/>
      <c r="CX155" s="36"/>
      <c r="CY155" s="36"/>
      <c r="CZ155" s="36"/>
      <c r="DA155" s="36"/>
      <c r="DB155" s="36"/>
      <c r="DC155" s="36"/>
      <c r="DD155" s="36"/>
      <c r="DE155" s="36"/>
      <c r="DF155" s="36"/>
      <c r="DG155" s="36"/>
      <c r="DH155" s="36"/>
      <c r="DI155" s="36"/>
      <c r="DJ155" s="36"/>
      <c r="DK155" s="36"/>
      <c r="DL155" s="36"/>
      <c r="DM155" s="36"/>
      <c r="DN155" s="36"/>
      <c r="DO155" s="36"/>
      <c r="DP155" s="36"/>
      <c r="DQ155" s="36"/>
      <c r="DR155" s="36"/>
      <c r="DS155" s="36"/>
      <c r="DT155" s="36"/>
      <c r="DU155" s="36"/>
      <c r="DV155" s="36"/>
      <c r="DW155" s="36"/>
      <c r="DX155" s="36"/>
      <c r="DY155" s="36"/>
      <c r="DZ155" s="36"/>
      <c r="EA155" s="36"/>
      <c r="EB155" s="36"/>
      <c r="EC155" s="36"/>
      <c r="ED155" s="36"/>
      <c r="EE155" s="36"/>
      <c r="EF155" s="36"/>
      <c r="EG155" s="36"/>
      <c r="EH155" s="36"/>
      <c r="EI155" s="36"/>
      <c r="EJ155" s="36"/>
      <c r="EK155" s="36"/>
      <c r="EL155" s="36"/>
      <c r="EM155" s="36"/>
      <c r="EN155" s="36"/>
      <c r="EO155" s="36"/>
      <c r="EP155" s="36"/>
      <c r="EQ155" s="36"/>
      <c r="ER155" s="36"/>
    </row>
    <row r="156" spans="1:148" s="81" customFormat="1" x14ac:dyDescent="0.2">
      <c r="A156" s="82"/>
      <c r="B156" s="82"/>
      <c r="C156" s="82"/>
      <c r="D156" s="82"/>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6"/>
      <c r="AL156" s="36"/>
      <c r="AM156" s="36"/>
      <c r="AN156" s="36"/>
      <c r="AO156" s="36"/>
      <c r="AP156" s="36"/>
      <c r="AQ156" s="36"/>
      <c r="AR156" s="36"/>
      <c r="AS156" s="36"/>
      <c r="AT156" s="36"/>
      <c r="AU156" s="36"/>
      <c r="AV156" s="36"/>
      <c r="AW156" s="36"/>
      <c r="AX156" s="36"/>
      <c r="AY156" s="36"/>
      <c r="AZ156" s="36"/>
      <c r="BA156" s="36"/>
      <c r="BB156" s="36"/>
      <c r="BC156" s="36"/>
      <c r="BD156" s="36"/>
      <c r="BE156" s="36"/>
      <c r="BF156" s="36"/>
      <c r="BG156" s="36"/>
      <c r="BH156" s="36"/>
      <c r="BI156" s="36"/>
      <c r="BJ156" s="36"/>
      <c r="BK156" s="36"/>
      <c r="BL156" s="36"/>
      <c r="BM156" s="36"/>
      <c r="BN156" s="36"/>
      <c r="BO156" s="36"/>
      <c r="BP156" s="36"/>
      <c r="BQ156" s="36"/>
      <c r="BR156" s="36"/>
      <c r="BS156" s="36"/>
      <c r="BT156" s="36"/>
      <c r="BU156" s="36"/>
      <c r="BV156" s="36"/>
      <c r="BW156" s="36"/>
      <c r="BX156" s="36"/>
      <c r="BY156" s="36"/>
      <c r="BZ156" s="36"/>
      <c r="CA156" s="36"/>
      <c r="CB156" s="36"/>
      <c r="CC156" s="36"/>
      <c r="CD156" s="36"/>
      <c r="CE156" s="36"/>
      <c r="CF156" s="36"/>
      <c r="CG156" s="36"/>
      <c r="CH156" s="36"/>
      <c r="CI156" s="36"/>
      <c r="CJ156" s="36"/>
      <c r="CK156" s="36"/>
      <c r="CL156" s="36"/>
      <c r="CM156" s="36"/>
      <c r="CN156" s="36"/>
      <c r="CO156" s="36"/>
      <c r="CP156" s="36"/>
      <c r="CQ156" s="36"/>
      <c r="CR156" s="36"/>
      <c r="CS156" s="36"/>
      <c r="CT156" s="36"/>
      <c r="CU156" s="36"/>
      <c r="CV156" s="36"/>
      <c r="CW156" s="36"/>
      <c r="CX156" s="36"/>
      <c r="CY156" s="36"/>
      <c r="CZ156" s="36"/>
      <c r="DA156" s="36"/>
      <c r="DB156" s="36"/>
      <c r="DC156" s="36"/>
      <c r="DD156" s="36"/>
      <c r="DE156" s="36"/>
      <c r="DF156" s="36"/>
      <c r="DG156" s="36"/>
      <c r="DH156" s="36"/>
      <c r="DI156" s="36"/>
      <c r="DJ156" s="36"/>
      <c r="DK156" s="36"/>
      <c r="DL156" s="36"/>
      <c r="DM156" s="36"/>
      <c r="DN156" s="36"/>
      <c r="DO156" s="36"/>
      <c r="DP156" s="36"/>
      <c r="DQ156" s="36"/>
      <c r="DR156" s="36"/>
      <c r="DS156" s="36"/>
      <c r="DT156" s="36"/>
      <c r="DU156" s="36"/>
      <c r="DV156" s="36"/>
      <c r="DW156" s="36"/>
      <c r="DX156" s="36"/>
      <c r="DY156" s="36"/>
      <c r="DZ156" s="36"/>
      <c r="EA156" s="36"/>
      <c r="EB156" s="36"/>
      <c r="EC156" s="36"/>
      <c r="ED156" s="36"/>
      <c r="EE156" s="36"/>
      <c r="EF156" s="36"/>
      <c r="EG156" s="36"/>
      <c r="EH156" s="36"/>
      <c r="EI156" s="36"/>
      <c r="EJ156" s="36"/>
      <c r="EK156" s="36"/>
      <c r="EL156" s="36"/>
      <c r="EM156" s="36"/>
      <c r="EN156" s="36"/>
      <c r="EO156" s="36"/>
      <c r="EP156" s="36"/>
      <c r="EQ156" s="36"/>
      <c r="ER156" s="36"/>
    </row>
    <row r="157" spans="1:148" s="81" customFormat="1" x14ac:dyDescent="0.2">
      <c r="A157" s="82"/>
      <c r="B157" s="82"/>
      <c r="C157" s="82"/>
      <c r="D157" s="82"/>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c r="AM157" s="36"/>
      <c r="AN157" s="36"/>
      <c r="AO157" s="36"/>
      <c r="AP157" s="36"/>
      <c r="AQ157" s="36"/>
      <c r="AR157" s="36"/>
      <c r="AS157" s="36"/>
      <c r="AT157" s="36"/>
      <c r="AU157" s="36"/>
      <c r="AV157" s="36"/>
      <c r="AW157" s="36"/>
      <c r="AX157" s="36"/>
      <c r="AY157" s="36"/>
      <c r="AZ157" s="36"/>
      <c r="BA157" s="36"/>
      <c r="BB157" s="36"/>
      <c r="BC157" s="36"/>
      <c r="BD157" s="36"/>
      <c r="BE157" s="36"/>
      <c r="BF157" s="36"/>
      <c r="BG157" s="36"/>
      <c r="BH157" s="36"/>
      <c r="BI157" s="36"/>
      <c r="BJ157" s="36"/>
      <c r="BK157" s="36"/>
      <c r="BL157" s="36"/>
      <c r="BM157" s="36"/>
      <c r="BN157" s="36"/>
      <c r="BO157" s="36"/>
      <c r="BP157" s="36"/>
      <c r="BQ157" s="36"/>
      <c r="BR157" s="36"/>
      <c r="BS157" s="36"/>
      <c r="BT157" s="36"/>
      <c r="BU157" s="36"/>
      <c r="BV157" s="36"/>
      <c r="BW157" s="36"/>
      <c r="BX157" s="36"/>
      <c r="BY157" s="36"/>
      <c r="BZ157" s="36"/>
      <c r="CA157" s="36"/>
      <c r="CB157" s="36"/>
      <c r="CC157" s="36"/>
      <c r="CD157" s="36"/>
      <c r="CE157" s="36"/>
      <c r="CF157" s="36"/>
      <c r="CG157" s="36"/>
      <c r="CH157" s="36"/>
      <c r="CI157" s="36"/>
      <c r="CJ157" s="36"/>
      <c r="CK157" s="36"/>
      <c r="CL157" s="36"/>
      <c r="CM157" s="36"/>
      <c r="CN157" s="36"/>
      <c r="CO157" s="36"/>
      <c r="CP157" s="36"/>
      <c r="CQ157" s="36"/>
      <c r="CR157" s="36"/>
      <c r="CS157" s="36"/>
      <c r="CT157" s="36"/>
      <c r="CU157" s="36"/>
      <c r="CV157" s="36"/>
      <c r="CW157" s="36"/>
      <c r="CX157" s="36"/>
      <c r="CY157" s="36"/>
      <c r="CZ157" s="36"/>
      <c r="DA157" s="36"/>
      <c r="DB157" s="36"/>
      <c r="DC157" s="36"/>
      <c r="DD157" s="36"/>
      <c r="DE157" s="36"/>
      <c r="DF157" s="36"/>
      <c r="DG157" s="36"/>
      <c r="DH157" s="36"/>
      <c r="DI157" s="36"/>
      <c r="DJ157" s="36"/>
      <c r="DK157" s="36"/>
      <c r="DL157" s="36"/>
      <c r="DM157" s="36"/>
      <c r="DN157" s="36"/>
      <c r="DO157" s="36"/>
      <c r="DP157" s="36"/>
      <c r="DQ157" s="36"/>
      <c r="DR157" s="36"/>
      <c r="DS157" s="36"/>
      <c r="DT157" s="36"/>
      <c r="DU157" s="36"/>
      <c r="DV157" s="36"/>
      <c r="DW157" s="36"/>
      <c r="DX157" s="36"/>
      <c r="DY157" s="36"/>
      <c r="DZ157" s="36"/>
      <c r="EA157" s="36"/>
      <c r="EB157" s="36"/>
      <c r="EC157" s="36"/>
      <c r="ED157" s="36"/>
      <c r="EE157" s="36"/>
      <c r="EF157" s="36"/>
      <c r="EG157" s="36"/>
      <c r="EH157" s="36"/>
      <c r="EI157" s="36"/>
      <c r="EJ157" s="36"/>
      <c r="EK157" s="36"/>
      <c r="EL157" s="36"/>
      <c r="EM157" s="36"/>
      <c r="EN157" s="36"/>
      <c r="EO157" s="36"/>
      <c r="EP157" s="36"/>
      <c r="EQ157" s="36"/>
      <c r="ER157" s="36"/>
    </row>
    <row r="158" spans="1:148" s="81" customFormat="1" x14ac:dyDescent="0.2">
      <c r="A158" s="82"/>
      <c r="B158" s="82"/>
      <c r="C158" s="82"/>
      <c r="D158" s="82"/>
      <c r="E158" s="36"/>
      <c r="F158" s="36"/>
      <c r="G158" s="36"/>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c r="AH158" s="36"/>
      <c r="AI158" s="36"/>
      <c r="AJ158" s="36"/>
      <c r="AK158" s="36"/>
      <c r="AL158" s="36"/>
      <c r="AM158" s="36"/>
      <c r="AN158" s="36"/>
      <c r="AO158" s="36"/>
      <c r="AP158" s="36"/>
      <c r="AQ158" s="36"/>
      <c r="AR158" s="36"/>
      <c r="AS158" s="36"/>
      <c r="AT158" s="36"/>
      <c r="AU158" s="36"/>
      <c r="AV158" s="36"/>
      <c r="AW158" s="36"/>
      <c r="AX158" s="36"/>
      <c r="AY158" s="36"/>
      <c r="AZ158" s="36"/>
      <c r="BA158" s="36"/>
      <c r="BB158" s="36"/>
      <c r="BC158" s="36"/>
      <c r="BD158" s="36"/>
      <c r="BE158" s="36"/>
      <c r="BF158" s="36"/>
      <c r="BG158" s="36"/>
      <c r="BH158" s="36"/>
      <c r="BI158" s="36"/>
      <c r="BJ158" s="36"/>
      <c r="BK158" s="36"/>
      <c r="BL158" s="36"/>
      <c r="BM158" s="36"/>
      <c r="BN158" s="36"/>
      <c r="BO158" s="36"/>
      <c r="BP158" s="36"/>
      <c r="BQ158" s="36"/>
      <c r="BR158" s="36"/>
      <c r="BS158" s="36"/>
      <c r="BT158" s="36"/>
      <c r="BU158" s="36"/>
      <c r="BV158" s="36"/>
      <c r="BW158" s="36"/>
      <c r="BX158" s="36"/>
      <c r="BY158" s="36"/>
      <c r="BZ158" s="36"/>
      <c r="CA158" s="36"/>
      <c r="CB158" s="36"/>
      <c r="CC158" s="36"/>
      <c r="CD158" s="36"/>
      <c r="CE158" s="36"/>
      <c r="CF158" s="36"/>
      <c r="CG158" s="36"/>
      <c r="CH158" s="36"/>
      <c r="CI158" s="36"/>
      <c r="CJ158" s="36"/>
      <c r="CK158" s="36"/>
      <c r="CL158" s="36"/>
      <c r="CM158" s="36"/>
      <c r="CN158" s="36"/>
      <c r="CO158" s="36"/>
      <c r="CP158" s="36"/>
      <c r="CQ158" s="36"/>
      <c r="CR158" s="36"/>
      <c r="CS158" s="36"/>
      <c r="CT158" s="36"/>
      <c r="CU158" s="36"/>
      <c r="CV158" s="36"/>
      <c r="CW158" s="36"/>
      <c r="CX158" s="36"/>
      <c r="CY158" s="36"/>
      <c r="CZ158" s="36"/>
      <c r="DA158" s="36"/>
      <c r="DB158" s="36"/>
      <c r="DC158" s="36"/>
      <c r="DD158" s="36"/>
      <c r="DE158" s="36"/>
      <c r="DF158" s="36"/>
      <c r="DG158" s="36"/>
      <c r="DH158" s="36"/>
      <c r="DI158" s="36"/>
      <c r="DJ158" s="36"/>
      <c r="DK158" s="36"/>
      <c r="DL158" s="36"/>
      <c r="DM158" s="36"/>
      <c r="DN158" s="36"/>
      <c r="DO158" s="36"/>
      <c r="DP158" s="36"/>
      <c r="DQ158" s="36"/>
      <c r="DR158" s="36"/>
      <c r="DS158" s="36"/>
      <c r="DT158" s="36"/>
      <c r="DU158" s="36"/>
      <c r="DV158" s="36"/>
      <c r="DW158" s="36"/>
      <c r="DX158" s="36"/>
      <c r="DY158" s="36"/>
      <c r="DZ158" s="36"/>
      <c r="EA158" s="36"/>
      <c r="EB158" s="36"/>
      <c r="EC158" s="36"/>
      <c r="ED158" s="36"/>
      <c r="EE158" s="36"/>
      <c r="EF158" s="36"/>
      <c r="EG158" s="36"/>
      <c r="EH158" s="36"/>
      <c r="EI158" s="36"/>
      <c r="EJ158" s="36"/>
      <c r="EK158" s="36"/>
      <c r="EL158" s="36"/>
      <c r="EM158" s="36"/>
      <c r="EN158" s="36"/>
      <c r="EO158" s="36"/>
      <c r="EP158" s="36"/>
      <c r="EQ158" s="36"/>
      <c r="ER158" s="36"/>
    </row>
    <row r="159" spans="1:148" s="81" customFormat="1" x14ac:dyDescent="0.2">
      <c r="A159" s="82"/>
      <c r="B159" s="82"/>
      <c r="C159" s="82"/>
      <c r="D159" s="82"/>
      <c r="E159" s="36"/>
      <c r="F159" s="36"/>
      <c r="G159" s="36"/>
      <c r="H159" s="36"/>
      <c r="I159" s="36"/>
      <c r="J159" s="36"/>
      <c r="K159" s="36"/>
      <c r="L159" s="36"/>
      <c r="M159" s="36"/>
      <c r="N159" s="36"/>
      <c r="O159" s="36"/>
      <c r="P159" s="36"/>
      <c r="Q159" s="36"/>
      <c r="R159" s="36"/>
      <c r="S159" s="36"/>
      <c r="T159" s="36"/>
      <c r="U159" s="36"/>
      <c r="V159" s="36"/>
      <c r="W159" s="36"/>
      <c r="X159" s="36"/>
      <c r="Y159" s="36"/>
      <c r="Z159" s="36"/>
      <c r="AA159" s="36"/>
      <c r="AB159" s="36"/>
      <c r="AC159" s="36"/>
      <c r="AD159" s="36"/>
      <c r="AE159" s="36"/>
      <c r="AF159" s="36"/>
      <c r="AG159" s="36"/>
      <c r="AH159" s="36"/>
      <c r="AI159" s="36"/>
      <c r="AJ159" s="36"/>
      <c r="AK159" s="36"/>
      <c r="AL159" s="36"/>
      <c r="AM159" s="36"/>
      <c r="AN159" s="36"/>
      <c r="AO159" s="36"/>
      <c r="AP159" s="36"/>
      <c r="AQ159" s="36"/>
      <c r="AR159" s="36"/>
      <c r="AS159" s="36"/>
      <c r="AT159" s="36"/>
      <c r="AU159" s="36"/>
      <c r="AV159" s="36"/>
      <c r="AW159" s="36"/>
      <c r="AX159" s="36"/>
      <c r="AY159" s="36"/>
      <c r="AZ159" s="36"/>
      <c r="BA159" s="36"/>
      <c r="BB159" s="36"/>
      <c r="BC159" s="36"/>
      <c r="BD159" s="36"/>
      <c r="BE159" s="36"/>
      <c r="BF159" s="36"/>
      <c r="BG159" s="36"/>
      <c r="BH159" s="36"/>
      <c r="BI159" s="36"/>
      <c r="BJ159" s="36"/>
      <c r="BK159" s="36"/>
      <c r="BL159" s="36"/>
      <c r="BM159" s="36"/>
      <c r="BN159" s="36"/>
      <c r="BO159" s="36"/>
      <c r="BP159" s="36"/>
      <c r="BQ159" s="36"/>
      <c r="BR159" s="36"/>
      <c r="BS159" s="36"/>
      <c r="BT159" s="36"/>
      <c r="BU159" s="36"/>
      <c r="BV159" s="36"/>
      <c r="BW159" s="36"/>
      <c r="BX159" s="36"/>
      <c r="BY159" s="36"/>
      <c r="BZ159" s="36"/>
      <c r="CA159" s="36"/>
      <c r="CB159" s="36"/>
      <c r="CC159" s="36"/>
      <c r="CD159" s="36"/>
      <c r="CE159" s="36"/>
      <c r="CF159" s="36"/>
      <c r="CG159" s="36"/>
      <c r="CH159" s="36"/>
      <c r="CI159" s="36"/>
      <c r="CJ159" s="36"/>
      <c r="CK159" s="36"/>
      <c r="CL159" s="36"/>
      <c r="CM159" s="36"/>
      <c r="CN159" s="36"/>
      <c r="CO159" s="36"/>
      <c r="CP159" s="36"/>
      <c r="CQ159" s="36"/>
      <c r="CR159" s="36"/>
      <c r="CS159" s="36"/>
      <c r="CT159" s="36"/>
      <c r="CU159" s="36"/>
      <c r="CV159" s="36"/>
      <c r="CW159" s="36"/>
      <c r="CX159" s="36"/>
      <c r="CY159" s="36"/>
      <c r="CZ159" s="36"/>
      <c r="DA159" s="36"/>
      <c r="DB159" s="36"/>
      <c r="DC159" s="36"/>
      <c r="DD159" s="36"/>
      <c r="DE159" s="36"/>
      <c r="DF159" s="36"/>
      <c r="DG159" s="36"/>
      <c r="DH159" s="36"/>
      <c r="DI159" s="36"/>
      <c r="DJ159" s="36"/>
      <c r="DK159" s="36"/>
      <c r="DL159" s="36"/>
      <c r="DM159" s="36"/>
      <c r="DN159" s="36"/>
      <c r="DO159" s="36"/>
      <c r="DP159" s="36"/>
      <c r="DQ159" s="36"/>
      <c r="DR159" s="36"/>
      <c r="DS159" s="36"/>
      <c r="DT159" s="36"/>
      <c r="DU159" s="36"/>
      <c r="DV159" s="36"/>
      <c r="DW159" s="36"/>
      <c r="DX159" s="36"/>
      <c r="DY159" s="36"/>
      <c r="DZ159" s="36"/>
      <c r="EA159" s="36"/>
      <c r="EB159" s="36"/>
      <c r="EC159" s="36"/>
      <c r="ED159" s="36"/>
      <c r="EE159" s="36"/>
      <c r="EF159" s="36"/>
      <c r="EG159" s="36"/>
      <c r="EH159" s="36"/>
      <c r="EI159" s="36"/>
      <c r="EJ159" s="36"/>
      <c r="EK159" s="36"/>
      <c r="EL159" s="36"/>
      <c r="EM159" s="36"/>
      <c r="EN159" s="36"/>
      <c r="EO159" s="36"/>
      <c r="EP159" s="36"/>
      <c r="EQ159" s="36"/>
      <c r="ER159" s="36"/>
    </row>
    <row r="160" spans="1:148" s="81" customFormat="1" x14ac:dyDescent="0.2">
      <c r="A160" s="82"/>
      <c r="B160" s="82"/>
      <c r="C160" s="82"/>
      <c r="D160" s="82"/>
      <c r="E160" s="36"/>
      <c r="F160" s="36"/>
      <c r="G160" s="36"/>
      <c r="H160" s="36"/>
      <c r="I160" s="36"/>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c r="AH160" s="36"/>
      <c r="AI160" s="36"/>
      <c r="AJ160" s="36"/>
      <c r="AK160" s="36"/>
      <c r="AL160" s="36"/>
      <c r="AM160" s="36"/>
      <c r="AN160" s="36"/>
      <c r="AO160" s="36"/>
      <c r="AP160" s="36"/>
      <c r="AQ160" s="36"/>
      <c r="AR160" s="36"/>
      <c r="AS160" s="36"/>
      <c r="AT160" s="36"/>
      <c r="AU160" s="36"/>
      <c r="AV160" s="36"/>
      <c r="AW160" s="36"/>
      <c r="AX160" s="36"/>
      <c r="AY160" s="36"/>
      <c r="AZ160" s="36"/>
      <c r="BA160" s="36"/>
      <c r="BB160" s="36"/>
      <c r="BC160" s="36"/>
      <c r="BD160" s="36"/>
      <c r="BE160" s="36"/>
      <c r="BF160" s="36"/>
      <c r="BG160" s="36"/>
      <c r="BH160" s="36"/>
      <c r="BI160" s="36"/>
      <c r="BJ160" s="36"/>
      <c r="BK160" s="36"/>
      <c r="BL160" s="36"/>
      <c r="BM160" s="36"/>
      <c r="BN160" s="36"/>
      <c r="BO160" s="36"/>
      <c r="BP160" s="36"/>
      <c r="BQ160" s="36"/>
      <c r="BR160" s="36"/>
      <c r="BS160" s="36"/>
      <c r="BT160" s="36"/>
      <c r="BU160" s="36"/>
      <c r="BV160" s="36"/>
      <c r="BW160" s="36"/>
      <c r="BX160" s="36"/>
      <c r="BY160" s="36"/>
      <c r="BZ160" s="36"/>
      <c r="CA160" s="36"/>
      <c r="CB160" s="36"/>
      <c r="CC160" s="36"/>
      <c r="CD160" s="36"/>
      <c r="CE160" s="36"/>
      <c r="CF160" s="36"/>
      <c r="CG160" s="36"/>
      <c r="CH160" s="36"/>
      <c r="CI160" s="36"/>
      <c r="CJ160" s="36"/>
      <c r="CK160" s="36"/>
      <c r="CL160" s="36"/>
      <c r="CM160" s="36"/>
      <c r="CN160" s="36"/>
      <c r="CO160" s="36"/>
      <c r="CP160" s="36"/>
      <c r="CQ160" s="36"/>
      <c r="CR160" s="36"/>
      <c r="CS160" s="36"/>
      <c r="CT160" s="36"/>
      <c r="CU160" s="36"/>
      <c r="CV160" s="36"/>
      <c r="CW160" s="36"/>
      <c r="CX160" s="36"/>
      <c r="CY160" s="36"/>
      <c r="CZ160" s="36"/>
      <c r="DA160" s="36"/>
      <c r="DB160" s="36"/>
      <c r="DC160" s="36"/>
      <c r="DD160" s="36"/>
      <c r="DE160" s="36"/>
      <c r="DF160" s="36"/>
      <c r="DG160" s="36"/>
      <c r="DH160" s="36"/>
      <c r="DI160" s="36"/>
      <c r="DJ160" s="36"/>
      <c r="DK160" s="36"/>
      <c r="DL160" s="36"/>
      <c r="DM160" s="36"/>
      <c r="DN160" s="36"/>
      <c r="DO160" s="36"/>
      <c r="DP160" s="36"/>
      <c r="DQ160" s="36"/>
      <c r="DR160" s="36"/>
      <c r="DS160" s="36"/>
      <c r="DT160" s="36"/>
      <c r="DU160" s="36"/>
      <c r="DV160" s="36"/>
      <c r="DW160" s="36"/>
      <c r="DX160" s="36"/>
      <c r="DY160" s="36"/>
      <c r="DZ160" s="36"/>
      <c r="EA160" s="36"/>
      <c r="EB160" s="36"/>
      <c r="EC160" s="36"/>
      <c r="ED160" s="36"/>
      <c r="EE160" s="36"/>
      <c r="EF160" s="36"/>
      <c r="EG160" s="36"/>
      <c r="EH160" s="36"/>
      <c r="EI160" s="36"/>
      <c r="EJ160" s="36"/>
      <c r="EK160" s="36"/>
      <c r="EL160" s="36"/>
      <c r="EM160" s="36"/>
      <c r="EN160" s="36"/>
      <c r="EO160" s="36"/>
      <c r="EP160" s="36"/>
      <c r="EQ160" s="36"/>
      <c r="ER160" s="36"/>
    </row>
    <row r="161" spans="1:148" s="81" customFormat="1" x14ac:dyDescent="0.2">
      <c r="A161" s="82"/>
      <c r="B161" s="82"/>
      <c r="C161" s="82"/>
      <c r="D161" s="82"/>
      <c r="E161" s="36"/>
      <c r="F161" s="36"/>
      <c r="G161" s="36"/>
      <c r="H161" s="36"/>
      <c r="I161" s="36"/>
      <c r="J161" s="36"/>
      <c r="K161" s="36"/>
      <c r="L161" s="36"/>
      <c r="M161" s="36"/>
      <c r="N161" s="36"/>
      <c r="O161" s="36"/>
      <c r="P161" s="36"/>
      <c r="Q161" s="36"/>
      <c r="R161" s="36"/>
      <c r="S161" s="36"/>
      <c r="T161" s="36"/>
      <c r="U161" s="36"/>
      <c r="V161" s="36"/>
      <c r="W161" s="36"/>
      <c r="X161" s="36"/>
      <c r="Y161" s="36"/>
      <c r="Z161" s="36"/>
      <c r="AA161" s="36"/>
      <c r="AB161" s="36"/>
      <c r="AC161" s="36"/>
      <c r="AD161" s="36"/>
      <c r="AE161" s="36"/>
      <c r="AF161" s="36"/>
      <c r="AG161" s="36"/>
      <c r="AH161" s="36"/>
      <c r="AI161" s="36"/>
      <c r="AJ161" s="36"/>
      <c r="AK161" s="36"/>
      <c r="AL161" s="36"/>
      <c r="AM161" s="36"/>
      <c r="AN161" s="36"/>
      <c r="AO161" s="36"/>
      <c r="AP161" s="36"/>
      <c r="AQ161" s="36"/>
      <c r="AR161" s="36"/>
      <c r="AS161" s="36"/>
      <c r="AT161" s="36"/>
      <c r="AU161" s="36"/>
      <c r="AV161" s="36"/>
      <c r="AW161" s="36"/>
      <c r="AX161" s="36"/>
      <c r="AY161" s="36"/>
      <c r="AZ161" s="36"/>
      <c r="BA161" s="36"/>
      <c r="BB161" s="36"/>
      <c r="BC161" s="36"/>
      <c r="BD161" s="36"/>
      <c r="BE161" s="36"/>
      <c r="BF161" s="36"/>
      <c r="BG161" s="36"/>
      <c r="BH161" s="36"/>
      <c r="BI161" s="36"/>
      <c r="BJ161" s="36"/>
      <c r="BK161" s="36"/>
      <c r="BL161" s="36"/>
      <c r="BM161" s="36"/>
      <c r="BN161" s="36"/>
      <c r="BO161" s="36"/>
      <c r="BP161" s="36"/>
      <c r="BQ161" s="36"/>
      <c r="BR161" s="36"/>
      <c r="BS161" s="36"/>
      <c r="BT161" s="36"/>
      <c r="BU161" s="36"/>
      <c r="BV161" s="36"/>
      <c r="BW161" s="36"/>
      <c r="BX161" s="36"/>
      <c r="BY161" s="36"/>
      <c r="BZ161" s="36"/>
      <c r="CA161" s="36"/>
      <c r="CB161" s="36"/>
      <c r="CC161" s="36"/>
      <c r="CD161" s="36"/>
      <c r="CE161" s="36"/>
      <c r="CF161" s="36"/>
      <c r="CG161" s="36"/>
      <c r="CH161" s="36"/>
      <c r="CI161" s="36"/>
      <c r="CJ161" s="36"/>
      <c r="CK161" s="36"/>
      <c r="CL161" s="36"/>
      <c r="CM161" s="36"/>
      <c r="CN161" s="36"/>
      <c r="CO161" s="36"/>
      <c r="CP161" s="36"/>
      <c r="CQ161" s="36"/>
      <c r="CR161" s="36"/>
      <c r="CS161" s="36"/>
      <c r="CT161" s="36"/>
      <c r="CU161" s="36"/>
      <c r="CV161" s="36"/>
      <c r="CW161" s="36"/>
      <c r="CX161" s="36"/>
      <c r="CY161" s="36"/>
      <c r="CZ161" s="36"/>
      <c r="DA161" s="36"/>
      <c r="DB161" s="36"/>
      <c r="DC161" s="36"/>
      <c r="DD161" s="36"/>
      <c r="DE161" s="36"/>
      <c r="DF161" s="36"/>
      <c r="DG161" s="36"/>
      <c r="DH161" s="36"/>
      <c r="DI161" s="36"/>
      <c r="DJ161" s="36"/>
      <c r="DK161" s="36"/>
      <c r="DL161" s="36"/>
      <c r="DM161" s="36"/>
      <c r="DN161" s="36"/>
      <c r="DO161" s="36"/>
      <c r="DP161" s="36"/>
      <c r="DQ161" s="36"/>
      <c r="DR161" s="36"/>
      <c r="DS161" s="36"/>
      <c r="DT161" s="36"/>
      <c r="DU161" s="36"/>
      <c r="DV161" s="36"/>
      <c r="DW161" s="36"/>
      <c r="DX161" s="36"/>
      <c r="DY161" s="36"/>
      <c r="DZ161" s="36"/>
      <c r="EA161" s="36"/>
      <c r="EB161" s="36"/>
      <c r="EC161" s="36"/>
      <c r="ED161" s="36"/>
      <c r="EE161" s="36"/>
      <c r="EF161" s="36"/>
      <c r="EG161" s="36"/>
      <c r="EH161" s="36"/>
      <c r="EI161" s="36"/>
      <c r="EJ161" s="36"/>
      <c r="EK161" s="36"/>
      <c r="EL161" s="36"/>
      <c r="EM161" s="36"/>
      <c r="EN161" s="36"/>
      <c r="EO161" s="36"/>
      <c r="EP161" s="36"/>
      <c r="EQ161" s="36"/>
      <c r="ER161" s="36"/>
    </row>
    <row r="162" spans="1:148" s="81" customFormat="1" x14ac:dyDescent="0.2">
      <c r="A162" s="82"/>
      <c r="B162" s="82"/>
      <c r="C162" s="82"/>
      <c r="D162" s="82"/>
      <c r="E162" s="36"/>
      <c r="F162" s="36"/>
      <c r="G162" s="36"/>
      <c r="H162" s="36"/>
      <c r="I162" s="36"/>
      <c r="J162" s="36"/>
      <c r="K162" s="36"/>
      <c r="L162" s="36"/>
      <c r="M162" s="36"/>
      <c r="N162" s="36"/>
      <c r="O162" s="36"/>
      <c r="P162" s="36"/>
      <c r="Q162" s="36"/>
      <c r="R162" s="36"/>
      <c r="S162" s="36"/>
      <c r="T162" s="36"/>
      <c r="U162" s="36"/>
      <c r="V162" s="36"/>
      <c r="W162" s="36"/>
      <c r="X162" s="36"/>
      <c r="Y162" s="36"/>
      <c r="Z162" s="36"/>
      <c r="AA162" s="36"/>
      <c r="AB162" s="36"/>
      <c r="AC162" s="36"/>
      <c r="AD162" s="36"/>
      <c r="AE162" s="36"/>
      <c r="AF162" s="36"/>
      <c r="AG162" s="36"/>
      <c r="AH162" s="36"/>
      <c r="AI162" s="36"/>
      <c r="AJ162" s="36"/>
      <c r="AK162" s="36"/>
      <c r="AL162" s="36"/>
      <c r="AM162" s="36"/>
      <c r="AN162" s="36"/>
      <c r="AO162" s="36"/>
      <c r="AP162" s="36"/>
      <c r="AQ162" s="36"/>
      <c r="AR162" s="36"/>
      <c r="AS162" s="36"/>
      <c r="AT162" s="36"/>
      <c r="AU162" s="36"/>
      <c r="AV162" s="36"/>
      <c r="AW162" s="36"/>
      <c r="AX162" s="36"/>
      <c r="AY162" s="36"/>
      <c r="AZ162" s="36"/>
      <c r="BA162" s="36"/>
      <c r="BB162" s="36"/>
      <c r="BC162" s="36"/>
      <c r="BD162" s="36"/>
      <c r="BE162" s="36"/>
      <c r="BF162" s="36"/>
      <c r="BG162" s="36"/>
      <c r="BH162" s="36"/>
      <c r="BI162" s="36"/>
      <c r="BJ162" s="36"/>
      <c r="BK162" s="36"/>
      <c r="BL162" s="36"/>
      <c r="BM162" s="36"/>
      <c r="BN162" s="36"/>
      <c r="BO162" s="36"/>
      <c r="BP162" s="36"/>
      <c r="BQ162" s="36"/>
      <c r="BR162" s="36"/>
      <c r="BS162" s="36"/>
      <c r="BT162" s="36"/>
      <c r="BU162" s="36"/>
      <c r="BV162" s="36"/>
      <c r="BW162" s="36"/>
      <c r="BX162" s="36"/>
      <c r="BY162" s="36"/>
      <c r="BZ162" s="36"/>
      <c r="CA162" s="36"/>
      <c r="CB162" s="36"/>
      <c r="CC162" s="36"/>
      <c r="CD162" s="36"/>
      <c r="CE162" s="36"/>
      <c r="CF162" s="36"/>
      <c r="CG162" s="36"/>
      <c r="CH162" s="36"/>
      <c r="CI162" s="36"/>
      <c r="CJ162" s="36"/>
      <c r="CK162" s="36"/>
      <c r="CL162" s="36"/>
      <c r="CM162" s="36"/>
      <c r="CN162" s="36"/>
      <c r="CO162" s="36"/>
      <c r="CP162" s="36"/>
      <c r="CQ162" s="36"/>
      <c r="CR162" s="36"/>
      <c r="CS162" s="36"/>
      <c r="CT162" s="36"/>
      <c r="CU162" s="36"/>
      <c r="CV162" s="36"/>
      <c r="CW162" s="36"/>
      <c r="CX162" s="36"/>
      <c r="CY162" s="36"/>
      <c r="CZ162" s="36"/>
      <c r="DA162" s="36"/>
      <c r="DB162" s="36"/>
      <c r="DC162" s="36"/>
      <c r="DD162" s="36"/>
      <c r="DE162" s="36"/>
      <c r="DF162" s="36"/>
      <c r="DG162" s="36"/>
      <c r="DH162" s="36"/>
      <c r="DI162" s="36"/>
      <c r="DJ162" s="36"/>
      <c r="DK162" s="36"/>
      <c r="DL162" s="36"/>
      <c r="DM162" s="36"/>
      <c r="DN162" s="36"/>
      <c r="DO162" s="36"/>
      <c r="DP162" s="36"/>
      <c r="DQ162" s="36"/>
      <c r="DR162" s="36"/>
      <c r="DS162" s="36"/>
      <c r="DT162" s="36"/>
      <c r="DU162" s="36"/>
      <c r="DV162" s="36"/>
      <c r="DW162" s="36"/>
      <c r="DX162" s="36"/>
      <c r="DY162" s="36"/>
      <c r="DZ162" s="36"/>
      <c r="EA162" s="36"/>
      <c r="EB162" s="36"/>
      <c r="EC162" s="36"/>
      <c r="ED162" s="36"/>
      <c r="EE162" s="36"/>
      <c r="EF162" s="36"/>
      <c r="EG162" s="36"/>
      <c r="EH162" s="36"/>
      <c r="EI162" s="36"/>
      <c r="EJ162" s="36"/>
      <c r="EK162" s="36"/>
      <c r="EL162" s="36"/>
      <c r="EM162" s="36"/>
      <c r="EN162" s="36"/>
      <c r="EO162" s="36"/>
      <c r="EP162" s="36"/>
      <c r="EQ162" s="36"/>
      <c r="ER162" s="36"/>
    </row>
    <row r="163" spans="1:148" s="81" customFormat="1" x14ac:dyDescent="0.2">
      <c r="A163" s="82"/>
      <c r="B163" s="82"/>
      <c r="C163" s="82"/>
      <c r="D163" s="82"/>
      <c r="E163" s="36"/>
      <c r="F163" s="36"/>
      <c r="G163" s="36"/>
      <c r="H163" s="36"/>
      <c r="I163" s="36"/>
      <c r="J163" s="36"/>
      <c r="K163" s="36"/>
      <c r="L163" s="36"/>
      <c r="M163" s="36"/>
      <c r="N163" s="36"/>
      <c r="O163" s="36"/>
      <c r="P163" s="36"/>
      <c r="Q163" s="36"/>
      <c r="R163" s="36"/>
      <c r="S163" s="36"/>
      <c r="T163" s="36"/>
      <c r="U163" s="36"/>
      <c r="V163" s="36"/>
      <c r="W163" s="36"/>
      <c r="X163" s="36"/>
      <c r="Y163" s="36"/>
      <c r="Z163" s="36"/>
      <c r="AA163" s="36"/>
      <c r="AB163" s="36"/>
      <c r="AC163" s="36"/>
      <c r="AD163" s="36"/>
      <c r="AE163" s="36"/>
      <c r="AF163" s="36"/>
      <c r="AG163" s="36"/>
      <c r="AH163" s="36"/>
      <c r="AI163" s="36"/>
      <c r="AJ163" s="36"/>
      <c r="AK163" s="36"/>
      <c r="AL163" s="36"/>
      <c r="AM163" s="36"/>
      <c r="AN163" s="36"/>
      <c r="AO163" s="36"/>
      <c r="AP163" s="36"/>
      <c r="AQ163" s="36"/>
      <c r="AR163" s="36"/>
      <c r="AS163" s="36"/>
      <c r="AT163" s="36"/>
      <c r="AU163" s="36"/>
      <c r="AV163" s="36"/>
      <c r="AW163" s="36"/>
      <c r="AX163" s="36"/>
      <c r="AY163" s="36"/>
      <c r="AZ163" s="36"/>
      <c r="BA163" s="36"/>
      <c r="BB163" s="36"/>
      <c r="BC163" s="36"/>
      <c r="BD163" s="36"/>
      <c r="BE163" s="36"/>
      <c r="BF163" s="36"/>
      <c r="BG163" s="36"/>
      <c r="BH163" s="36"/>
      <c r="BI163" s="36"/>
      <c r="BJ163" s="36"/>
      <c r="BK163" s="36"/>
      <c r="BL163" s="36"/>
      <c r="BM163" s="36"/>
      <c r="BN163" s="36"/>
      <c r="BO163" s="36"/>
      <c r="BP163" s="36"/>
      <c r="BQ163" s="36"/>
      <c r="BR163" s="36"/>
      <c r="BS163" s="36"/>
      <c r="BT163" s="36"/>
      <c r="BU163" s="36"/>
      <c r="BV163" s="36"/>
      <c r="BW163" s="36"/>
      <c r="BX163" s="36"/>
      <c r="BY163" s="36"/>
      <c r="BZ163" s="36"/>
      <c r="CA163" s="36"/>
      <c r="CB163" s="36"/>
      <c r="CC163" s="36"/>
      <c r="CD163" s="36"/>
      <c r="CE163" s="36"/>
      <c r="CF163" s="36"/>
      <c r="CG163" s="36"/>
      <c r="CH163" s="36"/>
      <c r="CI163" s="36"/>
      <c r="CJ163" s="36"/>
      <c r="CK163" s="36"/>
      <c r="CL163" s="36"/>
      <c r="CM163" s="36"/>
      <c r="CN163" s="36"/>
      <c r="CO163" s="36"/>
      <c r="CP163" s="36"/>
      <c r="CQ163" s="36"/>
      <c r="CR163" s="36"/>
      <c r="CS163" s="36"/>
      <c r="CT163" s="36"/>
      <c r="CU163" s="36"/>
      <c r="CV163" s="36"/>
      <c r="CW163" s="36"/>
      <c r="CX163" s="36"/>
      <c r="CY163" s="36"/>
      <c r="CZ163" s="36"/>
      <c r="DA163" s="36"/>
      <c r="DB163" s="36"/>
      <c r="DC163" s="36"/>
      <c r="DD163" s="36"/>
      <c r="DE163" s="36"/>
      <c r="DF163" s="36"/>
      <c r="DG163" s="36"/>
      <c r="DH163" s="36"/>
      <c r="DI163" s="36"/>
      <c r="DJ163" s="36"/>
      <c r="DK163" s="36"/>
      <c r="DL163" s="36"/>
      <c r="DM163" s="36"/>
      <c r="DN163" s="36"/>
      <c r="DO163" s="36"/>
      <c r="DP163" s="36"/>
      <c r="DQ163" s="36"/>
      <c r="DR163" s="36"/>
      <c r="DS163" s="36"/>
      <c r="DT163" s="36"/>
      <c r="DU163" s="36"/>
      <c r="DV163" s="36"/>
      <c r="DW163" s="36"/>
      <c r="DX163" s="36"/>
      <c r="DY163" s="36"/>
      <c r="DZ163" s="36"/>
      <c r="EA163" s="36"/>
      <c r="EB163" s="36"/>
      <c r="EC163" s="36"/>
      <c r="ED163" s="36"/>
      <c r="EE163" s="36"/>
      <c r="EF163" s="36"/>
      <c r="EG163" s="36"/>
      <c r="EH163" s="36"/>
      <c r="EI163" s="36"/>
      <c r="EJ163" s="36"/>
      <c r="EK163" s="36"/>
      <c r="EL163" s="36"/>
      <c r="EM163" s="36"/>
      <c r="EN163" s="36"/>
      <c r="EO163" s="36"/>
      <c r="EP163" s="36"/>
      <c r="EQ163" s="36"/>
      <c r="ER163" s="36"/>
    </row>
    <row r="164" spans="1:148" s="81" customFormat="1" x14ac:dyDescent="0.2">
      <c r="A164" s="82"/>
      <c r="B164" s="82"/>
      <c r="C164" s="82"/>
      <c r="D164" s="82"/>
      <c r="E164" s="36"/>
      <c r="F164" s="36"/>
      <c r="G164" s="36"/>
      <c r="H164" s="36"/>
      <c r="I164" s="36"/>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c r="AG164" s="36"/>
      <c r="AH164" s="36"/>
      <c r="AI164" s="36"/>
      <c r="AJ164" s="36"/>
      <c r="AK164" s="36"/>
      <c r="AL164" s="36"/>
      <c r="AM164" s="36"/>
      <c r="AN164" s="36"/>
      <c r="AO164" s="36"/>
      <c r="AP164" s="36"/>
      <c r="AQ164" s="36"/>
      <c r="AR164" s="36"/>
      <c r="AS164" s="36"/>
      <c r="AT164" s="36"/>
      <c r="AU164" s="36"/>
      <c r="AV164" s="36"/>
      <c r="AW164" s="36"/>
      <c r="AX164" s="36"/>
      <c r="AY164" s="36"/>
      <c r="AZ164" s="36"/>
      <c r="BA164" s="36"/>
      <c r="BB164" s="36"/>
      <c r="BC164" s="36"/>
      <c r="BD164" s="36"/>
      <c r="BE164" s="36"/>
      <c r="BF164" s="36"/>
      <c r="BG164" s="36"/>
      <c r="BH164" s="36"/>
      <c r="BI164" s="36"/>
      <c r="BJ164" s="36"/>
      <c r="BK164" s="36"/>
      <c r="BL164" s="36"/>
      <c r="BM164" s="36"/>
      <c r="BN164" s="36"/>
      <c r="BO164" s="36"/>
      <c r="BP164" s="36"/>
      <c r="BQ164" s="36"/>
      <c r="BR164" s="36"/>
      <c r="BS164" s="36"/>
      <c r="BT164" s="36"/>
      <c r="BU164" s="36"/>
      <c r="BV164" s="36"/>
      <c r="BW164" s="36"/>
      <c r="BX164" s="36"/>
      <c r="BY164" s="36"/>
      <c r="BZ164" s="36"/>
      <c r="CA164" s="36"/>
      <c r="CB164" s="36"/>
      <c r="CC164" s="36"/>
      <c r="CD164" s="36"/>
      <c r="CE164" s="36"/>
      <c r="CF164" s="36"/>
      <c r="CG164" s="36"/>
      <c r="CH164" s="36"/>
      <c r="CI164" s="36"/>
      <c r="CJ164" s="36"/>
      <c r="CK164" s="36"/>
      <c r="CL164" s="36"/>
      <c r="CM164" s="36"/>
      <c r="CN164" s="36"/>
      <c r="CO164" s="36"/>
      <c r="CP164" s="36"/>
      <c r="CQ164" s="36"/>
      <c r="CR164" s="36"/>
      <c r="CS164" s="36"/>
      <c r="CT164" s="36"/>
      <c r="CU164" s="36"/>
      <c r="CV164" s="36"/>
      <c r="CW164" s="36"/>
      <c r="CX164" s="36"/>
      <c r="CY164" s="36"/>
      <c r="CZ164" s="36"/>
      <c r="DA164" s="36"/>
      <c r="DB164" s="36"/>
      <c r="DC164" s="36"/>
      <c r="DD164" s="36"/>
      <c r="DE164" s="36"/>
      <c r="DF164" s="36"/>
      <c r="DG164" s="36"/>
      <c r="DH164" s="36"/>
      <c r="DI164" s="36"/>
      <c r="DJ164" s="36"/>
      <c r="DK164" s="36"/>
      <c r="DL164" s="36"/>
      <c r="DM164" s="36"/>
      <c r="DN164" s="36"/>
      <c r="DO164" s="36"/>
      <c r="DP164" s="36"/>
      <c r="DQ164" s="36"/>
      <c r="DR164" s="36"/>
      <c r="DS164" s="36"/>
      <c r="DT164" s="36"/>
      <c r="DU164" s="36"/>
      <c r="DV164" s="36"/>
      <c r="DW164" s="36"/>
      <c r="DX164" s="36"/>
      <c r="DY164" s="36"/>
      <c r="DZ164" s="36"/>
      <c r="EA164" s="36"/>
      <c r="EB164" s="36"/>
      <c r="EC164" s="36"/>
      <c r="ED164" s="36"/>
      <c r="EE164" s="36"/>
      <c r="EF164" s="36"/>
      <c r="EG164" s="36"/>
      <c r="EH164" s="36"/>
      <c r="EI164" s="36"/>
      <c r="EJ164" s="36"/>
      <c r="EK164" s="36"/>
      <c r="EL164" s="36"/>
      <c r="EM164" s="36"/>
      <c r="EN164" s="36"/>
      <c r="EO164" s="36"/>
      <c r="EP164" s="36"/>
      <c r="EQ164" s="36"/>
      <c r="ER164" s="36"/>
    </row>
    <row r="165" spans="1:148" x14ac:dyDescent="0.2">
      <c r="A165" s="82"/>
      <c r="B165" s="82"/>
      <c r="C165" s="82"/>
      <c r="D165" s="82"/>
    </row>
  </sheetData>
  <sheetProtection algorithmName="SHA-512" hashValue="gIwHJDxlB89az16lGlls0SRKcHmpSbkcxPo/mU6n1dXbmO5gsoFMTS6Y76jX9NdSE8gxrbUnJaYz0zYM9Y/73Q==" saltValue="6AdzoNA5Xa/z4J6Pu4vs/w==" spinCount="100000" sheet="1" formatCells="0" formatColumns="0" formatRows="0" insertColumns="0" insertRows="0" insertHyperlinks="0" deleteColumns="0" deleteRows="0" sort="0" autoFilter="0" pivotTables="0"/>
  <mergeCells count="51">
    <mergeCell ref="A18:B18"/>
    <mergeCell ref="EO6:ER6"/>
    <mergeCell ref="M6:P6"/>
    <mergeCell ref="CW6:CZ6"/>
    <mergeCell ref="CS6:CV6"/>
    <mergeCell ref="DI6:DL6"/>
    <mergeCell ref="DM6:DP6"/>
    <mergeCell ref="AW6:AZ6"/>
    <mergeCell ref="BA6:BD6"/>
    <mergeCell ref="AC6:AF6"/>
    <mergeCell ref="Y6:AB6"/>
    <mergeCell ref="CO6:CR6"/>
    <mergeCell ref="BU6:BX6"/>
    <mergeCell ref="BY6:CB6"/>
    <mergeCell ref="I6:L6"/>
    <mergeCell ref="A7:B7"/>
    <mergeCell ref="A8:B8"/>
    <mergeCell ref="A9:B9"/>
    <mergeCell ref="CK6:CN6"/>
    <mergeCell ref="AK6:AN6"/>
    <mergeCell ref="Q6:T6"/>
    <mergeCell ref="AG6:AJ6"/>
    <mergeCell ref="U6:X6"/>
    <mergeCell ref="AS6:AV6"/>
    <mergeCell ref="AO6:AR6"/>
    <mergeCell ref="A11:B11"/>
    <mergeCell ref="B2:C2"/>
    <mergeCell ref="B3:C3"/>
    <mergeCell ref="B4:C4"/>
    <mergeCell ref="A6:B6"/>
    <mergeCell ref="A10:B10"/>
    <mergeCell ref="DA6:DD6"/>
    <mergeCell ref="EK6:EN6"/>
    <mergeCell ref="DQ6:DT6"/>
    <mergeCell ref="DU6:DX6"/>
    <mergeCell ref="DY6:EB6"/>
    <mergeCell ref="EC6:EF6"/>
    <mergeCell ref="EG6:EJ6"/>
    <mergeCell ref="DE6:DH6"/>
    <mergeCell ref="CG6:CJ6"/>
    <mergeCell ref="BI6:BL6"/>
    <mergeCell ref="BM6:BP6"/>
    <mergeCell ref="BQ6:BT6"/>
    <mergeCell ref="BE6:BH6"/>
    <mergeCell ref="CC6:CF6"/>
    <mergeCell ref="E6:H6"/>
    <mergeCell ref="A14:B14"/>
    <mergeCell ref="A15:B15"/>
    <mergeCell ref="A16:B16"/>
    <mergeCell ref="A17:B17"/>
    <mergeCell ref="A12:B12"/>
  </mergeCells>
  <phoneticPr fontId="0" type="noConversion"/>
  <printOptions verticalCentered="1"/>
  <pageMargins left="0.67" right="0.61" top="0.62" bottom="0.5" header="0.17" footer="0.32"/>
  <pageSetup scale="66" fitToWidth="3" orientation="landscape" r:id="rId1"/>
  <headerFooter alignWithMargins="0">
    <oddHeader>&amp;C&amp;"Calibri"&amp;7&amp;K000000Client Confidential&amp;1#</oddHeader>
  </headerFooter>
  <colBreaks count="2" manualBreakCount="2">
    <brk id="64" max="29" man="1"/>
    <brk id="104" max="29"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9">
    <pageSetUpPr fitToPage="1"/>
  </sheetPr>
  <dimension ref="A1:BW1719"/>
  <sheetViews>
    <sheetView topLeftCell="A5" zoomScale="80" zoomScaleNormal="80" workbookViewId="0">
      <selection activeCell="F8" sqref="F8"/>
    </sheetView>
  </sheetViews>
  <sheetFormatPr defaultColWidth="9.140625" defaultRowHeight="12.75" x14ac:dyDescent="0.2"/>
  <cols>
    <col min="1" max="1" width="9.42578125" style="5" bestFit="1" customWidth="1"/>
    <col min="2" max="2" width="58.85546875" style="6" customWidth="1"/>
    <col min="3" max="3" width="11.5703125" style="9" customWidth="1"/>
    <col min="4" max="4" width="14.85546875" style="9" customWidth="1"/>
    <col min="5" max="5" width="14.42578125" style="9" customWidth="1"/>
    <col min="6" max="6" width="12.42578125" style="9" customWidth="1"/>
    <col min="7" max="7" width="11.42578125" style="9" customWidth="1"/>
    <col min="8" max="8" width="11.85546875" style="9" customWidth="1"/>
    <col min="9" max="9" width="13.42578125" style="9" customWidth="1"/>
    <col min="10" max="10" width="15.140625" style="9" customWidth="1"/>
    <col min="11" max="11" width="12.5703125" style="9" customWidth="1"/>
    <col min="12" max="12" width="13" style="9" customWidth="1"/>
    <col min="13" max="13" width="14.140625" style="9" customWidth="1"/>
    <col min="14" max="14" width="17.140625" style="9" customWidth="1"/>
    <col min="15" max="15" width="16.7109375" style="9" customWidth="1"/>
    <col min="16" max="16" width="62.7109375" style="9" customWidth="1"/>
    <col min="17" max="17" width="16.140625" style="9" customWidth="1"/>
    <col min="18" max="18" width="9.140625" style="62"/>
    <col min="19" max="16384" width="9.140625" style="6"/>
  </cols>
  <sheetData>
    <row r="1" spans="1:25" ht="24" customHeight="1" x14ac:dyDescent="0.2">
      <c r="A1" s="471" t="s">
        <v>271</v>
      </c>
      <c r="B1" s="472"/>
      <c r="C1" s="473"/>
      <c r="D1" s="473"/>
      <c r="E1" s="473"/>
      <c r="F1" s="473"/>
      <c r="G1" s="473"/>
      <c r="H1" s="347"/>
      <c r="I1" s="349"/>
      <c r="J1" s="349"/>
      <c r="K1" s="349"/>
      <c r="L1" s="349"/>
      <c r="M1" s="349"/>
      <c r="N1" s="349"/>
      <c r="O1" s="349"/>
      <c r="P1" s="474" t="str">
        <f>'SCC List'!A2</f>
        <v>(Rev. 26, January, 2025)</v>
      </c>
      <c r="Q1" s="62"/>
      <c r="R1" s="6"/>
    </row>
    <row r="2" spans="1:25" s="16" customFormat="1" ht="24" customHeight="1" x14ac:dyDescent="0.2">
      <c r="A2" s="475" t="str">
        <f>'Build Main'!A2</f>
        <v xml:space="preserve">Insert Project Sponsor's Name here </v>
      </c>
      <c r="B2" s="476"/>
      <c r="C2" s="981"/>
      <c r="D2" s="981"/>
      <c r="E2" s="981"/>
      <c r="F2" s="981"/>
      <c r="G2" s="981"/>
      <c r="H2" s="477"/>
      <c r="I2" s="477"/>
      <c r="J2" s="947"/>
      <c r="K2" s="947"/>
      <c r="L2" s="947"/>
      <c r="M2" s="947"/>
      <c r="N2" s="947" t="s">
        <v>56</v>
      </c>
      <c r="O2" s="947"/>
      <c r="P2" s="478">
        <f ca="1">TodayDate</f>
        <v>45671.655153935186</v>
      </c>
      <c r="Q2" s="63"/>
    </row>
    <row r="3" spans="1:25" s="16" customFormat="1" ht="24" customHeight="1" x14ac:dyDescent="0.2">
      <c r="A3" s="475" t="str">
        <f>'Build Main'!A3</f>
        <v>Insert Project Name and Location</v>
      </c>
      <c r="B3" s="476"/>
      <c r="C3" s="479"/>
      <c r="D3" s="479"/>
      <c r="E3" s="479"/>
      <c r="F3" s="479"/>
      <c r="G3" s="479"/>
      <c r="H3" s="480"/>
      <c r="I3" s="480"/>
      <c r="J3" s="949"/>
      <c r="K3" s="949"/>
      <c r="L3" s="949"/>
      <c r="M3" s="949"/>
      <c r="N3" s="949" t="s">
        <v>161</v>
      </c>
      <c r="O3" s="949"/>
      <c r="P3" s="481">
        <f>BaseYear</f>
        <v>2025</v>
      </c>
      <c r="Q3" s="63"/>
    </row>
    <row r="4" spans="1:25" s="16" customFormat="1" ht="24" customHeight="1" x14ac:dyDescent="0.2">
      <c r="A4" s="482" t="str">
        <f>'Build Main'!A4</f>
        <v xml:space="preserve">Insert Current Phase (e.g. Applic. for Engineering, Engineering, Applic. for FFGA, Construction, Rev Ops) </v>
      </c>
      <c r="B4" s="483"/>
      <c r="C4" s="982"/>
      <c r="D4" s="982"/>
      <c r="E4" s="982"/>
      <c r="F4" s="982"/>
      <c r="G4" s="982"/>
      <c r="H4" s="484"/>
      <c r="I4" s="484"/>
      <c r="J4" s="951"/>
      <c r="K4" s="951"/>
      <c r="L4" s="951"/>
      <c r="M4" s="951"/>
      <c r="N4" s="951" t="s">
        <v>57</v>
      </c>
      <c r="O4" s="951"/>
      <c r="P4" s="485">
        <f>RevYear</f>
        <v>2040</v>
      </c>
      <c r="Q4" s="63"/>
    </row>
    <row r="5" spans="1:25" s="7" customFormat="1" ht="6" customHeight="1" x14ac:dyDescent="0.2">
      <c r="A5" s="978"/>
      <c r="B5" s="979"/>
      <c r="C5" s="979"/>
      <c r="D5" s="979"/>
      <c r="E5" s="979"/>
      <c r="F5" s="979"/>
      <c r="G5" s="979"/>
      <c r="H5" s="979"/>
      <c r="I5" s="979"/>
      <c r="J5" s="979"/>
      <c r="K5" s="979"/>
      <c r="L5" s="979"/>
      <c r="M5" s="979"/>
      <c r="N5" s="979"/>
      <c r="O5" s="979"/>
      <c r="P5" s="980"/>
      <c r="Q5" s="64"/>
    </row>
    <row r="6" spans="1:25" ht="119.25" customHeight="1" x14ac:dyDescent="0.2">
      <c r="A6" s="988"/>
      <c r="B6" s="989"/>
      <c r="C6" s="486" t="s">
        <v>58</v>
      </c>
      <c r="D6" s="487" t="s">
        <v>297</v>
      </c>
      <c r="E6" s="354" t="s">
        <v>164</v>
      </c>
      <c r="F6" s="488" t="s">
        <v>165</v>
      </c>
      <c r="G6" s="488" t="s">
        <v>166</v>
      </c>
      <c r="H6" s="489" t="s">
        <v>114</v>
      </c>
      <c r="I6" s="354" t="s">
        <v>249</v>
      </c>
      <c r="J6" s="490" t="s">
        <v>298</v>
      </c>
      <c r="K6" s="354" t="s">
        <v>310</v>
      </c>
      <c r="L6" s="354" t="s">
        <v>278</v>
      </c>
      <c r="M6" s="354" t="s">
        <v>279</v>
      </c>
      <c r="N6" s="857" t="s">
        <v>328</v>
      </c>
      <c r="O6" s="857" t="s">
        <v>329</v>
      </c>
      <c r="P6" s="354" t="s">
        <v>253</v>
      </c>
      <c r="Q6" s="212"/>
      <c r="R6" s="213"/>
      <c r="S6" s="73"/>
      <c r="T6" s="73"/>
      <c r="U6" s="73"/>
      <c r="V6" s="73"/>
      <c r="W6" s="73"/>
      <c r="X6" s="73"/>
      <c r="Y6" s="73"/>
    </row>
    <row r="7" spans="1:25" s="11" customFormat="1" ht="15" customHeight="1" x14ac:dyDescent="0.2">
      <c r="A7" s="356" t="str">
        <f>'SCC List'!A3:B3</f>
        <v>10 GUIDEWAY &amp; TRACK ELEMENTS (route miles)</v>
      </c>
      <c r="B7" s="357"/>
      <c r="C7" s="491">
        <f>'Build Main'!C7</f>
        <v>0</v>
      </c>
      <c r="D7" s="492">
        <f>'Build Main'!J7</f>
        <v>0</v>
      </c>
      <c r="E7" s="492" t="e">
        <f t="shared" ref="E7:E52" si="0">SUM(D7*($D$64/$D$52))</f>
        <v>#DIV/0!</v>
      </c>
      <c r="F7" s="493">
        <f>SUM(F8:F20)</f>
        <v>0</v>
      </c>
      <c r="G7" s="381" t="e">
        <f t="shared" ref="G7:G51" si="1">SUM(D7:F7)</f>
        <v>#DIV/0!</v>
      </c>
      <c r="H7" s="494"/>
      <c r="I7" s="494"/>
      <c r="J7" s="381" t="e">
        <f>SUM(J8:J20)</f>
        <v>#DIV/0!</v>
      </c>
      <c r="K7" s="381"/>
      <c r="L7" s="381"/>
      <c r="M7" s="495"/>
      <c r="N7" s="495"/>
      <c r="O7" s="495"/>
      <c r="P7" s="494"/>
      <c r="Q7" s="18"/>
      <c r="R7" s="214"/>
      <c r="S7" s="18"/>
      <c r="T7" s="18"/>
      <c r="U7" s="18"/>
      <c r="V7" s="18"/>
      <c r="W7" s="18"/>
      <c r="X7" s="18"/>
      <c r="Y7" s="18"/>
    </row>
    <row r="8" spans="1:25" s="12" customFormat="1" ht="15" customHeight="1" x14ac:dyDescent="0.2">
      <c r="A8" s="358">
        <f>'SCC List'!A4:B4</f>
        <v>10.01</v>
      </c>
      <c r="B8" s="359" t="str">
        <f>'SCC List'!B4</f>
        <v>Guideway: At-grade exclusive right-of-way</v>
      </c>
      <c r="C8" s="496">
        <f>'Build Main'!C8</f>
        <v>0</v>
      </c>
      <c r="D8" s="492">
        <f>'Build Main'!J8</f>
        <v>0</v>
      </c>
      <c r="E8" s="498" t="e">
        <f t="shared" si="0"/>
        <v>#DIV/0!</v>
      </c>
      <c r="F8" s="196"/>
      <c r="G8" s="380" t="e">
        <f t="shared" si="1"/>
        <v>#DIV/0!</v>
      </c>
      <c r="H8" s="499">
        <v>125</v>
      </c>
      <c r="I8" s="500">
        <f>0.02/(1-(1+ 0.02)^-H8)</f>
        <v>2.1837287967944062E-2</v>
      </c>
      <c r="J8" s="497" t="e">
        <f t="shared" ref="J8:J20" si="2">SUM(G8*I8)</f>
        <v>#DIV/0!</v>
      </c>
      <c r="K8" s="497"/>
      <c r="L8" s="497"/>
      <c r="M8" s="497"/>
      <c r="N8" s="497"/>
      <c r="O8" s="497"/>
      <c r="P8" s="500"/>
      <c r="Q8" s="215"/>
      <c r="R8" s="216"/>
      <c r="S8" s="215"/>
      <c r="T8" s="215"/>
      <c r="U8" s="215"/>
      <c r="V8" s="215"/>
      <c r="W8" s="215"/>
      <c r="X8" s="215"/>
      <c r="Y8" s="215"/>
    </row>
    <row r="9" spans="1:25" s="12" customFormat="1" ht="15" customHeight="1" x14ac:dyDescent="0.2">
      <c r="A9" s="358" t="str">
        <f>'SCC List'!A5:B5</f>
        <v>10.02</v>
      </c>
      <c r="B9" s="359" t="str">
        <f>'SCC List'!B5</f>
        <v>Guideway: At-grade semi-exclusive (allows cross-traffic)</v>
      </c>
      <c r="C9" s="496">
        <f>'Build Main'!C9</f>
        <v>0</v>
      </c>
      <c r="D9" s="492">
        <f>'Build Main'!J9</f>
        <v>0</v>
      </c>
      <c r="E9" s="498" t="e">
        <f t="shared" si="0"/>
        <v>#DIV/0!</v>
      </c>
      <c r="F9" s="196"/>
      <c r="G9" s="380" t="e">
        <f t="shared" si="1"/>
        <v>#DIV/0!</v>
      </c>
      <c r="H9" s="499">
        <v>30</v>
      </c>
      <c r="I9" s="500">
        <f t="shared" ref="I9:I51" si="3">0.02/(1-(1+ 0.02)^-H9)</f>
        <v>4.4649922293402963E-2</v>
      </c>
      <c r="J9" s="497" t="e">
        <f t="shared" si="2"/>
        <v>#DIV/0!</v>
      </c>
      <c r="K9" s="497"/>
      <c r="L9" s="497"/>
      <c r="M9" s="497"/>
      <c r="N9" s="497"/>
      <c r="O9" s="497"/>
      <c r="P9" s="500"/>
      <c r="Q9" s="215"/>
      <c r="R9" s="216"/>
      <c r="S9" s="215"/>
      <c r="T9" s="215"/>
      <c r="U9" s="215"/>
      <c r="V9" s="215"/>
      <c r="W9" s="215"/>
      <c r="X9" s="215"/>
      <c r="Y9" s="215"/>
    </row>
    <row r="10" spans="1:25" s="12" customFormat="1" ht="15" customHeight="1" x14ac:dyDescent="0.2">
      <c r="A10" s="358">
        <f>'SCC List'!A6:B6</f>
        <v>10.029999999999999</v>
      </c>
      <c r="B10" s="359" t="str">
        <f>'SCC List'!B6</f>
        <v>Guideway: At-grade in mixed traffic</v>
      </c>
      <c r="C10" s="496">
        <f>'Build Main'!C10</f>
        <v>0</v>
      </c>
      <c r="D10" s="492">
        <f>'Build Main'!J10</f>
        <v>0</v>
      </c>
      <c r="E10" s="498" t="e">
        <f t="shared" si="0"/>
        <v>#DIV/0!</v>
      </c>
      <c r="F10" s="196"/>
      <c r="G10" s="380" t="e">
        <f t="shared" si="1"/>
        <v>#DIV/0!</v>
      </c>
      <c r="H10" s="499">
        <v>20</v>
      </c>
      <c r="I10" s="500">
        <f t="shared" si="3"/>
        <v>6.1156718125290402E-2</v>
      </c>
      <c r="J10" s="497" t="e">
        <f t="shared" si="2"/>
        <v>#DIV/0!</v>
      </c>
      <c r="K10" s="497"/>
      <c r="L10" s="497"/>
      <c r="M10" s="497"/>
      <c r="N10" s="497"/>
      <c r="O10" s="497"/>
      <c r="P10" s="500"/>
      <c r="Q10" s="215"/>
      <c r="R10" s="216"/>
      <c r="S10" s="215"/>
      <c r="T10" s="215"/>
      <c r="U10" s="215"/>
      <c r="V10" s="215"/>
      <c r="W10" s="215"/>
      <c r="X10" s="215"/>
      <c r="Y10" s="215"/>
    </row>
    <row r="11" spans="1:25" s="12" customFormat="1" ht="15" customHeight="1" x14ac:dyDescent="0.2">
      <c r="A11" s="358">
        <f>'SCC List'!A7:B7</f>
        <v>10.039999999999999</v>
      </c>
      <c r="B11" s="359" t="str">
        <f>'SCC List'!B7</f>
        <v>Guideway: Aerial structure</v>
      </c>
      <c r="C11" s="496">
        <f>'Build Main'!C11</f>
        <v>0</v>
      </c>
      <c r="D11" s="492">
        <f>'Build Main'!J11</f>
        <v>0</v>
      </c>
      <c r="E11" s="498" t="e">
        <f t="shared" si="0"/>
        <v>#DIV/0!</v>
      </c>
      <c r="F11" s="196"/>
      <c r="G11" s="380" t="e">
        <f t="shared" si="1"/>
        <v>#DIV/0!</v>
      </c>
      <c r="H11" s="499">
        <v>80</v>
      </c>
      <c r="I11" s="500">
        <f t="shared" si="3"/>
        <v>2.5160705456706331E-2</v>
      </c>
      <c r="J11" s="497" t="e">
        <f t="shared" si="2"/>
        <v>#DIV/0!</v>
      </c>
      <c r="K11" s="497"/>
      <c r="L11" s="497"/>
      <c r="M11" s="497"/>
      <c r="N11" s="497"/>
      <c r="O11" s="497"/>
      <c r="P11" s="500"/>
      <c r="Q11" s="215"/>
      <c r="R11" s="216"/>
      <c r="S11" s="215"/>
      <c r="T11" s="215"/>
      <c r="U11" s="215"/>
      <c r="V11" s="215"/>
      <c r="W11" s="215"/>
      <c r="X11" s="215"/>
      <c r="Y11" s="215"/>
    </row>
    <row r="12" spans="1:25" s="12" customFormat="1" ht="15" customHeight="1" x14ac:dyDescent="0.2">
      <c r="A12" s="358">
        <f>'SCC List'!A8:B8</f>
        <v>10.050000000000001</v>
      </c>
      <c r="B12" s="359" t="str">
        <f>'SCC List'!B8</f>
        <v>Guideway: Built-up fill</v>
      </c>
      <c r="C12" s="496">
        <f>'Build Main'!C12</f>
        <v>0</v>
      </c>
      <c r="D12" s="492">
        <f>'Build Main'!J12</f>
        <v>0</v>
      </c>
      <c r="E12" s="498" t="e">
        <f t="shared" si="0"/>
        <v>#DIV/0!</v>
      </c>
      <c r="F12" s="196"/>
      <c r="G12" s="380" t="e">
        <f t="shared" si="1"/>
        <v>#DIV/0!</v>
      </c>
      <c r="H12" s="499">
        <v>80</v>
      </c>
      <c r="I12" s="500">
        <f t="shared" si="3"/>
        <v>2.5160705456706331E-2</v>
      </c>
      <c r="J12" s="497" t="e">
        <f t="shared" si="2"/>
        <v>#DIV/0!</v>
      </c>
      <c r="K12" s="497"/>
      <c r="L12" s="497"/>
      <c r="M12" s="497"/>
      <c r="N12" s="497"/>
      <c r="O12" s="497"/>
      <c r="P12" s="500"/>
      <c r="Q12" s="215"/>
      <c r="R12" s="216"/>
      <c r="S12" s="215"/>
      <c r="T12" s="215"/>
      <c r="U12" s="215"/>
      <c r="V12" s="215"/>
      <c r="W12" s="215"/>
      <c r="X12" s="215"/>
      <c r="Y12" s="215"/>
    </row>
    <row r="13" spans="1:25" s="12" customFormat="1" ht="15" customHeight="1" x14ac:dyDescent="0.2">
      <c r="A13" s="358">
        <f>'SCC List'!A9:B9</f>
        <v>10.06</v>
      </c>
      <c r="B13" s="359" t="str">
        <f>'SCC List'!B9</f>
        <v>Guideway: Underground cut &amp; cover</v>
      </c>
      <c r="C13" s="496">
        <f>'Build Main'!C13</f>
        <v>0</v>
      </c>
      <c r="D13" s="492">
        <f>'Build Main'!J13</f>
        <v>0</v>
      </c>
      <c r="E13" s="498" t="e">
        <f t="shared" si="0"/>
        <v>#DIV/0!</v>
      </c>
      <c r="F13" s="196"/>
      <c r="G13" s="380" t="e">
        <f t="shared" si="1"/>
        <v>#DIV/0!</v>
      </c>
      <c r="H13" s="499">
        <v>125</v>
      </c>
      <c r="I13" s="500">
        <f t="shared" si="3"/>
        <v>2.1837287967944062E-2</v>
      </c>
      <c r="J13" s="497" t="e">
        <f t="shared" si="2"/>
        <v>#DIV/0!</v>
      </c>
      <c r="K13" s="497"/>
      <c r="L13" s="497"/>
      <c r="M13" s="497"/>
      <c r="N13" s="497"/>
      <c r="O13" s="497"/>
      <c r="P13" s="500"/>
      <c r="Q13" s="215"/>
      <c r="R13" s="216"/>
      <c r="S13" s="215"/>
      <c r="T13" s="215"/>
      <c r="U13" s="215"/>
      <c r="V13" s="215"/>
      <c r="W13" s="215"/>
      <c r="X13" s="215"/>
      <c r="Y13" s="215"/>
    </row>
    <row r="14" spans="1:25" s="12" customFormat="1" ht="15" customHeight="1" x14ac:dyDescent="0.2">
      <c r="A14" s="358">
        <f>'SCC List'!A10:B10</f>
        <v>10.07</v>
      </c>
      <c r="B14" s="359" t="str">
        <f>'SCC List'!B10</f>
        <v>Guideway: Underground tunnel</v>
      </c>
      <c r="C14" s="496">
        <f>'Build Main'!C14</f>
        <v>0</v>
      </c>
      <c r="D14" s="492">
        <f>'Build Main'!J14</f>
        <v>0</v>
      </c>
      <c r="E14" s="498" t="e">
        <f t="shared" si="0"/>
        <v>#DIV/0!</v>
      </c>
      <c r="F14" s="196"/>
      <c r="G14" s="380" t="e">
        <f t="shared" si="1"/>
        <v>#DIV/0!</v>
      </c>
      <c r="H14" s="499">
        <v>125</v>
      </c>
      <c r="I14" s="500">
        <f t="shared" si="3"/>
        <v>2.1837287967944062E-2</v>
      </c>
      <c r="J14" s="497" t="e">
        <f t="shared" si="2"/>
        <v>#DIV/0!</v>
      </c>
      <c r="K14" s="497"/>
      <c r="L14" s="497"/>
      <c r="M14" s="497"/>
      <c r="N14" s="497"/>
      <c r="O14" s="497"/>
      <c r="P14" s="500"/>
      <c r="Q14" s="215"/>
      <c r="R14" s="216"/>
      <c r="S14" s="215"/>
      <c r="T14" s="215"/>
      <c r="U14" s="215"/>
      <c r="V14" s="215"/>
      <c r="W14" s="215"/>
      <c r="X14" s="215"/>
      <c r="Y14" s="215"/>
    </row>
    <row r="15" spans="1:25" s="12" customFormat="1" ht="15" customHeight="1" x14ac:dyDescent="0.2">
      <c r="A15" s="358">
        <f>'SCC List'!A11:B11</f>
        <v>10.08</v>
      </c>
      <c r="B15" s="359" t="str">
        <f>'SCC List'!B11</f>
        <v>Guideway: Retained cut or fill</v>
      </c>
      <c r="C15" s="496">
        <f>'Build Main'!C15</f>
        <v>0</v>
      </c>
      <c r="D15" s="492">
        <f>'Build Main'!J15</f>
        <v>0</v>
      </c>
      <c r="E15" s="498" t="e">
        <f t="shared" si="0"/>
        <v>#DIV/0!</v>
      </c>
      <c r="F15" s="196"/>
      <c r="G15" s="380" t="e">
        <f t="shared" si="1"/>
        <v>#DIV/0!</v>
      </c>
      <c r="H15" s="499">
        <v>125</v>
      </c>
      <c r="I15" s="500">
        <f t="shared" si="3"/>
        <v>2.1837287967944062E-2</v>
      </c>
      <c r="J15" s="497" t="e">
        <f t="shared" si="2"/>
        <v>#DIV/0!</v>
      </c>
      <c r="K15" s="497"/>
      <c r="L15" s="497"/>
      <c r="M15" s="497"/>
      <c r="N15" s="497"/>
      <c r="O15" s="497"/>
      <c r="P15" s="500"/>
      <c r="Q15" s="215"/>
      <c r="R15" s="216"/>
      <c r="S15" s="215"/>
      <c r="T15" s="215"/>
      <c r="U15" s="215"/>
      <c r="V15" s="215"/>
      <c r="W15" s="215"/>
      <c r="X15" s="215"/>
      <c r="Y15" s="215"/>
    </row>
    <row r="16" spans="1:25" s="12" customFormat="1" ht="15" customHeight="1" x14ac:dyDescent="0.2">
      <c r="A16" s="358">
        <f>'SCC List'!A12:B12</f>
        <v>10.09</v>
      </c>
      <c r="B16" s="359" t="str">
        <f>'SCC List'!B12</f>
        <v>Track:  Direct fixation</v>
      </c>
      <c r="C16" s="501"/>
      <c r="D16" s="492">
        <f>'Build Main'!J16</f>
        <v>0</v>
      </c>
      <c r="E16" s="498" t="e">
        <f t="shared" si="0"/>
        <v>#DIV/0!</v>
      </c>
      <c r="F16" s="196"/>
      <c r="G16" s="380" t="e">
        <f t="shared" si="1"/>
        <v>#DIV/0!</v>
      </c>
      <c r="H16" s="499">
        <v>30</v>
      </c>
      <c r="I16" s="500">
        <f t="shared" si="3"/>
        <v>4.4649922293402963E-2</v>
      </c>
      <c r="J16" s="497" t="e">
        <f t="shared" si="2"/>
        <v>#DIV/0!</v>
      </c>
      <c r="K16" s="497"/>
      <c r="L16" s="497"/>
      <c r="M16" s="497"/>
      <c r="N16" s="497"/>
      <c r="O16" s="497"/>
      <c r="P16" s="500"/>
      <c r="Q16" s="215"/>
      <c r="R16" s="216"/>
      <c r="S16" s="215"/>
      <c r="T16" s="215"/>
      <c r="U16" s="215"/>
      <c r="V16" s="215"/>
      <c r="W16" s="215"/>
      <c r="X16" s="215"/>
      <c r="Y16" s="215"/>
    </row>
    <row r="17" spans="1:25" s="12" customFormat="1" ht="15" customHeight="1" x14ac:dyDescent="0.2">
      <c r="A17" s="358">
        <f>'SCC List'!A13:B13</f>
        <v>10.1</v>
      </c>
      <c r="B17" s="359" t="str">
        <f>'SCC List'!B13</f>
        <v>Track:  Embedded</v>
      </c>
      <c r="C17" s="502"/>
      <c r="D17" s="492">
        <f>'Build Main'!J17</f>
        <v>0</v>
      </c>
      <c r="E17" s="498" t="e">
        <f t="shared" si="0"/>
        <v>#DIV/0!</v>
      </c>
      <c r="F17" s="196"/>
      <c r="G17" s="380" t="e">
        <f t="shared" si="1"/>
        <v>#DIV/0!</v>
      </c>
      <c r="H17" s="499">
        <v>20</v>
      </c>
      <c r="I17" s="500">
        <f t="shared" si="3"/>
        <v>6.1156718125290402E-2</v>
      </c>
      <c r="J17" s="497" t="e">
        <f t="shared" si="2"/>
        <v>#DIV/0!</v>
      </c>
      <c r="K17" s="497"/>
      <c r="L17" s="497"/>
      <c r="M17" s="497"/>
      <c r="N17" s="497"/>
      <c r="O17" s="497"/>
      <c r="P17" s="500"/>
      <c r="Q17" s="215"/>
      <c r="R17" s="216"/>
      <c r="S17" s="215"/>
      <c r="T17" s="215"/>
      <c r="U17" s="215"/>
      <c r="V17" s="215"/>
      <c r="W17" s="215"/>
      <c r="X17" s="215"/>
      <c r="Y17" s="215"/>
    </row>
    <row r="18" spans="1:25" s="12" customFormat="1" ht="15" customHeight="1" x14ac:dyDescent="0.2">
      <c r="A18" s="358">
        <f>'SCC List'!A14:B14</f>
        <v>10.11</v>
      </c>
      <c r="B18" s="359" t="str">
        <f>'SCC List'!B14</f>
        <v>Track:  Ballasted</v>
      </c>
      <c r="C18" s="502"/>
      <c r="D18" s="492">
        <f>'Build Main'!J18</f>
        <v>0</v>
      </c>
      <c r="E18" s="498" t="e">
        <f t="shared" si="0"/>
        <v>#DIV/0!</v>
      </c>
      <c r="F18" s="196"/>
      <c r="G18" s="380" t="e">
        <f t="shared" si="1"/>
        <v>#DIV/0!</v>
      </c>
      <c r="H18" s="499">
        <v>35</v>
      </c>
      <c r="I18" s="500">
        <f t="shared" si="3"/>
        <v>4.0002209190750142E-2</v>
      </c>
      <c r="J18" s="497" t="e">
        <f t="shared" si="2"/>
        <v>#DIV/0!</v>
      </c>
      <c r="K18" s="497"/>
      <c r="L18" s="497"/>
      <c r="M18" s="497"/>
      <c r="N18" s="497"/>
      <c r="O18" s="497"/>
      <c r="P18" s="500"/>
      <c r="Q18" s="215"/>
      <c r="R18" s="216"/>
      <c r="S18" s="215"/>
      <c r="T18" s="215"/>
      <c r="U18" s="215"/>
      <c r="V18" s="215"/>
      <c r="W18" s="215"/>
      <c r="X18" s="215"/>
      <c r="Y18" s="215"/>
    </row>
    <row r="19" spans="1:25" s="12" customFormat="1" ht="15" customHeight="1" x14ac:dyDescent="0.2">
      <c r="A19" s="358">
        <f>'SCC List'!A15:B15</f>
        <v>10.119999999999999</v>
      </c>
      <c r="B19" s="359" t="str">
        <f>'SCC List'!B15</f>
        <v>Track:  Special (switches, turnouts)</v>
      </c>
      <c r="C19" s="502"/>
      <c r="D19" s="492">
        <f>'Build Main'!J19</f>
        <v>0</v>
      </c>
      <c r="E19" s="498" t="e">
        <f t="shared" si="0"/>
        <v>#DIV/0!</v>
      </c>
      <c r="F19" s="196"/>
      <c r="G19" s="380" t="e">
        <f t="shared" si="1"/>
        <v>#DIV/0!</v>
      </c>
      <c r="H19" s="499">
        <v>30</v>
      </c>
      <c r="I19" s="500">
        <f t="shared" si="3"/>
        <v>4.4649922293402963E-2</v>
      </c>
      <c r="J19" s="497" t="e">
        <f t="shared" si="2"/>
        <v>#DIV/0!</v>
      </c>
      <c r="K19" s="497"/>
      <c r="L19" s="497"/>
      <c r="M19" s="497"/>
      <c r="N19" s="497"/>
      <c r="O19" s="497"/>
      <c r="P19" s="500"/>
      <c r="Q19" s="215"/>
      <c r="R19" s="216"/>
      <c r="S19" s="215"/>
      <c r="T19" s="215"/>
      <c r="U19" s="215"/>
      <c r="V19" s="215"/>
      <c r="W19" s="215"/>
      <c r="X19" s="215"/>
      <c r="Y19" s="215"/>
    </row>
    <row r="20" spans="1:25" s="12" customFormat="1" ht="15" customHeight="1" x14ac:dyDescent="0.2">
      <c r="A20" s="358">
        <f>'SCC List'!A16:B16</f>
        <v>10.130000000000001</v>
      </c>
      <c r="B20" s="359" t="str">
        <f>'SCC List'!B16</f>
        <v>Track:  Vibration and noise dampening</v>
      </c>
      <c r="C20" s="503"/>
      <c r="D20" s="492">
        <f>'Build Main'!J20</f>
        <v>0</v>
      </c>
      <c r="E20" s="498" t="e">
        <f t="shared" si="0"/>
        <v>#DIV/0!</v>
      </c>
      <c r="F20" s="196"/>
      <c r="G20" s="380" t="e">
        <f t="shared" si="1"/>
        <v>#DIV/0!</v>
      </c>
      <c r="H20" s="499">
        <v>30</v>
      </c>
      <c r="I20" s="500">
        <f t="shared" si="3"/>
        <v>4.4649922293402963E-2</v>
      </c>
      <c r="J20" s="497" t="e">
        <f t="shared" si="2"/>
        <v>#DIV/0!</v>
      </c>
      <c r="K20" s="497"/>
      <c r="L20" s="497"/>
      <c r="M20" s="497"/>
      <c r="N20" s="497"/>
      <c r="O20" s="497"/>
      <c r="P20" s="500"/>
      <c r="Q20" s="215"/>
      <c r="R20" s="216"/>
      <c r="S20" s="215"/>
      <c r="T20" s="215"/>
      <c r="U20" s="215"/>
      <c r="V20" s="215"/>
      <c r="W20" s="215"/>
      <c r="X20" s="215"/>
      <c r="Y20" s="215"/>
    </row>
    <row r="21" spans="1:25" s="11" customFormat="1" ht="15" customHeight="1" x14ac:dyDescent="0.2">
      <c r="A21" s="356" t="str">
        <f>'SCC List'!A17:B17</f>
        <v>20 STATIONS, STOPS, TERMINALS, INTERMODAL (number)</v>
      </c>
      <c r="B21" s="357"/>
      <c r="C21" s="504">
        <f>'Build Main'!C21</f>
        <v>0</v>
      </c>
      <c r="D21" s="492">
        <f>'Build Main'!J21</f>
        <v>0</v>
      </c>
      <c r="E21" s="505" t="e">
        <f t="shared" si="0"/>
        <v>#DIV/0!</v>
      </c>
      <c r="F21" s="493">
        <f>SUM(F22:F28)</f>
        <v>0</v>
      </c>
      <c r="G21" s="381" t="e">
        <f t="shared" si="1"/>
        <v>#DIV/0!</v>
      </c>
      <c r="H21" s="494"/>
      <c r="I21" s="500"/>
      <c r="J21" s="492" t="e">
        <f>SUM(J22:J28)</f>
        <v>#DIV/0!</v>
      </c>
      <c r="K21" s="497"/>
      <c r="L21" s="497"/>
      <c r="M21" s="567"/>
      <c r="N21" s="567"/>
      <c r="O21" s="567"/>
      <c r="P21" s="500"/>
      <c r="Q21" s="18"/>
      <c r="R21" s="214"/>
      <c r="S21" s="18"/>
      <c r="T21" s="18"/>
      <c r="U21" s="18"/>
      <c r="V21" s="18"/>
      <c r="W21" s="18"/>
      <c r="X21" s="18"/>
      <c r="Y21" s="18"/>
    </row>
    <row r="22" spans="1:25" s="12" customFormat="1" ht="15" customHeight="1" x14ac:dyDescent="0.2">
      <c r="A22" s="360">
        <f>'SCC List'!A18</f>
        <v>20.010000000000002</v>
      </c>
      <c r="B22" s="361" t="str">
        <f>'SCC List'!B18</f>
        <v>At-grade station, stop, shelter, mall, terminal, platform</v>
      </c>
      <c r="C22" s="506">
        <f>'Build Main'!C22</f>
        <v>0</v>
      </c>
      <c r="D22" s="492">
        <f>'Build Main'!J22</f>
        <v>0</v>
      </c>
      <c r="E22" s="498" t="e">
        <f t="shared" si="0"/>
        <v>#DIV/0!</v>
      </c>
      <c r="F22" s="196"/>
      <c r="G22" s="380" t="e">
        <f t="shared" si="1"/>
        <v>#DIV/0!</v>
      </c>
      <c r="H22" s="499">
        <v>70</v>
      </c>
      <c r="I22" s="500">
        <f t="shared" si="3"/>
        <v>2.666764853825963E-2</v>
      </c>
      <c r="J22" s="497" t="e">
        <f t="shared" ref="J22:J28" si="4">SUM(G22*I22)</f>
        <v>#DIV/0!</v>
      </c>
      <c r="K22" s="164" t="s">
        <v>257</v>
      </c>
      <c r="L22" s="207"/>
      <c r="M22" s="560">
        <f>L22*I22</f>
        <v>0</v>
      </c>
      <c r="N22" s="560"/>
      <c r="O22" s="560"/>
      <c r="P22" s="500" t="s">
        <v>254</v>
      </c>
      <c r="Q22" s="974" t="str">
        <f>IF(OR(K22="",K22="No"),"","Describe sustainable design features in the SCC ALI 20.01 field of the 'Project Description' worksheet.")</f>
        <v/>
      </c>
      <c r="R22" s="975"/>
      <c r="S22" s="975"/>
      <c r="T22" s="975"/>
      <c r="U22" s="975"/>
      <c r="V22" s="975"/>
      <c r="W22" s="975"/>
      <c r="X22" s="975"/>
      <c r="Y22" s="975"/>
    </row>
    <row r="23" spans="1:25" s="12" customFormat="1" ht="15" customHeight="1" x14ac:dyDescent="0.2">
      <c r="A23" s="360">
        <f>'SCC List'!A19</f>
        <v>20.02</v>
      </c>
      <c r="B23" s="361" t="str">
        <f>'SCC List'!B19</f>
        <v>Aerial station, stop, shelter, mall, terminal, platform</v>
      </c>
      <c r="C23" s="506">
        <f>'Build Main'!C23</f>
        <v>0</v>
      </c>
      <c r="D23" s="492">
        <f>'Build Main'!J23</f>
        <v>0</v>
      </c>
      <c r="E23" s="498" t="e">
        <f t="shared" si="0"/>
        <v>#DIV/0!</v>
      </c>
      <c r="F23" s="196"/>
      <c r="G23" s="380" t="e">
        <f t="shared" si="1"/>
        <v>#DIV/0!</v>
      </c>
      <c r="H23" s="499">
        <v>70</v>
      </c>
      <c r="I23" s="500">
        <f t="shared" si="3"/>
        <v>2.666764853825963E-2</v>
      </c>
      <c r="J23" s="497" t="e">
        <f t="shared" si="4"/>
        <v>#DIV/0!</v>
      </c>
      <c r="K23" s="164" t="s">
        <v>257</v>
      </c>
      <c r="L23" s="207"/>
      <c r="M23" s="560">
        <f>L23*I23</f>
        <v>0</v>
      </c>
      <c r="N23" s="560"/>
      <c r="O23" s="560"/>
      <c r="P23" s="500" t="s">
        <v>254</v>
      </c>
      <c r="Q23" s="974" t="str">
        <f>IF(OR(K23="",K23="No"),"","Describe sustainable design features in the SCC ALI 20.02 field of the 'Project Description' worksheet.")</f>
        <v/>
      </c>
      <c r="R23" s="975"/>
      <c r="S23" s="975"/>
      <c r="T23" s="975"/>
      <c r="U23" s="975"/>
      <c r="V23" s="975"/>
      <c r="W23" s="975"/>
      <c r="X23" s="975"/>
      <c r="Y23" s="975"/>
    </row>
    <row r="24" spans="1:25" s="12" customFormat="1" ht="15" customHeight="1" x14ac:dyDescent="0.2">
      <c r="A24" s="360">
        <f>'SCC List'!A20</f>
        <v>20.03</v>
      </c>
      <c r="B24" s="361" t="str">
        <f>'SCC List'!B20</f>
        <v xml:space="preserve">Underground station, stop, shelter, mall, terminal, platform </v>
      </c>
      <c r="C24" s="506">
        <f>'Build Main'!C24</f>
        <v>0</v>
      </c>
      <c r="D24" s="492">
        <f>'Build Main'!J24</f>
        <v>0</v>
      </c>
      <c r="E24" s="498" t="e">
        <f t="shared" si="0"/>
        <v>#DIV/0!</v>
      </c>
      <c r="F24" s="196"/>
      <c r="G24" s="380" t="e">
        <f t="shared" si="1"/>
        <v>#DIV/0!</v>
      </c>
      <c r="H24" s="499">
        <v>125</v>
      </c>
      <c r="I24" s="500">
        <f t="shared" si="3"/>
        <v>2.1837287967944062E-2</v>
      </c>
      <c r="J24" s="497" t="e">
        <f t="shared" si="4"/>
        <v>#DIV/0!</v>
      </c>
      <c r="K24" s="164" t="s">
        <v>257</v>
      </c>
      <c r="L24" s="207"/>
      <c r="M24" s="560">
        <f>L24*I24</f>
        <v>0</v>
      </c>
      <c r="N24" s="560"/>
      <c r="O24" s="560"/>
      <c r="P24" s="500" t="s">
        <v>254</v>
      </c>
      <c r="Q24" s="974" t="str">
        <f>IF(OR(K24="",K24="No"),"","Describe sustainable design features in the SCC ALI 20.03 field of the 'Project Description' worksheet.")</f>
        <v/>
      </c>
      <c r="R24" s="975"/>
      <c r="S24" s="975"/>
      <c r="T24" s="975"/>
      <c r="U24" s="975"/>
      <c r="V24" s="975"/>
      <c r="W24" s="975"/>
      <c r="X24" s="975"/>
      <c r="Y24" s="975"/>
    </row>
    <row r="25" spans="1:25" s="12" customFormat="1" ht="15" customHeight="1" x14ac:dyDescent="0.2">
      <c r="A25" s="360">
        <f>'SCC List'!A21</f>
        <v>20.04</v>
      </c>
      <c r="B25" s="361" t="str">
        <f>'SCC List'!B21</f>
        <v xml:space="preserve">Other stations, landings, terminals:  Intermodal, ferry, trolley, etc. </v>
      </c>
      <c r="C25" s="507">
        <f>'Build Main'!C25</f>
        <v>0</v>
      </c>
      <c r="D25" s="492">
        <f>'Build Main'!J25</f>
        <v>0</v>
      </c>
      <c r="E25" s="498" t="e">
        <f t="shared" si="0"/>
        <v>#DIV/0!</v>
      </c>
      <c r="F25" s="196"/>
      <c r="G25" s="380" t="e">
        <f t="shared" si="1"/>
        <v>#DIV/0!</v>
      </c>
      <c r="H25" s="499">
        <v>70</v>
      </c>
      <c r="I25" s="500">
        <f t="shared" si="3"/>
        <v>2.666764853825963E-2</v>
      </c>
      <c r="J25" s="497" t="e">
        <f t="shared" si="4"/>
        <v>#DIV/0!</v>
      </c>
      <c r="K25" s="164" t="s">
        <v>257</v>
      </c>
      <c r="L25" s="207"/>
      <c r="M25" s="560">
        <f>L25*I25</f>
        <v>0</v>
      </c>
      <c r="N25" s="560"/>
      <c r="O25" s="560"/>
      <c r="P25" s="500" t="s">
        <v>254</v>
      </c>
      <c r="Q25" s="974" t="str">
        <f>IF(OR(K25="",K25="No"),"","Describe sustainable design features in the SCC ALI 20.04 field of the 'Project Description' worksheet.")</f>
        <v/>
      </c>
      <c r="R25" s="975"/>
      <c r="S25" s="975"/>
      <c r="T25" s="975"/>
      <c r="U25" s="975"/>
      <c r="V25" s="975"/>
      <c r="W25" s="975"/>
      <c r="X25" s="975"/>
      <c r="Y25" s="975"/>
    </row>
    <row r="26" spans="1:25" s="12" customFormat="1" ht="15" x14ac:dyDescent="0.2">
      <c r="A26" s="508">
        <f>'SCC List'!A22</f>
        <v>20.05</v>
      </c>
      <c r="B26" s="377" t="str">
        <f>'SCC List'!B22</f>
        <v xml:space="preserve">Joint development </v>
      </c>
      <c r="C26" s="509"/>
      <c r="D26" s="492">
        <f>'Build Main'!J26</f>
        <v>0</v>
      </c>
      <c r="E26" s="511" t="e">
        <f t="shared" si="0"/>
        <v>#DIV/0!</v>
      </c>
      <c r="F26" s="207"/>
      <c r="G26" s="512" t="e">
        <f t="shared" si="1"/>
        <v>#DIV/0!</v>
      </c>
      <c r="H26" s="513">
        <v>70</v>
      </c>
      <c r="I26" s="514">
        <f t="shared" si="3"/>
        <v>2.666764853825963E-2</v>
      </c>
      <c r="J26" s="560" t="e">
        <f t="shared" si="4"/>
        <v>#DIV/0!</v>
      </c>
      <c r="K26" s="210" t="s">
        <v>257</v>
      </c>
      <c r="L26" s="207"/>
      <c r="M26" s="560">
        <f>L26*I26</f>
        <v>0</v>
      </c>
      <c r="N26" s="560"/>
      <c r="O26" s="560"/>
      <c r="P26" s="514" t="s">
        <v>255</v>
      </c>
      <c r="Q26" s="972" t="str">
        <f>IF(OR(K26="",K26="No"),"","All proposed joint development activities must be consistent with FTA’s Joint Development Circular.")</f>
        <v/>
      </c>
      <c r="R26" s="973"/>
      <c r="S26" s="973"/>
      <c r="T26" s="973"/>
      <c r="U26" s="973"/>
      <c r="V26" s="973"/>
      <c r="W26" s="973"/>
      <c r="X26" s="973"/>
      <c r="Y26" s="973"/>
    </row>
    <row r="27" spans="1:25" s="12" customFormat="1" ht="15" customHeight="1" x14ac:dyDescent="0.2">
      <c r="A27" s="360">
        <f>'SCC List'!A23</f>
        <v>20.059999999999999</v>
      </c>
      <c r="B27" s="361" t="str">
        <f>'SCC List'!B23</f>
        <v>Automobile parking multi-story structure</v>
      </c>
      <c r="C27" s="515"/>
      <c r="D27" s="492">
        <f>'Build Main'!J27</f>
        <v>0</v>
      </c>
      <c r="E27" s="498" t="e">
        <f t="shared" si="0"/>
        <v>#DIV/0!</v>
      </c>
      <c r="F27" s="196"/>
      <c r="G27" s="380" t="e">
        <f t="shared" si="1"/>
        <v>#DIV/0!</v>
      </c>
      <c r="H27" s="499">
        <v>50</v>
      </c>
      <c r="I27" s="500">
        <f t="shared" si="3"/>
        <v>3.1823209703696564E-2</v>
      </c>
      <c r="J27" s="497" t="e">
        <f t="shared" si="4"/>
        <v>#DIV/0!</v>
      </c>
      <c r="K27" s="567"/>
      <c r="L27" s="567"/>
      <c r="M27" s="567"/>
      <c r="N27" s="567"/>
      <c r="O27" s="567"/>
      <c r="P27" s="500"/>
      <c r="Q27" s="215"/>
      <c r="R27" s="216"/>
      <c r="S27" s="215"/>
      <c r="T27" s="215"/>
      <c r="U27" s="215"/>
      <c r="V27" s="215"/>
      <c r="W27" s="215"/>
      <c r="X27" s="215"/>
      <c r="Y27" s="215"/>
    </row>
    <row r="28" spans="1:25" s="12" customFormat="1" ht="15" customHeight="1" x14ac:dyDescent="0.2">
      <c r="A28" s="360">
        <f>'SCC List'!A24</f>
        <v>20.07</v>
      </c>
      <c r="B28" s="361" t="str">
        <f>'SCC List'!B24</f>
        <v>Elevators, escalators</v>
      </c>
      <c r="C28" s="515"/>
      <c r="D28" s="492">
        <f>'Build Main'!J28</f>
        <v>0</v>
      </c>
      <c r="E28" s="498" t="e">
        <f t="shared" si="0"/>
        <v>#DIV/0!</v>
      </c>
      <c r="F28" s="196"/>
      <c r="G28" s="380" t="e">
        <f t="shared" si="1"/>
        <v>#DIV/0!</v>
      </c>
      <c r="H28" s="499">
        <v>30</v>
      </c>
      <c r="I28" s="500">
        <f t="shared" si="3"/>
        <v>4.4649922293402963E-2</v>
      </c>
      <c r="J28" s="497" t="e">
        <f t="shared" si="4"/>
        <v>#DIV/0!</v>
      </c>
      <c r="K28" s="567"/>
      <c r="L28" s="567"/>
      <c r="M28" s="567"/>
      <c r="N28" s="567"/>
      <c r="O28" s="567"/>
      <c r="P28" s="500"/>
      <c r="Q28" s="215"/>
      <c r="R28" s="216"/>
      <c r="S28" s="215"/>
      <c r="T28" s="215"/>
      <c r="U28" s="215"/>
      <c r="V28" s="215"/>
      <c r="W28" s="215"/>
      <c r="X28" s="215"/>
      <c r="Y28" s="215"/>
    </row>
    <row r="29" spans="1:25" s="11" customFormat="1" ht="15" customHeight="1" x14ac:dyDescent="0.2">
      <c r="A29" s="356" t="str">
        <f>'SCC List'!A25</f>
        <v>30 SUPPORT FACILITIES: YARDS, SHOPS, ADMIN. BLDGS</v>
      </c>
      <c r="B29" s="357"/>
      <c r="C29" s="517"/>
      <c r="D29" s="492">
        <f>'Build Main'!J29</f>
        <v>0</v>
      </c>
      <c r="E29" s="505" t="e">
        <f t="shared" si="0"/>
        <v>#DIV/0!</v>
      </c>
      <c r="F29" s="493">
        <f>SUM(F30:F34)</f>
        <v>0</v>
      </c>
      <c r="G29" s="381" t="e">
        <f t="shared" si="1"/>
        <v>#DIV/0!</v>
      </c>
      <c r="H29" s="494"/>
      <c r="I29" s="500"/>
      <c r="J29" s="492" t="e">
        <f>SUM(J30:J34)</f>
        <v>#DIV/0!</v>
      </c>
      <c r="K29" s="567"/>
      <c r="L29" s="567"/>
      <c r="M29" s="567"/>
      <c r="N29" s="567"/>
      <c r="O29" s="567"/>
      <c r="P29" s="500"/>
      <c r="Q29" s="18"/>
      <c r="R29" s="214"/>
      <c r="S29" s="18"/>
      <c r="T29" s="18"/>
      <c r="U29" s="18"/>
      <c r="V29" s="18"/>
      <c r="W29" s="18"/>
      <c r="X29" s="18"/>
      <c r="Y29" s="18"/>
    </row>
    <row r="30" spans="1:25" s="12" customFormat="1" ht="15" customHeight="1" x14ac:dyDescent="0.2">
      <c r="A30" s="360">
        <f>'SCC List'!A26</f>
        <v>30.01</v>
      </c>
      <c r="B30" s="361" t="str">
        <f>'SCC List'!B26</f>
        <v>Administration Building:  Office, sales, storage, revenue counting</v>
      </c>
      <c r="C30" s="515"/>
      <c r="D30" s="492">
        <f>'Build Main'!J30</f>
        <v>0</v>
      </c>
      <c r="E30" s="498" t="e">
        <f t="shared" si="0"/>
        <v>#DIV/0!</v>
      </c>
      <c r="F30" s="196"/>
      <c r="G30" s="380" t="e">
        <f t="shared" si="1"/>
        <v>#DIV/0!</v>
      </c>
      <c r="H30" s="499">
        <v>50</v>
      </c>
      <c r="I30" s="500">
        <f t="shared" si="3"/>
        <v>3.1823209703696564E-2</v>
      </c>
      <c r="J30" s="497" t="e">
        <f>SUM(G30*I30)</f>
        <v>#DIV/0!</v>
      </c>
      <c r="K30" s="164" t="s">
        <v>257</v>
      </c>
      <c r="L30" s="207"/>
      <c r="M30" s="560">
        <f>L30*I30</f>
        <v>0</v>
      </c>
      <c r="N30" s="867"/>
      <c r="O30" s="560">
        <f>N30*I30</f>
        <v>0</v>
      </c>
      <c r="P30" s="500" t="s">
        <v>254</v>
      </c>
      <c r="Q30" s="974" t="str">
        <f>IF(OR(K30="",K30="No"),"","Describe sustainable design features in the SCC ALI 30.01 field of the 'Project Description' worksheet.")</f>
        <v/>
      </c>
      <c r="R30" s="975"/>
      <c r="S30" s="975"/>
      <c r="T30" s="975"/>
      <c r="U30" s="975"/>
      <c r="V30" s="975"/>
      <c r="W30" s="975"/>
      <c r="X30" s="975"/>
      <c r="Y30" s="975"/>
    </row>
    <row r="31" spans="1:25" s="12" customFormat="1" ht="15" customHeight="1" x14ac:dyDescent="0.2">
      <c r="A31" s="360">
        <f>'SCC List'!A27</f>
        <v>30.02</v>
      </c>
      <c r="B31" s="362" t="str">
        <f>'SCC List'!B27</f>
        <v xml:space="preserve">Light Maintenance Facility </v>
      </c>
      <c r="C31" s="515"/>
      <c r="D31" s="492">
        <f>'Build Main'!J31</f>
        <v>0</v>
      </c>
      <c r="E31" s="498" t="e">
        <f t="shared" si="0"/>
        <v>#DIV/0!</v>
      </c>
      <c r="F31" s="196"/>
      <c r="G31" s="380" t="e">
        <f t="shared" si="1"/>
        <v>#DIV/0!</v>
      </c>
      <c r="H31" s="499">
        <v>50</v>
      </c>
      <c r="I31" s="500">
        <f t="shared" si="3"/>
        <v>3.1823209703696564E-2</v>
      </c>
      <c r="J31" s="497" t="e">
        <f>SUM(G31*I31)</f>
        <v>#DIV/0!</v>
      </c>
      <c r="K31" s="164" t="s">
        <v>257</v>
      </c>
      <c r="L31" s="207"/>
      <c r="M31" s="560">
        <f>L31*I31</f>
        <v>0</v>
      </c>
      <c r="N31" s="867"/>
      <c r="O31" s="560">
        <f t="shared" ref="O31:O33" si="5">N31*I31</f>
        <v>0</v>
      </c>
      <c r="P31" s="500" t="s">
        <v>254</v>
      </c>
      <c r="Q31" s="974" t="str">
        <f>IF(OR(K31="",K31="No"),"","Describe sustainable design features in the SCC ALI 30.02 field of the 'Project Description' worksheet.")</f>
        <v/>
      </c>
      <c r="R31" s="975"/>
      <c r="S31" s="975"/>
      <c r="T31" s="975"/>
      <c r="U31" s="975"/>
      <c r="V31" s="975"/>
      <c r="W31" s="975"/>
      <c r="X31" s="975"/>
      <c r="Y31" s="975"/>
    </row>
    <row r="32" spans="1:25" s="12" customFormat="1" ht="15" customHeight="1" x14ac:dyDescent="0.2">
      <c r="A32" s="360">
        <f>'SCC List'!A28</f>
        <v>30.03</v>
      </c>
      <c r="B32" s="362" t="str">
        <f>'SCC List'!B28</f>
        <v>Heavy Maintenance Facility</v>
      </c>
      <c r="C32" s="515"/>
      <c r="D32" s="492">
        <f>'Build Main'!J32</f>
        <v>0</v>
      </c>
      <c r="E32" s="498" t="e">
        <f t="shared" si="0"/>
        <v>#DIV/0!</v>
      </c>
      <c r="F32" s="196"/>
      <c r="G32" s="380" t="e">
        <f t="shared" si="1"/>
        <v>#DIV/0!</v>
      </c>
      <c r="H32" s="499">
        <v>50</v>
      </c>
      <c r="I32" s="500">
        <f t="shared" si="3"/>
        <v>3.1823209703696564E-2</v>
      </c>
      <c r="J32" s="497" t="e">
        <f>SUM(G32*I32)</f>
        <v>#DIV/0!</v>
      </c>
      <c r="K32" s="164" t="s">
        <v>257</v>
      </c>
      <c r="L32" s="207"/>
      <c r="M32" s="560">
        <f>L32*I32</f>
        <v>0</v>
      </c>
      <c r="N32" s="867"/>
      <c r="O32" s="560">
        <f t="shared" si="5"/>
        <v>0</v>
      </c>
      <c r="P32" s="500" t="s">
        <v>254</v>
      </c>
      <c r="Q32" s="974" t="str">
        <f>IF(OR(K32="",K32="No"),"","Describe sustainable design features in the SCC ALI 30.03 field of the 'Project Description' worksheet.")</f>
        <v/>
      </c>
      <c r="R32" s="975"/>
      <c r="S32" s="975"/>
      <c r="T32" s="975"/>
      <c r="U32" s="975"/>
      <c r="V32" s="975"/>
      <c r="W32" s="975"/>
      <c r="X32" s="975"/>
      <c r="Y32" s="975"/>
    </row>
    <row r="33" spans="1:25" s="12" customFormat="1" ht="15" customHeight="1" x14ac:dyDescent="0.2">
      <c r="A33" s="360">
        <f>'SCC List'!A29</f>
        <v>30.04</v>
      </c>
      <c r="B33" s="362" t="str">
        <f>'SCC List'!B29</f>
        <v>Storage or Maintenance of Way Building</v>
      </c>
      <c r="C33" s="515"/>
      <c r="D33" s="492">
        <f>'Build Main'!J33</f>
        <v>0</v>
      </c>
      <c r="E33" s="498" t="e">
        <f t="shared" si="0"/>
        <v>#DIV/0!</v>
      </c>
      <c r="F33" s="196"/>
      <c r="G33" s="380" t="e">
        <f t="shared" si="1"/>
        <v>#DIV/0!</v>
      </c>
      <c r="H33" s="499">
        <v>50</v>
      </c>
      <c r="I33" s="500">
        <f t="shared" si="3"/>
        <v>3.1823209703696564E-2</v>
      </c>
      <c r="J33" s="497" t="e">
        <f>SUM(G33*I33)</f>
        <v>#DIV/0!</v>
      </c>
      <c r="K33" s="164" t="s">
        <v>257</v>
      </c>
      <c r="L33" s="207"/>
      <c r="M33" s="560">
        <f>L33*I33</f>
        <v>0</v>
      </c>
      <c r="N33" s="867"/>
      <c r="O33" s="560">
        <f t="shared" si="5"/>
        <v>0</v>
      </c>
      <c r="P33" s="500" t="s">
        <v>254</v>
      </c>
      <c r="Q33" s="974" t="str">
        <f>IF(OR(K33="",K33="No"),"","Describe sustainable design features in the SCC ALI 30.04 field of the 'Project Description' worksheet.")</f>
        <v/>
      </c>
      <c r="R33" s="975"/>
      <c r="S33" s="975"/>
      <c r="T33" s="975"/>
      <c r="U33" s="975"/>
      <c r="V33" s="975"/>
      <c r="W33" s="975"/>
      <c r="X33" s="975"/>
      <c r="Y33" s="975"/>
    </row>
    <row r="34" spans="1:25" s="12" customFormat="1" ht="15" customHeight="1" x14ac:dyDescent="0.2">
      <c r="A34" s="360">
        <f>'SCC List'!A30</f>
        <v>30.05</v>
      </c>
      <c r="B34" s="362" t="str">
        <f>'SCC List'!B30</f>
        <v>Yard and Yard Track</v>
      </c>
      <c r="C34" s="515"/>
      <c r="D34" s="492">
        <f>'Build Main'!J34</f>
        <v>0</v>
      </c>
      <c r="E34" s="498" t="e">
        <f t="shared" si="0"/>
        <v>#DIV/0!</v>
      </c>
      <c r="F34" s="196"/>
      <c r="G34" s="380" t="e">
        <f t="shared" si="1"/>
        <v>#DIV/0!</v>
      </c>
      <c r="H34" s="499">
        <v>80</v>
      </c>
      <c r="I34" s="500">
        <f t="shared" si="3"/>
        <v>2.5160705456706331E-2</v>
      </c>
      <c r="J34" s="497" t="e">
        <f>SUM(G34*I34)</f>
        <v>#DIV/0!</v>
      </c>
      <c r="K34" s="567"/>
      <c r="L34" s="567"/>
      <c r="M34" s="567"/>
      <c r="N34" s="567"/>
      <c r="O34" s="567"/>
      <c r="P34" s="500"/>
      <c r="Q34" s="215"/>
      <c r="R34" s="216"/>
      <c r="S34" s="215"/>
      <c r="T34" s="215"/>
      <c r="U34" s="215"/>
      <c r="V34" s="215"/>
      <c r="W34" s="215"/>
      <c r="X34" s="215"/>
      <c r="Y34" s="215"/>
    </row>
    <row r="35" spans="1:25" s="11" customFormat="1" ht="15" customHeight="1" x14ac:dyDescent="0.2">
      <c r="A35" s="356" t="str">
        <f>'SCC List'!A31</f>
        <v>40 SITEWORK &amp; SPECIAL CONDITIONS</v>
      </c>
      <c r="B35" s="363"/>
      <c r="C35" s="517"/>
      <c r="D35" s="492">
        <f>'Build Main'!J35</f>
        <v>0</v>
      </c>
      <c r="E35" s="505" t="e">
        <f t="shared" si="0"/>
        <v>#DIV/0!</v>
      </c>
      <c r="F35" s="493">
        <f>SUM(F36:F43)</f>
        <v>0</v>
      </c>
      <c r="G35" s="381" t="e">
        <f t="shared" si="1"/>
        <v>#DIV/0!</v>
      </c>
      <c r="H35" s="494"/>
      <c r="I35" s="500"/>
      <c r="J35" s="492" t="e">
        <f>SUM(J36:J43)</f>
        <v>#DIV/0!</v>
      </c>
      <c r="K35" s="567"/>
      <c r="L35" s="567"/>
      <c r="M35" s="567"/>
      <c r="N35" s="567"/>
      <c r="O35" s="567"/>
      <c r="P35" s="500"/>
      <c r="Q35" s="18"/>
      <c r="R35" s="214"/>
      <c r="S35" s="18"/>
      <c r="T35" s="18"/>
      <c r="U35" s="18"/>
      <c r="V35" s="18"/>
      <c r="W35" s="18"/>
      <c r="X35" s="18"/>
      <c r="Y35" s="18"/>
    </row>
    <row r="36" spans="1:25" s="12" customFormat="1" ht="15" customHeight="1" x14ac:dyDescent="0.2">
      <c r="A36" s="360">
        <f>'SCC List'!A32</f>
        <v>40.01</v>
      </c>
      <c r="B36" s="361" t="str">
        <f>'SCC List'!B32</f>
        <v>Demolition, Clearing, Earthwork</v>
      </c>
      <c r="C36" s="519"/>
      <c r="D36" s="492">
        <f>'Build Main'!J36</f>
        <v>0</v>
      </c>
      <c r="E36" s="498" t="e">
        <f t="shared" si="0"/>
        <v>#DIV/0!</v>
      </c>
      <c r="F36" s="196"/>
      <c r="G36" s="380" t="e">
        <f t="shared" si="1"/>
        <v>#DIV/0!</v>
      </c>
      <c r="H36" s="499">
        <v>125</v>
      </c>
      <c r="I36" s="500">
        <f t="shared" si="3"/>
        <v>2.1837287967944062E-2</v>
      </c>
      <c r="J36" s="497" t="e">
        <f t="shared" ref="J36:J43" si="6">SUM(G36*I36)</f>
        <v>#DIV/0!</v>
      </c>
      <c r="K36" s="567"/>
      <c r="L36" s="567"/>
      <c r="M36" s="567"/>
      <c r="N36" s="567"/>
      <c r="O36" s="567"/>
      <c r="P36" s="500"/>
      <c r="Q36" s="215"/>
      <c r="R36" s="216"/>
      <c r="S36" s="215"/>
      <c r="T36" s="215"/>
      <c r="U36" s="215"/>
      <c r="V36" s="215"/>
      <c r="W36" s="215"/>
      <c r="X36" s="215"/>
      <c r="Y36" s="215"/>
    </row>
    <row r="37" spans="1:25" s="12" customFormat="1" ht="15.75" customHeight="1" x14ac:dyDescent="0.2">
      <c r="A37" s="360">
        <f>'SCC List'!A33</f>
        <v>40.020000000000003</v>
      </c>
      <c r="B37" s="361" t="str">
        <f>'SCC List'!B33</f>
        <v>Site Utilities, Utility Relocation</v>
      </c>
      <c r="C37" s="519"/>
      <c r="D37" s="492">
        <f>'Build Main'!J37</f>
        <v>0</v>
      </c>
      <c r="E37" s="498" t="e">
        <f t="shared" si="0"/>
        <v>#DIV/0!</v>
      </c>
      <c r="F37" s="196"/>
      <c r="G37" s="380" t="e">
        <f t="shared" si="1"/>
        <v>#DIV/0!</v>
      </c>
      <c r="H37" s="499">
        <v>125</v>
      </c>
      <c r="I37" s="500">
        <f t="shared" si="3"/>
        <v>2.1837287967944062E-2</v>
      </c>
      <c r="J37" s="497" t="e">
        <f t="shared" si="6"/>
        <v>#DIV/0!</v>
      </c>
      <c r="K37" s="567"/>
      <c r="L37" s="567"/>
      <c r="M37" s="567"/>
      <c r="N37" s="567"/>
      <c r="O37" s="567"/>
      <c r="P37" s="500"/>
      <c r="Q37" s="215"/>
      <c r="R37" s="216"/>
      <c r="S37" s="215"/>
      <c r="T37" s="215"/>
      <c r="U37" s="215"/>
      <c r="V37" s="215"/>
      <c r="W37" s="215"/>
      <c r="X37" s="215"/>
      <c r="Y37" s="215"/>
    </row>
    <row r="38" spans="1:25" s="12" customFormat="1" ht="15.75" customHeight="1" x14ac:dyDescent="0.2">
      <c r="A38" s="360">
        <f>'SCC List'!A34</f>
        <v>40.03</v>
      </c>
      <c r="B38" s="361" t="str">
        <f>'SCC List'!B34</f>
        <v>Haz. mat'l, contam'd soil removal/mitigation, ground water treatments</v>
      </c>
      <c r="C38" s="519"/>
      <c r="D38" s="492">
        <f>'Build Main'!J38</f>
        <v>0</v>
      </c>
      <c r="E38" s="498" t="e">
        <f t="shared" si="0"/>
        <v>#DIV/0!</v>
      </c>
      <c r="F38" s="196"/>
      <c r="G38" s="380" t="e">
        <f t="shared" si="1"/>
        <v>#DIV/0!</v>
      </c>
      <c r="H38" s="499">
        <v>125</v>
      </c>
      <c r="I38" s="500">
        <f t="shared" si="3"/>
        <v>2.1837287967944062E-2</v>
      </c>
      <c r="J38" s="497" t="e">
        <f t="shared" si="6"/>
        <v>#DIV/0!</v>
      </c>
      <c r="K38" s="567"/>
      <c r="L38" s="567"/>
      <c r="M38" s="567"/>
      <c r="N38" s="567"/>
      <c r="O38" s="567"/>
      <c r="P38" s="500"/>
      <c r="Q38" s="215"/>
      <c r="R38" s="216"/>
      <c r="S38" s="215"/>
      <c r="T38" s="215"/>
      <c r="U38" s="215"/>
      <c r="V38" s="215"/>
      <c r="W38" s="215"/>
      <c r="X38" s="215"/>
      <c r="Y38" s="215"/>
    </row>
    <row r="39" spans="1:25" s="12" customFormat="1" ht="15.75" customHeight="1" x14ac:dyDescent="0.2">
      <c r="A39" s="360">
        <f>'SCC List'!A35</f>
        <v>40.04</v>
      </c>
      <c r="B39" s="361" t="str">
        <f>'SCC List'!B35</f>
        <v>Environmental mitigation, e.g. wetlands, historic/archeologic, parks</v>
      </c>
      <c r="C39" s="519"/>
      <c r="D39" s="492">
        <f>'Build Main'!J39</f>
        <v>0</v>
      </c>
      <c r="E39" s="498" t="e">
        <f t="shared" si="0"/>
        <v>#DIV/0!</v>
      </c>
      <c r="F39" s="196"/>
      <c r="G39" s="380" t="e">
        <f t="shared" si="1"/>
        <v>#DIV/0!</v>
      </c>
      <c r="H39" s="499">
        <v>125</v>
      </c>
      <c r="I39" s="500">
        <f t="shared" si="3"/>
        <v>2.1837287967944062E-2</v>
      </c>
      <c r="J39" s="497" t="e">
        <f t="shared" si="6"/>
        <v>#DIV/0!</v>
      </c>
      <c r="K39" s="567"/>
      <c r="L39" s="567"/>
      <c r="M39" s="567"/>
      <c r="N39" s="567"/>
      <c r="O39" s="567"/>
      <c r="P39" s="500"/>
      <c r="Q39" s="215"/>
      <c r="R39" s="216"/>
      <c r="S39" s="215"/>
      <c r="T39" s="215"/>
      <c r="U39" s="215"/>
      <c r="V39" s="215"/>
      <c r="W39" s="215"/>
      <c r="X39" s="215"/>
      <c r="Y39" s="215"/>
    </row>
    <row r="40" spans="1:25" s="12" customFormat="1" ht="15.75" customHeight="1" x14ac:dyDescent="0.2">
      <c r="A40" s="360">
        <f>'SCC List'!A36</f>
        <v>40.049999999999997</v>
      </c>
      <c r="B40" s="361" t="str">
        <f>'SCC List'!B36</f>
        <v>Site structures including retaining walls, sound walls</v>
      </c>
      <c r="C40" s="519"/>
      <c r="D40" s="492">
        <f>'Build Main'!J40</f>
        <v>0</v>
      </c>
      <c r="E40" s="498" t="e">
        <f t="shared" si="0"/>
        <v>#DIV/0!</v>
      </c>
      <c r="F40" s="196"/>
      <c r="G40" s="380" t="e">
        <f t="shared" si="1"/>
        <v>#DIV/0!</v>
      </c>
      <c r="H40" s="499">
        <v>80</v>
      </c>
      <c r="I40" s="500">
        <f t="shared" si="3"/>
        <v>2.5160705456706331E-2</v>
      </c>
      <c r="J40" s="497" t="e">
        <f t="shared" si="6"/>
        <v>#DIV/0!</v>
      </c>
      <c r="K40" s="567"/>
      <c r="L40" s="567"/>
      <c r="M40" s="567"/>
      <c r="N40" s="567"/>
      <c r="O40" s="567"/>
      <c r="P40" s="500"/>
      <c r="Q40" s="215"/>
      <c r="R40" s="216"/>
      <c r="S40" s="215"/>
      <c r="T40" s="215"/>
      <c r="U40" s="215"/>
      <c r="V40" s="215"/>
      <c r="W40" s="215"/>
      <c r="X40" s="215"/>
      <c r="Y40" s="215"/>
    </row>
    <row r="41" spans="1:25" s="12" customFormat="1" ht="21.75" customHeight="1" x14ac:dyDescent="0.2">
      <c r="A41" s="508">
        <f>'SCC List'!A37</f>
        <v>40.06</v>
      </c>
      <c r="B41" s="520" t="str">
        <f>'SCC List'!B37</f>
        <v>Pedestrian / bike access and accommodation, landscaping</v>
      </c>
      <c r="C41" s="521"/>
      <c r="D41" s="492">
        <f>'Build Main'!J41</f>
        <v>0</v>
      </c>
      <c r="E41" s="511" t="e">
        <f t="shared" si="0"/>
        <v>#DIV/0!</v>
      </c>
      <c r="F41" s="207"/>
      <c r="G41" s="512" t="e">
        <f t="shared" si="1"/>
        <v>#DIV/0!</v>
      </c>
      <c r="H41" s="513">
        <v>20</v>
      </c>
      <c r="I41" s="514">
        <f t="shared" si="3"/>
        <v>6.1156718125290402E-2</v>
      </c>
      <c r="J41" s="560" t="e">
        <f t="shared" si="6"/>
        <v>#DIV/0!</v>
      </c>
      <c r="K41" s="210" t="s">
        <v>257</v>
      </c>
      <c r="L41" s="207"/>
      <c r="M41" s="560">
        <f>L41*I41</f>
        <v>0</v>
      </c>
      <c r="N41" s="560"/>
      <c r="O41" s="560"/>
      <c r="P41" s="858" t="s">
        <v>287</v>
      </c>
      <c r="Q41" s="976" t="str">
        <f>IF(OR(K41="",K41="No"),"","All proposed bicycle and pedestrian improvements must be consistent with FTA’s Bicycle and Pedestrian policy.")</f>
        <v/>
      </c>
      <c r="R41" s="977"/>
      <c r="S41" s="977"/>
      <c r="T41" s="977"/>
      <c r="U41" s="977"/>
      <c r="V41" s="977"/>
      <c r="W41" s="977"/>
      <c r="X41" s="977"/>
      <c r="Y41" s="977"/>
    </row>
    <row r="42" spans="1:25" s="12" customFormat="1" ht="15.75" customHeight="1" x14ac:dyDescent="0.2">
      <c r="A42" s="360">
        <f>'SCC List'!A38</f>
        <v>40.07</v>
      </c>
      <c r="B42" s="364" t="str">
        <f>'SCC List'!B38</f>
        <v>Automobile, bus, van accessways including roads, parking lots</v>
      </c>
      <c r="C42" s="519"/>
      <c r="D42" s="492">
        <f>'Build Main'!J42</f>
        <v>0</v>
      </c>
      <c r="E42" s="498" t="e">
        <f t="shared" si="0"/>
        <v>#DIV/0!</v>
      </c>
      <c r="F42" s="196"/>
      <c r="G42" s="380" t="e">
        <f t="shared" si="1"/>
        <v>#DIV/0!</v>
      </c>
      <c r="H42" s="499">
        <v>20</v>
      </c>
      <c r="I42" s="500">
        <f t="shared" si="3"/>
        <v>6.1156718125290402E-2</v>
      </c>
      <c r="J42" s="497" t="e">
        <f t="shared" si="6"/>
        <v>#DIV/0!</v>
      </c>
      <c r="K42" s="567"/>
      <c r="L42" s="567"/>
      <c r="M42" s="567"/>
      <c r="N42" s="567"/>
      <c r="O42" s="567"/>
      <c r="P42" s="500"/>
      <c r="Q42" s="215"/>
      <c r="R42" s="216"/>
      <c r="S42" s="215"/>
      <c r="T42" s="215"/>
      <c r="U42" s="215"/>
      <c r="V42" s="215"/>
      <c r="W42" s="215"/>
      <c r="X42" s="215"/>
      <c r="Y42" s="215"/>
    </row>
    <row r="43" spans="1:25" s="12" customFormat="1" ht="15.75" customHeight="1" x14ac:dyDescent="0.2">
      <c r="A43" s="360">
        <f>'SCC List'!A39</f>
        <v>40.08</v>
      </c>
      <c r="B43" s="361" t="str">
        <f>'SCC List'!B39</f>
        <v>Temporary Facilities and other indirect costs during construction</v>
      </c>
      <c r="C43" s="519"/>
      <c r="D43" s="492">
        <f>'Build Main'!J43</f>
        <v>0</v>
      </c>
      <c r="E43" s="498" t="e">
        <f t="shared" si="0"/>
        <v>#DIV/0!</v>
      </c>
      <c r="F43" s="196"/>
      <c r="G43" s="380" t="e">
        <f t="shared" si="1"/>
        <v>#DIV/0!</v>
      </c>
      <c r="H43" s="499">
        <v>100</v>
      </c>
      <c r="I43" s="500">
        <f t="shared" si="3"/>
        <v>2.3202743537626972E-2</v>
      </c>
      <c r="J43" s="497" t="e">
        <f t="shared" si="6"/>
        <v>#DIV/0!</v>
      </c>
      <c r="K43" s="567"/>
      <c r="L43" s="567"/>
      <c r="M43" s="567"/>
      <c r="N43" s="567"/>
      <c r="O43" s="567"/>
      <c r="P43" s="500"/>
      <c r="Q43" s="215"/>
      <c r="R43" s="216"/>
      <c r="S43" s="215"/>
      <c r="T43" s="215"/>
      <c r="U43" s="215"/>
      <c r="V43" s="215"/>
      <c r="W43" s="215"/>
      <c r="X43" s="215"/>
      <c r="Y43" s="215"/>
    </row>
    <row r="44" spans="1:25" s="11" customFormat="1" ht="15" customHeight="1" x14ac:dyDescent="0.2">
      <c r="A44" s="356" t="str">
        <f>'SCC List'!A40</f>
        <v>50  SYSTEMS</v>
      </c>
      <c r="B44" s="357"/>
      <c r="C44" s="517"/>
      <c r="D44" s="492">
        <f>'Build Main'!J44</f>
        <v>0</v>
      </c>
      <c r="E44" s="505" t="e">
        <f t="shared" si="0"/>
        <v>#DIV/0!</v>
      </c>
      <c r="F44" s="493">
        <f>SUM(F45:F51)</f>
        <v>0</v>
      </c>
      <c r="G44" s="381" t="e">
        <f t="shared" si="1"/>
        <v>#DIV/0!</v>
      </c>
      <c r="H44" s="494"/>
      <c r="I44" s="500"/>
      <c r="J44" s="492" t="e">
        <f>SUM(J45:J51)</f>
        <v>#DIV/0!</v>
      </c>
      <c r="K44" s="567"/>
      <c r="L44" s="567"/>
      <c r="M44" s="567"/>
      <c r="N44" s="567"/>
      <c r="O44" s="567"/>
      <c r="P44" s="500"/>
      <c r="Q44" s="18"/>
      <c r="R44" s="214"/>
      <c r="S44" s="18"/>
      <c r="T44" s="18"/>
      <c r="U44" s="18"/>
      <c r="V44" s="18"/>
      <c r="W44" s="18"/>
      <c r="X44" s="18"/>
      <c r="Y44" s="18"/>
    </row>
    <row r="45" spans="1:25" s="12" customFormat="1" ht="15" customHeight="1" x14ac:dyDescent="0.2">
      <c r="A45" s="360">
        <f>'SCC List'!A41</f>
        <v>50.01</v>
      </c>
      <c r="B45" s="361" t="str">
        <f>'SCC List'!B41</f>
        <v>Train control and signals</v>
      </c>
      <c r="C45" s="502"/>
      <c r="D45" s="492">
        <f>'Build Main'!J45</f>
        <v>0</v>
      </c>
      <c r="E45" s="498" t="e">
        <f t="shared" si="0"/>
        <v>#DIV/0!</v>
      </c>
      <c r="F45" s="196"/>
      <c r="G45" s="380" t="e">
        <f t="shared" si="1"/>
        <v>#DIV/0!</v>
      </c>
      <c r="H45" s="499">
        <v>30</v>
      </c>
      <c r="I45" s="500">
        <f t="shared" si="3"/>
        <v>4.4649922293402963E-2</v>
      </c>
      <c r="J45" s="497" t="e">
        <f t="shared" ref="J45:J51" si="7">SUM(G45*I45)</f>
        <v>#DIV/0!</v>
      </c>
      <c r="K45" s="567"/>
      <c r="L45" s="567"/>
      <c r="M45" s="567"/>
      <c r="N45" s="567"/>
      <c r="O45" s="567"/>
      <c r="P45" s="500"/>
      <c r="Q45" s="215"/>
      <c r="R45" s="216"/>
      <c r="S45" s="215"/>
      <c r="T45" s="215"/>
      <c r="U45" s="215"/>
      <c r="V45" s="215"/>
      <c r="W45" s="215"/>
      <c r="X45" s="215"/>
      <c r="Y45" s="215"/>
    </row>
    <row r="46" spans="1:25" s="12" customFormat="1" ht="15" customHeight="1" x14ac:dyDescent="0.2">
      <c r="A46" s="360">
        <f>'SCC List'!A42</f>
        <v>50.02</v>
      </c>
      <c r="B46" s="361" t="str">
        <f>'SCC List'!B42</f>
        <v>Traffic signals and crossing protection</v>
      </c>
      <c r="C46" s="519"/>
      <c r="D46" s="492">
        <f>'Build Main'!J46</f>
        <v>0</v>
      </c>
      <c r="E46" s="498" t="e">
        <f t="shared" si="0"/>
        <v>#DIV/0!</v>
      </c>
      <c r="F46" s="196"/>
      <c r="G46" s="380" t="e">
        <f t="shared" si="1"/>
        <v>#DIV/0!</v>
      </c>
      <c r="H46" s="499">
        <v>30</v>
      </c>
      <c r="I46" s="500">
        <f t="shared" si="3"/>
        <v>4.4649922293402963E-2</v>
      </c>
      <c r="J46" s="497" t="e">
        <f t="shared" si="7"/>
        <v>#DIV/0!</v>
      </c>
      <c r="K46" s="567"/>
      <c r="L46" s="567"/>
      <c r="M46" s="567"/>
      <c r="N46" s="567"/>
      <c r="O46" s="567"/>
      <c r="P46" s="500"/>
      <c r="Q46" s="215"/>
      <c r="R46" s="216"/>
      <c r="S46" s="215"/>
      <c r="T46" s="215"/>
      <c r="U46" s="215"/>
      <c r="V46" s="215"/>
      <c r="W46" s="215"/>
      <c r="X46" s="215"/>
      <c r="Y46" s="215"/>
    </row>
    <row r="47" spans="1:25" s="12" customFormat="1" ht="15" customHeight="1" x14ac:dyDescent="0.2">
      <c r="A47" s="360">
        <f>'SCC List'!A43</f>
        <v>50.03</v>
      </c>
      <c r="B47" s="361" t="str">
        <f>'SCC List'!B43</f>
        <v xml:space="preserve">Traction power supply:  substations </v>
      </c>
      <c r="C47" s="519"/>
      <c r="D47" s="492">
        <f>'Build Main'!J47</f>
        <v>0</v>
      </c>
      <c r="E47" s="498" t="e">
        <f t="shared" si="0"/>
        <v>#DIV/0!</v>
      </c>
      <c r="F47" s="196"/>
      <c r="G47" s="380" t="e">
        <f t="shared" si="1"/>
        <v>#DIV/0!</v>
      </c>
      <c r="H47" s="499">
        <v>50</v>
      </c>
      <c r="I47" s="500">
        <f t="shared" si="3"/>
        <v>3.1823209703696564E-2</v>
      </c>
      <c r="J47" s="497" t="e">
        <f t="shared" si="7"/>
        <v>#DIV/0!</v>
      </c>
      <c r="K47" s="567"/>
      <c r="L47" s="567"/>
      <c r="M47" s="567"/>
      <c r="N47" s="567"/>
      <c r="O47" s="567"/>
      <c r="P47" s="500"/>
      <c r="Q47" s="215"/>
      <c r="R47" s="216"/>
      <c r="S47" s="215"/>
      <c r="T47" s="215"/>
      <c r="U47" s="215"/>
      <c r="V47" s="215"/>
      <c r="W47" s="215"/>
      <c r="X47" s="215"/>
      <c r="Y47" s="215"/>
    </row>
    <row r="48" spans="1:25" s="12" customFormat="1" ht="15" customHeight="1" x14ac:dyDescent="0.2">
      <c r="A48" s="360">
        <f>'SCC List'!A44</f>
        <v>50.04</v>
      </c>
      <c r="B48" s="361" t="str">
        <f>'SCC List'!B44</f>
        <v>Traction power distribution:  catenary and third rail</v>
      </c>
      <c r="C48" s="519"/>
      <c r="D48" s="492">
        <f>'Build Main'!J48</f>
        <v>0</v>
      </c>
      <c r="E48" s="498" t="e">
        <f t="shared" si="0"/>
        <v>#DIV/0!</v>
      </c>
      <c r="F48" s="196"/>
      <c r="G48" s="380" t="e">
        <f t="shared" si="1"/>
        <v>#DIV/0!</v>
      </c>
      <c r="H48" s="499">
        <v>30</v>
      </c>
      <c r="I48" s="500">
        <f t="shared" si="3"/>
        <v>4.4649922293402963E-2</v>
      </c>
      <c r="J48" s="497" t="e">
        <f t="shared" si="7"/>
        <v>#DIV/0!</v>
      </c>
      <c r="K48" s="567"/>
      <c r="L48" s="567"/>
      <c r="M48" s="567"/>
      <c r="N48" s="567"/>
      <c r="O48" s="567"/>
      <c r="P48" s="500"/>
      <c r="Q48" s="215"/>
      <c r="R48" s="216"/>
      <c r="S48" s="215"/>
      <c r="T48" s="215"/>
      <c r="U48" s="215"/>
      <c r="V48" s="215"/>
      <c r="W48" s="215"/>
      <c r="X48" s="215"/>
      <c r="Y48" s="215"/>
    </row>
    <row r="49" spans="1:75" s="12" customFormat="1" ht="15" customHeight="1" x14ac:dyDescent="0.2">
      <c r="A49" s="360">
        <f>'SCC List'!A45</f>
        <v>50.05</v>
      </c>
      <c r="B49" s="361" t="str">
        <f>'SCC List'!B45</f>
        <v>Communications</v>
      </c>
      <c r="C49" s="519"/>
      <c r="D49" s="492">
        <f>'Build Main'!J49</f>
        <v>0</v>
      </c>
      <c r="E49" s="498" t="e">
        <f t="shared" si="0"/>
        <v>#DIV/0!</v>
      </c>
      <c r="F49" s="196"/>
      <c r="G49" s="380" t="e">
        <f t="shared" si="1"/>
        <v>#DIV/0!</v>
      </c>
      <c r="H49" s="499">
        <v>20</v>
      </c>
      <c r="I49" s="500">
        <f t="shared" si="3"/>
        <v>6.1156718125290402E-2</v>
      </c>
      <c r="J49" s="497" t="e">
        <f t="shared" si="7"/>
        <v>#DIV/0!</v>
      </c>
      <c r="K49" s="567"/>
      <c r="L49" s="567"/>
      <c r="M49" s="567"/>
      <c r="N49" s="567"/>
      <c r="O49" s="567"/>
      <c r="P49" s="500"/>
      <c r="Q49" s="215"/>
      <c r="R49" s="216"/>
      <c r="S49" s="215"/>
      <c r="T49" s="215"/>
      <c r="U49" s="215"/>
      <c r="V49" s="215"/>
      <c r="W49" s="215"/>
      <c r="X49" s="215"/>
      <c r="Y49" s="215"/>
    </row>
    <row r="50" spans="1:75" s="12" customFormat="1" ht="15" customHeight="1" x14ac:dyDescent="0.2">
      <c r="A50" s="360">
        <f>'SCC List'!A46</f>
        <v>50.06</v>
      </c>
      <c r="B50" s="361" t="str">
        <f>'SCC List'!B46</f>
        <v>Fare collection system and equipment</v>
      </c>
      <c r="C50" s="519"/>
      <c r="D50" s="492">
        <f>'Build Main'!J50</f>
        <v>0</v>
      </c>
      <c r="E50" s="498" t="e">
        <f t="shared" si="0"/>
        <v>#DIV/0!</v>
      </c>
      <c r="F50" s="196"/>
      <c r="G50" s="380" t="e">
        <f t="shared" si="1"/>
        <v>#DIV/0!</v>
      </c>
      <c r="H50" s="499">
        <v>25</v>
      </c>
      <c r="I50" s="500">
        <f t="shared" si="3"/>
        <v>5.1220438417394744E-2</v>
      </c>
      <c r="J50" s="497" t="e">
        <f t="shared" si="7"/>
        <v>#DIV/0!</v>
      </c>
      <c r="K50" s="567"/>
      <c r="L50" s="567"/>
      <c r="M50" s="567"/>
      <c r="N50" s="567"/>
      <c r="O50" s="567"/>
      <c r="P50" s="500"/>
      <c r="Q50" s="215"/>
      <c r="R50" s="216"/>
      <c r="S50" s="215"/>
      <c r="T50" s="215"/>
      <c r="U50" s="215"/>
      <c r="V50" s="215"/>
      <c r="W50" s="215"/>
      <c r="X50" s="215"/>
      <c r="Y50" s="215"/>
    </row>
    <row r="51" spans="1:75" s="12" customFormat="1" ht="15" customHeight="1" x14ac:dyDescent="0.2">
      <c r="A51" s="360">
        <f>'SCC List'!A47</f>
        <v>50.07</v>
      </c>
      <c r="B51" s="361" t="str">
        <f>'SCC List'!B47</f>
        <v>Central Control</v>
      </c>
      <c r="C51" s="522"/>
      <c r="D51" s="492">
        <f>'Build Main'!J51</f>
        <v>0</v>
      </c>
      <c r="E51" s="498" t="e">
        <f t="shared" si="0"/>
        <v>#DIV/0!</v>
      </c>
      <c r="F51" s="196"/>
      <c r="G51" s="380" t="e">
        <f t="shared" si="1"/>
        <v>#DIV/0!</v>
      </c>
      <c r="H51" s="499">
        <v>30</v>
      </c>
      <c r="I51" s="500">
        <f t="shared" si="3"/>
        <v>4.4649922293402963E-2</v>
      </c>
      <c r="J51" s="497" t="e">
        <f t="shared" si="7"/>
        <v>#DIV/0!</v>
      </c>
      <c r="K51" s="567"/>
      <c r="L51" s="567"/>
      <c r="M51" s="567"/>
      <c r="N51" s="567"/>
      <c r="O51" s="567"/>
      <c r="P51" s="500"/>
      <c r="Q51" s="215"/>
      <c r="R51" s="216"/>
      <c r="S51" s="215"/>
      <c r="T51" s="215"/>
      <c r="U51" s="215"/>
      <c r="V51" s="215"/>
      <c r="W51" s="215"/>
      <c r="X51" s="215"/>
      <c r="Y51" s="215"/>
    </row>
    <row r="52" spans="1:75" s="29" customFormat="1" ht="15.95" customHeight="1" x14ac:dyDescent="0.2">
      <c r="A52" s="999" t="str">
        <f>'SCC Definitions'!A51:B51</f>
        <v>Construction Subtotal (10 - 50)</v>
      </c>
      <c r="B52" s="1000"/>
      <c r="C52" s="517"/>
      <c r="D52" s="492">
        <f>'Build Main'!J52</f>
        <v>0</v>
      </c>
      <c r="E52" s="523" t="e">
        <f t="shared" si="0"/>
        <v>#DIV/0!</v>
      </c>
      <c r="F52" s="493">
        <f>SUM(F44,F35,F29,F21,F7)</f>
        <v>0</v>
      </c>
      <c r="G52" s="381" t="e">
        <f>SUM(G44,G35,G29,G21,G7)</f>
        <v>#DIV/0!</v>
      </c>
      <c r="H52" s="494"/>
      <c r="I52" s="494"/>
      <c r="J52" s="492" t="e">
        <f>SUM(J44,J35,J29,J21,J7)</f>
        <v>#DIV/0!</v>
      </c>
      <c r="K52" s="567"/>
      <c r="L52" s="567"/>
      <c r="M52" s="567"/>
      <c r="N52" s="567"/>
      <c r="O52" s="567"/>
      <c r="P52" s="494"/>
      <c r="Q52" s="18"/>
      <c r="R52" s="214"/>
      <c r="S52" s="18"/>
      <c r="T52" s="18"/>
      <c r="U52" s="18"/>
      <c r="V52" s="18"/>
      <c r="W52" s="18"/>
      <c r="X52" s="18"/>
      <c r="Y52" s="18"/>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row>
    <row r="53" spans="1:75" s="11" customFormat="1" ht="15" x14ac:dyDescent="0.2">
      <c r="A53" s="356" t="str">
        <f>'SCC List'!A48:B48</f>
        <v>60 ROW, LAND, EXISTING IMPROVEMENTS</v>
      </c>
      <c r="B53" s="363"/>
      <c r="C53" s="524"/>
      <c r="D53" s="492">
        <f>'Build Main'!J53</f>
        <v>0</v>
      </c>
      <c r="E53" s="523"/>
      <c r="F53" s="525">
        <f>SUM(F54:F55)</f>
        <v>0</v>
      </c>
      <c r="G53" s="381">
        <f t="shared" ref="G53:G63" si="8">SUM(D53:F53)</f>
        <v>0</v>
      </c>
      <c r="H53" s="494"/>
      <c r="I53" s="494"/>
      <c r="J53" s="492">
        <f>SUM(J54:J55)</f>
        <v>0</v>
      </c>
      <c r="K53" s="567"/>
      <c r="L53" s="567"/>
      <c r="M53" s="567"/>
      <c r="N53" s="567"/>
      <c r="O53" s="567"/>
      <c r="P53" s="494"/>
      <c r="Q53" s="18"/>
      <c r="R53" s="214"/>
      <c r="S53" s="18"/>
      <c r="T53" s="18"/>
      <c r="U53" s="18"/>
      <c r="V53" s="18"/>
      <c r="W53" s="18"/>
      <c r="X53" s="18"/>
      <c r="Y53" s="18"/>
    </row>
    <row r="54" spans="1:75" s="12" customFormat="1" ht="15" x14ac:dyDescent="0.2">
      <c r="A54" s="360">
        <f>'SCC List'!A49</f>
        <v>60.01</v>
      </c>
      <c r="B54" s="361" t="str">
        <f>'SCC List'!B49</f>
        <v xml:space="preserve">Purchase or lease of real estate  </v>
      </c>
      <c r="C54" s="526"/>
      <c r="D54" s="492">
        <f>'Build Main'!J54</f>
        <v>0</v>
      </c>
      <c r="E54" s="527"/>
      <c r="F54" s="197"/>
      <c r="G54" s="380">
        <f t="shared" si="8"/>
        <v>0</v>
      </c>
      <c r="H54" s="499">
        <v>125</v>
      </c>
      <c r="I54" s="500">
        <f t="shared" ref="I54:I63" si="9">0.02/(1-(1+ 0.02)^-H54)</f>
        <v>2.1837287967944062E-2</v>
      </c>
      <c r="J54" s="497">
        <f>SUM(G54*I54)</f>
        <v>0</v>
      </c>
      <c r="K54" s="567"/>
      <c r="L54" s="567"/>
      <c r="M54" s="497"/>
      <c r="N54" s="497"/>
      <c r="O54" s="497"/>
      <c r="P54" s="500"/>
      <c r="Q54" s="215"/>
      <c r="R54" s="216"/>
      <c r="S54" s="215"/>
      <c r="T54" s="215"/>
      <c r="U54" s="215"/>
      <c r="V54" s="215"/>
      <c r="W54" s="215"/>
      <c r="X54" s="215"/>
      <c r="Y54" s="215"/>
    </row>
    <row r="55" spans="1:75" s="12" customFormat="1" ht="15" x14ac:dyDescent="0.2">
      <c r="A55" s="360">
        <f>'SCC List'!A50</f>
        <v>60.02</v>
      </c>
      <c r="B55" s="361" t="str">
        <f>'SCC List'!B50</f>
        <v>Relocation of existing households and businesses</v>
      </c>
      <c r="C55" s="522"/>
      <c r="D55" s="492">
        <f>'Build Main'!J55</f>
        <v>0</v>
      </c>
      <c r="E55" s="527"/>
      <c r="F55" s="197"/>
      <c r="G55" s="380">
        <f t="shared" si="8"/>
        <v>0</v>
      </c>
      <c r="H55" s="499">
        <v>125</v>
      </c>
      <c r="I55" s="500">
        <f t="shared" si="9"/>
        <v>2.1837287967944062E-2</v>
      </c>
      <c r="J55" s="497">
        <f>SUM(G55*I55)</f>
        <v>0</v>
      </c>
      <c r="K55" s="567"/>
      <c r="L55" s="567"/>
      <c r="M55" s="497"/>
      <c r="N55" s="497"/>
      <c r="O55" s="497"/>
      <c r="P55" s="500"/>
      <c r="Q55" s="215"/>
      <c r="R55" s="216"/>
      <c r="S55" s="215"/>
      <c r="T55" s="215"/>
      <c r="U55" s="215"/>
      <c r="V55" s="215"/>
      <c r="W55" s="215"/>
      <c r="X55" s="215"/>
      <c r="Y55" s="215"/>
    </row>
    <row r="56" spans="1:75" s="11" customFormat="1" ht="15" customHeight="1" x14ac:dyDescent="0.2">
      <c r="A56" s="365" t="str">
        <f>'SCC List'!A51</f>
        <v>70 VEHICLES (number)</v>
      </c>
      <c r="B56" s="357"/>
      <c r="C56" s="504">
        <f>SUM(C57:C63)</f>
        <v>0</v>
      </c>
      <c r="D56" s="492">
        <f>'Build Main'!J56</f>
        <v>0</v>
      </c>
      <c r="E56" s="528"/>
      <c r="F56" s="525">
        <f>SUM(F57:F63)</f>
        <v>0</v>
      </c>
      <c r="G56" s="381">
        <f t="shared" si="8"/>
        <v>0</v>
      </c>
      <c r="H56" s="494"/>
      <c r="I56" s="500"/>
      <c r="J56" s="492">
        <f>SUM(J57:J63)</f>
        <v>0</v>
      </c>
      <c r="K56" s="567"/>
      <c r="L56" s="567"/>
      <c r="M56" s="567"/>
      <c r="N56" s="567"/>
      <c r="O56" s="567"/>
      <c r="P56" s="500"/>
      <c r="Q56" s="18"/>
      <c r="R56" s="214"/>
      <c r="S56" s="18"/>
      <c r="T56" s="18"/>
      <c r="U56" s="18"/>
      <c r="V56" s="18"/>
      <c r="W56" s="18"/>
      <c r="X56" s="18"/>
      <c r="Y56" s="18"/>
    </row>
    <row r="57" spans="1:75" s="12" customFormat="1" ht="15" customHeight="1" x14ac:dyDescent="0.2">
      <c r="A57" s="360">
        <f>'SCC List'!A52</f>
        <v>70.010000000000005</v>
      </c>
      <c r="B57" s="361" t="str">
        <f>'SCC List'!B52</f>
        <v>Light Rail</v>
      </c>
      <c r="C57" s="529">
        <f>'Build Main'!C57</f>
        <v>0</v>
      </c>
      <c r="D57" s="492">
        <f>'Build Main'!J57</f>
        <v>0</v>
      </c>
      <c r="E57" s="527"/>
      <c r="F57" s="197"/>
      <c r="G57" s="380">
        <f t="shared" si="8"/>
        <v>0</v>
      </c>
      <c r="H57" s="530">
        <v>25</v>
      </c>
      <c r="I57" s="500">
        <f t="shared" si="9"/>
        <v>5.1220438417394744E-2</v>
      </c>
      <c r="J57" s="497">
        <f t="shared" ref="J57:J63" si="10">SUM(G57*I57)</f>
        <v>0</v>
      </c>
      <c r="K57" s="567"/>
      <c r="L57" s="567"/>
      <c r="M57" s="497"/>
      <c r="N57" s="497"/>
      <c r="O57" s="497"/>
      <c r="P57" s="500"/>
      <c r="Q57" s="215"/>
      <c r="R57" s="216"/>
      <c r="S57" s="215"/>
      <c r="T57" s="215"/>
      <c r="U57" s="215"/>
      <c r="V57" s="215"/>
      <c r="W57" s="215"/>
      <c r="X57" s="215"/>
      <c r="Y57" s="215"/>
    </row>
    <row r="58" spans="1:75" s="12" customFormat="1" ht="15" customHeight="1" x14ac:dyDescent="0.2">
      <c r="A58" s="360">
        <f>'SCC List'!A53</f>
        <v>70.02</v>
      </c>
      <c r="B58" s="361" t="str">
        <f>'SCC List'!B53</f>
        <v>Heavy Rail</v>
      </c>
      <c r="C58" s="529">
        <f>'Build Main'!C58</f>
        <v>0</v>
      </c>
      <c r="D58" s="492">
        <f>'Build Main'!J58</f>
        <v>0</v>
      </c>
      <c r="E58" s="527"/>
      <c r="F58" s="197"/>
      <c r="G58" s="380">
        <f t="shared" si="8"/>
        <v>0</v>
      </c>
      <c r="H58" s="499">
        <v>25</v>
      </c>
      <c r="I58" s="500">
        <f t="shared" si="9"/>
        <v>5.1220438417394744E-2</v>
      </c>
      <c r="J58" s="497">
        <f t="shared" si="10"/>
        <v>0</v>
      </c>
      <c r="K58" s="567"/>
      <c r="L58" s="567"/>
      <c r="M58" s="497"/>
      <c r="N58" s="497"/>
      <c r="O58" s="497"/>
      <c r="P58" s="500"/>
      <c r="Q58" s="215"/>
      <c r="R58" s="216"/>
      <c r="S58" s="215"/>
      <c r="T58" s="215"/>
      <c r="U58" s="215"/>
      <c r="V58" s="215"/>
      <c r="W58" s="215"/>
      <c r="X58" s="215"/>
      <c r="Y58" s="215"/>
    </row>
    <row r="59" spans="1:75" s="12" customFormat="1" ht="15" customHeight="1" x14ac:dyDescent="0.2">
      <c r="A59" s="360">
        <f>'SCC List'!A54</f>
        <v>70.03</v>
      </c>
      <c r="B59" s="361" t="str">
        <f>'SCC List'!B54</f>
        <v>Commuter Rail</v>
      </c>
      <c r="C59" s="529">
        <f>'Build Main'!C59</f>
        <v>0</v>
      </c>
      <c r="D59" s="492">
        <f>'Build Main'!J59</f>
        <v>0</v>
      </c>
      <c r="E59" s="527"/>
      <c r="F59" s="197"/>
      <c r="G59" s="380">
        <f t="shared" si="8"/>
        <v>0</v>
      </c>
      <c r="H59" s="499">
        <v>25</v>
      </c>
      <c r="I59" s="500">
        <f t="shared" si="9"/>
        <v>5.1220438417394744E-2</v>
      </c>
      <c r="J59" s="497">
        <f t="shared" si="10"/>
        <v>0</v>
      </c>
      <c r="K59" s="567"/>
      <c r="L59" s="567"/>
      <c r="M59" s="497"/>
      <c r="N59" s="497"/>
      <c r="O59" s="497"/>
      <c r="P59" s="500"/>
      <c r="Q59" s="215"/>
      <c r="R59" s="216"/>
      <c r="S59" s="215"/>
      <c r="T59" s="215"/>
      <c r="U59" s="215"/>
      <c r="V59" s="215"/>
      <c r="W59" s="215"/>
      <c r="X59" s="215"/>
      <c r="Y59" s="215"/>
    </row>
    <row r="60" spans="1:75" s="12" customFormat="1" ht="15" customHeight="1" x14ac:dyDescent="0.2">
      <c r="A60" s="360">
        <f>'SCC List'!A55</f>
        <v>70.040000000000006</v>
      </c>
      <c r="B60" s="361" t="str">
        <f>'SCC List'!B55</f>
        <v>Bus</v>
      </c>
      <c r="C60" s="529">
        <f>'Build Main'!C60</f>
        <v>0</v>
      </c>
      <c r="D60" s="492">
        <f>'Build Main'!J60</f>
        <v>0</v>
      </c>
      <c r="E60" s="527"/>
      <c r="F60" s="197"/>
      <c r="G60" s="380">
        <f t="shared" si="8"/>
        <v>0</v>
      </c>
      <c r="H60" s="84" t="s">
        <v>121</v>
      </c>
      <c r="I60" s="500">
        <f t="shared" si="9"/>
        <v>9.4559596622951519E-2</v>
      </c>
      <c r="J60" s="497">
        <f t="shared" si="10"/>
        <v>0</v>
      </c>
      <c r="K60" s="210" t="s">
        <v>257</v>
      </c>
      <c r="L60" s="207"/>
      <c r="M60" s="560">
        <f>L60*I60</f>
        <v>0</v>
      </c>
      <c r="N60" s="560"/>
      <c r="O60" s="560"/>
      <c r="P60" s="500" t="s">
        <v>270</v>
      </c>
      <c r="Q60" s="976" t="str">
        <f>IF(OR(K60="",K60="No"),"","Specify clean fuel propulsion type in the SCC ALI 70.04 field of the 'Project Description' worksheet.")</f>
        <v/>
      </c>
      <c r="R60" s="977"/>
      <c r="S60" s="977"/>
      <c r="T60" s="977"/>
      <c r="U60" s="977"/>
      <c r="V60" s="977"/>
      <c r="W60" s="977"/>
      <c r="X60" s="977"/>
      <c r="Y60" s="977"/>
    </row>
    <row r="61" spans="1:75" s="12" customFormat="1" ht="15" customHeight="1" x14ac:dyDescent="0.2">
      <c r="A61" s="360">
        <f>'SCC List'!A56</f>
        <v>70.05</v>
      </c>
      <c r="B61" s="361" t="str">
        <f>'SCC List'!B56</f>
        <v>Other</v>
      </c>
      <c r="C61" s="529">
        <f>'Build Main'!C61</f>
        <v>0</v>
      </c>
      <c r="D61" s="492">
        <f>'Build Main'!J61</f>
        <v>0</v>
      </c>
      <c r="E61" s="527"/>
      <c r="F61" s="197"/>
      <c r="G61" s="380">
        <f t="shared" si="8"/>
        <v>0</v>
      </c>
      <c r="H61" s="743">
        <v>12</v>
      </c>
      <c r="I61" s="500">
        <f t="shared" si="9"/>
        <v>9.4559596622951519E-2</v>
      </c>
      <c r="J61" s="497">
        <f t="shared" si="10"/>
        <v>0</v>
      </c>
      <c r="K61" s="497"/>
      <c r="L61" s="497"/>
      <c r="M61" s="497"/>
      <c r="N61" s="497"/>
      <c r="O61" s="497"/>
      <c r="P61" s="500"/>
      <c r="Q61" s="215"/>
      <c r="R61" s="216"/>
      <c r="S61" s="215"/>
      <c r="T61" s="215"/>
      <c r="U61" s="215"/>
      <c r="V61" s="215"/>
      <c r="W61" s="215"/>
      <c r="X61" s="215"/>
      <c r="Y61" s="215"/>
    </row>
    <row r="62" spans="1:75" s="12" customFormat="1" ht="15" customHeight="1" x14ac:dyDescent="0.2">
      <c r="A62" s="360">
        <f>'SCC List'!A57</f>
        <v>70.06</v>
      </c>
      <c r="B62" s="361" t="str">
        <f>'SCC List'!B57</f>
        <v>Non-revenue vehicles</v>
      </c>
      <c r="C62" s="529">
        <f>'Build Main'!C62</f>
        <v>0</v>
      </c>
      <c r="D62" s="492">
        <f>'Build Main'!J62</f>
        <v>0</v>
      </c>
      <c r="E62" s="527"/>
      <c r="F62" s="197"/>
      <c r="G62" s="380">
        <f t="shared" si="8"/>
        <v>0</v>
      </c>
      <c r="H62" s="743">
        <v>12</v>
      </c>
      <c r="I62" s="500">
        <f t="shared" si="9"/>
        <v>9.4559596622951519E-2</v>
      </c>
      <c r="J62" s="497">
        <f t="shared" si="10"/>
        <v>0</v>
      </c>
      <c r="K62" s="497"/>
      <c r="L62" s="497"/>
      <c r="M62" s="497"/>
      <c r="N62" s="497"/>
      <c r="O62" s="497"/>
      <c r="P62" s="500"/>
      <c r="Q62" s="215"/>
      <c r="R62" s="216"/>
      <c r="S62" s="215"/>
      <c r="T62" s="215"/>
      <c r="U62" s="215"/>
      <c r="V62" s="215"/>
      <c r="W62" s="215"/>
      <c r="X62" s="215"/>
      <c r="Y62" s="215"/>
    </row>
    <row r="63" spans="1:75" s="12" customFormat="1" ht="15" customHeight="1" x14ac:dyDescent="0.2">
      <c r="A63" s="360">
        <f>'SCC List'!A58</f>
        <v>70.069999999999993</v>
      </c>
      <c r="B63" s="361" t="str">
        <f>'SCC List'!B58</f>
        <v>Spare parts</v>
      </c>
      <c r="C63" s="529">
        <f>'Build Main'!C63</f>
        <v>0</v>
      </c>
      <c r="D63" s="492">
        <f>'Build Main'!J63</f>
        <v>0</v>
      </c>
      <c r="E63" s="527"/>
      <c r="F63" s="198"/>
      <c r="G63" s="380">
        <f t="shared" si="8"/>
        <v>0</v>
      </c>
      <c r="H63" s="744">
        <v>12</v>
      </c>
      <c r="I63" s="500">
        <f t="shared" si="9"/>
        <v>9.4559596622951519E-2</v>
      </c>
      <c r="J63" s="497">
        <f t="shared" si="10"/>
        <v>0</v>
      </c>
      <c r="K63" s="497"/>
      <c r="L63" s="497"/>
      <c r="M63" s="497"/>
      <c r="N63" s="497"/>
      <c r="O63" s="497"/>
      <c r="P63" s="500"/>
      <c r="Q63" s="215"/>
      <c r="R63" s="216"/>
      <c r="S63" s="215"/>
      <c r="T63" s="215"/>
      <c r="U63" s="215"/>
      <c r="V63" s="215"/>
      <c r="W63" s="215"/>
      <c r="X63" s="215"/>
      <c r="Y63" s="215"/>
    </row>
    <row r="64" spans="1:75" s="23" customFormat="1" ht="15" customHeight="1" x14ac:dyDescent="0.2">
      <c r="A64" s="365" t="str">
        <f>'SCC List'!A59</f>
        <v>80 PROFESSIONAL SERVICES (applies to Cats. 10-50)</v>
      </c>
      <c r="B64" s="366"/>
      <c r="C64" s="387"/>
      <c r="D64" s="492">
        <f>'Build Main'!J64</f>
        <v>0</v>
      </c>
      <c r="E64" s="531"/>
      <c r="F64" s="493"/>
      <c r="G64" s="394"/>
      <c r="H64" s="532"/>
      <c r="I64" s="533"/>
      <c r="J64" s="542"/>
      <c r="K64" s="532"/>
      <c r="L64" s="532"/>
      <c r="M64" s="542"/>
      <c r="N64" s="542"/>
      <c r="O64" s="542"/>
      <c r="P64" s="532"/>
      <c r="Q64" s="217"/>
      <c r="R64" s="218"/>
      <c r="S64" s="217"/>
      <c r="T64" s="217"/>
      <c r="U64" s="217"/>
      <c r="V64" s="217"/>
      <c r="W64" s="217"/>
      <c r="X64" s="217"/>
      <c r="Y64" s="217"/>
    </row>
    <row r="65" spans="1:25" s="12" customFormat="1" ht="15" customHeight="1" x14ac:dyDescent="0.2">
      <c r="A65" s="367">
        <f>'SCC List'!A60</f>
        <v>80.010000000000005</v>
      </c>
      <c r="B65" s="359" t="str">
        <f>'SCC List'!B60</f>
        <v>Project Development</v>
      </c>
      <c r="C65" s="534"/>
      <c r="D65" s="492">
        <f>'Build Main'!J65</f>
        <v>0</v>
      </c>
      <c r="E65" s="535"/>
      <c r="F65" s="803"/>
      <c r="G65" s="535"/>
      <c r="H65" s="534"/>
      <c r="I65" s="536"/>
      <c r="J65" s="561"/>
      <c r="K65" s="534"/>
      <c r="L65" s="534"/>
      <c r="M65" s="561"/>
      <c r="N65" s="561"/>
      <c r="O65" s="561"/>
      <c r="P65" s="534"/>
      <c r="Q65" s="215"/>
      <c r="R65" s="216"/>
      <c r="S65" s="215"/>
      <c r="T65" s="215"/>
      <c r="U65" s="215"/>
      <c r="V65" s="215"/>
      <c r="W65" s="215"/>
      <c r="X65" s="215"/>
      <c r="Y65" s="215"/>
    </row>
    <row r="66" spans="1:25" s="12" customFormat="1" ht="15" customHeight="1" x14ac:dyDescent="0.2">
      <c r="A66" s="367">
        <f>'SCC List'!A61</f>
        <v>80.02</v>
      </c>
      <c r="B66" s="359" t="str">
        <f>'SCC List'!B61</f>
        <v>Engineering</v>
      </c>
      <c r="C66" s="537"/>
      <c r="D66" s="492">
        <f>'Build Main'!J66</f>
        <v>0</v>
      </c>
      <c r="E66" s="538"/>
      <c r="F66" s="803"/>
      <c r="G66" s="535"/>
      <c r="H66" s="539"/>
      <c r="I66" s="540"/>
      <c r="J66" s="561"/>
      <c r="K66" s="539"/>
      <c r="L66" s="539"/>
      <c r="M66" s="561"/>
      <c r="N66" s="561"/>
      <c r="O66" s="561"/>
      <c r="P66" s="539"/>
      <c r="Q66" s="215"/>
      <c r="R66" s="216"/>
      <c r="S66" s="215"/>
      <c r="T66" s="215"/>
      <c r="U66" s="215"/>
      <c r="V66" s="215"/>
      <c r="W66" s="215"/>
      <c r="X66" s="215"/>
      <c r="Y66" s="215"/>
    </row>
    <row r="67" spans="1:25" s="12" customFormat="1" ht="15" customHeight="1" x14ac:dyDescent="0.2">
      <c r="A67" s="367">
        <f>'SCC List'!A62</f>
        <v>80.03</v>
      </c>
      <c r="B67" s="359" t="str">
        <f>'SCC List'!B62</f>
        <v>Project Management for Design and Construction</v>
      </c>
      <c r="C67" s="537"/>
      <c r="D67" s="492">
        <f>'Build Main'!J67</f>
        <v>0</v>
      </c>
      <c r="E67" s="538"/>
      <c r="F67" s="803"/>
      <c r="G67" s="535"/>
      <c r="H67" s="539"/>
      <c r="I67" s="540"/>
      <c r="J67" s="561"/>
      <c r="K67" s="539"/>
      <c r="L67" s="539"/>
      <c r="M67" s="561"/>
      <c r="N67" s="561"/>
      <c r="O67" s="561"/>
      <c r="P67" s="539"/>
      <c r="Q67" s="215"/>
      <c r="R67" s="216"/>
      <c r="S67" s="215"/>
      <c r="T67" s="215"/>
      <c r="U67" s="215"/>
      <c r="V67" s="215"/>
      <c r="W67" s="215"/>
      <c r="X67" s="215"/>
      <c r="Y67" s="215"/>
    </row>
    <row r="68" spans="1:25" s="12" customFormat="1" ht="15" customHeight="1" x14ac:dyDescent="0.2">
      <c r="A68" s="367">
        <f>'SCC List'!A63</f>
        <v>80.040000000000006</v>
      </c>
      <c r="B68" s="359" t="str">
        <f>'SCC List'!B63</f>
        <v xml:space="preserve">Construction Administration &amp; Management </v>
      </c>
      <c r="C68" s="537"/>
      <c r="D68" s="492">
        <f>'Build Main'!J68</f>
        <v>0</v>
      </c>
      <c r="E68" s="541"/>
      <c r="F68" s="803"/>
      <c r="G68" s="535"/>
      <c r="H68" s="539"/>
      <c r="I68" s="540"/>
      <c r="J68" s="561"/>
      <c r="K68" s="539"/>
      <c r="L68" s="539"/>
      <c r="M68" s="561"/>
      <c r="N68" s="561"/>
      <c r="O68" s="561"/>
      <c r="P68" s="539"/>
      <c r="Q68" s="215"/>
      <c r="R68" s="216"/>
      <c r="S68" s="215"/>
      <c r="T68" s="215"/>
      <c r="U68" s="215"/>
      <c r="V68" s="215"/>
      <c r="W68" s="215"/>
      <c r="X68" s="215"/>
      <c r="Y68" s="215"/>
    </row>
    <row r="69" spans="1:25" s="12" customFormat="1" ht="15" customHeight="1" x14ac:dyDescent="0.2">
      <c r="A69" s="367">
        <f>'SCC List'!A64</f>
        <v>80.05</v>
      </c>
      <c r="B69" s="359" t="str">
        <f>'SCC List'!B64</f>
        <v xml:space="preserve">Professional Liability and other Non-Construction Insurance </v>
      </c>
      <c r="C69" s="537"/>
      <c r="D69" s="492">
        <f>'Build Main'!J69</f>
        <v>0</v>
      </c>
      <c r="E69" s="541"/>
      <c r="F69" s="803"/>
      <c r="G69" s="535"/>
      <c r="H69" s="539"/>
      <c r="I69" s="540"/>
      <c r="J69" s="561"/>
      <c r="K69" s="539"/>
      <c r="L69" s="539"/>
      <c r="M69" s="561"/>
      <c r="N69" s="561"/>
      <c r="O69" s="561"/>
      <c r="P69" s="539"/>
      <c r="Q69" s="215"/>
      <c r="R69" s="216"/>
      <c r="S69" s="215"/>
      <c r="T69" s="215"/>
      <c r="U69" s="215"/>
      <c r="V69" s="215"/>
      <c r="W69" s="215"/>
      <c r="X69" s="215"/>
      <c r="Y69" s="215"/>
    </row>
    <row r="70" spans="1:25" s="12" customFormat="1" ht="15" customHeight="1" x14ac:dyDescent="0.2">
      <c r="A70" s="367">
        <f>'SCC List'!A65</f>
        <v>80.06</v>
      </c>
      <c r="B70" s="359" t="str">
        <f>'SCC List'!B65</f>
        <v>Legal; Permits; Review Fees by other agencies, cities, etc.</v>
      </c>
      <c r="C70" s="537"/>
      <c r="D70" s="492">
        <f>'Build Main'!J70</f>
        <v>0</v>
      </c>
      <c r="E70" s="541"/>
      <c r="F70" s="803"/>
      <c r="G70" s="535"/>
      <c r="H70" s="539"/>
      <c r="I70" s="540"/>
      <c r="J70" s="561"/>
      <c r="K70" s="539"/>
      <c r="L70" s="539"/>
      <c r="M70" s="561"/>
      <c r="N70" s="561"/>
      <c r="O70" s="561"/>
      <c r="P70" s="539"/>
      <c r="Q70" s="215"/>
      <c r="R70" s="216"/>
      <c r="S70" s="215"/>
      <c r="T70" s="215"/>
      <c r="U70" s="215"/>
      <c r="V70" s="215"/>
      <c r="W70" s="215"/>
      <c r="X70" s="215"/>
      <c r="Y70" s="215"/>
    </row>
    <row r="71" spans="1:25" s="12" customFormat="1" ht="15" customHeight="1" x14ac:dyDescent="0.2">
      <c r="A71" s="367">
        <f>'SCC List'!A66</f>
        <v>80.069999999999993</v>
      </c>
      <c r="B71" s="359" t="str">
        <f>'SCC List'!B66</f>
        <v>Surveys, Testing, Investigation, Inspection</v>
      </c>
      <c r="C71" s="537"/>
      <c r="D71" s="492">
        <f>'Build Main'!J71</f>
        <v>0</v>
      </c>
      <c r="E71" s="541"/>
      <c r="F71" s="803"/>
      <c r="G71" s="535"/>
      <c r="H71" s="539"/>
      <c r="I71" s="540"/>
      <c r="J71" s="561"/>
      <c r="K71" s="539"/>
      <c r="L71" s="539"/>
      <c r="M71" s="561"/>
      <c r="N71" s="561"/>
      <c r="O71" s="561"/>
      <c r="P71" s="539"/>
      <c r="Q71" s="215"/>
      <c r="R71" s="216"/>
      <c r="S71" s="215"/>
      <c r="T71" s="215"/>
      <c r="U71" s="215"/>
      <c r="V71" s="215"/>
      <c r="W71" s="215"/>
      <c r="X71" s="215"/>
      <c r="Y71" s="215"/>
    </row>
    <row r="72" spans="1:25" s="12" customFormat="1" ht="15" customHeight="1" x14ac:dyDescent="0.2">
      <c r="A72" s="367">
        <f>'SCC List'!A67</f>
        <v>80.08</v>
      </c>
      <c r="B72" s="359" t="str">
        <f>'SCC List'!B67</f>
        <v>Start up</v>
      </c>
      <c r="C72" s="537"/>
      <c r="D72" s="492">
        <f>'Build Main'!J72</f>
        <v>0</v>
      </c>
      <c r="E72" s="541"/>
      <c r="F72" s="803"/>
      <c r="G72" s="535"/>
      <c r="H72" s="539"/>
      <c r="I72" s="540"/>
      <c r="J72" s="561"/>
      <c r="K72" s="539"/>
      <c r="L72" s="539"/>
      <c r="M72" s="561"/>
      <c r="N72" s="561"/>
      <c r="O72" s="561"/>
      <c r="P72" s="539"/>
      <c r="Q72" s="215"/>
      <c r="R72" s="216"/>
      <c r="S72" s="215"/>
      <c r="T72" s="215"/>
      <c r="U72" s="215"/>
      <c r="V72" s="215"/>
      <c r="W72" s="215"/>
      <c r="X72" s="215"/>
      <c r="Y72" s="215"/>
    </row>
    <row r="73" spans="1:25" s="12" customFormat="1" ht="15" customHeight="1" x14ac:dyDescent="0.2">
      <c r="A73" s="986" t="str">
        <f>'SCC Definitions'!A72:B72</f>
        <v>Subtotal (10 - 80)</v>
      </c>
      <c r="B73" s="987"/>
      <c r="C73" s="543"/>
      <c r="D73" s="492">
        <f>'Build Main'!J73</f>
        <v>0</v>
      </c>
      <c r="E73" s="541"/>
      <c r="F73" s="803"/>
      <c r="G73" s="535"/>
      <c r="H73" s="539"/>
      <c r="I73" s="540"/>
      <c r="J73" s="561"/>
      <c r="K73" s="539"/>
      <c r="L73" s="539"/>
      <c r="M73" s="561"/>
      <c r="N73" s="561"/>
      <c r="O73" s="561"/>
      <c r="P73" s="539"/>
      <c r="Q73" s="215"/>
      <c r="R73" s="216"/>
      <c r="S73" s="215"/>
      <c r="T73" s="215"/>
      <c r="U73" s="215"/>
      <c r="V73" s="215"/>
      <c r="W73" s="215"/>
      <c r="X73" s="215"/>
      <c r="Y73" s="215"/>
    </row>
    <row r="74" spans="1:25" s="11" customFormat="1" ht="15" customHeight="1" x14ac:dyDescent="0.2">
      <c r="A74" s="356" t="str">
        <f>'SCC List'!A68</f>
        <v>90 UNALLOCATED CONTINGENCY</v>
      </c>
      <c r="B74" s="544"/>
      <c r="C74" s="545"/>
      <c r="D74" s="492">
        <f>'Build Main'!J74</f>
        <v>0</v>
      </c>
      <c r="E74" s="547"/>
      <c r="F74" s="804"/>
      <c r="G74" s="548"/>
      <c r="H74" s="549"/>
      <c r="I74" s="550"/>
      <c r="J74" s="562"/>
      <c r="K74" s="549"/>
      <c r="L74" s="549"/>
      <c r="M74" s="562"/>
      <c r="N74" s="562"/>
      <c r="O74" s="562"/>
      <c r="P74" s="549"/>
      <c r="Q74" s="18"/>
      <c r="R74" s="214"/>
      <c r="S74" s="18"/>
      <c r="T74" s="18"/>
      <c r="U74" s="18"/>
      <c r="V74" s="18"/>
      <c r="W74" s="18"/>
      <c r="X74" s="18"/>
      <c r="Y74" s="18"/>
    </row>
    <row r="75" spans="1:25" s="11" customFormat="1" ht="15" customHeight="1" x14ac:dyDescent="0.2">
      <c r="A75" s="986" t="s">
        <v>232</v>
      </c>
      <c r="B75" s="987"/>
      <c r="C75" s="388"/>
      <c r="D75" s="381">
        <f>SUM(D73,D74)</f>
        <v>0</v>
      </c>
      <c r="E75" s="551" t="e">
        <f>SUM(E52)</f>
        <v>#DIV/0!</v>
      </c>
      <c r="F75" s="552">
        <f>SUM(F52,F53,F56)</f>
        <v>0</v>
      </c>
      <c r="G75" s="553" t="e">
        <f>SUM(G52,G53,G56)</f>
        <v>#DIV/0!</v>
      </c>
      <c r="H75" s="549"/>
      <c r="I75" s="549"/>
      <c r="J75" s="546" t="e">
        <f>SUM(J52,J53,J56)</f>
        <v>#DIV/0!</v>
      </c>
      <c r="K75" s="568"/>
      <c r="L75" s="568"/>
      <c r="M75" s="568"/>
      <c r="N75" s="568"/>
      <c r="O75" s="568"/>
      <c r="P75" s="549"/>
      <c r="Q75" s="18"/>
      <c r="R75" s="214"/>
      <c r="S75" s="18"/>
      <c r="T75" s="18"/>
      <c r="U75" s="18"/>
      <c r="V75" s="18"/>
      <c r="W75" s="18"/>
      <c r="X75" s="18"/>
      <c r="Y75" s="18"/>
    </row>
    <row r="76" spans="1:25" s="13" customFormat="1" ht="15" x14ac:dyDescent="0.2">
      <c r="A76" s="554" t="s">
        <v>280</v>
      </c>
      <c r="B76" s="555"/>
      <c r="C76" s="990" t="s">
        <v>252</v>
      </c>
      <c r="D76" s="991"/>
      <c r="E76" s="991"/>
      <c r="F76" s="991"/>
      <c r="G76" s="991"/>
      <c r="H76" s="991"/>
      <c r="I76" s="992"/>
      <c r="J76" s="563" t="s">
        <v>281</v>
      </c>
      <c r="K76" s="569"/>
      <c r="L76" s="569"/>
      <c r="M76" s="569"/>
      <c r="N76" s="569"/>
      <c r="O76" s="569"/>
      <c r="P76" s="566"/>
      <c r="Q76" s="208"/>
      <c r="R76" s="66"/>
    </row>
    <row r="77" spans="1:25" s="13" customFormat="1" ht="14.25" x14ac:dyDescent="0.2">
      <c r="A77" s="556" t="s">
        <v>287</v>
      </c>
      <c r="B77" s="557"/>
      <c r="C77" s="993" t="s">
        <v>282</v>
      </c>
      <c r="D77" s="994"/>
      <c r="E77" s="994"/>
      <c r="F77" s="994"/>
      <c r="G77" s="994"/>
      <c r="H77" s="994"/>
      <c r="I77" s="995"/>
      <c r="J77" s="564">
        <f>IF(K41="Yes",M41,0)</f>
        <v>0</v>
      </c>
      <c r="K77" s="497"/>
      <c r="L77" s="497"/>
      <c r="M77" s="497"/>
      <c r="N77" s="497"/>
      <c r="O77" s="497"/>
      <c r="P77" s="497"/>
      <c r="Q77" s="209"/>
      <c r="R77" s="66"/>
    </row>
    <row r="78" spans="1:25" s="13" customFormat="1" ht="26.25" customHeight="1" x14ac:dyDescent="0.2">
      <c r="A78" s="556" t="s">
        <v>251</v>
      </c>
      <c r="B78" s="557"/>
      <c r="C78" s="996" t="s">
        <v>332</v>
      </c>
      <c r="D78" s="997"/>
      <c r="E78" s="997"/>
      <c r="F78" s="997"/>
      <c r="G78" s="997"/>
      <c r="H78" s="997"/>
      <c r="I78" s="998"/>
      <c r="J78" s="564">
        <f>0.07*(SUM(IF(K22="Yes",M22,0),IF(K23="Yes",M23,0),IF(K24="Yes",M24,0),IF(K25="Yes",M25,0),IF(K30="Yes",M30,0),IF(K31="Yes",M31,0),IF(K32="Yes",M32,0),IF(K33="Yes",M33,0)))</f>
        <v>0</v>
      </c>
      <c r="K78" s="497"/>
      <c r="L78" s="497"/>
      <c r="M78" s="497"/>
      <c r="N78" s="497"/>
      <c r="O78" s="497"/>
      <c r="P78" s="497"/>
      <c r="Q78" s="209"/>
      <c r="R78" s="66"/>
    </row>
    <row r="79" spans="1:25" s="866" customFormat="1" ht="26.25" customHeight="1" x14ac:dyDescent="0.2">
      <c r="A79" s="859" t="s">
        <v>331</v>
      </c>
      <c r="B79" s="860"/>
      <c r="C79" s="1001" t="s">
        <v>330</v>
      </c>
      <c r="D79" s="1002"/>
      <c r="E79" s="1002"/>
      <c r="F79" s="1002"/>
      <c r="G79" s="1002"/>
      <c r="H79" s="1002"/>
      <c r="I79" s="1003"/>
      <c r="J79" s="861">
        <f>(SUM(IF(K30="Yes",O30,0),IF(K31="Yes",O31,0),IF(K32="Yes",O32,0),IF(K33="Yes",O33,0)))</f>
        <v>0</v>
      </c>
      <c r="K79" s="862"/>
      <c r="L79" s="862"/>
      <c r="M79" s="863"/>
      <c r="N79" s="863"/>
      <c r="O79" s="863"/>
      <c r="P79" s="863"/>
      <c r="Q79" s="864"/>
      <c r="R79" s="865"/>
    </row>
    <row r="80" spans="1:25" s="13" customFormat="1" ht="14.25" x14ac:dyDescent="0.2">
      <c r="A80" s="556" t="s">
        <v>269</v>
      </c>
      <c r="B80" s="557"/>
      <c r="C80" s="996" t="s">
        <v>283</v>
      </c>
      <c r="D80" s="997"/>
      <c r="E80" s="997"/>
      <c r="F80" s="997"/>
      <c r="G80" s="997"/>
      <c r="H80" s="997"/>
      <c r="I80" s="998"/>
      <c r="J80" s="564">
        <f>IF(K60="Yes",0.5*M60,0)</f>
        <v>0</v>
      </c>
      <c r="K80" s="497"/>
      <c r="L80" s="497"/>
      <c r="M80" s="497"/>
      <c r="N80" s="497"/>
      <c r="O80" s="497"/>
      <c r="P80" s="497"/>
      <c r="Q80" s="209"/>
      <c r="R80" s="66"/>
    </row>
    <row r="81" spans="1:18" s="13" customFormat="1" ht="14.25" x14ac:dyDescent="0.2">
      <c r="A81" s="556" t="s">
        <v>250</v>
      </c>
      <c r="B81" s="557"/>
      <c r="C81" s="996" t="s">
        <v>284</v>
      </c>
      <c r="D81" s="997"/>
      <c r="E81" s="997"/>
      <c r="F81" s="997"/>
      <c r="G81" s="997"/>
      <c r="H81" s="997"/>
      <c r="I81" s="998"/>
      <c r="J81" s="564">
        <f>IF(K26="Yes",M26,0)</f>
        <v>0</v>
      </c>
      <c r="K81" s="497"/>
      <c r="L81" s="497"/>
      <c r="M81" s="497"/>
      <c r="N81" s="497"/>
      <c r="O81" s="497"/>
      <c r="P81" s="497"/>
      <c r="Q81" s="209"/>
      <c r="R81" s="66"/>
    </row>
    <row r="82" spans="1:18" s="13" customFormat="1" ht="30" customHeight="1" x14ac:dyDescent="0.2">
      <c r="A82" s="558" t="s">
        <v>268</v>
      </c>
      <c r="B82" s="559"/>
      <c r="C82" s="983" t="s">
        <v>256</v>
      </c>
      <c r="D82" s="984"/>
      <c r="E82" s="984"/>
      <c r="F82" s="984"/>
      <c r="G82" s="984"/>
      <c r="H82" s="984"/>
      <c r="I82" s="985"/>
      <c r="J82" s="565" t="e">
        <f>J75-SUM(J77:J81)</f>
        <v>#DIV/0!</v>
      </c>
      <c r="K82" s="495"/>
      <c r="L82" s="495"/>
      <c r="M82" s="495"/>
      <c r="N82" s="495"/>
      <c r="O82" s="495"/>
      <c r="P82" s="381"/>
    </row>
    <row r="83" spans="1:18" s="13" customFormat="1" ht="15" customHeight="1" x14ac:dyDescent="0.2">
      <c r="C83" s="14"/>
      <c r="D83" s="14"/>
      <c r="E83" s="14"/>
      <c r="F83" s="14"/>
      <c r="G83" s="14"/>
      <c r="H83" s="14"/>
      <c r="I83" s="14"/>
      <c r="J83" s="14"/>
      <c r="K83" s="14"/>
      <c r="L83" s="14"/>
      <c r="M83" s="14"/>
      <c r="N83" s="14"/>
      <c r="O83" s="14"/>
      <c r="P83" s="14"/>
      <c r="Q83" s="14"/>
      <c r="R83" s="66"/>
    </row>
    <row r="84" spans="1:18" s="13" customFormat="1" ht="15" customHeight="1" x14ac:dyDescent="0.2">
      <c r="C84" s="14"/>
      <c r="D84" s="14"/>
      <c r="E84" s="14"/>
      <c r="F84" s="14"/>
      <c r="G84" s="14"/>
      <c r="H84" s="14"/>
      <c r="I84" s="14"/>
      <c r="J84" s="14"/>
      <c r="K84" s="14"/>
      <c r="L84" s="14"/>
      <c r="M84" s="14"/>
      <c r="N84" s="14"/>
      <c r="O84" s="14"/>
      <c r="P84" s="14"/>
      <c r="Q84" s="14"/>
      <c r="R84" s="66"/>
    </row>
    <row r="85" spans="1:18" s="13" customFormat="1" ht="15" customHeight="1" x14ac:dyDescent="0.2">
      <c r="C85" s="14"/>
      <c r="D85" s="14"/>
      <c r="E85" s="14"/>
      <c r="F85" s="14"/>
      <c r="G85" s="14"/>
      <c r="H85" s="14"/>
      <c r="I85" s="14"/>
      <c r="J85" s="14"/>
      <c r="K85" s="14"/>
      <c r="L85" s="14"/>
      <c r="M85" s="14"/>
      <c r="N85" s="14"/>
      <c r="O85" s="14"/>
      <c r="P85" s="14"/>
      <c r="Q85" s="14"/>
      <c r="R85" s="66"/>
    </row>
    <row r="86" spans="1:18" s="13" customFormat="1" ht="15" customHeight="1" x14ac:dyDescent="0.2">
      <c r="C86" s="14"/>
      <c r="D86" s="14"/>
      <c r="E86" s="14"/>
      <c r="F86" s="14"/>
      <c r="G86" s="14"/>
      <c r="H86" s="14"/>
      <c r="I86" s="14"/>
      <c r="J86" s="14"/>
      <c r="K86" s="14"/>
      <c r="L86" s="14"/>
      <c r="M86" s="14"/>
      <c r="N86" s="14"/>
      <c r="O86" s="14"/>
      <c r="P86" s="14"/>
      <c r="Q86" s="14"/>
      <c r="R86" s="66"/>
    </row>
    <row r="87" spans="1:18" s="13" customFormat="1" ht="14.25" x14ac:dyDescent="0.2">
      <c r="C87" s="14"/>
      <c r="D87" s="14"/>
      <c r="E87" s="14"/>
      <c r="F87" s="14"/>
      <c r="G87" s="14"/>
      <c r="H87" s="14"/>
      <c r="I87" s="14"/>
      <c r="J87" s="14"/>
      <c r="K87" s="14"/>
      <c r="L87" s="14"/>
      <c r="M87" s="14"/>
      <c r="N87" s="14"/>
      <c r="O87" s="14"/>
      <c r="P87" s="14"/>
      <c r="Q87" s="14"/>
      <c r="R87" s="66"/>
    </row>
    <row r="88" spans="1:18" s="13" customFormat="1" ht="14.25" x14ac:dyDescent="0.2">
      <c r="C88" s="14"/>
      <c r="D88" s="14"/>
      <c r="E88" s="14"/>
      <c r="F88" s="14"/>
      <c r="G88" s="14"/>
      <c r="H88" s="14"/>
      <c r="I88" s="14"/>
      <c r="J88" s="14"/>
      <c r="K88" s="14"/>
      <c r="L88" s="14"/>
      <c r="M88" s="14"/>
      <c r="N88" s="14"/>
      <c r="O88" s="14"/>
      <c r="P88" s="14"/>
      <c r="Q88" s="14"/>
      <c r="R88" s="66"/>
    </row>
    <row r="89" spans="1:18" s="13" customFormat="1" ht="14.25" x14ac:dyDescent="0.2">
      <c r="C89" s="14"/>
      <c r="D89" s="14"/>
      <c r="E89" s="14"/>
      <c r="F89" s="14"/>
      <c r="G89" s="14"/>
      <c r="H89" s="14"/>
      <c r="I89" s="14"/>
      <c r="J89" s="14"/>
      <c r="K89" s="14"/>
      <c r="L89" s="14"/>
      <c r="M89" s="14"/>
      <c r="N89" s="14"/>
      <c r="O89" s="14"/>
      <c r="P89" s="14"/>
      <c r="Q89" s="14"/>
      <c r="R89" s="66"/>
    </row>
    <row r="90" spans="1:18" s="13" customFormat="1" ht="14.25" x14ac:dyDescent="0.2">
      <c r="C90" s="14"/>
      <c r="D90" s="14"/>
      <c r="E90" s="14"/>
      <c r="F90" s="14"/>
      <c r="G90" s="14"/>
      <c r="H90" s="14"/>
      <c r="I90" s="14"/>
      <c r="J90" s="14"/>
      <c r="K90" s="14"/>
      <c r="L90" s="14"/>
      <c r="M90" s="14"/>
      <c r="N90" s="14"/>
      <c r="O90" s="14"/>
      <c r="P90" s="14"/>
      <c r="Q90" s="14"/>
      <c r="R90" s="66"/>
    </row>
    <row r="91" spans="1:18" s="13" customFormat="1" ht="14.25" x14ac:dyDescent="0.2">
      <c r="C91" s="14"/>
      <c r="D91" s="14"/>
      <c r="E91" s="14"/>
      <c r="F91" s="14"/>
      <c r="G91" s="14"/>
      <c r="H91" s="14"/>
      <c r="I91" s="14"/>
      <c r="J91" s="14"/>
      <c r="K91" s="14"/>
      <c r="L91" s="14"/>
      <c r="M91" s="14"/>
      <c r="N91" s="14"/>
      <c r="O91" s="14"/>
      <c r="P91" s="14"/>
      <c r="Q91" s="14"/>
      <c r="R91" s="66"/>
    </row>
    <row r="92" spans="1:18" s="13" customFormat="1" ht="14.25" x14ac:dyDescent="0.2">
      <c r="C92" s="14"/>
      <c r="D92" s="14"/>
      <c r="E92" s="14"/>
      <c r="F92" s="14"/>
      <c r="G92" s="14"/>
      <c r="H92" s="14"/>
      <c r="I92" s="14"/>
      <c r="J92" s="14"/>
      <c r="K92" s="14"/>
      <c r="L92" s="14"/>
      <c r="M92" s="14"/>
      <c r="N92" s="14"/>
      <c r="O92" s="14"/>
      <c r="P92" s="14"/>
      <c r="Q92" s="14"/>
      <c r="R92" s="66"/>
    </row>
    <row r="93" spans="1:18" s="13" customFormat="1" ht="14.25" x14ac:dyDescent="0.2">
      <c r="C93" s="14"/>
      <c r="D93" s="14"/>
      <c r="E93" s="14"/>
      <c r="F93" s="14"/>
      <c r="G93" s="14"/>
      <c r="H93" s="14"/>
      <c r="I93" s="14"/>
      <c r="J93" s="14"/>
      <c r="K93" s="14"/>
      <c r="L93" s="14"/>
      <c r="M93" s="14"/>
      <c r="N93" s="14"/>
      <c r="O93" s="14"/>
      <c r="P93" s="14"/>
      <c r="Q93" s="14"/>
      <c r="R93" s="66"/>
    </row>
    <row r="94" spans="1:18" s="13" customFormat="1" ht="14.25" x14ac:dyDescent="0.2">
      <c r="C94" s="14"/>
      <c r="D94" s="14"/>
      <c r="E94" s="14"/>
      <c r="F94" s="14"/>
      <c r="G94" s="14"/>
      <c r="H94" s="14"/>
      <c r="I94" s="14"/>
      <c r="J94" s="14"/>
      <c r="K94" s="14"/>
      <c r="L94" s="14"/>
      <c r="M94" s="14"/>
      <c r="N94" s="14"/>
      <c r="O94" s="14"/>
      <c r="P94" s="14"/>
      <c r="Q94" s="14"/>
      <c r="R94" s="66"/>
    </row>
    <row r="95" spans="1:18" s="13" customFormat="1" ht="14.25" x14ac:dyDescent="0.2">
      <c r="C95" s="14"/>
      <c r="D95" s="14"/>
      <c r="E95" s="14"/>
      <c r="F95" s="14"/>
      <c r="G95" s="14"/>
      <c r="H95" s="14"/>
      <c r="I95" s="14"/>
      <c r="J95" s="14"/>
      <c r="K95" s="14"/>
      <c r="L95" s="14"/>
      <c r="M95" s="14"/>
      <c r="N95" s="14"/>
      <c r="O95" s="14"/>
      <c r="P95" s="14"/>
      <c r="Q95" s="14"/>
      <c r="R95" s="66"/>
    </row>
    <row r="96" spans="1:18" s="13" customFormat="1" ht="14.25" x14ac:dyDescent="0.2">
      <c r="C96" s="14"/>
      <c r="D96" s="14"/>
      <c r="E96" s="14"/>
      <c r="F96" s="14"/>
      <c r="G96" s="14"/>
      <c r="H96" s="14"/>
      <c r="I96" s="14"/>
      <c r="J96" s="14"/>
      <c r="K96" s="14"/>
      <c r="L96" s="14"/>
      <c r="M96" s="14"/>
      <c r="N96" s="14"/>
      <c r="O96" s="14"/>
      <c r="P96" s="14"/>
      <c r="Q96" s="14"/>
      <c r="R96" s="66"/>
    </row>
    <row r="97" spans="1:18" s="13" customFormat="1" ht="14.25" x14ac:dyDescent="0.2">
      <c r="C97" s="14"/>
      <c r="D97" s="14"/>
      <c r="E97" s="14"/>
      <c r="F97" s="14"/>
      <c r="G97" s="14"/>
      <c r="H97" s="14"/>
      <c r="I97" s="14"/>
      <c r="J97" s="14"/>
      <c r="K97" s="14"/>
      <c r="L97" s="14"/>
      <c r="M97" s="14"/>
      <c r="N97" s="14"/>
      <c r="O97" s="14"/>
      <c r="P97" s="14"/>
      <c r="Q97" s="14"/>
      <c r="R97" s="66"/>
    </row>
    <row r="98" spans="1:18" s="13" customFormat="1" ht="14.25" x14ac:dyDescent="0.2">
      <c r="C98" s="14"/>
      <c r="D98" s="14"/>
      <c r="E98" s="14"/>
      <c r="F98" s="14"/>
      <c r="G98" s="14"/>
      <c r="H98" s="14"/>
      <c r="I98" s="14"/>
      <c r="J98" s="14"/>
      <c r="K98" s="14"/>
      <c r="L98" s="14"/>
      <c r="M98" s="14"/>
      <c r="N98" s="14"/>
      <c r="O98" s="14"/>
      <c r="P98" s="14"/>
      <c r="Q98" s="14"/>
      <c r="R98" s="66"/>
    </row>
    <row r="99" spans="1:18" s="13" customFormat="1" ht="14.25" x14ac:dyDescent="0.2">
      <c r="C99" s="14"/>
      <c r="D99" s="14"/>
      <c r="E99" s="14"/>
      <c r="F99" s="14"/>
      <c r="G99" s="14"/>
      <c r="H99" s="14"/>
      <c r="I99" s="14"/>
      <c r="J99" s="14"/>
      <c r="K99" s="14"/>
      <c r="L99" s="14"/>
      <c r="M99" s="14"/>
      <c r="N99" s="14"/>
      <c r="O99" s="14"/>
      <c r="P99" s="14"/>
      <c r="Q99" s="14"/>
      <c r="R99" s="66"/>
    </row>
    <row r="100" spans="1:18" s="13" customFormat="1" ht="14.25" x14ac:dyDescent="0.2">
      <c r="C100" s="14"/>
      <c r="D100" s="14"/>
      <c r="E100" s="14"/>
      <c r="F100" s="14"/>
      <c r="G100" s="14"/>
      <c r="H100" s="14"/>
      <c r="I100" s="14"/>
      <c r="J100" s="14"/>
      <c r="K100" s="14"/>
      <c r="L100" s="14"/>
      <c r="M100" s="14"/>
      <c r="N100" s="14"/>
      <c r="O100" s="14"/>
      <c r="P100" s="14"/>
      <c r="Q100" s="14"/>
      <c r="R100" s="66"/>
    </row>
    <row r="101" spans="1:18" s="13" customFormat="1" ht="14.25" x14ac:dyDescent="0.2">
      <c r="C101" s="14"/>
      <c r="D101" s="14"/>
      <c r="E101" s="14"/>
      <c r="F101" s="14"/>
      <c r="G101" s="14"/>
      <c r="H101" s="14"/>
      <c r="I101" s="14"/>
      <c r="J101" s="14"/>
      <c r="K101" s="14"/>
      <c r="L101" s="14"/>
      <c r="M101" s="14"/>
      <c r="N101" s="14"/>
      <c r="O101" s="14"/>
      <c r="P101" s="14"/>
      <c r="Q101" s="14"/>
      <c r="R101" s="66"/>
    </row>
    <row r="102" spans="1:18" s="13" customFormat="1" ht="14.25" x14ac:dyDescent="0.2">
      <c r="C102" s="14"/>
      <c r="D102" s="14"/>
      <c r="E102" s="14"/>
      <c r="F102" s="14"/>
      <c r="G102" s="14"/>
      <c r="H102" s="14"/>
      <c r="I102" s="14"/>
      <c r="J102" s="14"/>
      <c r="K102" s="14"/>
      <c r="L102" s="14"/>
      <c r="M102" s="14"/>
      <c r="N102" s="14"/>
      <c r="O102" s="14"/>
      <c r="P102" s="14"/>
      <c r="Q102" s="14"/>
      <c r="R102" s="66"/>
    </row>
    <row r="103" spans="1:18" s="13" customFormat="1" ht="14.25" x14ac:dyDescent="0.2">
      <c r="C103" s="14"/>
      <c r="D103" s="14"/>
      <c r="E103" s="14"/>
      <c r="F103" s="14"/>
      <c r="G103" s="14"/>
      <c r="H103" s="14"/>
      <c r="I103" s="14"/>
      <c r="J103" s="14"/>
      <c r="K103" s="14"/>
      <c r="L103" s="14"/>
      <c r="M103" s="14"/>
      <c r="N103" s="14"/>
      <c r="O103" s="14"/>
      <c r="P103" s="14"/>
      <c r="Q103" s="14"/>
      <c r="R103" s="66"/>
    </row>
    <row r="104" spans="1:18" s="13" customFormat="1" ht="14.25" x14ac:dyDescent="0.2">
      <c r="C104" s="14"/>
      <c r="D104" s="14"/>
      <c r="E104" s="14"/>
      <c r="F104" s="14"/>
      <c r="G104" s="14"/>
      <c r="H104" s="14"/>
      <c r="I104" s="14"/>
      <c r="J104" s="14"/>
      <c r="K104" s="14"/>
      <c r="L104" s="14"/>
      <c r="M104" s="14"/>
      <c r="N104" s="14"/>
      <c r="O104" s="14"/>
      <c r="P104" s="14"/>
      <c r="Q104" s="14"/>
      <c r="R104" s="66"/>
    </row>
    <row r="105" spans="1:18" s="13" customFormat="1" ht="14.25" x14ac:dyDescent="0.2">
      <c r="C105" s="14"/>
      <c r="D105" s="14"/>
      <c r="E105" s="14"/>
      <c r="F105" s="14"/>
      <c r="G105" s="14"/>
      <c r="H105" s="14"/>
      <c r="I105" s="14"/>
      <c r="J105" s="14"/>
      <c r="K105" s="14"/>
      <c r="L105" s="14"/>
      <c r="M105" s="14"/>
      <c r="N105" s="14"/>
      <c r="O105" s="14"/>
      <c r="P105" s="14"/>
      <c r="Q105" s="14"/>
      <c r="R105" s="66"/>
    </row>
    <row r="106" spans="1:18" s="13" customFormat="1" ht="14.25" x14ac:dyDescent="0.2">
      <c r="C106" s="14"/>
      <c r="D106" s="14"/>
      <c r="E106" s="14"/>
      <c r="F106" s="14"/>
      <c r="G106" s="14"/>
      <c r="H106" s="14"/>
      <c r="I106" s="14"/>
      <c r="J106" s="14"/>
      <c r="K106" s="14"/>
      <c r="L106" s="14"/>
      <c r="M106" s="14"/>
      <c r="N106" s="14"/>
      <c r="O106" s="14"/>
      <c r="P106" s="14"/>
      <c r="Q106" s="14"/>
      <c r="R106" s="66"/>
    </row>
    <row r="107" spans="1:18" s="13" customFormat="1" ht="14.25" x14ac:dyDescent="0.2">
      <c r="C107" s="14"/>
      <c r="D107" s="14"/>
      <c r="E107" s="14"/>
      <c r="F107" s="14"/>
      <c r="G107" s="14"/>
      <c r="H107" s="14"/>
      <c r="I107" s="14"/>
      <c r="J107" s="14"/>
      <c r="K107" s="14"/>
      <c r="L107" s="14"/>
      <c r="M107" s="14"/>
      <c r="N107" s="14"/>
      <c r="O107" s="14"/>
      <c r="P107" s="14"/>
      <c r="Q107" s="14"/>
      <c r="R107" s="66"/>
    </row>
    <row r="108" spans="1:18" s="13" customFormat="1" ht="14.25" x14ac:dyDescent="0.2">
      <c r="C108" s="14"/>
      <c r="D108" s="14"/>
      <c r="E108" s="14"/>
      <c r="F108" s="14"/>
      <c r="G108" s="14"/>
      <c r="H108" s="14"/>
      <c r="I108" s="14"/>
      <c r="J108" s="14"/>
      <c r="K108" s="14"/>
      <c r="L108" s="14"/>
      <c r="M108" s="14"/>
      <c r="N108" s="14"/>
      <c r="O108" s="14"/>
      <c r="P108" s="14"/>
      <c r="Q108" s="14"/>
      <c r="R108" s="66"/>
    </row>
    <row r="109" spans="1:18" s="13" customFormat="1" ht="14.25" x14ac:dyDescent="0.2">
      <c r="C109" s="14"/>
      <c r="D109" s="14"/>
      <c r="E109" s="14"/>
      <c r="F109" s="14"/>
      <c r="G109" s="14"/>
      <c r="H109" s="14"/>
      <c r="I109" s="14"/>
      <c r="J109" s="14"/>
      <c r="K109" s="14"/>
      <c r="L109" s="14"/>
      <c r="M109" s="14"/>
      <c r="N109" s="14"/>
      <c r="O109" s="14"/>
      <c r="P109" s="14"/>
      <c r="Q109" s="14"/>
      <c r="R109" s="66"/>
    </row>
    <row r="110" spans="1:18" s="13" customFormat="1" ht="14.25" x14ac:dyDescent="0.2">
      <c r="C110" s="14"/>
      <c r="D110" s="14"/>
      <c r="E110" s="14"/>
      <c r="F110" s="14"/>
      <c r="G110" s="14"/>
      <c r="H110" s="14"/>
      <c r="I110" s="14"/>
      <c r="J110" s="14"/>
      <c r="K110" s="14"/>
      <c r="L110" s="14"/>
      <c r="M110" s="14"/>
      <c r="N110" s="14"/>
      <c r="O110" s="14"/>
      <c r="P110" s="14"/>
      <c r="Q110" s="14"/>
      <c r="R110" s="66"/>
    </row>
    <row r="111" spans="1:18" s="12" customFormat="1" ht="14.25" x14ac:dyDescent="0.2">
      <c r="A111" s="13"/>
      <c r="B111" s="13"/>
      <c r="C111" s="14"/>
      <c r="D111" s="14"/>
      <c r="E111" s="14"/>
      <c r="F111" s="14"/>
      <c r="G111" s="14"/>
      <c r="H111" s="14"/>
      <c r="I111" s="14"/>
      <c r="J111" s="14"/>
      <c r="K111" s="14"/>
      <c r="L111" s="14"/>
      <c r="M111" s="14"/>
      <c r="N111" s="14"/>
      <c r="O111" s="14"/>
      <c r="P111" s="14"/>
      <c r="Q111" s="14"/>
      <c r="R111" s="65"/>
    </row>
    <row r="112" spans="1:18" s="12" customFormat="1" ht="14.25" x14ac:dyDescent="0.2">
      <c r="A112" s="13"/>
      <c r="B112" s="13"/>
      <c r="C112" s="14"/>
      <c r="D112" s="14"/>
      <c r="E112" s="14"/>
      <c r="F112" s="14"/>
      <c r="G112" s="14"/>
      <c r="H112" s="14"/>
      <c r="I112" s="14"/>
      <c r="J112" s="14"/>
      <c r="K112" s="14"/>
      <c r="L112" s="14"/>
      <c r="M112" s="14"/>
      <c r="N112" s="14"/>
      <c r="O112" s="14"/>
      <c r="P112" s="14"/>
      <c r="Q112" s="14"/>
      <c r="R112" s="65"/>
    </row>
    <row r="113" spans="1:18" s="12" customFormat="1" ht="14.25" x14ac:dyDescent="0.2">
      <c r="A113" s="13"/>
      <c r="B113" s="13"/>
      <c r="C113" s="14"/>
      <c r="D113" s="14"/>
      <c r="E113" s="14"/>
      <c r="F113" s="14"/>
      <c r="G113" s="14"/>
      <c r="H113" s="14"/>
      <c r="I113" s="14"/>
      <c r="J113" s="14"/>
      <c r="K113" s="14"/>
      <c r="L113" s="14"/>
      <c r="M113" s="14"/>
      <c r="N113" s="14"/>
      <c r="O113" s="14"/>
      <c r="P113" s="14"/>
      <c r="Q113" s="14"/>
      <c r="R113" s="65"/>
    </row>
    <row r="114" spans="1:18" s="12" customFormat="1" ht="14.25" x14ac:dyDescent="0.2">
      <c r="A114" s="13"/>
      <c r="B114" s="13"/>
      <c r="C114" s="14"/>
      <c r="D114" s="14"/>
      <c r="E114" s="14"/>
      <c r="F114" s="14"/>
      <c r="G114" s="14"/>
      <c r="H114" s="14"/>
      <c r="I114" s="14"/>
      <c r="J114" s="14"/>
      <c r="K114" s="14"/>
      <c r="L114" s="14"/>
      <c r="M114" s="14"/>
      <c r="N114" s="14"/>
      <c r="O114" s="14"/>
      <c r="P114" s="14"/>
      <c r="Q114" s="14"/>
      <c r="R114" s="65"/>
    </row>
    <row r="115" spans="1:18" s="12" customFormat="1" ht="14.25" x14ac:dyDescent="0.2">
      <c r="A115" s="13"/>
      <c r="B115" s="13"/>
      <c r="C115" s="14"/>
      <c r="D115" s="14"/>
      <c r="E115" s="14"/>
      <c r="F115" s="14"/>
      <c r="G115" s="14"/>
      <c r="H115" s="14"/>
      <c r="I115" s="14"/>
      <c r="J115" s="14"/>
      <c r="K115" s="14"/>
      <c r="L115" s="14"/>
      <c r="M115" s="14"/>
      <c r="N115" s="14"/>
      <c r="O115" s="14"/>
      <c r="P115" s="14"/>
      <c r="Q115" s="14"/>
      <c r="R115" s="65"/>
    </row>
    <row r="116" spans="1:18" s="12" customFormat="1" ht="14.25" x14ac:dyDescent="0.2">
      <c r="A116" s="13"/>
      <c r="B116" s="13"/>
      <c r="C116" s="14"/>
      <c r="D116" s="14"/>
      <c r="E116" s="14"/>
      <c r="F116" s="14"/>
      <c r="G116" s="14"/>
      <c r="H116" s="14"/>
      <c r="I116" s="14"/>
      <c r="J116" s="14"/>
      <c r="K116" s="14"/>
      <c r="L116" s="14"/>
      <c r="M116" s="14"/>
      <c r="N116" s="14"/>
      <c r="O116" s="14"/>
      <c r="P116" s="14"/>
      <c r="Q116" s="14"/>
      <c r="R116" s="65"/>
    </row>
    <row r="117" spans="1:18" s="12" customFormat="1" ht="14.25" x14ac:dyDescent="0.2">
      <c r="A117" s="13"/>
      <c r="B117" s="13"/>
      <c r="C117" s="14"/>
      <c r="D117" s="14"/>
      <c r="E117" s="14"/>
      <c r="F117" s="14"/>
      <c r="G117" s="14"/>
      <c r="H117" s="14"/>
      <c r="I117" s="14"/>
      <c r="J117" s="14"/>
      <c r="K117" s="14"/>
      <c r="L117" s="14"/>
      <c r="M117" s="14"/>
      <c r="N117" s="14"/>
      <c r="O117" s="14"/>
      <c r="P117" s="14"/>
      <c r="Q117" s="14"/>
      <c r="R117" s="65"/>
    </row>
    <row r="118" spans="1:18" s="12" customFormat="1" ht="14.25" x14ac:dyDescent="0.2">
      <c r="A118" s="13"/>
      <c r="B118" s="13"/>
      <c r="C118" s="14"/>
      <c r="D118" s="14"/>
      <c r="E118" s="14"/>
      <c r="F118" s="14"/>
      <c r="G118" s="14"/>
      <c r="H118" s="14"/>
      <c r="I118" s="14"/>
      <c r="J118" s="14"/>
      <c r="K118" s="14"/>
      <c r="L118" s="14"/>
      <c r="M118" s="14"/>
      <c r="N118" s="14"/>
      <c r="O118" s="14"/>
      <c r="P118" s="14"/>
      <c r="Q118" s="14"/>
      <c r="R118" s="65"/>
    </row>
    <row r="119" spans="1:18" s="12" customFormat="1" ht="14.25" x14ac:dyDescent="0.2">
      <c r="A119" s="13"/>
      <c r="B119" s="13"/>
      <c r="C119" s="14"/>
      <c r="D119" s="14"/>
      <c r="E119" s="14"/>
      <c r="F119" s="14"/>
      <c r="G119" s="14"/>
      <c r="H119" s="14"/>
      <c r="I119" s="14"/>
      <c r="J119" s="14"/>
      <c r="K119" s="14"/>
      <c r="L119" s="14"/>
      <c r="M119" s="14"/>
      <c r="N119" s="14"/>
      <c r="O119" s="14"/>
      <c r="P119" s="14"/>
      <c r="Q119" s="14"/>
      <c r="R119" s="65"/>
    </row>
    <row r="120" spans="1:18" s="12" customFormat="1" ht="14.25" x14ac:dyDescent="0.2">
      <c r="A120" s="13"/>
      <c r="B120" s="13"/>
      <c r="C120" s="14"/>
      <c r="D120" s="14"/>
      <c r="E120" s="14"/>
      <c r="F120" s="14"/>
      <c r="G120" s="14"/>
      <c r="H120" s="14"/>
      <c r="I120" s="14"/>
      <c r="J120" s="14"/>
      <c r="K120" s="14"/>
      <c r="L120" s="14"/>
      <c r="M120" s="14"/>
      <c r="N120" s="14"/>
      <c r="O120" s="14"/>
      <c r="P120" s="14"/>
      <c r="Q120" s="14"/>
      <c r="R120" s="65"/>
    </row>
    <row r="121" spans="1:18" s="12" customFormat="1" ht="14.25" x14ac:dyDescent="0.2">
      <c r="A121" s="13"/>
      <c r="B121" s="13"/>
      <c r="C121" s="14"/>
      <c r="D121" s="14"/>
      <c r="E121" s="14"/>
      <c r="F121" s="14"/>
      <c r="G121" s="14"/>
      <c r="H121" s="14"/>
      <c r="I121" s="14"/>
      <c r="J121" s="14"/>
      <c r="K121" s="14"/>
      <c r="L121" s="14"/>
      <c r="M121" s="14"/>
      <c r="N121" s="14"/>
      <c r="O121" s="14"/>
      <c r="P121" s="14"/>
      <c r="Q121" s="14"/>
      <c r="R121" s="65"/>
    </row>
    <row r="122" spans="1:18" s="12" customFormat="1" ht="14.25" x14ac:dyDescent="0.2">
      <c r="A122" s="13"/>
      <c r="B122" s="13"/>
      <c r="C122" s="14"/>
      <c r="D122" s="14"/>
      <c r="E122" s="14"/>
      <c r="F122" s="14"/>
      <c r="G122" s="14"/>
      <c r="H122" s="14"/>
      <c r="I122" s="14"/>
      <c r="J122" s="14"/>
      <c r="K122" s="14"/>
      <c r="L122" s="14"/>
      <c r="M122" s="14"/>
      <c r="N122" s="14"/>
      <c r="O122" s="14"/>
      <c r="P122" s="14"/>
      <c r="Q122" s="14"/>
      <c r="R122" s="65"/>
    </row>
    <row r="123" spans="1:18" s="12" customFormat="1" ht="14.25" x14ac:dyDescent="0.2">
      <c r="A123" s="13"/>
      <c r="B123" s="13"/>
      <c r="C123" s="14"/>
      <c r="D123" s="14"/>
      <c r="E123" s="14"/>
      <c r="F123" s="14"/>
      <c r="G123" s="14"/>
      <c r="H123" s="14"/>
      <c r="I123" s="14"/>
      <c r="J123" s="14"/>
      <c r="K123" s="14"/>
      <c r="L123" s="14"/>
      <c r="M123" s="14"/>
      <c r="N123" s="14"/>
      <c r="O123" s="14"/>
      <c r="P123" s="14"/>
      <c r="Q123" s="14"/>
      <c r="R123" s="65"/>
    </row>
    <row r="124" spans="1:18" s="12" customFormat="1" ht="14.25" x14ac:dyDescent="0.2">
      <c r="A124" s="13"/>
      <c r="B124" s="13"/>
      <c r="C124" s="14"/>
      <c r="D124" s="14"/>
      <c r="E124" s="14"/>
      <c r="F124" s="14"/>
      <c r="G124" s="14"/>
      <c r="H124" s="14"/>
      <c r="I124" s="14"/>
      <c r="J124" s="14"/>
      <c r="K124" s="14"/>
      <c r="L124" s="14"/>
      <c r="M124" s="14"/>
      <c r="N124" s="14"/>
      <c r="O124" s="14"/>
      <c r="P124" s="14"/>
      <c r="Q124" s="14"/>
      <c r="R124" s="65"/>
    </row>
    <row r="125" spans="1:18" s="12" customFormat="1" ht="14.25" x14ac:dyDescent="0.2">
      <c r="A125" s="13"/>
      <c r="B125" s="13"/>
      <c r="C125" s="14"/>
      <c r="D125" s="14"/>
      <c r="E125" s="14"/>
      <c r="F125" s="14"/>
      <c r="G125" s="14"/>
      <c r="H125" s="14"/>
      <c r="I125" s="14"/>
      <c r="J125" s="14"/>
      <c r="K125" s="14"/>
      <c r="L125" s="14"/>
      <c r="M125" s="14"/>
      <c r="N125" s="14"/>
      <c r="O125" s="14"/>
      <c r="P125" s="14"/>
      <c r="Q125" s="14"/>
      <c r="R125" s="65"/>
    </row>
    <row r="126" spans="1:18" s="12" customFormat="1" ht="14.25" x14ac:dyDescent="0.2">
      <c r="A126" s="13"/>
      <c r="B126" s="13"/>
      <c r="C126" s="14"/>
      <c r="D126" s="14"/>
      <c r="E126" s="14"/>
      <c r="F126" s="14"/>
      <c r="G126" s="14"/>
      <c r="H126" s="14"/>
      <c r="I126" s="14"/>
      <c r="J126" s="14"/>
      <c r="K126" s="14"/>
      <c r="L126" s="14"/>
      <c r="M126" s="14"/>
      <c r="N126" s="14"/>
      <c r="O126" s="14"/>
      <c r="P126" s="14"/>
      <c r="Q126" s="14"/>
      <c r="R126" s="65"/>
    </row>
    <row r="127" spans="1:18" s="12" customFormat="1" ht="14.25" x14ac:dyDescent="0.2">
      <c r="A127" s="13"/>
      <c r="B127" s="13"/>
      <c r="C127" s="14"/>
      <c r="D127" s="14"/>
      <c r="E127" s="14"/>
      <c r="F127" s="14"/>
      <c r="G127" s="14"/>
      <c r="H127" s="14"/>
      <c r="I127" s="14"/>
      <c r="J127" s="14"/>
      <c r="K127" s="14"/>
      <c r="L127" s="14"/>
      <c r="M127" s="14"/>
      <c r="N127" s="14"/>
      <c r="O127" s="14"/>
      <c r="P127" s="14"/>
      <c r="Q127" s="14"/>
      <c r="R127" s="65"/>
    </row>
    <row r="128" spans="1:18" s="12" customFormat="1" ht="14.25" x14ac:dyDescent="0.2">
      <c r="A128" s="13"/>
      <c r="B128" s="13"/>
      <c r="C128" s="14"/>
      <c r="D128" s="14"/>
      <c r="E128" s="14"/>
      <c r="F128" s="14"/>
      <c r="G128" s="14"/>
      <c r="H128" s="14"/>
      <c r="I128" s="14"/>
      <c r="J128" s="14"/>
      <c r="K128" s="14"/>
      <c r="L128" s="14"/>
      <c r="M128" s="14"/>
      <c r="N128" s="14"/>
      <c r="O128" s="14"/>
      <c r="P128" s="14"/>
      <c r="Q128" s="14"/>
      <c r="R128" s="65"/>
    </row>
    <row r="129" spans="1:18" s="12" customFormat="1" ht="14.25" x14ac:dyDescent="0.2">
      <c r="A129" s="13"/>
      <c r="B129" s="13"/>
      <c r="C129" s="14"/>
      <c r="D129" s="14"/>
      <c r="E129" s="14"/>
      <c r="F129" s="14"/>
      <c r="G129" s="14"/>
      <c r="H129" s="14"/>
      <c r="I129" s="14"/>
      <c r="J129" s="14"/>
      <c r="K129" s="14"/>
      <c r="L129" s="14"/>
      <c r="M129" s="14"/>
      <c r="N129" s="14"/>
      <c r="O129" s="14"/>
      <c r="P129" s="14"/>
      <c r="Q129" s="14"/>
      <c r="R129" s="65"/>
    </row>
    <row r="130" spans="1:18" s="12" customFormat="1" ht="14.25" x14ac:dyDescent="0.2">
      <c r="A130" s="13"/>
      <c r="B130" s="13"/>
      <c r="C130" s="14"/>
      <c r="D130" s="14"/>
      <c r="E130" s="14"/>
      <c r="F130" s="14"/>
      <c r="G130" s="14"/>
      <c r="H130" s="14"/>
      <c r="I130" s="14"/>
      <c r="J130" s="14"/>
      <c r="K130" s="14"/>
      <c r="L130" s="14"/>
      <c r="M130" s="14"/>
      <c r="N130" s="14"/>
      <c r="O130" s="14"/>
      <c r="P130" s="14"/>
      <c r="Q130" s="14"/>
      <c r="R130" s="65"/>
    </row>
    <row r="131" spans="1:18" s="12" customFormat="1" ht="14.25" x14ac:dyDescent="0.2">
      <c r="A131" s="13"/>
      <c r="B131" s="13"/>
      <c r="C131" s="14"/>
      <c r="D131" s="14"/>
      <c r="E131" s="14"/>
      <c r="F131" s="14"/>
      <c r="G131" s="14"/>
      <c r="H131" s="14"/>
      <c r="I131" s="14"/>
      <c r="J131" s="14"/>
      <c r="K131" s="14"/>
      <c r="L131" s="14"/>
      <c r="M131" s="14"/>
      <c r="N131" s="14"/>
      <c r="O131" s="14"/>
      <c r="P131" s="14"/>
      <c r="Q131" s="14"/>
      <c r="R131" s="65"/>
    </row>
    <row r="132" spans="1:18" s="12" customFormat="1" ht="14.25" x14ac:dyDescent="0.2">
      <c r="A132" s="13"/>
      <c r="B132" s="13"/>
      <c r="C132" s="14"/>
      <c r="D132" s="14"/>
      <c r="E132" s="14"/>
      <c r="F132" s="14"/>
      <c r="G132" s="14"/>
      <c r="H132" s="14"/>
      <c r="I132" s="14"/>
      <c r="J132" s="14"/>
      <c r="K132" s="14"/>
      <c r="L132" s="14"/>
      <c r="M132" s="14"/>
      <c r="N132" s="14"/>
      <c r="O132" s="14"/>
      <c r="P132" s="14"/>
      <c r="Q132" s="14"/>
      <c r="R132" s="65"/>
    </row>
    <row r="133" spans="1:18" s="12" customFormat="1" ht="14.25" x14ac:dyDescent="0.2">
      <c r="A133" s="13"/>
      <c r="B133" s="13"/>
      <c r="C133" s="14"/>
      <c r="D133" s="14"/>
      <c r="E133" s="14"/>
      <c r="F133" s="14"/>
      <c r="G133" s="14"/>
      <c r="H133" s="14"/>
      <c r="I133" s="14"/>
      <c r="J133" s="14"/>
      <c r="K133" s="14"/>
      <c r="L133" s="14"/>
      <c r="M133" s="14"/>
      <c r="N133" s="14"/>
      <c r="O133" s="14"/>
      <c r="P133" s="14"/>
      <c r="Q133" s="14"/>
      <c r="R133" s="65"/>
    </row>
    <row r="134" spans="1:18" s="12" customFormat="1" ht="14.25" x14ac:dyDescent="0.2">
      <c r="A134" s="13"/>
      <c r="B134" s="13"/>
      <c r="C134" s="14"/>
      <c r="D134" s="14"/>
      <c r="E134" s="14"/>
      <c r="F134" s="14"/>
      <c r="G134" s="14"/>
      <c r="H134" s="14"/>
      <c r="I134" s="14"/>
      <c r="J134" s="14"/>
      <c r="K134" s="14"/>
      <c r="L134" s="14"/>
      <c r="M134" s="14"/>
      <c r="N134" s="14"/>
      <c r="O134" s="14"/>
      <c r="P134" s="14"/>
      <c r="Q134" s="14"/>
      <c r="R134" s="65"/>
    </row>
    <row r="135" spans="1:18" s="12" customFormat="1" ht="14.25" x14ac:dyDescent="0.2">
      <c r="A135" s="13"/>
      <c r="B135" s="13"/>
      <c r="C135" s="14"/>
      <c r="D135" s="14"/>
      <c r="E135" s="14"/>
      <c r="F135" s="14"/>
      <c r="G135" s="14"/>
      <c r="H135" s="14"/>
      <c r="I135" s="14"/>
      <c r="J135" s="14"/>
      <c r="K135" s="14"/>
      <c r="L135" s="14"/>
      <c r="M135" s="14"/>
      <c r="N135" s="14"/>
      <c r="O135" s="14"/>
      <c r="P135" s="14"/>
      <c r="Q135" s="14"/>
      <c r="R135" s="65"/>
    </row>
    <row r="136" spans="1:18" s="12" customFormat="1" ht="14.25" x14ac:dyDescent="0.2">
      <c r="A136" s="13"/>
      <c r="B136" s="13"/>
      <c r="C136" s="14"/>
      <c r="D136" s="14"/>
      <c r="E136" s="14"/>
      <c r="F136" s="14"/>
      <c r="G136" s="14"/>
      <c r="H136" s="14"/>
      <c r="I136" s="14"/>
      <c r="J136" s="14"/>
      <c r="K136" s="14"/>
      <c r="L136" s="14"/>
      <c r="M136" s="14"/>
      <c r="N136" s="14"/>
      <c r="O136" s="14"/>
      <c r="P136" s="14"/>
      <c r="Q136" s="14"/>
      <c r="R136" s="65"/>
    </row>
    <row r="137" spans="1:18" s="12" customFormat="1" ht="14.25" x14ac:dyDescent="0.2">
      <c r="A137" s="13"/>
      <c r="B137" s="13"/>
      <c r="C137" s="14"/>
      <c r="D137" s="14"/>
      <c r="E137" s="14"/>
      <c r="F137" s="14"/>
      <c r="G137" s="14"/>
      <c r="H137" s="14"/>
      <c r="I137" s="14"/>
      <c r="J137" s="14"/>
      <c r="K137" s="14"/>
      <c r="L137" s="14"/>
      <c r="M137" s="14"/>
      <c r="N137" s="14"/>
      <c r="O137" s="14"/>
      <c r="P137" s="14"/>
      <c r="Q137" s="14"/>
      <c r="R137" s="65"/>
    </row>
    <row r="138" spans="1:18" s="12" customFormat="1" ht="14.25" x14ac:dyDescent="0.2">
      <c r="A138" s="13"/>
      <c r="B138" s="13"/>
      <c r="C138" s="14"/>
      <c r="D138" s="14"/>
      <c r="E138" s="14"/>
      <c r="F138" s="14"/>
      <c r="G138" s="14"/>
      <c r="H138" s="14"/>
      <c r="I138" s="14"/>
      <c r="J138" s="14"/>
      <c r="K138" s="14"/>
      <c r="L138" s="14"/>
      <c r="M138" s="14"/>
      <c r="N138" s="14"/>
      <c r="O138" s="14"/>
      <c r="P138" s="14"/>
      <c r="Q138" s="14"/>
      <c r="R138" s="65"/>
    </row>
    <row r="139" spans="1:18" s="12" customFormat="1" ht="14.25" x14ac:dyDescent="0.2">
      <c r="A139" s="13"/>
      <c r="B139" s="13"/>
      <c r="C139" s="14"/>
      <c r="D139" s="14"/>
      <c r="E139" s="14"/>
      <c r="F139" s="14"/>
      <c r="G139" s="14"/>
      <c r="H139" s="14"/>
      <c r="I139" s="14"/>
      <c r="J139" s="14"/>
      <c r="K139" s="14"/>
      <c r="L139" s="14"/>
      <c r="M139" s="14"/>
      <c r="N139" s="14"/>
      <c r="O139" s="14"/>
      <c r="P139" s="14"/>
      <c r="Q139" s="14"/>
      <c r="R139" s="65"/>
    </row>
    <row r="140" spans="1:18" s="12" customFormat="1" ht="14.25" x14ac:dyDescent="0.2">
      <c r="A140" s="13"/>
      <c r="B140" s="13"/>
      <c r="C140" s="14"/>
      <c r="D140" s="14"/>
      <c r="E140" s="14"/>
      <c r="F140" s="14"/>
      <c r="G140" s="14"/>
      <c r="H140" s="14"/>
      <c r="I140" s="14"/>
      <c r="J140" s="14"/>
      <c r="K140" s="14"/>
      <c r="L140" s="14"/>
      <c r="M140" s="14"/>
      <c r="N140" s="14"/>
      <c r="O140" s="14"/>
      <c r="P140" s="14"/>
      <c r="Q140" s="14"/>
      <c r="R140" s="65"/>
    </row>
    <row r="141" spans="1:18" s="12" customFormat="1" ht="14.25" x14ac:dyDescent="0.2">
      <c r="A141" s="13"/>
      <c r="B141" s="13"/>
      <c r="C141" s="14"/>
      <c r="D141" s="14"/>
      <c r="E141" s="14"/>
      <c r="F141" s="14"/>
      <c r="G141" s="14"/>
      <c r="H141" s="14"/>
      <c r="I141" s="14"/>
      <c r="J141" s="14"/>
      <c r="K141" s="14"/>
      <c r="L141" s="14"/>
      <c r="M141" s="14"/>
      <c r="N141" s="14"/>
      <c r="O141" s="14"/>
      <c r="P141" s="14"/>
      <c r="Q141" s="14"/>
      <c r="R141" s="65"/>
    </row>
    <row r="142" spans="1:18" s="12" customFormat="1" ht="14.25" x14ac:dyDescent="0.2">
      <c r="A142" s="13"/>
      <c r="B142" s="13"/>
      <c r="C142" s="14"/>
      <c r="D142" s="14"/>
      <c r="E142" s="14"/>
      <c r="F142" s="14"/>
      <c r="G142" s="14"/>
      <c r="H142" s="14"/>
      <c r="I142" s="14"/>
      <c r="J142" s="14"/>
      <c r="K142" s="14"/>
      <c r="L142" s="14"/>
      <c r="M142" s="14"/>
      <c r="N142" s="14"/>
      <c r="O142" s="14"/>
      <c r="P142" s="14"/>
      <c r="Q142" s="14"/>
      <c r="R142" s="65"/>
    </row>
    <row r="143" spans="1:18" s="12" customFormat="1" ht="14.25" x14ac:dyDescent="0.2">
      <c r="A143" s="13"/>
      <c r="B143" s="13"/>
      <c r="C143" s="14"/>
      <c r="D143" s="14"/>
      <c r="E143" s="14"/>
      <c r="F143" s="14"/>
      <c r="G143" s="14"/>
      <c r="H143" s="14"/>
      <c r="I143" s="14"/>
      <c r="J143" s="14"/>
      <c r="K143" s="14"/>
      <c r="L143" s="14"/>
      <c r="M143" s="14"/>
      <c r="N143" s="14"/>
      <c r="O143" s="14"/>
      <c r="P143" s="14"/>
      <c r="Q143" s="14"/>
      <c r="R143" s="65"/>
    </row>
    <row r="144" spans="1:18" s="12" customFormat="1" ht="14.25" x14ac:dyDescent="0.2">
      <c r="A144" s="13"/>
      <c r="B144" s="13"/>
      <c r="C144" s="14"/>
      <c r="D144" s="14"/>
      <c r="E144" s="14"/>
      <c r="F144" s="14"/>
      <c r="G144" s="14"/>
      <c r="H144" s="14"/>
      <c r="I144" s="14"/>
      <c r="J144" s="14"/>
      <c r="K144" s="14"/>
      <c r="L144" s="14"/>
      <c r="M144" s="14"/>
      <c r="N144" s="14"/>
      <c r="O144" s="14"/>
      <c r="P144" s="14"/>
      <c r="Q144" s="14"/>
      <c r="R144" s="65"/>
    </row>
    <row r="145" spans="1:18" s="12" customFormat="1" ht="14.25" x14ac:dyDescent="0.2">
      <c r="A145" s="13"/>
      <c r="B145" s="13"/>
      <c r="C145" s="14"/>
      <c r="D145" s="14"/>
      <c r="E145" s="14"/>
      <c r="F145" s="14"/>
      <c r="G145" s="14"/>
      <c r="H145" s="14"/>
      <c r="I145" s="14"/>
      <c r="J145" s="14"/>
      <c r="K145" s="14"/>
      <c r="L145" s="14"/>
      <c r="M145" s="14"/>
      <c r="N145" s="14"/>
      <c r="O145" s="14"/>
      <c r="P145" s="14"/>
      <c r="Q145" s="14"/>
      <c r="R145" s="65"/>
    </row>
    <row r="146" spans="1:18" s="12" customFormat="1" ht="14.25" x14ac:dyDescent="0.2">
      <c r="A146" s="13"/>
      <c r="B146" s="13"/>
      <c r="C146" s="14"/>
      <c r="D146" s="14"/>
      <c r="E146" s="14"/>
      <c r="F146" s="14"/>
      <c r="G146" s="14"/>
      <c r="H146" s="14"/>
      <c r="I146" s="14"/>
      <c r="J146" s="14"/>
      <c r="K146" s="14"/>
      <c r="L146" s="14"/>
      <c r="M146" s="14"/>
      <c r="N146" s="14"/>
      <c r="O146" s="14"/>
      <c r="P146" s="14"/>
      <c r="Q146" s="14"/>
      <c r="R146" s="65"/>
    </row>
    <row r="147" spans="1:18" s="12" customFormat="1" ht="14.25" x14ac:dyDescent="0.2">
      <c r="A147" s="13"/>
      <c r="B147" s="13"/>
      <c r="C147" s="14"/>
      <c r="D147" s="14"/>
      <c r="E147" s="14"/>
      <c r="F147" s="14"/>
      <c r="G147" s="14"/>
      <c r="H147" s="14"/>
      <c r="I147" s="14"/>
      <c r="J147" s="14"/>
      <c r="K147" s="14"/>
      <c r="L147" s="14"/>
      <c r="M147" s="14"/>
      <c r="N147" s="14"/>
      <c r="O147" s="14"/>
      <c r="P147" s="14"/>
      <c r="Q147" s="14"/>
      <c r="R147" s="65"/>
    </row>
    <row r="148" spans="1:18" s="12" customFormat="1" ht="14.25" x14ac:dyDescent="0.2">
      <c r="A148" s="13"/>
      <c r="B148" s="13"/>
      <c r="C148" s="14"/>
      <c r="D148" s="14"/>
      <c r="E148" s="14"/>
      <c r="F148" s="14"/>
      <c r="G148" s="14"/>
      <c r="H148" s="14"/>
      <c r="I148" s="14"/>
      <c r="J148" s="14"/>
      <c r="K148" s="14"/>
      <c r="L148" s="14"/>
      <c r="M148" s="14"/>
      <c r="N148" s="14"/>
      <c r="O148" s="14"/>
      <c r="P148" s="14"/>
      <c r="Q148" s="14"/>
      <c r="R148" s="65"/>
    </row>
    <row r="149" spans="1:18" s="12" customFormat="1" ht="14.25" x14ac:dyDescent="0.2">
      <c r="A149" s="13"/>
      <c r="B149" s="13"/>
      <c r="C149" s="14"/>
      <c r="D149" s="14"/>
      <c r="E149" s="14"/>
      <c r="F149" s="14"/>
      <c r="G149" s="14"/>
      <c r="H149" s="14"/>
      <c r="I149" s="14"/>
      <c r="J149" s="14"/>
      <c r="K149" s="14"/>
      <c r="L149" s="14"/>
      <c r="M149" s="14"/>
      <c r="N149" s="14"/>
      <c r="O149" s="14"/>
      <c r="P149" s="14"/>
      <c r="Q149" s="14"/>
      <c r="R149" s="65"/>
    </row>
    <row r="150" spans="1:18" s="12" customFormat="1" ht="14.25" x14ac:dyDescent="0.2">
      <c r="A150" s="13"/>
      <c r="B150" s="13"/>
      <c r="C150" s="14"/>
      <c r="D150" s="14"/>
      <c r="E150" s="14"/>
      <c r="F150" s="14"/>
      <c r="G150" s="14"/>
      <c r="H150" s="14"/>
      <c r="I150" s="14"/>
      <c r="J150" s="14"/>
      <c r="K150" s="14"/>
      <c r="L150" s="14"/>
      <c r="M150" s="14"/>
      <c r="N150" s="14"/>
      <c r="O150" s="14"/>
      <c r="P150" s="14"/>
      <c r="Q150" s="14"/>
      <c r="R150" s="65"/>
    </row>
    <row r="151" spans="1:18" ht="14.25" x14ac:dyDescent="0.2">
      <c r="A151" s="8"/>
      <c r="B151" s="8"/>
    </row>
    <row r="152" spans="1:18" ht="14.25" x14ac:dyDescent="0.2">
      <c r="A152" s="8"/>
      <c r="B152" s="8"/>
    </row>
    <row r="153" spans="1:18" ht="14.25" x14ac:dyDescent="0.2">
      <c r="A153" s="8"/>
      <c r="B153" s="8"/>
    </row>
    <row r="154" spans="1:18" ht="14.25" x14ac:dyDescent="0.2">
      <c r="A154" s="8"/>
      <c r="B154" s="8"/>
    </row>
    <row r="155" spans="1:18" ht="14.25" x14ac:dyDescent="0.2">
      <c r="A155" s="8"/>
      <c r="B155" s="8"/>
    </row>
    <row r="156" spans="1:18" ht="14.25" x14ac:dyDescent="0.2">
      <c r="A156" s="8"/>
      <c r="B156" s="8"/>
    </row>
    <row r="157" spans="1:18" ht="14.25" x14ac:dyDescent="0.2">
      <c r="A157" s="8"/>
      <c r="B157" s="8"/>
    </row>
    <row r="158" spans="1:18" ht="14.25" x14ac:dyDescent="0.2">
      <c r="A158" s="8"/>
      <c r="B158" s="8"/>
    </row>
    <row r="159" spans="1:18" ht="14.25" x14ac:dyDescent="0.2">
      <c r="A159" s="8"/>
      <c r="B159" s="8"/>
    </row>
    <row r="160" spans="1:18" ht="14.25" x14ac:dyDescent="0.2">
      <c r="A160" s="8"/>
      <c r="B160" s="8"/>
    </row>
    <row r="161" spans="1:2" ht="14.25" x14ac:dyDescent="0.2">
      <c r="A161" s="8"/>
      <c r="B161" s="8"/>
    </row>
    <row r="162" spans="1:2" ht="14.25" x14ac:dyDescent="0.2">
      <c r="A162" s="8"/>
      <c r="B162" s="8"/>
    </row>
    <row r="163" spans="1:2" ht="14.25" x14ac:dyDescent="0.2">
      <c r="A163" s="8"/>
      <c r="B163" s="8"/>
    </row>
    <row r="164" spans="1:2" ht="14.25" x14ac:dyDescent="0.2">
      <c r="A164" s="8"/>
      <c r="B164" s="8"/>
    </row>
    <row r="165" spans="1:2" ht="14.25" x14ac:dyDescent="0.2">
      <c r="A165" s="8"/>
      <c r="B165" s="8"/>
    </row>
    <row r="166" spans="1:2" ht="14.25" x14ac:dyDescent="0.2">
      <c r="A166" s="8"/>
      <c r="B166" s="8"/>
    </row>
    <row r="167" spans="1:2" ht="14.25" x14ac:dyDescent="0.2">
      <c r="A167" s="8"/>
      <c r="B167" s="8"/>
    </row>
    <row r="168" spans="1:2" ht="14.25" x14ac:dyDescent="0.2">
      <c r="A168" s="8"/>
      <c r="B168" s="8"/>
    </row>
    <row r="169" spans="1:2" ht="14.25" x14ac:dyDescent="0.2">
      <c r="A169" s="8"/>
      <c r="B169" s="8"/>
    </row>
    <row r="170" spans="1:2" ht="14.25" x14ac:dyDescent="0.2">
      <c r="A170" s="8"/>
      <c r="B170" s="8"/>
    </row>
    <row r="171" spans="1:2" ht="14.25" x14ac:dyDescent="0.2">
      <c r="A171" s="8"/>
      <c r="B171" s="8"/>
    </row>
    <row r="172" spans="1:2" ht="14.25" x14ac:dyDescent="0.2">
      <c r="A172" s="8"/>
      <c r="B172" s="8"/>
    </row>
    <row r="173" spans="1:2" ht="14.25" x14ac:dyDescent="0.2">
      <c r="A173" s="8"/>
      <c r="B173" s="8"/>
    </row>
    <row r="174" spans="1:2" ht="14.25" x14ac:dyDescent="0.2">
      <c r="A174" s="8"/>
      <c r="B174" s="8"/>
    </row>
    <row r="175" spans="1:2" ht="14.25" x14ac:dyDescent="0.2">
      <c r="A175" s="8"/>
      <c r="B175" s="8"/>
    </row>
    <row r="176" spans="1:2" ht="14.25" x14ac:dyDescent="0.2">
      <c r="A176" s="8"/>
      <c r="B176" s="8"/>
    </row>
    <row r="177" spans="1:2" ht="14.25" x14ac:dyDescent="0.2">
      <c r="A177" s="8"/>
      <c r="B177" s="8"/>
    </row>
    <row r="178" spans="1:2" ht="14.25" x14ac:dyDescent="0.2">
      <c r="A178" s="8"/>
      <c r="B178" s="8"/>
    </row>
    <row r="179" spans="1:2" ht="14.25" x14ac:dyDescent="0.2">
      <c r="A179" s="8"/>
      <c r="B179" s="8"/>
    </row>
    <row r="180" spans="1:2" ht="14.25" x14ac:dyDescent="0.2">
      <c r="A180" s="8"/>
      <c r="B180" s="8"/>
    </row>
    <row r="181" spans="1:2" ht="14.25" x14ac:dyDescent="0.2">
      <c r="A181" s="8"/>
      <c r="B181" s="8"/>
    </row>
    <row r="182" spans="1:2" ht="14.25" x14ac:dyDescent="0.2">
      <c r="A182" s="8"/>
      <c r="B182" s="8"/>
    </row>
    <row r="183" spans="1:2" ht="14.25" x14ac:dyDescent="0.2">
      <c r="A183" s="8"/>
      <c r="B183" s="8"/>
    </row>
    <row r="184" spans="1:2" ht="14.25" x14ac:dyDescent="0.2">
      <c r="A184" s="8"/>
      <c r="B184" s="8"/>
    </row>
    <row r="185" spans="1:2" ht="14.25" x14ac:dyDescent="0.2">
      <c r="A185" s="8"/>
      <c r="B185" s="8"/>
    </row>
    <row r="186" spans="1:2" ht="14.25" x14ac:dyDescent="0.2">
      <c r="A186" s="8"/>
      <c r="B186" s="8"/>
    </row>
    <row r="187" spans="1:2" ht="14.25" x14ac:dyDescent="0.2">
      <c r="A187" s="8"/>
      <c r="B187" s="8"/>
    </row>
    <row r="188" spans="1:2" ht="14.25" x14ac:dyDescent="0.2">
      <c r="A188" s="8"/>
      <c r="B188" s="8"/>
    </row>
    <row r="189" spans="1:2" ht="14.25" x14ac:dyDescent="0.2">
      <c r="A189" s="8"/>
      <c r="B189" s="8"/>
    </row>
    <row r="190" spans="1:2" ht="14.25" x14ac:dyDescent="0.2">
      <c r="A190" s="8"/>
      <c r="B190" s="8"/>
    </row>
    <row r="191" spans="1:2" ht="14.25" x14ac:dyDescent="0.2">
      <c r="A191" s="8"/>
      <c r="B191" s="8"/>
    </row>
    <row r="192" spans="1:2" ht="14.25" x14ac:dyDescent="0.2">
      <c r="A192" s="8"/>
      <c r="B192" s="8"/>
    </row>
    <row r="193" spans="1:2" ht="14.25" x14ac:dyDescent="0.2">
      <c r="A193" s="8"/>
      <c r="B193" s="8"/>
    </row>
    <row r="194" spans="1:2" ht="14.25" x14ac:dyDescent="0.2">
      <c r="A194" s="8"/>
      <c r="B194" s="8"/>
    </row>
    <row r="195" spans="1:2" ht="14.25" x14ac:dyDescent="0.2">
      <c r="A195" s="8"/>
      <c r="B195" s="8"/>
    </row>
    <row r="196" spans="1:2" ht="14.25" x14ac:dyDescent="0.2">
      <c r="A196" s="8"/>
      <c r="B196" s="8"/>
    </row>
    <row r="197" spans="1:2" ht="14.25" x14ac:dyDescent="0.2">
      <c r="A197" s="8"/>
      <c r="B197" s="8"/>
    </row>
    <row r="198" spans="1:2" ht="14.25" x14ac:dyDescent="0.2">
      <c r="A198" s="8"/>
      <c r="B198" s="8"/>
    </row>
    <row r="199" spans="1:2" ht="14.25" x14ac:dyDescent="0.2">
      <c r="A199" s="8"/>
      <c r="B199" s="8"/>
    </row>
    <row r="200" spans="1:2" ht="14.25" x14ac:dyDescent="0.2">
      <c r="A200" s="8"/>
      <c r="B200" s="8"/>
    </row>
    <row r="201" spans="1:2" ht="14.25" x14ac:dyDescent="0.2">
      <c r="A201" s="8"/>
      <c r="B201" s="8"/>
    </row>
    <row r="202" spans="1:2" ht="14.25" x14ac:dyDescent="0.2">
      <c r="A202" s="8"/>
      <c r="B202" s="8"/>
    </row>
    <row r="203" spans="1:2" ht="14.25" x14ac:dyDescent="0.2">
      <c r="A203" s="8"/>
      <c r="B203" s="8"/>
    </row>
    <row r="204" spans="1:2" ht="14.25" x14ac:dyDescent="0.2">
      <c r="A204" s="8"/>
      <c r="B204" s="8"/>
    </row>
    <row r="205" spans="1:2" ht="14.25" x14ac:dyDescent="0.2">
      <c r="A205" s="8"/>
      <c r="B205" s="8"/>
    </row>
    <row r="206" spans="1:2" ht="14.25" x14ac:dyDescent="0.2">
      <c r="A206" s="8"/>
      <c r="B206" s="8"/>
    </row>
    <row r="207" spans="1:2" ht="14.25" x14ac:dyDescent="0.2">
      <c r="A207" s="8"/>
      <c r="B207" s="8"/>
    </row>
    <row r="208" spans="1:2" ht="14.25" x14ac:dyDescent="0.2">
      <c r="A208" s="8"/>
      <c r="B208" s="8"/>
    </row>
    <row r="209" spans="1:2" ht="14.25" x14ac:dyDescent="0.2">
      <c r="A209" s="8"/>
      <c r="B209" s="8"/>
    </row>
    <row r="210" spans="1:2" ht="14.25" x14ac:dyDescent="0.2">
      <c r="A210" s="8"/>
      <c r="B210" s="8"/>
    </row>
    <row r="211" spans="1:2" ht="14.25" x14ac:dyDescent="0.2">
      <c r="A211" s="8"/>
      <c r="B211" s="8"/>
    </row>
    <row r="212" spans="1:2" ht="14.25" x14ac:dyDescent="0.2">
      <c r="A212" s="8"/>
      <c r="B212" s="8"/>
    </row>
    <row r="213" spans="1:2" ht="14.25" x14ac:dyDescent="0.2">
      <c r="A213" s="8"/>
      <c r="B213" s="8"/>
    </row>
    <row r="214" spans="1:2" ht="14.25" x14ac:dyDescent="0.2">
      <c r="A214" s="8"/>
      <c r="B214" s="8"/>
    </row>
    <row r="215" spans="1:2" ht="14.25" x14ac:dyDescent="0.2">
      <c r="A215" s="8"/>
      <c r="B215" s="8"/>
    </row>
    <row r="216" spans="1:2" ht="14.25" x14ac:dyDescent="0.2">
      <c r="A216" s="8"/>
      <c r="B216" s="8"/>
    </row>
    <row r="217" spans="1:2" ht="14.25" x14ac:dyDescent="0.2">
      <c r="A217" s="8"/>
      <c r="B217" s="8"/>
    </row>
    <row r="218" spans="1:2" ht="14.25" x14ac:dyDescent="0.2">
      <c r="A218" s="8"/>
      <c r="B218" s="8"/>
    </row>
    <row r="219" spans="1:2" ht="14.25" x14ac:dyDescent="0.2">
      <c r="A219" s="8"/>
      <c r="B219" s="8"/>
    </row>
    <row r="220" spans="1:2" ht="14.25" x14ac:dyDescent="0.2">
      <c r="A220" s="8"/>
      <c r="B220" s="8"/>
    </row>
    <row r="221" spans="1:2" ht="14.25" x14ac:dyDescent="0.2">
      <c r="A221" s="8"/>
      <c r="B221" s="8"/>
    </row>
    <row r="222" spans="1:2" ht="14.25" x14ac:dyDescent="0.2">
      <c r="A222" s="8"/>
      <c r="B222" s="8"/>
    </row>
    <row r="223" spans="1:2" ht="14.25" x14ac:dyDescent="0.2">
      <c r="A223" s="8"/>
      <c r="B223" s="8"/>
    </row>
    <row r="224" spans="1:2" ht="14.25" x14ac:dyDescent="0.2">
      <c r="A224" s="8"/>
      <c r="B224" s="8"/>
    </row>
    <row r="225" spans="1:2" ht="14.25" x14ac:dyDescent="0.2">
      <c r="A225" s="8"/>
      <c r="B225" s="8"/>
    </row>
    <row r="226" spans="1:2" ht="14.25" x14ac:dyDescent="0.2">
      <c r="A226" s="8"/>
      <c r="B226" s="8"/>
    </row>
    <row r="227" spans="1:2" ht="14.25" x14ac:dyDescent="0.2">
      <c r="A227" s="8"/>
      <c r="B227" s="8"/>
    </row>
    <row r="228" spans="1:2" ht="14.25" x14ac:dyDescent="0.2">
      <c r="A228" s="8"/>
      <c r="B228" s="8"/>
    </row>
    <row r="229" spans="1:2" ht="14.25" x14ac:dyDescent="0.2">
      <c r="A229" s="8"/>
      <c r="B229" s="8"/>
    </row>
    <row r="230" spans="1:2" ht="14.25" x14ac:dyDescent="0.2">
      <c r="A230" s="8"/>
      <c r="B230" s="8"/>
    </row>
    <row r="231" spans="1:2" ht="14.25" x14ac:dyDescent="0.2">
      <c r="A231" s="8"/>
      <c r="B231" s="8"/>
    </row>
    <row r="232" spans="1:2" ht="14.25" x14ac:dyDescent="0.2">
      <c r="A232" s="8"/>
      <c r="B232" s="8"/>
    </row>
    <row r="233" spans="1:2" ht="14.25" x14ac:dyDescent="0.2">
      <c r="A233" s="10"/>
      <c r="B233" s="8"/>
    </row>
    <row r="234" spans="1:2" ht="14.25" x14ac:dyDescent="0.2">
      <c r="A234" s="10"/>
      <c r="B234" s="8"/>
    </row>
    <row r="235" spans="1:2" ht="14.25" x14ac:dyDescent="0.2">
      <c r="A235" s="10"/>
      <c r="B235" s="8"/>
    </row>
    <row r="236" spans="1:2" ht="14.25" x14ac:dyDescent="0.2">
      <c r="A236" s="10"/>
      <c r="B236" s="8"/>
    </row>
    <row r="237" spans="1:2" ht="14.25" x14ac:dyDescent="0.2">
      <c r="A237" s="10"/>
      <c r="B237" s="8"/>
    </row>
    <row r="238" spans="1:2" ht="14.25" x14ac:dyDescent="0.2">
      <c r="A238" s="10"/>
      <c r="B238" s="8"/>
    </row>
    <row r="239" spans="1:2" ht="14.25" x14ac:dyDescent="0.2">
      <c r="A239" s="10"/>
      <c r="B239" s="8"/>
    </row>
    <row r="240" spans="1:2" ht="14.25" x14ac:dyDescent="0.2">
      <c r="A240" s="10"/>
      <c r="B240" s="8"/>
    </row>
    <row r="241" spans="1:2" ht="14.25" x14ac:dyDescent="0.2">
      <c r="A241" s="10"/>
      <c r="B241" s="8"/>
    </row>
    <row r="242" spans="1:2" ht="14.25" x14ac:dyDescent="0.2">
      <c r="A242" s="10"/>
      <c r="B242" s="8"/>
    </row>
    <row r="243" spans="1:2" ht="14.25" x14ac:dyDescent="0.2">
      <c r="A243" s="10"/>
      <c r="B243" s="8"/>
    </row>
    <row r="244" spans="1:2" ht="14.25" x14ac:dyDescent="0.2">
      <c r="A244" s="10"/>
      <c r="B244" s="8"/>
    </row>
    <row r="245" spans="1:2" ht="14.25" x14ac:dyDescent="0.2">
      <c r="A245" s="10"/>
      <c r="B245" s="8"/>
    </row>
    <row r="246" spans="1:2" ht="14.25" x14ac:dyDescent="0.2">
      <c r="A246" s="10"/>
      <c r="B246" s="8"/>
    </row>
    <row r="247" spans="1:2" ht="14.25" x14ac:dyDescent="0.2">
      <c r="A247" s="10"/>
      <c r="B247" s="8"/>
    </row>
    <row r="248" spans="1:2" ht="14.25" x14ac:dyDescent="0.2">
      <c r="A248" s="10"/>
      <c r="B248" s="8"/>
    </row>
    <row r="249" spans="1:2" ht="14.25" x14ac:dyDescent="0.2">
      <c r="A249" s="10"/>
      <c r="B249" s="8"/>
    </row>
    <row r="250" spans="1:2" ht="14.25" x14ac:dyDescent="0.2">
      <c r="A250" s="10"/>
      <c r="B250" s="8"/>
    </row>
    <row r="251" spans="1:2" ht="14.25" x14ac:dyDescent="0.2">
      <c r="A251" s="10"/>
      <c r="B251" s="8"/>
    </row>
    <row r="252" spans="1:2" ht="14.25" x14ac:dyDescent="0.2">
      <c r="A252" s="10"/>
      <c r="B252" s="8"/>
    </row>
    <row r="253" spans="1:2" ht="14.25" x14ac:dyDescent="0.2">
      <c r="A253" s="10"/>
      <c r="B253" s="8"/>
    </row>
    <row r="254" spans="1:2" ht="14.25" x14ac:dyDescent="0.2">
      <c r="A254" s="10"/>
      <c r="B254" s="8"/>
    </row>
    <row r="255" spans="1:2" ht="14.25" x14ac:dyDescent="0.2">
      <c r="A255" s="10"/>
      <c r="B255" s="8"/>
    </row>
    <row r="256" spans="1:2" ht="14.25" x14ac:dyDescent="0.2">
      <c r="A256" s="10"/>
      <c r="B256" s="8"/>
    </row>
    <row r="257" spans="1:2" ht="14.25" x14ac:dyDescent="0.2">
      <c r="A257" s="10"/>
      <c r="B257" s="8"/>
    </row>
    <row r="258" spans="1:2" ht="14.25" x14ac:dyDescent="0.2">
      <c r="A258" s="10"/>
      <c r="B258" s="8"/>
    </row>
    <row r="259" spans="1:2" ht="14.25" x14ac:dyDescent="0.2">
      <c r="A259" s="10"/>
      <c r="B259" s="8"/>
    </row>
    <row r="260" spans="1:2" ht="14.25" x14ac:dyDescent="0.2">
      <c r="A260" s="10"/>
      <c r="B260" s="8"/>
    </row>
    <row r="261" spans="1:2" ht="14.25" x14ac:dyDescent="0.2">
      <c r="A261" s="10"/>
      <c r="B261" s="8"/>
    </row>
    <row r="262" spans="1:2" ht="14.25" x14ac:dyDescent="0.2">
      <c r="A262" s="10"/>
      <c r="B262" s="8"/>
    </row>
    <row r="263" spans="1:2" ht="14.25" x14ac:dyDescent="0.2">
      <c r="A263" s="10"/>
      <c r="B263" s="8"/>
    </row>
    <row r="264" spans="1:2" ht="14.25" x14ac:dyDescent="0.2">
      <c r="A264" s="10"/>
      <c r="B264" s="8"/>
    </row>
    <row r="265" spans="1:2" ht="14.25" x14ac:dyDescent="0.2">
      <c r="A265" s="10"/>
      <c r="B265" s="8"/>
    </row>
    <row r="266" spans="1:2" ht="14.25" x14ac:dyDescent="0.2">
      <c r="A266" s="10"/>
      <c r="B266" s="8"/>
    </row>
    <row r="267" spans="1:2" ht="14.25" x14ac:dyDescent="0.2">
      <c r="A267" s="10"/>
      <c r="B267" s="8"/>
    </row>
    <row r="268" spans="1:2" ht="14.25" x14ac:dyDescent="0.2">
      <c r="A268" s="10"/>
      <c r="B268" s="8"/>
    </row>
    <row r="269" spans="1:2" ht="14.25" x14ac:dyDescent="0.2">
      <c r="A269" s="10"/>
      <c r="B269" s="8"/>
    </row>
    <row r="270" spans="1:2" ht="14.25" x14ac:dyDescent="0.2">
      <c r="A270" s="10"/>
      <c r="B270" s="8"/>
    </row>
    <row r="271" spans="1:2" ht="14.25" x14ac:dyDescent="0.2">
      <c r="A271" s="10"/>
      <c r="B271" s="8"/>
    </row>
    <row r="272" spans="1:2" ht="14.25" x14ac:dyDescent="0.2">
      <c r="A272" s="10"/>
      <c r="B272" s="8"/>
    </row>
    <row r="273" spans="1:2" ht="14.25" x14ac:dyDescent="0.2">
      <c r="A273" s="10"/>
      <c r="B273" s="8"/>
    </row>
    <row r="274" spans="1:2" ht="14.25" x14ac:dyDescent="0.2">
      <c r="A274" s="10"/>
      <c r="B274" s="8"/>
    </row>
    <row r="275" spans="1:2" ht="14.25" x14ac:dyDescent="0.2">
      <c r="A275" s="10"/>
      <c r="B275" s="8"/>
    </row>
    <row r="276" spans="1:2" ht="14.25" x14ac:dyDescent="0.2">
      <c r="A276" s="10"/>
      <c r="B276" s="8"/>
    </row>
    <row r="277" spans="1:2" ht="14.25" x14ac:dyDescent="0.2">
      <c r="A277" s="10"/>
      <c r="B277" s="8"/>
    </row>
    <row r="278" spans="1:2" ht="14.25" x14ac:dyDescent="0.2">
      <c r="A278" s="10"/>
      <c r="B278" s="8"/>
    </row>
    <row r="279" spans="1:2" ht="14.25" x14ac:dyDescent="0.2">
      <c r="A279" s="10"/>
      <c r="B279" s="8"/>
    </row>
    <row r="280" spans="1:2" ht="14.25" x14ac:dyDescent="0.2">
      <c r="A280" s="10"/>
      <c r="B280" s="8"/>
    </row>
    <row r="281" spans="1:2" ht="14.25" x14ac:dyDescent="0.2">
      <c r="A281" s="10"/>
      <c r="B281" s="8"/>
    </row>
    <row r="282" spans="1:2" ht="14.25" x14ac:dyDescent="0.2">
      <c r="A282" s="10"/>
      <c r="B282" s="8"/>
    </row>
    <row r="283" spans="1:2" ht="14.25" x14ac:dyDescent="0.2">
      <c r="A283" s="10"/>
      <c r="B283" s="8"/>
    </row>
    <row r="284" spans="1:2" ht="14.25" x14ac:dyDescent="0.2">
      <c r="A284" s="10"/>
      <c r="B284" s="8"/>
    </row>
    <row r="285" spans="1:2" ht="14.25" x14ac:dyDescent="0.2">
      <c r="A285" s="10"/>
      <c r="B285" s="8"/>
    </row>
    <row r="286" spans="1:2" ht="14.25" x14ac:dyDescent="0.2">
      <c r="A286" s="10"/>
      <c r="B286" s="8"/>
    </row>
    <row r="287" spans="1:2" ht="14.25" x14ac:dyDescent="0.2">
      <c r="A287" s="10"/>
      <c r="B287" s="8"/>
    </row>
    <row r="288" spans="1:2" ht="14.25" x14ac:dyDescent="0.2">
      <c r="A288" s="10"/>
      <c r="B288" s="8"/>
    </row>
    <row r="289" spans="1:2" ht="14.25" x14ac:dyDescent="0.2">
      <c r="A289" s="10"/>
      <c r="B289" s="8"/>
    </row>
    <row r="290" spans="1:2" ht="14.25" x14ac:dyDescent="0.2">
      <c r="A290" s="10"/>
      <c r="B290" s="8"/>
    </row>
    <row r="291" spans="1:2" ht="14.25" x14ac:dyDescent="0.2">
      <c r="A291" s="10"/>
      <c r="B291" s="8"/>
    </row>
    <row r="292" spans="1:2" ht="14.25" x14ac:dyDescent="0.2">
      <c r="A292" s="10"/>
      <c r="B292" s="8"/>
    </row>
    <row r="293" spans="1:2" ht="14.25" x14ac:dyDescent="0.2">
      <c r="A293" s="10"/>
      <c r="B293" s="8"/>
    </row>
    <row r="294" spans="1:2" ht="14.25" x14ac:dyDescent="0.2">
      <c r="A294" s="10"/>
      <c r="B294" s="8"/>
    </row>
    <row r="295" spans="1:2" ht="14.25" x14ac:dyDescent="0.2">
      <c r="A295" s="10"/>
      <c r="B295" s="8"/>
    </row>
    <row r="296" spans="1:2" ht="14.25" x14ac:dyDescent="0.2">
      <c r="A296" s="10"/>
      <c r="B296" s="8"/>
    </row>
    <row r="297" spans="1:2" ht="14.25" x14ac:dyDescent="0.2">
      <c r="A297" s="10"/>
      <c r="B297" s="8"/>
    </row>
    <row r="298" spans="1:2" ht="14.25" x14ac:dyDescent="0.2">
      <c r="A298" s="10"/>
      <c r="B298" s="8"/>
    </row>
    <row r="299" spans="1:2" ht="14.25" x14ac:dyDescent="0.2">
      <c r="A299" s="10"/>
      <c r="B299" s="8"/>
    </row>
    <row r="300" spans="1:2" ht="14.25" x14ac:dyDescent="0.2">
      <c r="A300" s="10"/>
      <c r="B300" s="8"/>
    </row>
    <row r="301" spans="1:2" ht="14.25" x14ac:dyDescent="0.2">
      <c r="A301" s="10"/>
      <c r="B301" s="8"/>
    </row>
    <row r="302" spans="1:2" ht="14.25" x14ac:dyDescent="0.2">
      <c r="A302" s="10"/>
      <c r="B302" s="8"/>
    </row>
    <row r="303" spans="1:2" ht="14.25" x14ac:dyDescent="0.2">
      <c r="A303" s="10"/>
      <c r="B303" s="8"/>
    </row>
    <row r="304" spans="1:2" ht="14.25" x14ac:dyDescent="0.2">
      <c r="A304" s="10"/>
      <c r="B304" s="8"/>
    </row>
    <row r="305" spans="1:2" ht="14.25" x14ac:dyDescent="0.2">
      <c r="A305" s="10"/>
      <c r="B305" s="8"/>
    </row>
    <row r="306" spans="1:2" ht="14.25" x14ac:dyDescent="0.2">
      <c r="A306" s="10"/>
      <c r="B306" s="8"/>
    </row>
    <row r="307" spans="1:2" ht="14.25" x14ac:dyDescent="0.2">
      <c r="A307" s="10"/>
      <c r="B307" s="8"/>
    </row>
    <row r="308" spans="1:2" ht="14.25" x14ac:dyDescent="0.2">
      <c r="A308" s="10"/>
      <c r="B308" s="8"/>
    </row>
    <row r="309" spans="1:2" ht="14.25" x14ac:dyDescent="0.2">
      <c r="A309" s="10"/>
      <c r="B309" s="8"/>
    </row>
    <row r="310" spans="1:2" ht="14.25" x14ac:dyDescent="0.2">
      <c r="A310" s="10"/>
      <c r="B310" s="8"/>
    </row>
    <row r="311" spans="1:2" ht="14.25" x14ac:dyDescent="0.2">
      <c r="A311" s="10"/>
      <c r="B311" s="8"/>
    </row>
    <row r="312" spans="1:2" ht="14.25" x14ac:dyDescent="0.2">
      <c r="A312" s="10"/>
      <c r="B312" s="8"/>
    </row>
    <row r="313" spans="1:2" ht="14.25" x14ac:dyDescent="0.2">
      <c r="A313" s="10"/>
      <c r="B313" s="8"/>
    </row>
    <row r="314" spans="1:2" ht="14.25" x14ac:dyDescent="0.2">
      <c r="A314" s="10"/>
      <c r="B314" s="8"/>
    </row>
    <row r="315" spans="1:2" ht="14.25" x14ac:dyDescent="0.2">
      <c r="A315" s="10"/>
      <c r="B315" s="8"/>
    </row>
    <row r="316" spans="1:2" ht="14.25" x14ac:dyDescent="0.2">
      <c r="A316" s="10"/>
      <c r="B316" s="8"/>
    </row>
    <row r="317" spans="1:2" ht="14.25" x14ac:dyDescent="0.2">
      <c r="A317" s="10"/>
      <c r="B317" s="8"/>
    </row>
    <row r="318" spans="1:2" ht="14.25" x14ac:dyDescent="0.2">
      <c r="A318" s="10"/>
      <c r="B318" s="8"/>
    </row>
    <row r="319" spans="1:2" ht="14.25" x14ac:dyDescent="0.2">
      <c r="A319" s="10"/>
      <c r="B319" s="8"/>
    </row>
    <row r="320" spans="1:2" ht="14.25" x14ac:dyDescent="0.2">
      <c r="A320" s="10"/>
      <c r="B320" s="8"/>
    </row>
    <row r="321" spans="1:2" ht="14.25" x14ac:dyDescent="0.2">
      <c r="A321" s="10"/>
      <c r="B321" s="8"/>
    </row>
    <row r="322" spans="1:2" ht="14.25" x14ac:dyDescent="0.2">
      <c r="A322" s="10"/>
      <c r="B322" s="8"/>
    </row>
    <row r="323" spans="1:2" ht="14.25" x14ac:dyDescent="0.2">
      <c r="A323" s="10"/>
      <c r="B323" s="8"/>
    </row>
    <row r="324" spans="1:2" ht="14.25" x14ac:dyDescent="0.2">
      <c r="A324" s="10"/>
      <c r="B324" s="8"/>
    </row>
    <row r="325" spans="1:2" ht="14.25" x14ac:dyDescent="0.2">
      <c r="A325" s="10"/>
      <c r="B325" s="8"/>
    </row>
    <row r="326" spans="1:2" ht="14.25" x14ac:dyDescent="0.2">
      <c r="A326" s="10"/>
      <c r="B326" s="8"/>
    </row>
    <row r="327" spans="1:2" ht="14.25" x14ac:dyDescent="0.2">
      <c r="A327" s="10"/>
      <c r="B327" s="8"/>
    </row>
    <row r="328" spans="1:2" ht="14.25" x14ac:dyDescent="0.2">
      <c r="A328" s="10"/>
      <c r="B328" s="8"/>
    </row>
    <row r="329" spans="1:2" ht="14.25" x14ac:dyDescent="0.2">
      <c r="A329" s="10"/>
      <c r="B329" s="8"/>
    </row>
    <row r="330" spans="1:2" ht="14.25" x14ac:dyDescent="0.2">
      <c r="A330" s="10"/>
      <c r="B330" s="8"/>
    </row>
    <row r="331" spans="1:2" ht="14.25" x14ac:dyDescent="0.2">
      <c r="A331" s="10"/>
      <c r="B331" s="8"/>
    </row>
    <row r="332" spans="1:2" ht="14.25" x14ac:dyDescent="0.2">
      <c r="A332" s="10"/>
      <c r="B332" s="8"/>
    </row>
    <row r="333" spans="1:2" ht="14.25" x14ac:dyDescent="0.2">
      <c r="A333" s="10"/>
      <c r="B333" s="8"/>
    </row>
    <row r="334" spans="1:2" ht="14.25" x14ac:dyDescent="0.2">
      <c r="A334" s="10"/>
      <c r="B334" s="8"/>
    </row>
    <row r="335" spans="1:2" ht="14.25" x14ac:dyDescent="0.2">
      <c r="A335" s="10"/>
      <c r="B335" s="8"/>
    </row>
    <row r="336" spans="1:2" ht="14.25" x14ac:dyDescent="0.2">
      <c r="A336" s="10"/>
      <c r="B336" s="8"/>
    </row>
    <row r="337" spans="1:2" ht="14.25" x14ac:dyDescent="0.2">
      <c r="A337" s="10"/>
      <c r="B337" s="8"/>
    </row>
    <row r="338" spans="1:2" ht="14.25" x14ac:dyDescent="0.2">
      <c r="A338" s="10"/>
      <c r="B338" s="8"/>
    </row>
    <row r="339" spans="1:2" ht="14.25" x14ac:dyDescent="0.2">
      <c r="A339" s="10"/>
      <c r="B339" s="8"/>
    </row>
    <row r="340" spans="1:2" ht="14.25" x14ac:dyDescent="0.2">
      <c r="A340" s="10"/>
      <c r="B340" s="8"/>
    </row>
    <row r="341" spans="1:2" ht="14.25" x14ac:dyDescent="0.2">
      <c r="A341" s="10"/>
      <c r="B341" s="8"/>
    </row>
    <row r="342" spans="1:2" ht="14.25" x14ac:dyDescent="0.2">
      <c r="A342" s="10"/>
      <c r="B342" s="8"/>
    </row>
    <row r="343" spans="1:2" ht="14.25" x14ac:dyDescent="0.2">
      <c r="A343" s="10"/>
      <c r="B343" s="8"/>
    </row>
    <row r="344" spans="1:2" ht="14.25" x14ac:dyDescent="0.2">
      <c r="A344" s="10"/>
      <c r="B344" s="8"/>
    </row>
    <row r="345" spans="1:2" ht="14.25" x14ac:dyDescent="0.2">
      <c r="A345" s="10"/>
      <c r="B345" s="8"/>
    </row>
    <row r="346" spans="1:2" ht="14.25" x14ac:dyDescent="0.2">
      <c r="A346" s="10"/>
      <c r="B346" s="8"/>
    </row>
    <row r="347" spans="1:2" ht="14.25" x14ac:dyDescent="0.2">
      <c r="A347" s="10"/>
      <c r="B347" s="8"/>
    </row>
    <row r="348" spans="1:2" ht="14.25" x14ac:dyDescent="0.2">
      <c r="A348" s="10"/>
      <c r="B348" s="8"/>
    </row>
    <row r="349" spans="1:2" ht="14.25" x14ac:dyDescent="0.2">
      <c r="A349" s="10"/>
      <c r="B349" s="8"/>
    </row>
    <row r="350" spans="1:2" ht="14.25" x14ac:dyDescent="0.2">
      <c r="A350" s="10"/>
      <c r="B350" s="8"/>
    </row>
    <row r="351" spans="1:2" ht="14.25" x14ac:dyDescent="0.2">
      <c r="A351" s="10"/>
      <c r="B351" s="8"/>
    </row>
    <row r="352" spans="1:2" ht="14.25" x14ac:dyDescent="0.2">
      <c r="A352" s="10"/>
      <c r="B352" s="8"/>
    </row>
    <row r="353" spans="1:2" ht="14.25" x14ac:dyDescent="0.2">
      <c r="A353" s="10"/>
      <c r="B353" s="8"/>
    </row>
    <row r="354" spans="1:2" ht="14.25" x14ac:dyDescent="0.2">
      <c r="A354" s="10"/>
      <c r="B354" s="8"/>
    </row>
    <row r="355" spans="1:2" ht="14.25" x14ac:dyDescent="0.2">
      <c r="A355" s="10"/>
      <c r="B355" s="8"/>
    </row>
    <row r="356" spans="1:2" ht="14.25" x14ac:dyDescent="0.2">
      <c r="A356" s="10"/>
      <c r="B356" s="8"/>
    </row>
    <row r="357" spans="1:2" ht="14.25" x14ac:dyDescent="0.2">
      <c r="A357" s="10"/>
      <c r="B357" s="8"/>
    </row>
    <row r="358" spans="1:2" ht="14.25" x14ac:dyDescent="0.2">
      <c r="A358" s="10"/>
      <c r="B358" s="8"/>
    </row>
    <row r="359" spans="1:2" ht="14.25" x14ac:dyDescent="0.2">
      <c r="A359" s="10"/>
      <c r="B359" s="8"/>
    </row>
    <row r="360" spans="1:2" ht="14.25" x14ac:dyDescent="0.2">
      <c r="A360" s="10"/>
      <c r="B360" s="8"/>
    </row>
    <row r="361" spans="1:2" ht="14.25" x14ac:dyDescent="0.2">
      <c r="A361" s="10"/>
      <c r="B361" s="8"/>
    </row>
    <row r="362" spans="1:2" ht="14.25" x14ac:dyDescent="0.2">
      <c r="A362" s="10"/>
      <c r="B362" s="8"/>
    </row>
    <row r="363" spans="1:2" ht="14.25" x14ac:dyDescent="0.2">
      <c r="A363" s="10"/>
      <c r="B363" s="8"/>
    </row>
    <row r="364" spans="1:2" ht="14.25" x14ac:dyDescent="0.2">
      <c r="A364" s="10"/>
      <c r="B364" s="8"/>
    </row>
    <row r="365" spans="1:2" ht="14.25" x14ac:dyDescent="0.2">
      <c r="A365" s="10"/>
      <c r="B365" s="8"/>
    </row>
    <row r="366" spans="1:2" ht="14.25" x14ac:dyDescent="0.2">
      <c r="A366" s="10"/>
      <c r="B366" s="8"/>
    </row>
    <row r="367" spans="1:2" ht="14.25" x14ac:dyDescent="0.2">
      <c r="A367" s="10"/>
      <c r="B367" s="8"/>
    </row>
    <row r="368" spans="1:2" ht="14.25" x14ac:dyDescent="0.2">
      <c r="A368" s="10"/>
      <c r="B368" s="8"/>
    </row>
    <row r="369" spans="1:2" ht="14.25" x14ac:dyDescent="0.2">
      <c r="A369" s="10"/>
      <c r="B369" s="8"/>
    </row>
    <row r="370" spans="1:2" ht="14.25" x14ac:dyDescent="0.2">
      <c r="A370" s="10"/>
      <c r="B370" s="8"/>
    </row>
    <row r="371" spans="1:2" ht="14.25" x14ac:dyDescent="0.2">
      <c r="A371" s="10"/>
      <c r="B371" s="8"/>
    </row>
    <row r="372" spans="1:2" ht="14.25" x14ac:dyDescent="0.2">
      <c r="A372" s="10"/>
      <c r="B372" s="8"/>
    </row>
    <row r="373" spans="1:2" ht="14.25" x14ac:dyDescent="0.2">
      <c r="A373" s="10"/>
      <c r="B373" s="8"/>
    </row>
    <row r="374" spans="1:2" ht="14.25" x14ac:dyDescent="0.2">
      <c r="A374" s="10"/>
      <c r="B374" s="8"/>
    </row>
    <row r="375" spans="1:2" ht="14.25" x14ac:dyDescent="0.2">
      <c r="A375" s="10"/>
      <c r="B375" s="8"/>
    </row>
    <row r="376" spans="1:2" ht="14.25" x14ac:dyDescent="0.2">
      <c r="A376" s="10"/>
      <c r="B376" s="8"/>
    </row>
    <row r="377" spans="1:2" ht="14.25" x14ac:dyDescent="0.2">
      <c r="A377" s="10"/>
      <c r="B377" s="8"/>
    </row>
    <row r="378" spans="1:2" ht="14.25" x14ac:dyDescent="0.2">
      <c r="A378" s="10"/>
      <c r="B378" s="8"/>
    </row>
    <row r="379" spans="1:2" ht="14.25" x14ac:dyDescent="0.2">
      <c r="A379" s="10"/>
      <c r="B379" s="8"/>
    </row>
    <row r="380" spans="1:2" ht="14.25" x14ac:dyDescent="0.2">
      <c r="A380" s="10"/>
      <c r="B380" s="8"/>
    </row>
    <row r="381" spans="1:2" ht="14.25" x14ac:dyDescent="0.2">
      <c r="A381" s="10"/>
      <c r="B381" s="8"/>
    </row>
    <row r="382" spans="1:2" ht="14.25" x14ac:dyDescent="0.2">
      <c r="A382" s="10"/>
      <c r="B382" s="8"/>
    </row>
    <row r="383" spans="1:2" ht="14.25" x14ac:dyDescent="0.2">
      <c r="A383" s="10"/>
      <c r="B383" s="8"/>
    </row>
    <row r="384" spans="1:2" ht="14.25" x14ac:dyDescent="0.2">
      <c r="A384" s="10"/>
      <c r="B384" s="8"/>
    </row>
    <row r="385" spans="1:2" ht="14.25" x14ac:dyDescent="0.2">
      <c r="A385" s="10"/>
      <c r="B385" s="8"/>
    </row>
    <row r="386" spans="1:2" ht="14.25" x14ac:dyDescent="0.2">
      <c r="A386" s="10"/>
      <c r="B386" s="8"/>
    </row>
    <row r="387" spans="1:2" ht="14.25" x14ac:dyDescent="0.2">
      <c r="A387" s="10"/>
      <c r="B387" s="8"/>
    </row>
    <row r="388" spans="1:2" ht="14.25" x14ac:dyDescent="0.2">
      <c r="A388" s="10"/>
      <c r="B388" s="8"/>
    </row>
    <row r="389" spans="1:2" ht="14.25" x14ac:dyDescent="0.2">
      <c r="A389" s="10"/>
      <c r="B389" s="8"/>
    </row>
    <row r="390" spans="1:2" ht="14.25" x14ac:dyDescent="0.2">
      <c r="A390" s="10"/>
      <c r="B390" s="8"/>
    </row>
    <row r="391" spans="1:2" ht="14.25" x14ac:dyDescent="0.2">
      <c r="A391" s="10"/>
      <c r="B391" s="8"/>
    </row>
    <row r="392" spans="1:2" ht="14.25" x14ac:dyDescent="0.2">
      <c r="A392" s="10"/>
      <c r="B392" s="8"/>
    </row>
    <row r="393" spans="1:2" ht="14.25" x14ac:dyDescent="0.2">
      <c r="A393" s="10"/>
      <c r="B393" s="8"/>
    </row>
    <row r="394" spans="1:2" ht="14.25" x14ac:dyDescent="0.2">
      <c r="A394" s="10"/>
      <c r="B394" s="8"/>
    </row>
    <row r="395" spans="1:2" ht="14.25" x14ac:dyDescent="0.2">
      <c r="A395" s="10"/>
      <c r="B395" s="8"/>
    </row>
    <row r="396" spans="1:2" ht="14.25" x14ac:dyDescent="0.2">
      <c r="A396" s="10"/>
      <c r="B396" s="8"/>
    </row>
    <row r="397" spans="1:2" ht="14.25" x14ac:dyDescent="0.2">
      <c r="A397" s="10"/>
      <c r="B397" s="8"/>
    </row>
    <row r="398" spans="1:2" ht="14.25" x14ac:dyDescent="0.2">
      <c r="A398" s="10"/>
      <c r="B398" s="8"/>
    </row>
    <row r="399" spans="1:2" ht="14.25" x14ac:dyDescent="0.2">
      <c r="A399" s="10"/>
      <c r="B399" s="8"/>
    </row>
    <row r="400" spans="1:2" ht="14.25" x14ac:dyDescent="0.2">
      <c r="A400" s="10"/>
      <c r="B400" s="8"/>
    </row>
    <row r="401" spans="1:2" ht="14.25" x14ac:dyDescent="0.2">
      <c r="A401" s="10"/>
      <c r="B401" s="8"/>
    </row>
    <row r="402" spans="1:2" ht="14.25" x14ac:dyDescent="0.2">
      <c r="A402" s="10"/>
      <c r="B402" s="8"/>
    </row>
    <row r="403" spans="1:2" ht="14.25" x14ac:dyDescent="0.2">
      <c r="A403" s="10"/>
      <c r="B403" s="8"/>
    </row>
    <row r="404" spans="1:2" ht="14.25" x14ac:dyDescent="0.2">
      <c r="A404" s="10"/>
      <c r="B404" s="8"/>
    </row>
    <row r="405" spans="1:2" ht="14.25" x14ac:dyDescent="0.2">
      <c r="A405" s="10"/>
      <c r="B405" s="8"/>
    </row>
    <row r="406" spans="1:2" ht="14.25" x14ac:dyDescent="0.2">
      <c r="A406" s="10"/>
      <c r="B406" s="8"/>
    </row>
    <row r="407" spans="1:2" ht="14.25" x14ac:dyDescent="0.2">
      <c r="A407" s="10"/>
      <c r="B407" s="8"/>
    </row>
    <row r="408" spans="1:2" ht="14.25" x14ac:dyDescent="0.2">
      <c r="A408" s="10"/>
      <c r="B408" s="8"/>
    </row>
    <row r="409" spans="1:2" ht="14.25" x14ac:dyDescent="0.2">
      <c r="A409" s="10"/>
      <c r="B409" s="8"/>
    </row>
    <row r="410" spans="1:2" ht="14.25" x14ac:dyDescent="0.2">
      <c r="A410" s="10"/>
      <c r="B410" s="8"/>
    </row>
    <row r="411" spans="1:2" ht="14.25" x14ac:dyDescent="0.2">
      <c r="A411" s="10"/>
      <c r="B411" s="8"/>
    </row>
    <row r="412" spans="1:2" ht="14.25" x14ac:dyDescent="0.2">
      <c r="A412" s="10"/>
      <c r="B412" s="8"/>
    </row>
    <row r="413" spans="1:2" ht="14.25" x14ac:dyDescent="0.2">
      <c r="A413" s="10"/>
      <c r="B413" s="8"/>
    </row>
    <row r="414" spans="1:2" ht="14.25" x14ac:dyDescent="0.2">
      <c r="A414" s="10"/>
      <c r="B414" s="8"/>
    </row>
    <row r="415" spans="1:2" ht="14.25" x14ac:dyDescent="0.2">
      <c r="A415" s="10"/>
      <c r="B415" s="8"/>
    </row>
    <row r="416" spans="1:2" ht="14.25" x14ac:dyDescent="0.2">
      <c r="A416" s="10"/>
      <c r="B416" s="8"/>
    </row>
    <row r="417" spans="1:2" ht="14.25" x14ac:dyDescent="0.2">
      <c r="A417" s="10"/>
      <c r="B417" s="8"/>
    </row>
    <row r="418" spans="1:2" ht="14.25" x14ac:dyDescent="0.2">
      <c r="A418" s="10"/>
      <c r="B418" s="8"/>
    </row>
    <row r="419" spans="1:2" ht="14.25" x14ac:dyDescent="0.2">
      <c r="A419" s="10"/>
      <c r="B419" s="8"/>
    </row>
    <row r="420" spans="1:2" ht="14.25" x14ac:dyDescent="0.2">
      <c r="A420" s="10"/>
      <c r="B420" s="8"/>
    </row>
    <row r="421" spans="1:2" ht="14.25" x14ac:dyDescent="0.2">
      <c r="A421" s="10"/>
      <c r="B421" s="8"/>
    </row>
    <row r="422" spans="1:2" ht="14.25" x14ac:dyDescent="0.2">
      <c r="A422" s="10"/>
      <c r="B422" s="8"/>
    </row>
    <row r="423" spans="1:2" ht="14.25" x14ac:dyDescent="0.2">
      <c r="A423" s="10"/>
      <c r="B423" s="8"/>
    </row>
    <row r="424" spans="1:2" ht="14.25" x14ac:dyDescent="0.2">
      <c r="A424" s="10"/>
      <c r="B424" s="8"/>
    </row>
    <row r="425" spans="1:2" ht="14.25" x14ac:dyDescent="0.2">
      <c r="A425" s="10"/>
      <c r="B425" s="8"/>
    </row>
    <row r="426" spans="1:2" ht="14.25" x14ac:dyDescent="0.2">
      <c r="A426" s="10"/>
      <c r="B426" s="8"/>
    </row>
    <row r="427" spans="1:2" ht="14.25" x14ac:dyDescent="0.2">
      <c r="A427" s="10"/>
      <c r="B427" s="8"/>
    </row>
    <row r="428" spans="1:2" ht="14.25" x14ac:dyDescent="0.2">
      <c r="A428" s="10"/>
      <c r="B428" s="8"/>
    </row>
    <row r="429" spans="1:2" ht="14.25" x14ac:dyDescent="0.2">
      <c r="A429" s="10"/>
      <c r="B429" s="8"/>
    </row>
    <row r="430" spans="1:2" ht="14.25" x14ac:dyDescent="0.2">
      <c r="A430" s="10"/>
      <c r="B430" s="8"/>
    </row>
    <row r="431" spans="1:2" ht="14.25" x14ac:dyDescent="0.2">
      <c r="A431" s="10"/>
      <c r="B431" s="8"/>
    </row>
    <row r="432" spans="1:2" ht="14.25" x14ac:dyDescent="0.2">
      <c r="A432" s="10"/>
      <c r="B432" s="8"/>
    </row>
    <row r="433" spans="1:2" ht="14.25" x14ac:dyDescent="0.2">
      <c r="A433" s="10"/>
      <c r="B433" s="8"/>
    </row>
    <row r="434" spans="1:2" ht="14.25" x14ac:dyDescent="0.2">
      <c r="A434" s="10"/>
      <c r="B434" s="8"/>
    </row>
    <row r="435" spans="1:2" ht="14.25" x14ac:dyDescent="0.2">
      <c r="A435" s="10"/>
      <c r="B435" s="8"/>
    </row>
    <row r="436" spans="1:2" ht="14.25" x14ac:dyDescent="0.2">
      <c r="A436" s="10"/>
      <c r="B436" s="8"/>
    </row>
    <row r="437" spans="1:2" ht="14.25" x14ac:dyDescent="0.2">
      <c r="A437" s="10"/>
      <c r="B437" s="8"/>
    </row>
    <row r="438" spans="1:2" ht="14.25" x14ac:dyDescent="0.2">
      <c r="A438" s="10"/>
      <c r="B438" s="8"/>
    </row>
    <row r="439" spans="1:2" ht="14.25" x14ac:dyDescent="0.2">
      <c r="A439" s="10"/>
      <c r="B439" s="8"/>
    </row>
    <row r="440" spans="1:2" ht="14.25" x14ac:dyDescent="0.2">
      <c r="A440" s="10"/>
      <c r="B440" s="8"/>
    </row>
    <row r="441" spans="1:2" ht="14.25" x14ac:dyDescent="0.2">
      <c r="A441" s="10"/>
      <c r="B441" s="8"/>
    </row>
    <row r="442" spans="1:2" ht="14.25" x14ac:dyDescent="0.2">
      <c r="A442" s="10"/>
      <c r="B442" s="8"/>
    </row>
    <row r="443" spans="1:2" ht="14.25" x14ac:dyDescent="0.2">
      <c r="A443" s="10"/>
      <c r="B443" s="8"/>
    </row>
    <row r="444" spans="1:2" ht="14.25" x14ac:dyDescent="0.2">
      <c r="A444" s="10"/>
      <c r="B444" s="8"/>
    </row>
    <row r="445" spans="1:2" ht="14.25" x14ac:dyDescent="0.2">
      <c r="A445" s="10"/>
      <c r="B445" s="8"/>
    </row>
    <row r="446" spans="1:2" ht="14.25" x14ac:dyDescent="0.2">
      <c r="A446" s="10"/>
      <c r="B446" s="8"/>
    </row>
    <row r="447" spans="1:2" ht="14.25" x14ac:dyDescent="0.2">
      <c r="A447" s="10"/>
      <c r="B447" s="8"/>
    </row>
    <row r="448" spans="1:2" ht="14.25" x14ac:dyDescent="0.2">
      <c r="A448" s="10"/>
      <c r="B448" s="8"/>
    </row>
    <row r="449" spans="1:2" ht="14.25" x14ac:dyDescent="0.2">
      <c r="A449" s="10"/>
      <c r="B449" s="8"/>
    </row>
    <row r="450" spans="1:2" ht="14.25" x14ac:dyDescent="0.2">
      <c r="A450" s="10"/>
      <c r="B450" s="8"/>
    </row>
    <row r="451" spans="1:2" ht="14.25" x14ac:dyDescent="0.2">
      <c r="A451" s="10"/>
      <c r="B451" s="8"/>
    </row>
    <row r="452" spans="1:2" ht="14.25" x14ac:dyDescent="0.2">
      <c r="A452" s="10"/>
      <c r="B452" s="8"/>
    </row>
    <row r="453" spans="1:2" ht="14.25" x14ac:dyDescent="0.2">
      <c r="A453" s="10"/>
      <c r="B453" s="8"/>
    </row>
    <row r="454" spans="1:2" ht="14.25" x14ac:dyDescent="0.2">
      <c r="A454" s="10"/>
      <c r="B454" s="8"/>
    </row>
    <row r="455" spans="1:2" ht="14.25" x14ac:dyDescent="0.2">
      <c r="A455" s="10"/>
      <c r="B455" s="8"/>
    </row>
    <row r="456" spans="1:2" ht="14.25" x14ac:dyDescent="0.2">
      <c r="A456" s="10"/>
      <c r="B456" s="8"/>
    </row>
    <row r="457" spans="1:2" ht="14.25" x14ac:dyDescent="0.2">
      <c r="A457" s="10"/>
      <c r="B457" s="8"/>
    </row>
    <row r="458" spans="1:2" ht="14.25" x14ac:dyDescent="0.2">
      <c r="A458" s="10"/>
      <c r="B458" s="8"/>
    </row>
    <row r="459" spans="1:2" ht="14.25" x14ac:dyDescent="0.2">
      <c r="A459" s="10"/>
      <c r="B459" s="8"/>
    </row>
    <row r="460" spans="1:2" ht="14.25" x14ac:dyDescent="0.2">
      <c r="A460" s="10"/>
      <c r="B460" s="8"/>
    </row>
    <row r="461" spans="1:2" ht="14.25" x14ac:dyDescent="0.2">
      <c r="A461" s="10"/>
      <c r="B461" s="8"/>
    </row>
    <row r="462" spans="1:2" ht="14.25" x14ac:dyDescent="0.2">
      <c r="A462" s="10"/>
      <c r="B462" s="8"/>
    </row>
    <row r="463" spans="1:2" ht="14.25" x14ac:dyDescent="0.2">
      <c r="A463" s="10"/>
      <c r="B463" s="8"/>
    </row>
    <row r="464" spans="1:2" ht="14.25" x14ac:dyDescent="0.2">
      <c r="A464" s="10"/>
      <c r="B464" s="8"/>
    </row>
    <row r="465" spans="1:2" ht="14.25" x14ac:dyDescent="0.2">
      <c r="A465" s="10"/>
      <c r="B465" s="8"/>
    </row>
    <row r="466" spans="1:2" ht="14.25" x14ac:dyDescent="0.2">
      <c r="A466" s="10"/>
      <c r="B466" s="8"/>
    </row>
    <row r="467" spans="1:2" ht="14.25" x14ac:dyDescent="0.2">
      <c r="A467" s="10"/>
      <c r="B467" s="8"/>
    </row>
    <row r="468" spans="1:2" ht="14.25" x14ac:dyDescent="0.2">
      <c r="A468" s="10"/>
      <c r="B468" s="8"/>
    </row>
    <row r="469" spans="1:2" ht="14.25" x14ac:dyDescent="0.2">
      <c r="A469" s="10"/>
      <c r="B469" s="8"/>
    </row>
    <row r="470" spans="1:2" ht="14.25" x14ac:dyDescent="0.2">
      <c r="A470" s="10"/>
      <c r="B470" s="8"/>
    </row>
    <row r="471" spans="1:2" ht="14.25" x14ac:dyDescent="0.2">
      <c r="A471" s="10"/>
      <c r="B471" s="8"/>
    </row>
    <row r="472" spans="1:2" ht="14.25" x14ac:dyDescent="0.2">
      <c r="A472" s="10"/>
      <c r="B472" s="8"/>
    </row>
    <row r="473" spans="1:2" ht="14.25" x14ac:dyDescent="0.2">
      <c r="A473" s="10"/>
      <c r="B473" s="8"/>
    </row>
    <row r="474" spans="1:2" ht="14.25" x14ac:dyDescent="0.2">
      <c r="A474" s="10"/>
      <c r="B474" s="8"/>
    </row>
    <row r="475" spans="1:2" ht="14.25" x14ac:dyDescent="0.2">
      <c r="A475" s="10"/>
      <c r="B475" s="8"/>
    </row>
    <row r="476" spans="1:2" ht="14.25" x14ac:dyDescent="0.2">
      <c r="A476" s="10"/>
      <c r="B476" s="8"/>
    </row>
    <row r="477" spans="1:2" ht="14.25" x14ac:dyDescent="0.2">
      <c r="A477" s="10"/>
      <c r="B477" s="8"/>
    </row>
    <row r="478" spans="1:2" ht="14.25" x14ac:dyDescent="0.2">
      <c r="A478" s="10"/>
      <c r="B478" s="8"/>
    </row>
    <row r="479" spans="1:2" ht="14.25" x14ac:dyDescent="0.2">
      <c r="A479" s="10"/>
      <c r="B479" s="8"/>
    </row>
    <row r="480" spans="1:2" ht="14.25" x14ac:dyDescent="0.2">
      <c r="A480" s="10"/>
      <c r="B480" s="8"/>
    </row>
    <row r="481" spans="1:2" ht="14.25" x14ac:dyDescent="0.2">
      <c r="A481" s="10"/>
      <c r="B481" s="8"/>
    </row>
    <row r="482" spans="1:2" ht="14.25" x14ac:dyDescent="0.2">
      <c r="A482" s="10"/>
      <c r="B482" s="8"/>
    </row>
    <row r="483" spans="1:2" ht="14.25" x14ac:dyDescent="0.2">
      <c r="A483" s="10"/>
      <c r="B483" s="8"/>
    </row>
    <row r="484" spans="1:2" ht="14.25" x14ac:dyDescent="0.2">
      <c r="A484" s="10"/>
      <c r="B484" s="8"/>
    </row>
    <row r="485" spans="1:2" ht="14.25" x14ac:dyDescent="0.2">
      <c r="A485" s="10"/>
      <c r="B485" s="8"/>
    </row>
    <row r="486" spans="1:2" ht="14.25" x14ac:dyDescent="0.2">
      <c r="A486" s="10"/>
      <c r="B486" s="8"/>
    </row>
    <row r="487" spans="1:2" ht="14.25" x14ac:dyDescent="0.2">
      <c r="A487" s="10"/>
      <c r="B487" s="8"/>
    </row>
    <row r="488" spans="1:2" ht="14.25" x14ac:dyDescent="0.2">
      <c r="A488" s="10"/>
      <c r="B488" s="8"/>
    </row>
    <row r="489" spans="1:2" ht="14.25" x14ac:dyDescent="0.2">
      <c r="A489" s="10"/>
      <c r="B489" s="8"/>
    </row>
    <row r="490" spans="1:2" ht="14.25" x14ac:dyDescent="0.2">
      <c r="A490" s="10"/>
      <c r="B490" s="8"/>
    </row>
    <row r="491" spans="1:2" ht="14.25" x14ac:dyDescent="0.2">
      <c r="A491" s="10"/>
      <c r="B491" s="8"/>
    </row>
    <row r="492" spans="1:2" ht="14.25" x14ac:dyDescent="0.2">
      <c r="A492" s="10"/>
      <c r="B492" s="8"/>
    </row>
    <row r="493" spans="1:2" ht="14.25" x14ac:dyDescent="0.2">
      <c r="A493" s="10"/>
      <c r="B493" s="8"/>
    </row>
    <row r="494" spans="1:2" ht="14.25" x14ac:dyDescent="0.2">
      <c r="A494" s="10"/>
      <c r="B494" s="8"/>
    </row>
    <row r="495" spans="1:2" ht="14.25" x14ac:dyDescent="0.2">
      <c r="A495" s="10"/>
      <c r="B495" s="8"/>
    </row>
    <row r="496" spans="1:2" ht="14.25" x14ac:dyDescent="0.2">
      <c r="A496" s="10"/>
      <c r="B496" s="8"/>
    </row>
    <row r="497" spans="1:2" ht="14.25" x14ac:dyDescent="0.2">
      <c r="A497" s="10"/>
      <c r="B497" s="8"/>
    </row>
    <row r="498" spans="1:2" ht="14.25" x14ac:dyDescent="0.2">
      <c r="A498" s="10"/>
      <c r="B498" s="8"/>
    </row>
    <row r="499" spans="1:2" ht="14.25" x14ac:dyDescent="0.2">
      <c r="A499" s="10"/>
      <c r="B499" s="8"/>
    </row>
    <row r="500" spans="1:2" ht="14.25" x14ac:dyDescent="0.2">
      <c r="A500" s="10"/>
      <c r="B500" s="8"/>
    </row>
    <row r="501" spans="1:2" ht="14.25" x14ac:dyDescent="0.2">
      <c r="A501" s="10"/>
      <c r="B501" s="8"/>
    </row>
    <row r="502" spans="1:2" ht="14.25" x14ac:dyDescent="0.2">
      <c r="A502" s="10"/>
      <c r="B502" s="8"/>
    </row>
    <row r="503" spans="1:2" ht="14.25" x14ac:dyDescent="0.2">
      <c r="A503" s="10"/>
      <c r="B503" s="8"/>
    </row>
    <row r="504" spans="1:2" ht="14.25" x14ac:dyDescent="0.2">
      <c r="A504" s="10"/>
      <c r="B504" s="8"/>
    </row>
    <row r="505" spans="1:2" ht="14.25" x14ac:dyDescent="0.2">
      <c r="A505" s="10"/>
      <c r="B505" s="8"/>
    </row>
    <row r="506" spans="1:2" ht="14.25" x14ac:dyDescent="0.2">
      <c r="A506" s="10"/>
      <c r="B506" s="8"/>
    </row>
    <row r="507" spans="1:2" ht="14.25" x14ac:dyDescent="0.2">
      <c r="A507" s="10"/>
      <c r="B507" s="8"/>
    </row>
    <row r="508" spans="1:2" ht="14.25" x14ac:dyDescent="0.2">
      <c r="A508" s="10"/>
      <c r="B508" s="8"/>
    </row>
    <row r="509" spans="1:2" ht="14.25" x14ac:dyDescent="0.2">
      <c r="A509" s="10"/>
      <c r="B509" s="8"/>
    </row>
    <row r="510" spans="1:2" ht="14.25" x14ac:dyDescent="0.2">
      <c r="A510" s="10"/>
      <c r="B510" s="8"/>
    </row>
    <row r="511" spans="1:2" ht="14.25" x14ac:dyDescent="0.2">
      <c r="A511" s="10"/>
      <c r="B511" s="8"/>
    </row>
    <row r="512" spans="1:2" ht="14.25" x14ac:dyDescent="0.2">
      <c r="A512" s="10"/>
      <c r="B512" s="8"/>
    </row>
    <row r="513" spans="1:2" ht="14.25" x14ac:dyDescent="0.2">
      <c r="A513" s="10"/>
      <c r="B513" s="8"/>
    </row>
    <row r="514" spans="1:2" ht="14.25" x14ac:dyDescent="0.2">
      <c r="A514" s="10"/>
      <c r="B514" s="8"/>
    </row>
    <row r="515" spans="1:2" ht="14.25" x14ac:dyDescent="0.2">
      <c r="A515" s="10"/>
      <c r="B515" s="8"/>
    </row>
    <row r="516" spans="1:2" ht="14.25" x14ac:dyDescent="0.2">
      <c r="A516" s="10"/>
      <c r="B516" s="8"/>
    </row>
    <row r="517" spans="1:2" ht="14.25" x14ac:dyDescent="0.2">
      <c r="A517" s="10"/>
      <c r="B517" s="8"/>
    </row>
    <row r="518" spans="1:2" ht="14.25" x14ac:dyDescent="0.2">
      <c r="A518" s="10"/>
      <c r="B518" s="8"/>
    </row>
    <row r="519" spans="1:2" ht="14.25" x14ac:dyDescent="0.2">
      <c r="A519" s="10"/>
      <c r="B519" s="8"/>
    </row>
    <row r="520" spans="1:2" ht="14.25" x14ac:dyDescent="0.2">
      <c r="A520" s="10"/>
      <c r="B520" s="8"/>
    </row>
    <row r="521" spans="1:2" ht="14.25" x14ac:dyDescent="0.2">
      <c r="A521" s="10"/>
      <c r="B521" s="8"/>
    </row>
    <row r="522" spans="1:2" ht="14.25" x14ac:dyDescent="0.2">
      <c r="A522" s="10"/>
      <c r="B522" s="8"/>
    </row>
    <row r="523" spans="1:2" ht="14.25" x14ac:dyDescent="0.2">
      <c r="A523" s="10"/>
      <c r="B523" s="8"/>
    </row>
    <row r="524" spans="1:2" ht="14.25" x14ac:dyDescent="0.2">
      <c r="A524" s="10"/>
      <c r="B524" s="8"/>
    </row>
    <row r="525" spans="1:2" ht="14.25" x14ac:dyDescent="0.2">
      <c r="A525" s="10"/>
      <c r="B525" s="8"/>
    </row>
    <row r="526" spans="1:2" ht="14.25" x14ac:dyDescent="0.2">
      <c r="A526" s="10"/>
      <c r="B526" s="8"/>
    </row>
    <row r="527" spans="1:2" ht="14.25" x14ac:dyDescent="0.2">
      <c r="A527" s="10"/>
      <c r="B527" s="8"/>
    </row>
    <row r="528" spans="1:2" ht="14.25" x14ac:dyDescent="0.2">
      <c r="A528" s="10"/>
      <c r="B528" s="8"/>
    </row>
    <row r="529" spans="1:2" ht="14.25" x14ac:dyDescent="0.2">
      <c r="A529" s="10"/>
      <c r="B529" s="8"/>
    </row>
    <row r="530" spans="1:2" ht="14.25" x14ac:dyDescent="0.2">
      <c r="A530" s="10"/>
      <c r="B530" s="8"/>
    </row>
    <row r="531" spans="1:2" ht="14.25" x14ac:dyDescent="0.2">
      <c r="A531" s="10"/>
      <c r="B531" s="8"/>
    </row>
    <row r="532" spans="1:2" ht="14.25" x14ac:dyDescent="0.2">
      <c r="A532" s="10"/>
      <c r="B532" s="8"/>
    </row>
    <row r="533" spans="1:2" ht="14.25" x14ac:dyDescent="0.2">
      <c r="A533" s="10"/>
      <c r="B533" s="8"/>
    </row>
    <row r="534" spans="1:2" ht="14.25" x14ac:dyDescent="0.2">
      <c r="A534" s="10"/>
      <c r="B534" s="8"/>
    </row>
    <row r="535" spans="1:2" ht="14.25" x14ac:dyDescent="0.2">
      <c r="A535" s="10"/>
      <c r="B535" s="8"/>
    </row>
    <row r="536" spans="1:2" ht="14.25" x14ac:dyDescent="0.2">
      <c r="A536" s="10"/>
      <c r="B536" s="8"/>
    </row>
    <row r="537" spans="1:2" ht="14.25" x14ac:dyDescent="0.2">
      <c r="A537" s="10"/>
      <c r="B537" s="8"/>
    </row>
    <row r="538" spans="1:2" ht="14.25" x14ac:dyDescent="0.2">
      <c r="A538" s="10"/>
      <c r="B538" s="8"/>
    </row>
    <row r="539" spans="1:2" ht="14.25" x14ac:dyDescent="0.2">
      <c r="A539" s="10"/>
      <c r="B539" s="8"/>
    </row>
    <row r="540" spans="1:2" ht="14.25" x14ac:dyDescent="0.2">
      <c r="A540" s="10"/>
      <c r="B540" s="8"/>
    </row>
    <row r="541" spans="1:2" ht="14.25" x14ac:dyDescent="0.2">
      <c r="A541" s="10"/>
      <c r="B541" s="8"/>
    </row>
    <row r="542" spans="1:2" ht="14.25" x14ac:dyDescent="0.2">
      <c r="A542" s="10"/>
      <c r="B542" s="8"/>
    </row>
    <row r="543" spans="1:2" ht="14.25" x14ac:dyDescent="0.2">
      <c r="A543" s="10"/>
      <c r="B543" s="8"/>
    </row>
    <row r="544" spans="1:2" ht="14.25" x14ac:dyDescent="0.2">
      <c r="A544" s="10"/>
      <c r="B544" s="8"/>
    </row>
    <row r="545" spans="1:2" ht="14.25" x14ac:dyDescent="0.2">
      <c r="A545" s="10"/>
      <c r="B545" s="8"/>
    </row>
    <row r="546" spans="1:2" ht="14.25" x14ac:dyDescent="0.2">
      <c r="A546" s="10"/>
      <c r="B546" s="8"/>
    </row>
    <row r="547" spans="1:2" ht="14.25" x14ac:dyDescent="0.2">
      <c r="A547" s="10"/>
      <c r="B547" s="8"/>
    </row>
    <row r="548" spans="1:2" ht="14.25" x14ac:dyDescent="0.2">
      <c r="A548" s="10"/>
      <c r="B548" s="8"/>
    </row>
    <row r="549" spans="1:2" ht="14.25" x14ac:dyDescent="0.2">
      <c r="A549" s="10"/>
      <c r="B549" s="8"/>
    </row>
    <row r="550" spans="1:2" ht="14.25" x14ac:dyDescent="0.2">
      <c r="A550" s="10"/>
      <c r="B550" s="8"/>
    </row>
    <row r="551" spans="1:2" ht="14.25" x14ac:dyDescent="0.2">
      <c r="A551" s="10"/>
      <c r="B551" s="8"/>
    </row>
    <row r="552" spans="1:2" ht="14.25" x14ac:dyDescent="0.2">
      <c r="A552" s="10"/>
      <c r="B552" s="8"/>
    </row>
    <row r="553" spans="1:2" ht="14.25" x14ac:dyDescent="0.2">
      <c r="A553" s="10"/>
      <c r="B553" s="8"/>
    </row>
    <row r="554" spans="1:2" ht="14.25" x14ac:dyDescent="0.2">
      <c r="A554" s="10"/>
      <c r="B554" s="8"/>
    </row>
    <row r="555" spans="1:2" ht="14.25" x14ac:dyDescent="0.2">
      <c r="A555" s="10"/>
      <c r="B555" s="8"/>
    </row>
    <row r="556" spans="1:2" ht="14.25" x14ac:dyDescent="0.2">
      <c r="A556" s="10"/>
      <c r="B556" s="8"/>
    </row>
    <row r="557" spans="1:2" ht="14.25" x14ac:dyDescent="0.2">
      <c r="A557" s="10"/>
      <c r="B557" s="8"/>
    </row>
    <row r="558" spans="1:2" ht="14.25" x14ac:dyDescent="0.2">
      <c r="A558" s="10"/>
      <c r="B558" s="8"/>
    </row>
    <row r="559" spans="1:2" ht="14.25" x14ac:dyDescent="0.2">
      <c r="A559" s="10"/>
      <c r="B559" s="8"/>
    </row>
    <row r="560" spans="1:2" ht="14.25" x14ac:dyDescent="0.2">
      <c r="A560" s="10"/>
      <c r="B560" s="8"/>
    </row>
    <row r="561" spans="1:2" ht="14.25" x14ac:dyDescent="0.2">
      <c r="A561" s="10"/>
      <c r="B561" s="8"/>
    </row>
    <row r="562" spans="1:2" ht="14.25" x14ac:dyDescent="0.2">
      <c r="A562" s="10"/>
      <c r="B562" s="8"/>
    </row>
    <row r="563" spans="1:2" ht="14.25" x14ac:dyDescent="0.2">
      <c r="A563" s="10"/>
      <c r="B563" s="8"/>
    </row>
    <row r="564" spans="1:2" ht="14.25" x14ac:dyDescent="0.2">
      <c r="A564" s="10"/>
      <c r="B564" s="8"/>
    </row>
    <row r="565" spans="1:2" ht="14.25" x14ac:dyDescent="0.2">
      <c r="A565" s="10"/>
      <c r="B565" s="8"/>
    </row>
    <row r="566" spans="1:2" ht="14.25" x14ac:dyDescent="0.2">
      <c r="A566" s="10"/>
      <c r="B566" s="8"/>
    </row>
    <row r="567" spans="1:2" ht="14.25" x14ac:dyDescent="0.2">
      <c r="A567" s="10"/>
      <c r="B567" s="8"/>
    </row>
    <row r="568" spans="1:2" ht="14.25" x14ac:dyDescent="0.2">
      <c r="A568" s="10"/>
      <c r="B568" s="8"/>
    </row>
    <row r="569" spans="1:2" ht="14.25" x14ac:dyDescent="0.2">
      <c r="A569" s="10"/>
      <c r="B569" s="8"/>
    </row>
    <row r="570" spans="1:2" ht="14.25" x14ac:dyDescent="0.2">
      <c r="A570" s="10"/>
      <c r="B570" s="8"/>
    </row>
    <row r="571" spans="1:2" ht="14.25" x14ac:dyDescent="0.2">
      <c r="A571" s="10"/>
      <c r="B571" s="8"/>
    </row>
    <row r="572" spans="1:2" ht="14.25" x14ac:dyDescent="0.2">
      <c r="A572" s="10"/>
      <c r="B572" s="8"/>
    </row>
    <row r="573" spans="1:2" ht="14.25" x14ac:dyDescent="0.2">
      <c r="A573" s="10"/>
      <c r="B573" s="8"/>
    </row>
    <row r="574" spans="1:2" ht="14.25" x14ac:dyDescent="0.2">
      <c r="A574" s="10"/>
      <c r="B574" s="8"/>
    </row>
    <row r="575" spans="1:2" ht="14.25" x14ac:dyDescent="0.2">
      <c r="A575" s="10"/>
      <c r="B575" s="8"/>
    </row>
    <row r="576" spans="1:2" ht="14.25" x14ac:dyDescent="0.2">
      <c r="A576" s="10"/>
      <c r="B576" s="8"/>
    </row>
    <row r="577" spans="1:2" ht="14.25" x14ac:dyDescent="0.2">
      <c r="A577" s="10"/>
      <c r="B577" s="8"/>
    </row>
    <row r="578" spans="1:2" ht="14.25" x14ac:dyDescent="0.2">
      <c r="A578" s="10"/>
      <c r="B578" s="8"/>
    </row>
    <row r="579" spans="1:2" ht="14.25" x14ac:dyDescent="0.2">
      <c r="A579" s="10"/>
      <c r="B579" s="8"/>
    </row>
    <row r="580" spans="1:2" ht="14.25" x14ac:dyDescent="0.2">
      <c r="A580" s="10"/>
      <c r="B580" s="8"/>
    </row>
    <row r="581" spans="1:2" ht="14.25" x14ac:dyDescent="0.2">
      <c r="A581" s="10"/>
      <c r="B581" s="8"/>
    </row>
    <row r="582" spans="1:2" ht="14.25" x14ac:dyDescent="0.2">
      <c r="A582" s="10"/>
      <c r="B582" s="8"/>
    </row>
    <row r="583" spans="1:2" ht="14.25" x14ac:dyDescent="0.2">
      <c r="A583" s="10"/>
      <c r="B583" s="8"/>
    </row>
    <row r="584" spans="1:2" ht="14.25" x14ac:dyDescent="0.2">
      <c r="A584" s="10"/>
      <c r="B584" s="8"/>
    </row>
    <row r="585" spans="1:2" ht="14.25" x14ac:dyDescent="0.2">
      <c r="A585" s="10"/>
      <c r="B585" s="8"/>
    </row>
    <row r="586" spans="1:2" ht="14.25" x14ac:dyDescent="0.2">
      <c r="A586" s="10"/>
      <c r="B586" s="8"/>
    </row>
    <row r="587" spans="1:2" ht="14.25" x14ac:dyDescent="0.2">
      <c r="A587" s="10"/>
      <c r="B587" s="8"/>
    </row>
    <row r="588" spans="1:2" ht="14.25" x14ac:dyDescent="0.2">
      <c r="A588" s="10"/>
      <c r="B588" s="8"/>
    </row>
    <row r="589" spans="1:2" ht="14.25" x14ac:dyDescent="0.2">
      <c r="A589" s="10"/>
      <c r="B589" s="8"/>
    </row>
    <row r="590" spans="1:2" ht="14.25" x14ac:dyDescent="0.2">
      <c r="A590" s="10"/>
      <c r="B590" s="8"/>
    </row>
    <row r="591" spans="1:2" ht="14.25" x14ac:dyDescent="0.2">
      <c r="A591" s="10"/>
      <c r="B591" s="8"/>
    </row>
    <row r="592" spans="1:2" ht="14.25" x14ac:dyDescent="0.2">
      <c r="A592" s="10"/>
      <c r="B592" s="8"/>
    </row>
    <row r="593" spans="1:2" ht="14.25" x14ac:dyDescent="0.2">
      <c r="A593" s="10"/>
      <c r="B593" s="8"/>
    </row>
    <row r="594" spans="1:2" ht="14.25" x14ac:dyDescent="0.2">
      <c r="A594" s="10"/>
      <c r="B594" s="8"/>
    </row>
    <row r="595" spans="1:2" ht="14.25" x14ac:dyDescent="0.2">
      <c r="A595" s="10"/>
      <c r="B595" s="8"/>
    </row>
    <row r="596" spans="1:2" ht="14.25" x14ac:dyDescent="0.2">
      <c r="A596" s="10"/>
      <c r="B596" s="8"/>
    </row>
    <row r="597" spans="1:2" ht="14.25" x14ac:dyDescent="0.2">
      <c r="A597" s="10"/>
      <c r="B597" s="8"/>
    </row>
    <row r="598" spans="1:2" ht="14.25" x14ac:dyDescent="0.2">
      <c r="A598" s="10"/>
      <c r="B598" s="8"/>
    </row>
    <row r="599" spans="1:2" ht="14.25" x14ac:dyDescent="0.2">
      <c r="A599" s="10"/>
      <c r="B599" s="8"/>
    </row>
    <row r="600" spans="1:2" ht="14.25" x14ac:dyDescent="0.2">
      <c r="A600" s="10"/>
      <c r="B600" s="8"/>
    </row>
    <row r="601" spans="1:2" ht="14.25" x14ac:dyDescent="0.2">
      <c r="A601" s="10"/>
      <c r="B601" s="8"/>
    </row>
    <row r="602" spans="1:2" ht="14.25" x14ac:dyDescent="0.2">
      <c r="A602" s="10"/>
      <c r="B602" s="8"/>
    </row>
    <row r="603" spans="1:2" ht="14.25" x14ac:dyDescent="0.2">
      <c r="A603" s="10"/>
      <c r="B603" s="8"/>
    </row>
    <row r="604" spans="1:2" ht="14.25" x14ac:dyDescent="0.2">
      <c r="A604" s="10"/>
      <c r="B604" s="8"/>
    </row>
    <row r="605" spans="1:2" ht="14.25" x14ac:dyDescent="0.2">
      <c r="A605" s="10"/>
      <c r="B605" s="8"/>
    </row>
    <row r="606" spans="1:2" ht="14.25" x14ac:dyDescent="0.2">
      <c r="A606" s="10"/>
      <c r="B606" s="8"/>
    </row>
    <row r="607" spans="1:2" ht="14.25" x14ac:dyDescent="0.2">
      <c r="A607" s="10"/>
      <c r="B607" s="8"/>
    </row>
    <row r="608" spans="1:2" ht="14.25" x14ac:dyDescent="0.2">
      <c r="A608" s="10"/>
      <c r="B608" s="8"/>
    </row>
    <row r="609" spans="1:2" ht="14.25" x14ac:dyDescent="0.2">
      <c r="A609" s="10"/>
      <c r="B609" s="8"/>
    </row>
    <row r="610" spans="1:2" ht="14.25" x14ac:dyDescent="0.2">
      <c r="A610" s="10"/>
      <c r="B610" s="8"/>
    </row>
    <row r="611" spans="1:2" ht="14.25" x14ac:dyDescent="0.2">
      <c r="A611" s="10"/>
      <c r="B611" s="8"/>
    </row>
    <row r="612" spans="1:2" ht="14.25" x14ac:dyDescent="0.2">
      <c r="A612" s="10"/>
      <c r="B612" s="8"/>
    </row>
    <row r="613" spans="1:2" ht="14.25" x14ac:dyDescent="0.2">
      <c r="A613" s="10"/>
      <c r="B613" s="8"/>
    </row>
    <row r="614" spans="1:2" ht="14.25" x14ac:dyDescent="0.2">
      <c r="A614" s="10"/>
      <c r="B614" s="8"/>
    </row>
    <row r="615" spans="1:2" ht="14.25" x14ac:dyDescent="0.2">
      <c r="A615" s="10"/>
      <c r="B615" s="8"/>
    </row>
    <row r="616" spans="1:2" ht="14.25" x14ac:dyDescent="0.2">
      <c r="A616" s="10"/>
      <c r="B616" s="8"/>
    </row>
    <row r="617" spans="1:2" ht="14.25" x14ac:dyDescent="0.2">
      <c r="A617" s="10"/>
      <c r="B617" s="8"/>
    </row>
    <row r="618" spans="1:2" ht="14.25" x14ac:dyDescent="0.2">
      <c r="A618" s="10"/>
      <c r="B618" s="8"/>
    </row>
    <row r="619" spans="1:2" ht="14.25" x14ac:dyDescent="0.2">
      <c r="A619" s="10"/>
      <c r="B619" s="8"/>
    </row>
    <row r="620" spans="1:2" ht="14.25" x14ac:dyDescent="0.2">
      <c r="A620" s="10"/>
      <c r="B620" s="8"/>
    </row>
    <row r="621" spans="1:2" ht="14.25" x14ac:dyDescent="0.2">
      <c r="A621" s="10"/>
      <c r="B621" s="8"/>
    </row>
    <row r="622" spans="1:2" ht="14.25" x14ac:dyDescent="0.2">
      <c r="A622" s="10"/>
      <c r="B622" s="8"/>
    </row>
    <row r="623" spans="1:2" ht="14.25" x14ac:dyDescent="0.2">
      <c r="A623" s="10"/>
      <c r="B623" s="8"/>
    </row>
    <row r="624" spans="1:2" ht="14.25" x14ac:dyDescent="0.2">
      <c r="A624" s="10"/>
      <c r="B624" s="8"/>
    </row>
    <row r="625" spans="1:2" ht="14.25" x14ac:dyDescent="0.2">
      <c r="A625" s="10"/>
      <c r="B625" s="8"/>
    </row>
    <row r="626" spans="1:2" ht="14.25" x14ac:dyDescent="0.2">
      <c r="A626" s="10"/>
      <c r="B626" s="8"/>
    </row>
    <row r="627" spans="1:2" ht="14.25" x14ac:dyDescent="0.2">
      <c r="A627" s="10"/>
      <c r="B627" s="8"/>
    </row>
    <row r="628" spans="1:2" ht="14.25" x14ac:dyDescent="0.2">
      <c r="A628" s="10"/>
      <c r="B628" s="8"/>
    </row>
    <row r="629" spans="1:2" ht="14.25" x14ac:dyDescent="0.2">
      <c r="A629" s="10"/>
      <c r="B629" s="8"/>
    </row>
    <row r="630" spans="1:2" ht="14.25" x14ac:dyDescent="0.2">
      <c r="A630" s="10"/>
      <c r="B630" s="8"/>
    </row>
    <row r="631" spans="1:2" ht="14.25" x14ac:dyDescent="0.2">
      <c r="A631" s="10"/>
      <c r="B631" s="8"/>
    </row>
    <row r="632" spans="1:2" ht="14.25" x14ac:dyDescent="0.2">
      <c r="A632" s="10"/>
      <c r="B632" s="8"/>
    </row>
    <row r="633" spans="1:2" ht="14.25" x14ac:dyDescent="0.2">
      <c r="A633" s="10"/>
      <c r="B633" s="8"/>
    </row>
    <row r="634" spans="1:2" ht="14.25" x14ac:dyDescent="0.2">
      <c r="A634" s="10"/>
      <c r="B634" s="8"/>
    </row>
    <row r="635" spans="1:2" ht="14.25" x14ac:dyDescent="0.2">
      <c r="A635" s="10"/>
      <c r="B635" s="8"/>
    </row>
    <row r="636" spans="1:2" ht="14.25" x14ac:dyDescent="0.2">
      <c r="A636" s="10"/>
      <c r="B636" s="8"/>
    </row>
    <row r="637" spans="1:2" ht="14.25" x14ac:dyDescent="0.2">
      <c r="A637" s="10"/>
      <c r="B637" s="8"/>
    </row>
    <row r="638" spans="1:2" ht="14.25" x14ac:dyDescent="0.2">
      <c r="A638" s="10"/>
      <c r="B638" s="8"/>
    </row>
    <row r="639" spans="1:2" ht="14.25" x14ac:dyDescent="0.2">
      <c r="A639" s="10"/>
      <c r="B639" s="8"/>
    </row>
    <row r="640" spans="1:2" ht="14.25" x14ac:dyDescent="0.2">
      <c r="A640" s="10"/>
      <c r="B640" s="8"/>
    </row>
    <row r="641" spans="1:2" ht="14.25" x14ac:dyDescent="0.2">
      <c r="A641" s="10"/>
      <c r="B641" s="8"/>
    </row>
    <row r="642" spans="1:2" ht="14.25" x14ac:dyDescent="0.2">
      <c r="A642" s="10"/>
      <c r="B642" s="8"/>
    </row>
    <row r="643" spans="1:2" ht="14.25" x14ac:dyDescent="0.2">
      <c r="A643" s="10"/>
      <c r="B643" s="8"/>
    </row>
    <row r="644" spans="1:2" ht="14.25" x14ac:dyDescent="0.2">
      <c r="A644" s="10"/>
      <c r="B644" s="8"/>
    </row>
    <row r="645" spans="1:2" ht="14.25" x14ac:dyDescent="0.2">
      <c r="A645" s="10"/>
      <c r="B645" s="8"/>
    </row>
    <row r="646" spans="1:2" ht="14.25" x14ac:dyDescent="0.2">
      <c r="A646" s="10"/>
      <c r="B646" s="8"/>
    </row>
    <row r="647" spans="1:2" ht="14.25" x14ac:dyDescent="0.2">
      <c r="A647" s="10"/>
      <c r="B647" s="8"/>
    </row>
    <row r="648" spans="1:2" ht="14.25" x14ac:dyDescent="0.2">
      <c r="A648" s="10"/>
      <c r="B648" s="8"/>
    </row>
    <row r="649" spans="1:2" ht="14.25" x14ac:dyDescent="0.2">
      <c r="A649" s="10"/>
      <c r="B649" s="8"/>
    </row>
    <row r="650" spans="1:2" ht="14.25" x14ac:dyDescent="0.2">
      <c r="A650" s="10"/>
      <c r="B650" s="8"/>
    </row>
    <row r="651" spans="1:2" ht="14.25" x14ac:dyDescent="0.2">
      <c r="A651" s="10"/>
      <c r="B651" s="8"/>
    </row>
    <row r="652" spans="1:2" ht="14.25" x14ac:dyDescent="0.2">
      <c r="A652" s="10"/>
      <c r="B652" s="8"/>
    </row>
    <row r="653" spans="1:2" ht="14.25" x14ac:dyDescent="0.2">
      <c r="A653" s="10"/>
      <c r="B653" s="8"/>
    </row>
    <row r="654" spans="1:2" ht="14.25" x14ac:dyDescent="0.2">
      <c r="A654" s="10"/>
      <c r="B654" s="8"/>
    </row>
    <row r="655" spans="1:2" ht="14.25" x14ac:dyDescent="0.2">
      <c r="A655" s="10"/>
      <c r="B655" s="8"/>
    </row>
    <row r="656" spans="1:2" ht="14.25" x14ac:dyDescent="0.2">
      <c r="A656" s="10"/>
      <c r="B656" s="8"/>
    </row>
    <row r="657" spans="1:2" ht="14.25" x14ac:dyDescent="0.2">
      <c r="A657" s="10"/>
      <c r="B657" s="8"/>
    </row>
    <row r="658" spans="1:2" ht="14.25" x14ac:dyDescent="0.2">
      <c r="A658" s="10"/>
      <c r="B658" s="8"/>
    </row>
    <row r="659" spans="1:2" ht="14.25" x14ac:dyDescent="0.2">
      <c r="A659" s="10"/>
      <c r="B659" s="8"/>
    </row>
    <row r="660" spans="1:2" ht="14.25" x14ac:dyDescent="0.2">
      <c r="A660" s="10"/>
      <c r="B660" s="8"/>
    </row>
    <row r="661" spans="1:2" ht="14.25" x14ac:dyDescent="0.2">
      <c r="A661" s="10"/>
      <c r="B661" s="8"/>
    </row>
    <row r="662" spans="1:2" ht="14.25" x14ac:dyDescent="0.2">
      <c r="A662" s="10"/>
      <c r="B662" s="8"/>
    </row>
    <row r="663" spans="1:2" ht="14.25" x14ac:dyDescent="0.2">
      <c r="A663" s="10"/>
      <c r="B663" s="8"/>
    </row>
    <row r="664" spans="1:2" ht="14.25" x14ac:dyDescent="0.2">
      <c r="A664" s="10"/>
      <c r="B664" s="8"/>
    </row>
    <row r="665" spans="1:2" ht="14.25" x14ac:dyDescent="0.2">
      <c r="A665" s="10"/>
      <c r="B665" s="8"/>
    </row>
    <row r="666" spans="1:2" ht="14.25" x14ac:dyDescent="0.2">
      <c r="A666" s="10"/>
      <c r="B666" s="8"/>
    </row>
    <row r="667" spans="1:2" ht="14.25" x14ac:dyDescent="0.2">
      <c r="A667" s="10"/>
      <c r="B667" s="8"/>
    </row>
    <row r="668" spans="1:2" ht="14.25" x14ac:dyDescent="0.2">
      <c r="A668" s="10"/>
      <c r="B668" s="8"/>
    </row>
    <row r="669" spans="1:2" ht="14.25" x14ac:dyDescent="0.2">
      <c r="A669" s="10"/>
      <c r="B669" s="8"/>
    </row>
    <row r="670" spans="1:2" ht="14.25" x14ac:dyDescent="0.2">
      <c r="A670" s="10"/>
      <c r="B670" s="8"/>
    </row>
    <row r="671" spans="1:2" ht="14.25" x14ac:dyDescent="0.2">
      <c r="A671" s="10"/>
      <c r="B671" s="8"/>
    </row>
    <row r="672" spans="1:2" ht="14.25" x14ac:dyDescent="0.2">
      <c r="A672" s="10"/>
      <c r="B672" s="8"/>
    </row>
    <row r="673" spans="1:2" ht="14.25" x14ac:dyDescent="0.2">
      <c r="A673" s="10"/>
      <c r="B673" s="8"/>
    </row>
    <row r="674" spans="1:2" ht="14.25" x14ac:dyDescent="0.2">
      <c r="A674" s="10"/>
      <c r="B674" s="8"/>
    </row>
    <row r="675" spans="1:2" ht="14.25" x14ac:dyDescent="0.2">
      <c r="A675" s="10"/>
      <c r="B675" s="8"/>
    </row>
    <row r="676" spans="1:2" ht="14.25" x14ac:dyDescent="0.2">
      <c r="A676" s="10"/>
      <c r="B676" s="8"/>
    </row>
    <row r="677" spans="1:2" ht="14.25" x14ac:dyDescent="0.2">
      <c r="A677" s="10"/>
      <c r="B677" s="8"/>
    </row>
    <row r="678" spans="1:2" ht="14.25" x14ac:dyDescent="0.2">
      <c r="A678" s="10"/>
      <c r="B678" s="8"/>
    </row>
    <row r="679" spans="1:2" ht="14.25" x14ac:dyDescent="0.2">
      <c r="A679" s="10"/>
      <c r="B679" s="8"/>
    </row>
    <row r="680" spans="1:2" ht="14.25" x14ac:dyDescent="0.2">
      <c r="A680" s="10"/>
      <c r="B680" s="8"/>
    </row>
    <row r="681" spans="1:2" ht="14.25" x14ac:dyDescent="0.2">
      <c r="A681" s="10"/>
      <c r="B681" s="8"/>
    </row>
    <row r="682" spans="1:2" ht="14.25" x14ac:dyDescent="0.2">
      <c r="A682" s="10"/>
      <c r="B682" s="8"/>
    </row>
    <row r="683" spans="1:2" ht="14.25" x14ac:dyDescent="0.2">
      <c r="A683" s="10"/>
      <c r="B683" s="8"/>
    </row>
    <row r="684" spans="1:2" ht="14.25" x14ac:dyDescent="0.2">
      <c r="A684" s="10"/>
      <c r="B684" s="8"/>
    </row>
    <row r="685" spans="1:2" ht="14.25" x14ac:dyDescent="0.2">
      <c r="A685" s="10"/>
      <c r="B685" s="8"/>
    </row>
    <row r="686" spans="1:2" ht="14.25" x14ac:dyDescent="0.2">
      <c r="A686" s="10"/>
      <c r="B686" s="8"/>
    </row>
    <row r="687" spans="1:2" ht="14.25" x14ac:dyDescent="0.2">
      <c r="A687" s="10"/>
      <c r="B687" s="8"/>
    </row>
    <row r="688" spans="1:2" ht="14.25" x14ac:dyDescent="0.2">
      <c r="A688" s="10"/>
      <c r="B688" s="8"/>
    </row>
    <row r="689" spans="1:2" ht="14.25" x14ac:dyDescent="0.2">
      <c r="A689" s="10"/>
      <c r="B689" s="8"/>
    </row>
    <row r="690" spans="1:2" ht="14.25" x14ac:dyDescent="0.2">
      <c r="A690" s="10"/>
      <c r="B690" s="8"/>
    </row>
    <row r="691" spans="1:2" ht="14.25" x14ac:dyDescent="0.2">
      <c r="A691" s="10"/>
      <c r="B691" s="8"/>
    </row>
    <row r="692" spans="1:2" ht="14.25" x14ac:dyDescent="0.2">
      <c r="A692" s="10"/>
      <c r="B692" s="8"/>
    </row>
    <row r="693" spans="1:2" ht="14.25" x14ac:dyDescent="0.2">
      <c r="A693" s="10"/>
      <c r="B693" s="8"/>
    </row>
    <row r="694" spans="1:2" ht="14.25" x14ac:dyDescent="0.2">
      <c r="A694" s="10"/>
      <c r="B694" s="8"/>
    </row>
    <row r="695" spans="1:2" ht="14.25" x14ac:dyDescent="0.2">
      <c r="A695" s="10"/>
      <c r="B695" s="8"/>
    </row>
    <row r="696" spans="1:2" ht="14.25" x14ac:dyDescent="0.2">
      <c r="A696" s="10"/>
      <c r="B696" s="8"/>
    </row>
    <row r="697" spans="1:2" ht="14.25" x14ac:dyDescent="0.2">
      <c r="A697" s="10"/>
      <c r="B697" s="8"/>
    </row>
    <row r="698" spans="1:2" ht="14.25" x14ac:dyDescent="0.2">
      <c r="A698" s="10"/>
      <c r="B698" s="8"/>
    </row>
    <row r="699" spans="1:2" ht="14.25" x14ac:dyDescent="0.2">
      <c r="A699" s="10"/>
      <c r="B699" s="8"/>
    </row>
    <row r="700" spans="1:2" ht="14.25" x14ac:dyDescent="0.2">
      <c r="A700" s="10"/>
      <c r="B700" s="8"/>
    </row>
    <row r="701" spans="1:2" ht="14.25" x14ac:dyDescent="0.2">
      <c r="A701" s="10"/>
      <c r="B701" s="8"/>
    </row>
    <row r="702" spans="1:2" ht="14.25" x14ac:dyDescent="0.2">
      <c r="A702" s="10"/>
      <c r="B702" s="8"/>
    </row>
    <row r="703" spans="1:2" ht="14.25" x14ac:dyDescent="0.2">
      <c r="A703" s="10"/>
      <c r="B703" s="8"/>
    </row>
    <row r="704" spans="1:2" ht="14.25" x14ac:dyDescent="0.2">
      <c r="A704" s="10"/>
      <c r="B704" s="8"/>
    </row>
    <row r="705" spans="1:2" ht="14.25" x14ac:dyDescent="0.2">
      <c r="A705" s="10"/>
      <c r="B705" s="8"/>
    </row>
    <row r="706" spans="1:2" ht="14.25" x14ac:dyDescent="0.2">
      <c r="A706" s="10"/>
      <c r="B706" s="8"/>
    </row>
    <row r="707" spans="1:2" ht="14.25" x14ac:dyDescent="0.2">
      <c r="A707" s="10"/>
      <c r="B707" s="8"/>
    </row>
    <row r="708" spans="1:2" ht="14.25" x14ac:dyDescent="0.2">
      <c r="A708" s="10"/>
      <c r="B708" s="8"/>
    </row>
    <row r="709" spans="1:2" ht="14.25" x14ac:dyDescent="0.2">
      <c r="A709" s="10"/>
      <c r="B709" s="8"/>
    </row>
    <row r="710" spans="1:2" ht="14.25" x14ac:dyDescent="0.2">
      <c r="A710" s="10"/>
      <c r="B710" s="8"/>
    </row>
    <row r="711" spans="1:2" ht="14.25" x14ac:dyDescent="0.2">
      <c r="A711" s="10"/>
      <c r="B711" s="8"/>
    </row>
    <row r="712" spans="1:2" ht="14.25" x14ac:dyDescent="0.2">
      <c r="A712" s="10"/>
      <c r="B712" s="8"/>
    </row>
    <row r="713" spans="1:2" ht="14.25" x14ac:dyDescent="0.2">
      <c r="A713" s="10"/>
      <c r="B713" s="8"/>
    </row>
    <row r="714" spans="1:2" ht="14.25" x14ac:dyDescent="0.2">
      <c r="A714" s="10"/>
      <c r="B714" s="8"/>
    </row>
    <row r="715" spans="1:2" ht="14.25" x14ac:dyDescent="0.2">
      <c r="A715" s="10"/>
      <c r="B715" s="8"/>
    </row>
    <row r="716" spans="1:2" ht="14.25" x14ac:dyDescent="0.2">
      <c r="A716" s="10"/>
      <c r="B716" s="8"/>
    </row>
    <row r="717" spans="1:2" ht="14.25" x14ac:dyDescent="0.2">
      <c r="A717" s="10"/>
      <c r="B717" s="8"/>
    </row>
    <row r="718" spans="1:2" ht="14.25" x14ac:dyDescent="0.2">
      <c r="A718" s="10"/>
      <c r="B718" s="8"/>
    </row>
    <row r="719" spans="1:2" ht="14.25" x14ac:dyDescent="0.2">
      <c r="A719" s="10"/>
      <c r="B719" s="8"/>
    </row>
    <row r="720" spans="1:2" ht="14.25" x14ac:dyDescent="0.2">
      <c r="A720" s="10"/>
      <c r="B720" s="8"/>
    </row>
    <row r="721" spans="1:2" ht="14.25" x14ac:dyDescent="0.2">
      <c r="A721" s="10"/>
      <c r="B721" s="8"/>
    </row>
    <row r="722" spans="1:2" ht="14.25" x14ac:dyDescent="0.2">
      <c r="A722" s="10"/>
      <c r="B722" s="8"/>
    </row>
    <row r="723" spans="1:2" ht="14.25" x14ac:dyDescent="0.2">
      <c r="A723" s="10"/>
      <c r="B723" s="8"/>
    </row>
    <row r="724" spans="1:2" ht="14.25" x14ac:dyDescent="0.2">
      <c r="A724" s="10"/>
      <c r="B724" s="8"/>
    </row>
    <row r="725" spans="1:2" ht="14.25" x14ac:dyDescent="0.2">
      <c r="A725" s="10"/>
      <c r="B725" s="8"/>
    </row>
    <row r="726" spans="1:2" ht="14.25" x14ac:dyDescent="0.2">
      <c r="A726" s="10"/>
      <c r="B726" s="8"/>
    </row>
    <row r="727" spans="1:2" ht="14.25" x14ac:dyDescent="0.2">
      <c r="A727" s="10"/>
      <c r="B727" s="8"/>
    </row>
    <row r="728" spans="1:2" ht="14.25" x14ac:dyDescent="0.2">
      <c r="A728" s="10"/>
      <c r="B728" s="8"/>
    </row>
    <row r="729" spans="1:2" ht="14.25" x14ac:dyDescent="0.2">
      <c r="A729" s="10"/>
      <c r="B729" s="8"/>
    </row>
    <row r="730" spans="1:2" ht="14.25" x14ac:dyDescent="0.2">
      <c r="A730" s="10"/>
      <c r="B730" s="8"/>
    </row>
    <row r="731" spans="1:2" ht="14.25" x14ac:dyDescent="0.2">
      <c r="A731" s="10"/>
      <c r="B731" s="8"/>
    </row>
    <row r="732" spans="1:2" ht="14.25" x14ac:dyDescent="0.2">
      <c r="A732" s="10"/>
      <c r="B732" s="8"/>
    </row>
    <row r="733" spans="1:2" ht="14.25" x14ac:dyDescent="0.2">
      <c r="A733" s="10"/>
      <c r="B733" s="8"/>
    </row>
    <row r="734" spans="1:2" ht="14.25" x14ac:dyDescent="0.2">
      <c r="A734" s="10"/>
      <c r="B734" s="8"/>
    </row>
    <row r="735" spans="1:2" ht="14.25" x14ac:dyDescent="0.2">
      <c r="A735" s="10"/>
      <c r="B735" s="8"/>
    </row>
    <row r="736" spans="1:2" ht="14.25" x14ac:dyDescent="0.2">
      <c r="A736" s="10"/>
      <c r="B736" s="8"/>
    </row>
    <row r="737" spans="1:2" ht="14.25" x14ac:dyDescent="0.2">
      <c r="A737" s="10"/>
      <c r="B737" s="8"/>
    </row>
    <row r="738" spans="1:2" ht="14.25" x14ac:dyDescent="0.2">
      <c r="A738" s="10"/>
      <c r="B738" s="8"/>
    </row>
    <row r="739" spans="1:2" ht="14.25" x14ac:dyDescent="0.2">
      <c r="A739" s="10"/>
      <c r="B739" s="8"/>
    </row>
    <row r="740" spans="1:2" ht="14.25" x14ac:dyDescent="0.2">
      <c r="A740" s="10"/>
      <c r="B740" s="8"/>
    </row>
    <row r="741" spans="1:2" ht="14.25" x14ac:dyDescent="0.2">
      <c r="A741" s="10"/>
      <c r="B741" s="8"/>
    </row>
    <row r="742" spans="1:2" ht="14.25" x14ac:dyDescent="0.2">
      <c r="A742" s="10"/>
      <c r="B742" s="8"/>
    </row>
    <row r="743" spans="1:2" ht="14.25" x14ac:dyDescent="0.2">
      <c r="A743" s="10"/>
      <c r="B743" s="8"/>
    </row>
    <row r="744" spans="1:2" ht="14.25" x14ac:dyDescent="0.2">
      <c r="A744" s="10"/>
      <c r="B744" s="8"/>
    </row>
    <row r="745" spans="1:2" ht="14.25" x14ac:dyDescent="0.2">
      <c r="A745" s="10"/>
      <c r="B745" s="8"/>
    </row>
    <row r="746" spans="1:2" ht="14.25" x14ac:dyDescent="0.2">
      <c r="A746" s="10"/>
      <c r="B746" s="8"/>
    </row>
    <row r="747" spans="1:2" ht="14.25" x14ac:dyDescent="0.2">
      <c r="A747" s="10"/>
      <c r="B747" s="8"/>
    </row>
    <row r="748" spans="1:2" ht="14.25" x14ac:dyDescent="0.2">
      <c r="A748" s="10"/>
      <c r="B748" s="8"/>
    </row>
    <row r="749" spans="1:2" ht="14.25" x14ac:dyDescent="0.2">
      <c r="A749" s="10"/>
      <c r="B749" s="8"/>
    </row>
    <row r="750" spans="1:2" ht="14.25" x14ac:dyDescent="0.2">
      <c r="A750" s="10"/>
      <c r="B750" s="8"/>
    </row>
    <row r="751" spans="1:2" ht="14.25" x14ac:dyDescent="0.2">
      <c r="A751" s="10"/>
      <c r="B751" s="8"/>
    </row>
    <row r="752" spans="1:2" ht="14.25" x14ac:dyDescent="0.2">
      <c r="A752" s="10"/>
      <c r="B752" s="8"/>
    </row>
    <row r="753" spans="1:2" ht="14.25" x14ac:dyDescent="0.2">
      <c r="A753" s="10"/>
      <c r="B753" s="8"/>
    </row>
    <row r="754" spans="1:2" ht="14.25" x14ac:dyDescent="0.2">
      <c r="A754" s="10"/>
      <c r="B754" s="8"/>
    </row>
    <row r="755" spans="1:2" ht="14.25" x14ac:dyDescent="0.2">
      <c r="A755" s="10"/>
      <c r="B755" s="8"/>
    </row>
    <row r="756" spans="1:2" ht="14.25" x14ac:dyDescent="0.2">
      <c r="A756" s="10"/>
      <c r="B756" s="8"/>
    </row>
    <row r="757" spans="1:2" ht="14.25" x14ac:dyDescent="0.2">
      <c r="A757" s="10"/>
      <c r="B757" s="8"/>
    </row>
    <row r="758" spans="1:2" ht="14.25" x14ac:dyDescent="0.2">
      <c r="A758" s="10"/>
      <c r="B758" s="8"/>
    </row>
    <row r="759" spans="1:2" ht="14.25" x14ac:dyDescent="0.2">
      <c r="A759" s="10"/>
      <c r="B759" s="8"/>
    </row>
    <row r="760" spans="1:2" ht="14.25" x14ac:dyDescent="0.2">
      <c r="A760" s="10"/>
      <c r="B760" s="8"/>
    </row>
    <row r="761" spans="1:2" ht="14.25" x14ac:dyDescent="0.2">
      <c r="A761" s="10"/>
      <c r="B761" s="8"/>
    </row>
    <row r="762" spans="1:2" ht="14.25" x14ac:dyDescent="0.2">
      <c r="A762" s="10"/>
      <c r="B762" s="8"/>
    </row>
    <row r="763" spans="1:2" ht="14.25" x14ac:dyDescent="0.2">
      <c r="A763" s="10"/>
      <c r="B763" s="8"/>
    </row>
    <row r="764" spans="1:2" ht="14.25" x14ac:dyDescent="0.2">
      <c r="A764" s="10"/>
      <c r="B764" s="8"/>
    </row>
    <row r="765" spans="1:2" ht="14.25" x14ac:dyDescent="0.2">
      <c r="A765" s="10"/>
      <c r="B765" s="8"/>
    </row>
    <row r="766" spans="1:2" ht="14.25" x14ac:dyDescent="0.2">
      <c r="A766" s="10"/>
      <c r="B766" s="8"/>
    </row>
    <row r="767" spans="1:2" ht="14.25" x14ac:dyDescent="0.2">
      <c r="A767" s="10"/>
      <c r="B767" s="8"/>
    </row>
    <row r="768" spans="1:2" ht="14.25" x14ac:dyDescent="0.2">
      <c r="A768" s="10"/>
      <c r="B768" s="8"/>
    </row>
    <row r="769" spans="1:2" ht="14.25" x14ac:dyDescent="0.2">
      <c r="A769" s="10"/>
      <c r="B769" s="8"/>
    </row>
    <row r="770" spans="1:2" ht="14.25" x14ac:dyDescent="0.2">
      <c r="A770" s="10"/>
      <c r="B770" s="8"/>
    </row>
    <row r="771" spans="1:2" ht="14.25" x14ac:dyDescent="0.2">
      <c r="A771" s="10"/>
      <c r="B771" s="8"/>
    </row>
    <row r="772" spans="1:2" ht="14.25" x14ac:dyDescent="0.2">
      <c r="A772" s="10"/>
      <c r="B772" s="8"/>
    </row>
    <row r="773" spans="1:2" ht="14.25" x14ac:dyDescent="0.2">
      <c r="A773" s="10"/>
      <c r="B773" s="8"/>
    </row>
    <row r="774" spans="1:2" ht="14.25" x14ac:dyDescent="0.2">
      <c r="A774" s="10"/>
      <c r="B774" s="8"/>
    </row>
    <row r="775" spans="1:2" ht="14.25" x14ac:dyDescent="0.2">
      <c r="A775" s="10"/>
      <c r="B775" s="8"/>
    </row>
    <row r="776" spans="1:2" ht="14.25" x14ac:dyDescent="0.2">
      <c r="A776" s="10"/>
      <c r="B776" s="8"/>
    </row>
    <row r="777" spans="1:2" ht="14.25" x14ac:dyDescent="0.2">
      <c r="A777" s="10"/>
      <c r="B777" s="8"/>
    </row>
    <row r="778" spans="1:2" ht="14.25" x14ac:dyDescent="0.2">
      <c r="A778" s="10"/>
      <c r="B778" s="8"/>
    </row>
    <row r="779" spans="1:2" ht="14.25" x14ac:dyDescent="0.2">
      <c r="A779" s="10"/>
      <c r="B779" s="8"/>
    </row>
    <row r="780" spans="1:2" ht="14.25" x14ac:dyDescent="0.2">
      <c r="A780" s="10"/>
      <c r="B780" s="8"/>
    </row>
    <row r="781" spans="1:2" ht="14.25" x14ac:dyDescent="0.2">
      <c r="A781" s="10"/>
      <c r="B781" s="8"/>
    </row>
    <row r="782" spans="1:2" ht="14.25" x14ac:dyDescent="0.2">
      <c r="A782" s="10"/>
      <c r="B782" s="8"/>
    </row>
    <row r="783" spans="1:2" ht="14.25" x14ac:dyDescent="0.2">
      <c r="A783" s="10"/>
      <c r="B783" s="8"/>
    </row>
    <row r="784" spans="1:2" ht="14.25" x14ac:dyDescent="0.2">
      <c r="A784" s="10"/>
      <c r="B784" s="8"/>
    </row>
    <row r="785" spans="1:2" ht="14.25" x14ac:dyDescent="0.2">
      <c r="A785" s="10"/>
      <c r="B785" s="8"/>
    </row>
    <row r="786" spans="1:2" ht="14.25" x14ac:dyDescent="0.2">
      <c r="A786" s="10"/>
      <c r="B786" s="8"/>
    </row>
    <row r="787" spans="1:2" ht="14.25" x14ac:dyDescent="0.2">
      <c r="A787" s="10"/>
      <c r="B787" s="8"/>
    </row>
    <row r="788" spans="1:2" ht="14.25" x14ac:dyDescent="0.2">
      <c r="A788" s="10"/>
      <c r="B788" s="8"/>
    </row>
    <row r="789" spans="1:2" ht="14.25" x14ac:dyDescent="0.2">
      <c r="A789" s="10"/>
      <c r="B789" s="8"/>
    </row>
    <row r="790" spans="1:2" ht="14.25" x14ac:dyDescent="0.2">
      <c r="A790" s="10"/>
      <c r="B790" s="8"/>
    </row>
    <row r="791" spans="1:2" ht="14.25" x14ac:dyDescent="0.2">
      <c r="A791" s="10"/>
      <c r="B791" s="8"/>
    </row>
    <row r="792" spans="1:2" ht="14.25" x14ac:dyDescent="0.2">
      <c r="A792" s="10"/>
      <c r="B792" s="8"/>
    </row>
    <row r="793" spans="1:2" ht="14.25" x14ac:dyDescent="0.2">
      <c r="A793" s="10"/>
      <c r="B793" s="8"/>
    </row>
    <row r="794" spans="1:2" ht="14.25" x14ac:dyDescent="0.2">
      <c r="A794" s="10"/>
      <c r="B794" s="8"/>
    </row>
    <row r="795" spans="1:2" ht="14.25" x14ac:dyDescent="0.2">
      <c r="A795" s="10"/>
      <c r="B795" s="8"/>
    </row>
    <row r="796" spans="1:2" ht="14.25" x14ac:dyDescent="0.2">
      <c r="A796" s="10"/>
      <c r="B796" s="8"/>
    </row>
    <row r="797" spans="1:2" ht="14.25" x14ac:dyDescent="0.2">
      <c r="A797" s="10"/>
      <c r="B797" s="8"/>
    </row>
    <row r="798" spans="1:2" ht="14.25" x14ac:dyDescent="0.2">
      <c r="A798" s="10"/>
      <c r="B798" s="8"/>
    </row>
    <row r="799" spans="1:2" ht="14.25" x14ac:dyDescent="0.2">
      <c r="A799" s="10"/>
      <c r="B799" s="8"/>
    </row>
    <row r="800" spans="1:2" ht="14.25" x14ac:dyDescent="0.2">
      <c r="A800" s="10"/>
      <c r="B800" s="8"/>
    </row>
    <row r="801" spans="1:2" ht="14.25" x14ac:dyDescent="0.2">
      <c r="A801" s="10"/>
      <c r="B801" s="8"/>
    </row>
    <row r="802" spans="1:2" ht="14.25" x14ac:dyDescent="0.2">
      <c r="A802" s="10"/>
      <c r="B802" s="8"/>
    </row>
    <row r="803" spans="1:2" ht="14.25" x14ac:dyDescent="0.2">
      <c r="A803" s="10"/>
      <c r="B803" s="8"/>
    </row>
    <row r="804" spans="1:2" ht="14.25" x14ac:dyDescent="0.2">
      <c r="A804" s="10"/>
      <c r="B804" s="8"/>
    </row>
    <row r="805" spans="1:2" ht="14.25" x14ac:dyDescent="0.2">
      <c r="A805" s="10"/>
      <c r="B805" s="8"/>
    </row>
    <row r="806" spans="1:2" ht="14.25" x14ac:dyDescent="0.2">
      <c r="A806" s="10"/>
      <c r="B806" s="8"/>
    </row>
    <row r="807" spans="1:2" ht="14.25" x14ac:dyDescent="0.2">
      <c r="A807" s="10"/>
      <c r="B807" s="8"/>
    </row>
    <row r="808" spans="1:2" ht="14.25" x14ac:dyDescent="0.2">
      <c r="A808" s="10"/>
      <c r="B808" s="8"/>
    </row>
    <row r="809" spans="1:2" ht="14.25" x14ac:dyDescent="0.2">
      <c r="A809" s="10"/>
      <c r="B809" s="8"/>
    </row>
    <row r="810" spans="1:2" ht="14.25" x14ac:dyDescent="0.2">
      <c r="A810" s="10"/>
      <c r="B810" s="8"/>
    </row>
    <row r="811" spans="1:2" ht="14.25" x14ac:dyDescent="0.2">
      <c r="A811" s="10"/>
      <c r="B811" s="8"/>
    </row>
    <row r="812" spans="1:2" ht="14.25" x14ac:dyDescent="0.2">
      <c r="A812" s="10"/>
      <c r="B812" s="8"/>
    </row>
    <row r="813" spans="1:2" ht="14.25" x14ac:dyDescent="0.2">
      <c r="A813" s="10"/>
      <c r="B813" s="8"/>
    </row>
    <row r="814" spans="1:2" ht="14.25" x14ac:dyDescent="0.2">
      <c r="A814" s="10"/>
      <c r="B814" s="8"/>
    </row>
    <row r="815" spans="1:2" ht="14.25" x14ac:dyDescent="0.2">
      <c r="A815" s="10"/>
      <c r="B815" s="8"/>
    </row>
    <row r="816" spans="1:2" ht="14.25" x14ac:dyDescent="0.2">
      <c r="A816" s="10"/>
      <c r="B816" s="8"/>
    </row>
    <row r="817" spans="1:2" ht="14.25" x14ac:dyDescent="0.2">
      <c r="A817" s="10"/>
      <c r="B817" s="8"/>
    </row>
    <row r="818" spans="1:2" ht="14.25" x14ac:dyDescent="0.2">
      <c r="A818" s="10"/>
      <c r="B818" s="8"/>
    </row>
    <row r="819" spans="1:2" ht="14.25" x14ac:dyDescent="0.2">
      <c r="A819" s="10"/>
      <c r="B819" s="8"/>
    </row>
    <row r="820" spans="1:2" ht="14.25" x14ac:dyDescent="0.2">
      <c r="A820" s="10"/>
      <c r="B820" s="8"/>
    </row>
    <row r="821" spans="1:2" ht="14.25" x14ac:dyDescent="0.2">
      <c r="A821" s="10"/>
      <c r="B821" s="8"/>
    </row>
    <row r="822" spans="1:2" ht="14.25" x14ac:dyDescent="0.2">
      <c r="A822" s="10"/>
      <c r="B822" s="8"/>
    </row>
    <row r="823" spans="1:2" ht="14.25" x14ac:dyDescent="0.2">
      <c r="A823" s="10"/>
      <c r="B823" s="8"/>
    </row>
    <row r="824" spans="1:2" ht="14.25" x14ac:dyDescent="0.2">
      <c r="A824" s="10"/>
      <c r="B824" s="8"/>
    </row>
    <row r="825" spans="1:2" ht="14.25" x14ac:dyDescent="0.2">
      <c r="A825" s="10"/>
      <c r="B825" s="8"/>
    </row>
    <row r="826" spans="1:2" ht="14.25" x14ac:dyDescent="0.2">
      <c r="A826" s="10"/>
      <c r="B826" s="8"/>
    </row>
    <row r="827" spans="1:2" ht="14.25" x14ac:dyDescent="0.2">
      <c r="A827" s="10"/>
      <c r="B827" s="8"/>
    </row>
    <row r="828" spans="1:2" ht="14.25" x14ac:dyDescent="0.2">
      <c r="A828" s="10"/>
      <c r="B828" s="8"/>
    </row>
    <row r="829" spans="1:2" ht="14.25" x14ac:dyDescent="0.2">
      <c r="A829" s="10"/>
      <c r="B829" s="8"/>
    </row>
    <row r="830" spans="1:2" ht="14.25" x14ac:dyDescent="0.2">
      <c r="A830" s="10"/>
      <c r="B830" s="8"/>
    </row>
    <row r="831" spans="1:2" ht="14.25" x14ac:dyDescent="0.2">
      <c r="A831" s="10"/>
      <c r="B831" s="8"/>
    </row>
    <row r="832" spans="1:2" ht="14.25" x14ac:dyDescent="0.2">
      <c r="A832" s="10"/>
      <c r="B832" s="8"/>
    </row>
    <row r="833" spans="1:2" ht="14.25" x14ac:dyDescent="0.2">
      <c r="A833" s="10"/>
      <c r="B833" s="8"/>
    </row>
    <row r="834" spans="1:2" ht="14.25" x14ac:dyDescent="0.2">
      <c r="A834" s="10"/>
      <c r="B834" s="8"/>
    </row>
    <row r="835" spans="1:2" ht="14.25" x14ac:dyDescent="0.2">
      <c r="A835" s="10"/>
      <c r="B835" s="8"/>
    </row>
    <row r="836" spans="1:2" ht="14.25" x14ac:dyDescent="0.2">
      <c r="A836" s="10"/>
      <c r="B836" s="8"/>
    </row>
    <row r="837" spans="1:2" ht="14.25" x14ac:dyDescent="0.2">
      <c r="A837" s="10"/>
      <c r="B837" s="8"/>
    </row>
    <row r="838" spans="1:2" ht="14.25" x14ac:dyDescent="0.2">
      <c r="A838" s="10"/>
      <c r="B838" s="8"/>
    </row>
    <row r="839" spans="1:2" ht="14.25" x14ac:dyDescent="0.2">
      <c r="A839" s="10"/>
      <c r="B839" s="8"/>
    </row>
    <row r="840" spans="1:2" ht="14.25" x14ac:dyDescent="0.2">
      <c r="A840" s="10"/>
      <c r="B840" s="8"/>
    </row>
    <row r="841" spans="1:2" ht="14.25" x14ac:dyDescent="0.2">
      <c r="A841" s="10"/>
      <c r="B841" s="8"/>
    </row>
    <row r="842" spans="1:2" ht="14.25" x14ac:dyDescent="0.2">
      <c r="A842" s="10"/>
      <c r="B842" s="8"/>
    </row>
    <row r="843" spans="1:2" ht="14.25" x14ac:dyDescent="0.2">
      <c r="A843" s="10"/>
      <c r="B843" s="8"/>
    </row>
    <row r="844" spans="1:2" ht="14.25" x14ac:dyDescent="0.2">
      <c r="A844" s="10"/>
      <c r="B844" s="8"/>
    </row>
    <row r="845" spans="1:2" ht="14.25" x14ac:dyDescent="0.2">
      <c r="A845" s="10"/>
      <c r="B845" s="8"/>
    </row>
    <row r="846" spans="1:2" ht="14.25" x14ac:dyDescent="0.2">
      <c r="A846" s="10"/>
      <c r="B846" s="8"/>
    </row>
    <row r="847" spans="1:2" ht="14.25" x14ac:dyDescent="0.2">
      <c r="A847" s="10"/>
      <c r="B847" s="8"/>
    </row>
    <row r="848" spans="1:2" ht="14.25" x14ac:dyDescent="0.2">
      <c r="A848" s="10"/>
      <c r="B848" s="8"/>
    </row>
    <row r="849" spans="1:2" ht="14.25" x14ac:dyDescent="0.2">
      <c r="A849" s="10"/>
      <c r="B849" s="8"/>
    </row>
    <row r="850" spans="1:2" ht="14.25" x14ac:dyDescent="0.2">
      <c r="A850" s="10"/>
      <c r="B850" s="8"/>
    </row>
    <row r="851" spans="1:2" ht="14.25" x14ac:dyDescent="0.2">
      <c r="A851" s="10"/>
      <c r="B851" s="8"/>
    </row>
    <row r="852" spans="1:2" ht="14.25" x14ac:dyDescent="0.2">
      <c r="A852" s="10"/>
      <c r="B852" s="8"/>
    </row>
    <row r="853" spans="1:2" ht="14.25" x14ac:dyDescent="0.2">
      <c r="A853" s="10"/>
      <c r="B853" s="8"/>
    </row>
    <row r="854" spans="1:2" ht="14.25" x14ac:dyDescent="0.2">
      <c r="A854" s="10"/>
      <c r="B854" s="8"/>
    </row>
    <row r="855" spans="1:2" ht="14.25" x14ac:dyDescent="0.2">
      <c r="A855" s="10"/>
      <c r="B855" s="8"/>
    </row>
    <row r="856" spans="1:2" ht="14.25" x14ac:dyDescent="0.2">
      <c r="A856" s="10"/>
      <c r="B856" s="8"/>
    </row>
    <row r="857" spans="1:2" ht="14.25" x14ac:dyDescent="0.2">
      <c r="A857" s="10"/>
      <c r="B857" s="8"/>
    </row>
    <row r="858" spans="1:2" ht="14.25" x14ac:dyDescent="0.2">
      <c r="A858" s="10"/>
      <c r="B858" s="8"/>
    </row>
    <row r="859" spans="1:2" ht="14.25" x14ac:dyDescent="0.2">
      <c r="A859" s="10"/>
      <c r="B859" s="8"/>
    </row>
    <row r="860" spans="1:2" ht="14.25" x14ac:dyDescent="0.2">
      <c r="A860" s="10"/>
      <c r="B860" s="8"/>
    </row>
    <row r="861" spans="1:2" ht="14.25" x14ac:dyDescent="0.2">
      <c r="A861" s="10"/>
      <c r="B861" s="8"/>
    </row>
    <row r="862" spans="1:2" ht="14.25" x14ac:dyDescent="0.2">
      <c r="A862" s="10"/>
      <c r="B862" s="8"/>
    </row>
    <row r="863" spans="1:2" ht="14.25" x14ac:dyDescent="0.2">
      <c r="A863" s="10"/>
      <c r="B863" s="8"/>
    </row>
    <row r="864" spans="1:2" ht="14.25" x14ac:dyDescent="0.2">
      <c r="A864" s="10"/>
      <c r="B864" s="8"/>
    </row>
    <row r="865" spans="1:2" ht="14.25" x14ac:dyDescent="0.2">
      <c r="A865" s="10"/>
      <c r="B865" s="8"/>
    </row>
    <row r="866" spans="1:2" ht="14.25" x14ac:dyDescent="0.2">
      <c r="A866" s="10"/>
      <c r="B866" s="8"/>
    </row>
    <row r="867" spans="1:2" ht="14.25" x14ac:dyDescent="0.2">
      <c r="A867" s="10"/>
      <c r="B867" s="8"/>
    </row>
    <row r="868" spans="1:2" ht="14.25" x14ac:dyDescent="0.2">
      <c r="A868" s="10"/>
      <c r="B868" s="8"/>
    </row>
    <row r="869" spans="1:2" ht="14.25" x14ac:dyDescent="0.2">
      <c r="A869" s="10"/>
      <c r="B869" s="8"/>
    </row>
    <row r="870" spans="1:2" ht="14.25" x14ac:dyDescent="0.2">
      <c r="A870" s="10"/>
      <c r="B870" s="8"/>
    </row>
    <row r="871" spans="1:2" ht="14.25" x14ac:dyDescent="0.2">
      <c r="A871" s="10"/>
      <c r="B871" s="8"/>
    </row>
    <row r="872" spans="1:2" ht="14.25" x14ac:dyDescent="0.2">
      <c r="A872" s="10"/>
      <c r="B872" s="8"/>
    </row>
    <row r="873" spans="1:2" ht="14.25" x14ac:dyDescent="0.2">
      <c r="A873" s="10"/>
      <c r="B873" s="8"/>
    </row>
    <row r="874" spans="1:2" ht="14.25" x14ac:dyDescent="0.2">
      <c r="A874" s="10"/>
      <c r="B874" s="8"/>
    </row>
    <row r="875" spans="1:2" ht="14.25" x14ac:dyDescent="0.2">
      <c r="A875" s="10"/>
      <c r="B875" s="8"/>
    </row>
    <row r="876" spans="1:2" ht="14.25" x14ac:dyDescent="0.2">
      <c r="A876" s="10"/>
      <c r="B876" s="8"/>
    </row>
    <row r="877" spans="1:2" ht="14.25" x14ac:dyDescent="0.2">
      <c r="A877" s="10"/>
      <c r="B877" s="8"/>
    </row>
    <row r="878" spans="1:2" ht="14.25" x14ac:dyDescent="0.2">
      <c r="A878" s="10"/>
      <c r="B878" s="8"/>
    </row>
    <row r="879" spans="1:2" ht="14.25" x14ac:dyDescent="0.2">
      <c r="A879" s="10"/>
      <c r="B879" s="8"/>
    </row>
    <row r="880" spans="1:2" ht="14.25" x14ac:dyDescent="0.2">
      <c r="A880" s="10"/>
      <c r="B880" s="8"/>
    </row>
    <row r="881" spans="1:2" ht="14.25" x14ac:dyDescent="0.2">
      <c r="A881" s="10"/>
      <c r="B881" s="8"/>
    </row>
    <row r="882" spans="1:2" ht="14.25" x14ac:dyDescent="0.2">
      <c r="A882" s="10"/>
      <c r="B882" s="8"/>
    </row>
    <row r="883" spans="1:2" ht="14.25" x14ac:dyDescent="0.2">
      <c r="A883" s="10"/>
      <c r="B883" s="8"/>
    </row>
    <row r="884" spans="1:2" ht="14.25" x14ac:dyDescent="0.2">
      <c r="A884" s="10"/>
      <c r="B884" s="8"/>
    </row>
    <row r="885" spans="1:2" ht="14.25" x14ac:dyDescent="0.2">
      <c r="A885" s="10"/>
      <c r="B885" s="8"/>
    </row>
    <row r="886" spans="1:2" ht="14.25" x14ac:dyDescent="0.2">
      <c r="A886" s="10"/>
      <c r="B886" s="8"/>
    </row>
    <row r="887" spans="1:2" ht="14.25" x14ac:dyDescent="0.2">
      <c r="A887" s="10"/>
      <c r="B887" s="8"/>
    </row>
    <row r="888" spans="1:2" ht="14.25" x14ac:dyDescent="0.2">
      <c r="A888" s="10"/>
      <c r="B888" s="8"/>
    </row>
    <row r="889" spans="1:2" ht="14.25" x14ac:dyDescent="0.2">
      <c r="A889" s="10"/>
      <c r="B889" s="8"/>
    </row>
    <row r="890" spans="1:2" ht="14.25" x14ac:dyDescent="0.2">
      <c r="A890" s="10"/>
      <c r="B890" s="8"/>
    </row>
    <row r="891" spans="1:2" ht="14.25" x14ac:dyDescent="0.2">
      <c r="A891" s="10"/>
      <c r="B891" s="8"/>
    </row>
    <row r="892" spans="1:2" ht="14.25" x14ac:dyDescent="0.2">
      <c r="A892" s="10"/>
      <c r="B892" s="8"/>
    </row>
    <row r="893" spans="1:2" ht="14.25" x14ac:dyDescent="0.2">
      <c r="A893" s="10"/>
      <c r="B893" s="8"/>
    </row>
    <row r="894" spans="1:2" ht="14.25" x14ac:dyDescent="0.2">
      <c r="A894" s="10"/>
      <c r="B894" s="8"/>
    </row>
    <row r="895" spans="1:2" ht="14.25" x14ac:dyDescent="0.2">
      <c r="A895" s="10"/>
      <c r="B895" s="8"/>
    </row>
    <row r="896" spans="1:2" ht="14.25" x14ac:dyDescent="0.2">
      <c r="A896" s="10"/>
      <c r="B896" s="8"/>
    </row>
    <row r="897" spans="1:2" ht="14.25" x14ac:dyDescent="0.2">
      <c r="A897" s="10"/>
      <c r="B897" s="8"/>
    </row>
    <row r="898" spans="1:2" ht="14.25" x14ac:dyDescent="0.2">
      <c r="A898" s="10"/>
      <c r="B898" s="8"/>
    </row>
    <row r="899" spans="1:2" ht="14.25" x14ac:dyDescent="0.2">
      <c r="A899" s="10"/>
      <c r="B899" s="8"/>
    </row>
    <row r="900" spans="1:2" ht="14.25" x14ac:dyDescent="0.2">
      <c r="A900" s="10"/>
      <c r="B900" s="8"/>
    </row>
    <row r="901" spans="1:2" ht="14.25" x14ac:dyDescent="0.2">
      <c r="A901" s="10"/>
      <c r="B901" s="8"/>
    </row>
    <row r="902" spans="1:2" ht="14.25" x14ac:dyDescent="0.2">
      <c r="A902" s="10"/>
      <c r="B902" s="8"/>
    </row>
    <row r="903" spans="1:2" ht="14.25" x14ac:dyDescent="0.2">
      <c r="A903" s="10"/>
      <c r="B903" s="8"/>
    </row>
    <row r="904" spans="1:2" ht="14.25" x14ac:dyDescent="0.2">
      <c r="A904" s="10"/>
      <c r="B904" s="8"/>
    </row>
    <row r="905" spans="1:2" ht="14.25" x14ac:dyDescent="0.2">
      <c r="A905" s="10"/>
      <c r="B905" s="8"/>
    </row>
    <row r="906" spans="1:2" ht="14.25" x14ac:dyDescent="0.2">
      <c r="A906" s="10"/>
      <c r="B906" s="8"/>
    </row>
    <row r="907" spans="1:2" ht="14.25" x14ac:dyDescent="0.2">
      <c r="A907" s="10"/>
      <c r="B907" s="8"/>
    </row>
    <row r="908" spans="1:2" ht="14.25" x14ac:dyDescent="0.2">
      <c r="A908" s="10"/>
      <c r="B908" s="8"/>
    </row>
    <row r="909" spans="1:2" ht="14.25" x14ac:dyDescent="0.2">
      <c r="A909" s="10"/>
      <c r="B909" s="8"/>
    </row>
    <row r="910" spans="1:2" ht="14.25" x14ac:dyDescent="0.2">
      <c r="A910" s="10"/>
      <c r="B910" s="8"/>
    </row>
    <row r="911" spans="1:2" ht="14.25" x14ac:dyDescent="0.2">
      <c r="A911" s="10"/>
      <c r="B911" s="8"/>
    </row>
    <row r="912" spans="1:2" ht="14.25" x14ac:dyDescent="0.2">
      <c r="A912" s="10"/>
      <c r="B912" s="8"/>
    </row>
    <row r="913" spans="1:2" ht="14.25" x14ac:dyDescent="0.2">
      <c r="A913" s="10"/>
      <c r="B913" s="8"/>
    </row>
    <row r="914" spans="1:2" ht="14.25" x14ac:dyDescent="0.2">
      <c r="A914" s="10"/>
      <c r="B914" s="8"/>
    </row>
    <row r="915" spans="1:2" ht="14.25" x14ac:dyDescent="0.2">
      <c r="A915" s="10"/>
      <c r="B915" s="8"/>
    </row>
    <row r="916" spans="1:2" ht="14.25" x14ac:dyDescent="0.2">
      <c r="A916" s="10"/>
      <c r="B916" s="8"/>
    </row>
    <row r="917" spans="1:2" ht="14.25" x14ac:dyDescent="0.2">
      <c r="A917" s="10"/>
      <c r="B917" s="8"/>
    </row>
    <row r="918" spans="1:2" ht="14.25" x14ac:dyDescent="0.2">
      <c r="A918" s="10"/>
      <c r="B918" s="8"/>
    </row>
    <row r="919" spans="1:2" ht="14.25" x14ac:dyDescent="0.2">
      <c r="A919" s="10"/>
      <c r="B919" s="8"/>
    </row>
    <row r="920" spans="1:2" ht="14.25" x14ac:dyDescent="0.2">
      <c r="A920" s="10"/>
      <c r="B920" s="8"/>
    </row>
    <row r="921" spans="1:2" ht="14.25" x14ac:dyDescent="0.2">
      <c r="A921" s="10"/>
      <c r="B921" s="8"/>
    </row>
    <row r="922" spans="1:2" ht="14.25" x14ac:dyDescent="0.2">
      <c r="A922" s="10"/>
      <c r="B922" s="8"/>
    </row>
    <row r="923" spans="1:2" ht="14.25" x14ac:dyDescent="0.2">
      <c r="A923" s="10"/>
      <c r="B923" s="8"/>
    </row>
    <row r="924" spans="1:2" ht="14.25" x14ac:dyDescent="0.2">
      <c r="A924" s="10"/>
      <c r="B924" s="8"/>
    </row>
    <row r="925" spans="1:2" ht="14.25" x14ac:dyDescent="0.2">
      <c r="A925" s="10"/>
      <c r="B925" s="8"/>
    </row>
    <row r="926" spans="1:2" ht="14.25" x14ac:dyDescent="0.2">
      <c r="A926" s="10"/>
      <c r="B926" s="8"/>
    </row>
    <row r="927" spans="1:2" ht="14.25" x14ac:dyDescent="0.2">
      <c r="A927" s="10"/>
      <c r="B927" s="8"/>
    </row>
    <row r="928" spans="1:2" ht="14.25" x14ac:dyDescent="0.2">
      <c r="A928" s="10"/>
      <c r="B928" s="8"/>
    </row>
    <row r="929" spans="1:2" ht="14.25" x14ac:dyDescent="0.2">
      <c r="A929" s="10"/>
      <c r="B929" s="8"/>
    </row>
    <row r="930" spans="1:2" ht="14.25" x14ac:dyDescent="0.2">
      <c r="A930" s="10"/>
      <c r="B930" s="8"/>
    </row>
    <row r="931" spans="1:2" ht="14.25" x14ac:dyDescent="0.2">
      <c r="A931" s="10"/>
      <c r="B931" s="8"/>
    </row>
    <row r="932" spans="1:2" ht="14.25" x14ac:dyDescent="0.2">
      <c r="A932" s="10"/>
      <c r="B932" s="8"/>
    </row>
    <row r="933" spans="1:2" ht="14.25" x14ac:dyDescent="0.2">
      <c r="A933" s="10"/>
      <c r="B933" s="8"/>
    </row>
    <row r="934" spans="1:2" ht="14.25" x14ac:dyDescent="0.2">
      <c r="A934" s="10"/>
      <c r="B934" s="8"/>
    </row>
    <row r="935" spans="1:2" ht="14.25" x14ac:dyDescent="0.2">
      <c r="A935" s="10"/>
      <c r="B935" s="8"/>
    </row>
    <row r="936" spans="1:2" ht="14.25" x14ac:dyDescent="0.2">
      <c r="A936" s="10"/>
      <c r="B936" s="8"/>
    </row>
    <row r="937" spans="1:2" ht="14.25" x14ac:dyDescent="0.2">
      <c r="A937" s="10"/>
      <c r="B937" s="8"/>
    </row>
    <row r="938" spans="1:2" ht="14.25" x14ac:dyDescent="0.2">
      <c r="A938" s="10"/>
      <c r="B938" s="8"/>
    </row>
    <row r="939" spans="1:2" ht="14.25" x14ac:dyDescent="0.2">
      <c r="A939" s="10"/>
      <c r="B939" s="8"/>
    </row>
    <row r="940" spans="1:2" ht="14.25" x14ac:dyDescent="0.2">
      <c r="A940" s="10"/>
      <c r="B940" s="8"/>
    </row>
    <row r="941" spans="1:2" ht="14.25" x14ac:dyDescent="0.2">
      <c r="A941" s="10"/>
      <c r="B941" s="8"/>
    </row>
    <row r="942" spans="1:2" ht="14.25" x14ac:dyDescent="0.2">
      <c r="A942" s="10"/>
      <c r="B942" s="8"/>
    </row>
    <row r="943" spans="1:2" ht="14.25" x14ac:dyDescent="0.2">
      <c r="A943" s="10"/>
      <c r="B943" s="8"/>
    </row>
    <row r="944" spans="1:2" ht="14.25" x14ac:dyDescent="0.2">
      <c r="A944" s="10"/>
      <c r="B944" s="8"/>
    </row>
    <row r="945" spans="1:2" ht="14.25" x14ac:dyDescent="0.2">
      <c r="A945" s="10"/>
      <c r="B945" s="8"/>
    </row>
    <row r="946" spans="1:2" ht="14.25" x14ac:dyDescent="0.2">
      <c r="A946" s="10"/>
      <c r="B946" s="8"/>
    </row>
    <row r="947" spans="1:2" ht="14.25" x14ac:dyDescent="0.2">
      <c r="A947" s="10"/>
      <c r="B947" s="8"/>
    </row>
    <row r="948" spans="1:2" ht="14.25" x14ac:dyDescent="0.2">
      <c r="A948" s="10"/>
      <c r="B948" s="8"/>
    </row>
    <row r="949" spans="1:2" ht="14.25" x14ac:dyDescent="0.2">
      <c r="A949" s="10"/>
      <c r="B949" s="8"/>
    </row>
    <row r="950" spans="1:2" ht="14.25" x14ac:dyDescent="0.2">
      <c r="A950" s="10"/>
      <c r="B950" s="8"/>
    </row>
    <row r="951" spans="1:2" ht="14.25" x14ac:dyDescent="0.2">
      <c r="A951" s="10"/>
      <c r="B951" s="8"/>
    </row>
    <row r="952" spans="1:2" ht="14.25" x14ac:dyDescent="0.2">
      <c r="A952" s="10"/>
      <c r="B952" s="8"/>
    </row>
    <row r="953" spans="1:2" ht="14.25" x14ac:dyDescent="0.2">
      <c r="A953" s="10"/>
      <c r="B953" s="8"/>
    </row>
    <row r="954" spans="1:2" ht="14.25" x14ac:dyDescent="0.2">
      <c r="A954" s="10"/>
      <c r="B954" s="8"/>
    </row>
    <row r="955" spans="1:2" ht="14.25" x14ac:dyDescent="0.2">
      <c r="A955" s="10"/>
      <c r="B955" s="8"/>
    </row>
    <row r="956" spans="1:2" ht="14.25" x14ac:dyDescent="0.2">
      <c r="A956" s="10"/>
      <c r="B956" s="8"/>
    </row>
    <row r="957" spans="1:2" ht="14.25" x14ac:dyDescent="0.2">
      <c r="A957" s="10"/>
      <c r="B957" s="8"/>
    </row>
    <row r="958" spans="1:2" ht="14.25" x14ac:dyDescent="0.2">
      <c r="A958" s="10"/>
      <c r="B958" s="8"/>
    </row>
    <row r="959" spans="1:2" ht="14.25" x14ac:dyDescent="0.2">
      <c r="A959" s="10"/>
      <c r="B959" s="8"/>
    </row>
    <row r="960" spans="1:2" ht="14.25" x14ac:dyDescent="0.2">
      <c r="A960" s="10"/>
      <c r="B960" s="8"/>
    </row>
    <row r="961" spans="1:2" ht="14.25" x14ac:dyDescent="0.2">
      <c r="A961" s="10"/>
      <c r="B961" s="8"/>
    </row>
    <row r="962" spans="1:2" ht="14.25" x14ac:dyDescent="0.2">
      <c r="A962" s="10"/>
      <c r="B962" s="8"/>
    </row>
    <row r="963" spans="1:2" ht="14.25" x14ac:dyDescent="0.2">
      <c r="A963" s="10"/>
      <c r="B963" s="8"/>
    </row>
    <row r="964" spans="1:2" ht="14.25" x14ac:dyDescent="0.2">
      <c r="A964" s="10"/>
      <c r="B964" s="8"/>
    </row>
    <row r="965" spans="1:2" ht="14.25" x14ac:dyDescent="0.2">
      <c r="A965" s="10"/>
      <c r="B965" s="8"/>
    </row>
    <row r="966" spans="1:2" ht="14.25" x14ac:dyDescent="0.2">
      <c r="A966" s="10"/>
      <c r="B966" s="8"/>
    </row>
    <row r="967" spans="1:2" ht="14.25" x14ac:dyDescent="0.2">
      <c r="A967" s="10"/>
      <c r="B967" s="8"/>
    </row>
    <row r="968" spans="1:2" ht="14.25" x14ac:dyDescent="0.2">
      <c r="A968" s="10"/>
      <c r="B968" s="8"/>
    </row>
    <row r="969" spans="1:2" ht="14.25" x14ac:dyDescent="0.2">
      <c r="A969" s="10"/>
      <c r="B969" s="8"/>
    </row>
    <row r="970" spans="1:2" ht="14.25" x14ac:dyDescent="0.2">
      <c r="A970" s="10"/>
      <c r="B970" s="8"/>
    </row>
    <row r="971" spans="1:2" ht="14.25" x14ac:dyDescent="0.2">
      <c r="A971" s="10"/>
      <c r="B971" s="8"/>
    </row>
    <row r="972" spans="1:2" ht="14.25" x14ac:dyDescent="0.2">
      <c r="A972" s="10"/>
      <c r="B972" s="8"/>
    </row>
    <row r="973" spans="1:2" ht="14.25" x14ac:dyDescent="0.2">
      <c r="A973" s="10"/>
      <c r="B973" s="8"/>
    </row>
    <row r="974" spans="1:2" ht="14.25" x14ac:dyDescent="0.2">
      <c r="A974" s="10"/>
      <c r="B974" s="8"/>
    </row>
    <row r="975" spans="1:2" ht="14.25" x14ac:dyDescent="0.2">
      <c r="A975" s="10"/>
      <c r="B975" s="8"/>
    </row>
    <row r="976" spans="1:2" ht="14.25" x14ac:dyDescent="0.2">
      <c r="A976" s="10"/>
      <c r="B976" s="8"/>
    </row>
    <row r="977" spans="1:2" ht="14.25" x14ac:dyDescent="0.2">
      <c r="A977" s="10"/>
      <c r="B977" s="8"/>
    </row>
    <row r="978" spans="1:2" ht="14.25" x14ac:dyDescent="0.2">
      <c r="A978" s="10"/>
      <c r="B978" s="8"/>
    </row>
    <row r="979" spans="1:2" ht="14.25" x14ac:dyDescent="0.2">
      <c r="A979" s="10"/>
      <c r="B979" s="8"/>
    </row>
    <row r="980" spans="1:2" ht="14.25" x14ac:dyDescent="0.2">
      <c r="A980" s="10"/>
      <c r="B980" s="8"/>
    </row>
    <row r="981" spans="1:2" ht="14.25" x14ac:dyDescent="0.2">
      <c r="A981" s="10"/>
      <c r="B981" s="8"/>
    </row>
    <row r="982" spans="1:2" ht="14.25" x14ac:dyDescent="0.2">
      <c r="A982" s="10"/>
      <c r="B982" s="8"/>
    </row>
    <row r="983" spans="1:2" ht="14.25" x14ac:dyDescent="0.2">
      <c r="A983" s="10"/>
      <c r="B983" s="8"/>
    </row>
    <row r="984" spans="1:2" ht="14.25" x14ac:dyDescent="0.2">
      <c r="A984" s="10"/>
      <c r="B984" s="8"/>
    </row>
    <row r="985" spans="1:2" ht="14.25" x14ac:dyDescent="0.2">
      <c r="A985" s="10"/>
      <c r="B985" s="8"/>
    </row>
    <row r="986" spans="1:2" ht="14.25" x14ac:dyDescent="0.2">
      <c r="A986" s="10"/>
      <c r="B986" s="8"/>
    </row>
    <row r="987" spans="1:2" ht="14.25" x14ac:dyDescent="0.2">
      <c r="A987" s="10"/>
      <c r="B987" s="8"/>
    </row>
    <row r="988" spans="1:2" ht="14.25" x14ac:dyDescent="0.2">
      <c r="A988" s="10"/>
      <c r="B988" s="8"/>
    </row>
    <row r="989" spans="1:2" ht="14.25" x14ac:dyDescent="0.2">
      <c r="A989" s="10"/>
      <c r="B989" s="8"/>
    </row>
    <row r="990" spans="1:2" ht="14.25" x14ac:dyDescent="0.2">
      <c r="A990" s="10"/>
      <c r="B990" s="8"/>
    </row>
    <row r="991" spans="1:2" ht="14.25" x14ac:dyDescent="0.2">
      <c r="A991" s="10"/>
      <c r="B991" s="8"/>
    </row>
    <row r="992" spans="1:2" ht="14.25" x14ac:dyDescent="0.2">
      <c r="A992" s="10"/>
      <c r="B992" s="8"/>
    </row>
    <row r="993" spans="1:2" ht="14.25" x14ac:dyDescent="0.2">
      <c r="A993" s="10"/>
      <c r="B993" s="8"/>
    </row>
    <row r="994" spans="1:2" ht="14.25" x14ac:dyDescent="0.2">
      <c r="A994" s="10"/>
      <c r="B994" s="8"/>
    </row>
    <row r="995" spans="1:2" ht="14.25" x14ac:dyDescent="0.2">
      <c r="A995" s="10"/>
      <c r="B995" s="8"/>
    </row>
    <row r="996" spans="1:2" ht="14.25" x14ac:dyDescent="0.2">
      <c r="A996" s="10"/>
      <c r="B996" s="8"/>
    </row>
    <row r="997" spans="1:2" ht="14.25" x14ac:dyDescent="0.2">
      <c r="A997" s="10"/>
      <c r="B997" s="8"/>
    </row>
    <row r="998" spans="1:2" ht="14.25" x14ac:dyDescent="0.2">
      <c r="A998" s="10"/>
      <c r="B998" s="8"/>
    </row>
    <row r="999" spans="1:2" ht="14.25" x14ac:dyDescent="0.2">
      <c r="A999" s="10"/>
      <c r="B999" s="8"/>
    </row>
    <row r="1000" spans="1:2" ht="14.25" x14ac:dyDescent="0.2">
      <c r="A1000" s="10"/>
      <c r="B1000" s="8"/>
    </row>
    <row r="1001" spans="1:2" ht="14.25" x14ac:dyDescent="0.2">
      <c r="A1001" s="10"/>
      <c r="B1001" s="8"/>
    </row>
    <row r="1002" spans="1:2" ht="14.25" x14ac:dyDescent="0.2">
      <c r="A1002" s="10"/>
      <c r="B1002" s="8"/>
    </row>
    <row r="1003" spans="1:2" ht="14.25" x14ac:dyDescent="0.2">
      <c r="A1003" s="10"/>
      <c r="B1003" s="8"/>
    </row>
    <row r="1004" spans="1:2" ht="14.25" x14ac:dyDescent="0.2">
      <c r="A1004" s="10"/>
      <c r="B1004" s="8"/>
    </row>
    <row r="1005" spans="1:2" ht="14.25" x14ac:dyDescent="0.2">
      <c r="A1005" s="10"/>
      <c r="B1005" s="8"/>
    </row>
    <row r="1006" spans="1:2" ht="14.25" x14ac:dyDescent="0.2">
      <c r="A1006" s="10"/>
      <c r="B1006" s="8"/>
    </row>
    <row r="1007" spans="1:2" ht="14.25" x14ac:dyDescent="0.2">
      <c r="A1007" s="10"/>
      <c r="B1007" s="8"/>
    </row>
    <row r="1008" spans="1:2" ht="14.25" x14ac:dyDescent="0.2">
      <c r="A1008" s="10"/>
      <c r="B1008" s="8"/>
    </row>
    <row r="1009" spans="1:2" ht="14.25" x14ac:dyDescent="0.2">
      <c r="A1009" s="10"/>
      <c r="B1009" s="8"/>
    </row>
    <row r="1010" spans="1:2" ht="14.25" x14ac:dyDescent="0.2">
      <c r="A1010" s="10"/>
      <c r="B1010" s="8"/>
    </row>
    <row r="1011" spans="1:2" ht="14.25" x14ac:dyDescent="0.2">
      <c r="A1011" s="10"/>
      <c r="B1011" s="8"/>
    </row>
    <row r="1012" spans="1:2" ht="14.25" x14ac:dyDescent="0.2">
      <c r="A1012" s="10"/>
      <c r="B1012" s="8"/>
    </row>
    <row r="1013" spans="1:2" ht="14.25" x14ac:dyDescent="0.2">
      <c r="A1013" s="10"/>
      <c r="B1013" s="8"/>
    </row>
    <row r="1014" spans="1:2" ht="14.25" x14ac:dyDescent="0.2">
      <c r="A1014" s="10"/>
      <c r="B1014" s="8"/>
    </row>
    <row r="1015" spans="1:2" ht="14.25" x14ac:dyDescent="0.2">
      <c r="A1015" s="10"/>
      <c r="B1015" s="8"/>
    </row>
    <row r="1016" spans="1:2" ht="14.25" x14ac:dyDescent="0.2">
      <c r="A1016" s="10"/>
      <c r="B1016" s="8"/>
    </row>
    <row r="1017" spans="1:2" ht="14.25" x14ac:dyDescent="0.2">
      <c r="A1017" s="10"/>
      <c r="B1017" s="8"/>
    </row>
    <row r="1018" spans="1:2" ht="14.25" x14ac:dyDescent="0.2">
      <c r="A1018" s="10"/>
      <c r="B1018" s="8"/>
    </row>
    <row r="1019" spans="1:2" ht="14.25" x14ac:dyDescent="0.2">
      <c r="A1019" s="10"/>
      <c r="B1019" s="8"/>
    </row>
    <row r="1020" spans="1:2" ht="14.25" x14ac:dyDescent="0.2">
      <c r="A1020" s="10"/>
      <c r="B1020" s="8"/>
    </row>
    <row r="1021" spans="1:2" ht="14.25" x14ac:dyDescent="0.2">
      <c r="A1021" s="10"/>
      <c r="B1021" s="8"/>
    </row>
    <row r="1022" spans="1:2" ht="14.25" x14ac:dyDescent="0.2">
      <c r="A1022" s="10"/>
      <c r="B1022" s="8"/>
    </row>
    <row r="1023" spans="1:2" ht="14.25" x14ac:dyDescent="0.2">
      <c r="A1023" s="10"/>
      <c r="B1023" s="8"/>
    </row>
    <row r="1024" spans="1:2" ht="14.25" x14ac:dyDescent="0.2">
      <c r="A1024" s="10"/>
      <c r="B1024" s="8"/>
    </row>
    <row r="1025" spans="1:2" ht="14.25" x14ac:dyDescent="0.2">
      <c r="A1025" s="10"/>
      <c r="B1025" s="8"/>
    </row>
    <row r="1026" spans="1:2" ht="14.25" x14ac:dyDescent="0.2">
      <c r="A1026" s="10"/>
      <c r="B1026" s="8"/>
    </row>
    <row r="1027" spans="1:2" ht="14.25" x14ac:dyDescent="0.2">
      <c r="A1027" s="10"/>
      <c r="B1027" s="8"/>
    </row>
    <row r="1028" spans="1:2" ht="14.25" x14ac:dyDescent="0.2">
      <c r="A1028" s="10"/>
      <c r="B1028" s="8"/>
    </row>
    <row r="1029" spans="1:2" ht="14.25" x14ac:dyDescent="0.2">
      <c r="A1029" s="10"/>
      <c r="B1029" s="8"/>
    </row>
    <row r="1030" spans="1:2" ht="14.25" x14ac:dyDescent="0.2">
      <c r="A1030" s="10"/>
      <c r="B1030" s="8"/>
    </row>
    <row r="1031" spans="1:2" ht="14.25" x14ac:dyDescent="0.2">
      <c r="A1031" s="10"/>
      <c r="B1031" s="8"/>
    </row>
    <row r="1032" spans="1:2" ht="14.25" x14ac:dyDescent="0.2">
      <c r="A1032" s="10"/>
      <c r="B1032" s="8"/>
    </row>
    <row r="1033" spans="1:2" ht="14.25" x14ac:dyDescent="0.2">
      <c r="A1033" s="10"/>
      <c r="B1033" s="8"/>
    </row>
    <row r="1034" spans="1:2" ht="14.25" x14ac:dyDescent="0.2">
      <c r="A1034" s="10"/>
      <c r="B1034" s="8"/>
    </row>
    <row r="1035" spans="1:2" ht="14.25" x14ac:dyDescent="0.2">
      <c r="A1035" s="10"/>
      <c r="B1035" s="8"/>
    </row>
    <row r="1036" spans="1:2" ht="14.25" x14ac:dyDescent="0.2">
      <c r="A1036" s="10"/>
      <c r="B1036" s="8"/>
    </row>
    <row r="1037" spans="1:2" ht="14.25" x14ac:dyDescent="0.2">
      <c r="A1037" s="10"/>
      <c r="B1037" s="8"/>
    </row>
    <row r="1038" spans="1:2" ht="14.25" x14ac:dyDescent="0.2">
      <c r="A1038" s="10"/>
      <c r="B1038" s="8"/>
    </row>
    <row r="1039" spans="1:2" ht="14.25" x14ac:dyDescent="0.2">
      <c r="A1039" s="10"/>
      <c r="B1039" s="8"/>
    </row>
    <row r="1040" spans="1:2" ht="14.25" x14ac:dyDescent="0.2">
      <c r="A1040" s="10"/>
      <c r="B1040" s="8"/>
    </row>
    <row r="1041" spans="1:2" ht="14.25" x14ac:dyDescent="0.2">
      <c r="A1041" s="10"/>
      <c r="B1041" s="8"/>
    </row>
    <row r="1042" spans="1:2" ht="14.25" x14ac:dyDescent="0.2">
      <c r="A1042" s="10"/>
      <c r="B1042" s="8"/>
    </row>
    <row r="1043" spans="1:2" ht="14.25" x14ac:dyDescent="0.2">
      <c r="A1043" s="10"/>
      <c r="B1043" s="8"/>
    </row>
    <row r="1044" spans="1:2" ht="14.25" x14ac:dyDescent="0.2">
      <c r="A1044" s="10"/>
      <c r="B1044" s="8"/>
    </row>
    <row r="1045" spans="1:2" ht="14.25" x14ac:dyDescent="0.2">
      <c r="A1045" s="10"/>
      <c r="B1045" s="8"/>
    </row>
    <row r="1046" spans="1:2" ht="14.25" x14ac:dyDescent="0.2">
      <c r="A1046" s="10"/>
      <c r="B1046" s="8"/>
    </row>
    <row r="1047" spans="1:2" ht="14.25" x14ac:dyDescent="0.2">
      <c r="A1047" s="10"/>
      <c r="B1047" s="8"/>
    </row>
    <row r="1048" spans="1:2" ht="14.25" x14ac:dyDescent="0.2">
      <c r="A1048" s="10"/>
      <c r="B1048" s="8"/>
    </row>
    <row r="1049" spans="1:2" ht="14.25" x14ac:dyDescent="0.2">
      <c r="A1049" s="10"/>
      <c r="B1049" s="8"/>
    </row>
    <row r="1050" spans="1:2" ht="14.25" x14ac:dyDescent="0.2">
      <c r="A1050" s="10"/>
      <c r="B1050" s="8"/>
    </row>
    <row r="1051" spans="1:2" ht="14.25" x14ac:dyDescent="0.2">
      <c r="A1051" s="10"/>
      <c r="B1051" s="8"/>
    </row>
    <row r="1052" spans="1:2" ht="14.25" x14ac:dyDescent="0.2">
      <c r="A1052" s="10"/>
      <c r="B1052" s="8"/>
    </row>
    <row r="1053" spans="1:2" ht="14.25" x14ac:dyDescent="0.2">
      <c r="A1053" s="10"/>
      <c r="B1053" s="8"/>
    </row>
    <row r="1054" spans="1:2" ht="14.25" x14ac:dyDescent="0.2">
      <c r="A1054" s="10"/>
      <c r="B1054" s="8"/>
    </row>
    <row r="1055" spans="1:2" ht="14.25" x14ac:dyDescent="0.2">
      <c r="A1055" s="10"/>
      <c r="B1055" s="8"/>
    </row>
    <row r="1056" spans="1:2" ht="14.25" x14ac:dyDescent="0.2">
      <c r="A1056" s="10"/>
      <c r="B1056" s="8"/>
    </row>
    <row r="1057" spans="1:2" ht="14.25" x14ac:dyDescent="0.2">
      <c r="A1057" s="10"/>
      <c r="B1057" s="8"/>
    </row>
    <row r="1058" spans="1:2" ht="14.25" x14ac:dyDescent="0.2">
      <c r="A1058" s="10"/>
      <c r="B1058" s="8"/>
    </row>
    <row r="1059" spans="1:2" ht="14.25" x14ac:dyDescent="0.2">
      <c r="A1059" s="10"/>
      <c r="B1059" s="8"/>
    </row>
    <row r="1060" spans="1:2" ht="14.25" x14ac:dyDescent="0.2">
      <c r="A1060" s="10"/>
      <c r="B1060" s="8"/>
    </row>
    <row r="1061" spans="1:2" ht="14.25" x14ac:dyDescent="0.2">
      <c r="A1061" s="10"/>
      <c r="B1061" s="8"/>
    </row>
    <row r="1062" spans="1:2" ht="14.25" x14ac:dyDescent="0.2">
      <c r="A1062" s="10"/>
      <c r="B1062" s="8"/>
    </row>
    <row r="1063" spans="1:2" ht="14.25" x14ac:dyDescent="0.2">
      <c r="A1063" s="10"/>
      <c r="B1063" s="8"/>
    </row>
    <row r="1064" spans="1:2" ht="14.25" x14ac:dyDescent="0.2">
      <c r="A1064" s="10"/>
      <c r="B1064" s="8"/>
    </row>
    <row r="1065" spans="1:2" ht="14.25" x14ac:dyDescent="0.2">
      <c r="A1065" s="10"/>
      <c r="B1065" s="8"/>
    </row>
    <row r="1066" spans="1:2" ht="14.25" x14ac:dyDescent="0.2">
      <c r="A1066" s="10"/>
      <c r="B1066" s="8"/>
    </row>
    <row r="1067" spans="1:2" ht="14.25" x14ac:dyDescent="0.2">
      <c r="A1067" s="10"/>
      <c r="B1067" s="8"/>
    </row>
    <row r="1068" spans="1:2" ht="14.25" x14ac:dyDescent="0.2">
      <c r="A1068" s="10"/>
      <c r="B1068" s="8"/>
    </row>
    <row r="1069" spans="1:2" ht="14.25" x14ac:dyDescent="0.2">
      <c r="A1069" s="10"/>
      <c r="B1069" s="8"/>
    </row>
    <row r="1070" spans="1:2" ht="14.25" x14ac:dyDescent="0.2">
      <c r="A1070" s="10"/>
      <c r="B1070" s="8"/>
    </row>
    <row r="1071" spans="1:2" ht="14.25" x14ac:dyDescent="0.2">
      <c r="A1071" s="10"/>
      <c r="B1071" s="8"/>
    </row>
    <row r="1072" spans="1:2" ht="14.25" x14ac:dyDescent="0.2">
      <c r="A1072" s="10"/>
      <c r="B1072" s="8"/>
    </row>
    <row r="1073" spans="1:2" ht="14.25" x14ac:dyDescent="0.2">
      <c r="A1073" s="10"/>
      <c r="B1073" s="8"/>
    </row>
    <row r="1074" spans="1:2" ht="14.25" x14ac:dyDescent="0.2">
      <c r="A1074" s="10"/>
      <c r="B1074" s="8"/>
    </row>
    <row r="1075" spans="1:2" ht="14.25" x14ac:dyDescent="0.2">
      <c r="A1075" s="10"/>
      <c r="B1075" s="8"/>
    </row>
    <row r="1076" spans="1:2" ht="14.25" x14ac:dyDescent="0.2">
      <c r="A1076" s="10"/>
      <c r="B1076" s="8"/>
    </row>
    <row r="1077" spans="1:2" ht="14.25" x14ac:dyDescent="0.2">
      <c r="A1077" s="10"/>
      <c r="B1077" s="8"/>
    </row>
    <row r="1078" spans="1:2" ht="14.25" x14ac:dyDescent="0.2">
      <c r="A1078" s="10"/>
      <c r="B1078" s="8"/>
    </row>
    <row r="1079" spans="1:2" ht="14.25" x14ac:dyDescent="0.2">
      <c r="A1079" s="10"/>
      <c r="B1079" s="8"/>
    </row>
    <row r="1080" spans="1:2" ht="14.25" x14ac:dyDescent="0.2">
      <c r="A1080" s="10"/>
      <c r="B1080" s="8"/>
    </row>
    <row r="1081" spans="1:2" ht="14.25" x14ac:dyDescent="0.2">
      <c r="A1081" s="10"/>
      <c r="B1081" s="8"/>
    </row>
    <row r="1082" spans="1:2" ht="14.25" x14ac:dyDescent="0.2">
      <c r="A1082" s="10"/>
      <c r="B1082" s="8"/>
    </row>
    <row r="1083" spans="1:2" ht="14.25" x14ac:dyDescent="0.2">
      <c r="A1083" s="10"/>
      <c r="B1083" s="8"/>
    </row>
    <row r="1084" spans="1:2" ht="14.25" x14ac:dyDescent="0.2">
      <c r="A1084" s="10"/>
      <c r="B1084" s="8"/>
    </row>
    <row r="1085" spans="1:2" ht="14.25" x14ac:dyDescent="0.2">
      <c r="A1085" s="10"/>
      <c r="B1085" s="8"/>
    </row>
    <row r="1086" spans="1:2" ht="14.25" x14ac:dyDescent="0.2">
      <c r="A1086" s="10"/>
      <c r="B1086" s="8"/>
    </row>
    <row r="1087" spans="1:2" ht="14.25" x14ac:dyDescent="0.2">
      <c r="A1087" s="10"/>
      <c r="B1087" s="8"/>
    </row>
    <row r="1088" spans="1:2" ht="14.25" x14ac:dyDescent="0.2">
      <c r="A1088" s="10"/>
      <c r="B1088" s="8"/>
    </row>
    <row r="1089" spans="1:2" ht="14.25" x14ac:dyDescent="0.2">
      <c r="A1089" s="10"/>
      <c r="B1089" s="8"/>
    </row>
    <row r="1090" spans="1:2" ht="14.25" x14ac:dyDescent="0.2">
      <c r="A1090" s="10"/>
      <c r="B1090" s="8"/>
    </row>
    <row r="1091" spans="1:2" ht="14.25" x14ac:dyDescent="0.2">
      <c r="A1091" s="10"/>
      <c r="B1091" s="8"/>
    </row>
    <row r="1092" spans="1:2" ht="14.25" x14ac:dyDescent="0.2">
      <c r="A1092" s="10"/>
      <c r="B1092" s="8"/>
    </row>
    <row r="1093" spans="1:2" ht="14.25" x14ac:dyDescent="0.2">
      <c r="A1093" s="10"/>
      <c r="B1093" s="8"/>
    </row>
    <row r="1094" spans="1:2" ht="14.25" x14ac:dyDescent="0.2">
      <c r="A1094" s="10"/>
      <c r="B1094" s="8"/>
    </row>
    <row r="1095" spans="1:2" ht="14.25" x14ac:dyDescent="0.2">
      <c r="A1095" s="10"/>
      <c r="B1095" s="8"/>
    </row>
    <row r="1096" spans="1:2" ht="14.25" x14ac:dyDescent="0.2">
      <c r="A1096" s="10"/>
      <c r="B1096" s="8"/>
    </row>
    <row r="1097" spans="1:2" ht="14.25" x14ac:dyDescent="0.2">
      <c r="A1097" s="10"/>
      <c r="B1097" s="8"/>
    </row>
    <row r="1098" spans="1:2" ht="14.25" x14ac:dyDescent="0.2">
      <c r="A1098" s="10"/>
      <c r="B1098" s="8"/>
    </row>
    <row r="1099" spans="1:2" ht="14.25" x14ac:dyDescent="0.2">
      <c r="A1099" s="10"/>
      <c r="B1099" s="8"/>
    </row>
    <row r="1100" spans="1:2" ht="14.25" x14ac:dyDescent="0.2">
      <c r="A1100" s="10"/>
      <c r="B1100" s="8"/>
    </row>
    <row r="1101" spans="1:2" ht="14.25" x14ac:dyDescent="0.2">
      <c r="A1101" s="10"/>
      <c r="B1101" s="8"/>
    </row>
    <row r="1102" spans="1:2" ht="14.25" x14ac:dyDescent="0.2">
      <c r="A1102" s="10"/>
      <c r="B1102" s="8"/>
    </row>
    <row r="1103" spans="1:2" ht="14.25" x14ac:dyDescent="0.2">
      <c r="A1103" s="10"/>
      <c r="B1103" s="8"/>
    </row>
    <row r="1104" spans="1:2" ht="14.25" x14ac:dyDescent="0.2">
      <c r="A1104" s="10"/>
      <c r="B1104" s="8"/>
    </row>
    <row r="1105" spans="1:2" ht="14.25" x14ac:dyDescent="0.2">
      <c r="A1105" s="10"/>
      <c r="B1105" s="8"/>
    </row>
    <row r="1106" spans="1:2" ht="14.25" x14ac:dyDescent="0.2">
      <c r="A1106" s="10"/>
      <c r="B1106" s="8"/>
    </row>
    <row r="1107" spans="1:2" ht="14.25" x14ac:dyDescent="0.2">
      <c r="A1107" s="10"/>
      <c r="B1107" s="8"/>
    </row>
    <row r="1108" spans="1:2" ht="14.25" x14ac:dyDescent="0.2">
      <c r="A1108" s="10"/>
      <c r="B1108" s="8"/>
    </row>
    <row r="1109" spans="1:2" ht="14.25" x14ac:dyDescent="0.2">
      <c r="A1109" s="10"/>
      <c r="B1109" s="8"/>
    </row>
    <row r="1110" spans="1:2" ht="14.25" x14ac:dyDescent="0.2">
      <c r="A1110" s="10"/>
      <c r="B1110" s="8"/>
    </row>
    <row r="1111" spans="1:2" ht="14.25" x14ac:dyDescent="0.2">
      <c r="A1111" s="10"/>
      <c r="B1111" s="8"/>
    </row>
    <row r="1112" spans="1:2" ht="14.25" x14ac:dyDescent="0.2">
      <c r="A1112" s="10"/>
      <c r="B1112" s="8"/>
    </row>
    <row r="1113" spans="1:2" ht="14.25" x14ac:dyDescent="0.2">
      <c r="A1113" s="10"/>
      <c r="B1113" s="8"/>
    </row>
    <row r="1114" spans="1:2" ht="14.25" x14ac:dyDescent="0.2">
      <c r="A1114" s="10"/>
      <c r="B1114" s="8"/>
    </row>
    <row r="1115" spans="1:2" ht="14.25" x14ac:dyDescent="0.2">
      <c r="A1115" s="10"/>
      <c r="B1115" s="8"/>
    </row>
    <row r="1116" spans="1:2" ht="14.25" x14ac:dyDescent="0.2">
      <c r="A1116" s="10"/>
      <c r="B1116" s="8"/>
    </row>
    <row r="1117" spans="1:2" ht="14.25" x14ac:dyDescent="0.2">
      <c r="A1117" s="10"/>
      <c r="B1117" s="8"/>
    </row>
    <row r="1118" spans="1:2" ht="14.25" x14ac:dyDescent="0.2">
      <c r="A1118" s="10"/>
      <c r="B1118" s="8"/>
    </row>
    <row r="1119" spans="1:2" ht="14.25" x14ac:dyDescent="0.2">
      <c r="A1119" s="10"/>
      <c r="B1119" s="8"/>
    </row>
    <row r="1120" spans="1:2" ht="14.25" x14ac:dyDescent="0.2">
      <c r="A1120" s="10"/>
      <c r="B1120" s="8"/>
    </row>
    <row r="1121" spans="1:2" ht="14.25" x14ac:dyDescent="0.2">
      <c r="A1121" s="10"/>
      <c r="B1121" s="8"/>
    </row>
    <row r="1122" spans="1:2" ht="14.25" x14ac:dyDescent="0.2">
      <c r="A1122" s="10"/>
      <c r="B1122" s="8"/>
    </row>
    <row r="1123" spans="1:2" ht="14.25" x14ac:dyDescent="0.2">
      <c r="A1123" s="10"/>
      <c r="B1123" s="8"/>
    </row>
    <row r="1124" spans="1:2" ht="14.25" x14ac:dyDescent="0.2">
      <c r="A1124" s="10"/>
      <c r="B1124" s="8"/>
    </row>
    <row r="1125" spans="1:2" ht="14.25" x14ac:dyDescent="0.2">
      <c r="A1125" s="10"/>
      <c r="B1125" s="8"/>
    </row>
    <row r="1126" spans="1:2" ht="14.25" x14ac:dyDescent="0.2">
      <c r="A1126" s="10"/>
      <c r="B1126" s="8"/>
    </row>
    <row r="1127" spans="1:2" ht="14.25" x14ac:dyDescent="0.2">
      <c r="A1127" s="10"/>
      <c r="B1127" s="8"/>
    </row>
    <row r="1128" spans="1:2" ht="14.25" x14ac:dyDescent="0.2">
      <c r="A1128" s="10"/>
      <c r="B1128" s="8"/>
    </row>
    <row r="1129" spans="1:2" ht="14.25" x14ac:dyDescent="0.2">
      <c r="A1129" s="10"/>
      <c r="B1129" s="8"/>
    </row>
    <row r="1130" spans="1:2" ht="14.25" x14ac:dyDescent="0.2">
      <c r="A1130" s="10"/>
      <c r="B1130" s="8"/>
    </row>
    <row r="1131" spans="1:2" ht="14.25" x14ac:dyDescent="0.2">
      <c r="A1131" s="10"/>
      <c r="B1131" s="8"/>
    </row>
    <row r="1132" spans="1:2" ht="14.25" x14ac:dyDescent="0.2">
      <c r="A1132" s="10"/>
      <c r="B1132" s="8"/>
    </row>
    <row r="1133" spans="1:2" ht="14.25" x14ac:dyDescent="0.2">
      <c r="A1133" s="10"/>
      <c r="B1133" s="8"/>
    </row>
    <row r="1134" spans="1:2" ht="14.25" x14ac:dyDescent="0.2">
      <c r="A1134" s="10"/>
      <c r="B1134" s="8"/>
    </row>
    <row r="1135" spans="1:2" ht="14.25" x14ac:dyDescent="0.2">
      <c r="A1135" s="10"/>
      <c r="B1135" s="8"/>
    </row>
    <row r="1136" spans="1:2" ht="14.25" x14ac:dyDescent="0.2">
      <c r="A1136" s="10"/>
      <c r="B1136" s="8"/>
    </row>
    <row r="1137" spans="1:2" ht="14.25" x14ac:dyDescent="0.2">
      <c r="A1137" s="10"/>
      <c r="B1137" s="8"/>
    </row>
    <row r="1138" spans="1:2" ht="14.25" x14ac:dyDescent="0.2">
      <c r="A1138" s="10"/>
      <c r="B1138" s="8"/>
    </row>
    <row r="1139" spans="1:2" ht="14.25" x14ac:dyDescent="0.2">
      <c r="A1139" s="10"/>
      <c r="B1139" s="8"/>
    </row>
    <row r="1140" spans="1:2" ht="14.25" x14ac:dyDescent="0.2">
      <c r="A1140" s="10"/>
      <c r="B1140" s="8"/>
    </row>
    <row r="1141" spans="1:2" ht="14.25" x14ac:dyDescent="0.2">
      <c r="A1141" s="10"/>
      <c r="B1141" s="8"/>
    </row>
    <row r="1142" spans="1:2" ht="14.25" x14ac:dyDescent="0.2">
      <c r="A1142" s="10"/>
      <c r="B1142" s="8"/>
    </row>
    <row r="1143" spans="1:2" ht="14.25" x14ac:dyDescent="0.2">
      <c r="A1143" s="10"/>
      <c r="B1143" s="8"/>
    </row>
    <row r="1144" spans="1:2" ht="14.25" x14ac:dyDescent="0.2">
      <c r="A1144" s="10"/>
      <c r="B1144" s="8"/>
    </row>
    <row r="1145" spans="1:2" ht="14.25" x14ac:dyDescent="0.2">
      <c r="A1145" s="10"/>
      <c r="B1145" s="8"/>
    </row>
    <row r="1146" spans="1:2" ht="14.25" x14ac:dyDescent="0.2">
      <c r="A1146" s="10"/>
      <c r="B1146" s="8"/>
    </row>
    <row r="1147" spans="1:2" ht="14.25" x14ac:dyDescent="0.2">
      <c r="A1147" s="10"/>
      <c r="B1147" s="8"/>
    </row>
    <row r="1148" spans="1:2" ht="14.25" x14ac:dyDescent="0.2">
      <c r="A1148" s="10"/>
      <c r="B1148" s="8"/>
    </row>
    <row r="1149" spans="1:2" ht="14.25" x14ac:dyDescent="0.2">
      <c r="A1149" s="10"/>
      <c r="B1149" s="8"/>
    </row>
    <row r="1150" spans="1:2" ht="14.25" x14ac:dyDescent="0.2">
      <c r="A1150" s="10"/>
      <c r="B1150" s="8"/>
    </row>
    <row r="1151" spans="1:2" ht="14.25" x14ac:dyDescent="0.2">
      <c r="A1151" s="10"/>
      <c r="B1151" s="8"/>
    </row>
    <row r="1152" spans="1:2" ht="14.25" x14ac:dyDescent="0.2">
      <c r="A1152" s="10"/>
      <c r="B1152" s="8"/>
    </row>
    <row r="1153" spans="1:2" ht="14.25" x14ac:dyDescent="0.2">
      <c r="A1153" s="10"/>
      <c r="B1153" s="8"/>
    </row>
    <row r="1154" spans="1:2" ht="14.25" x14ac:dyDescent="0.2">
      <c r="A1154" s="10"/>
      <c r="B1154" s="8"/>
    </row>
    <row r="1155" spans="1:2" ht="14.25" x14ac:dyDescent="0.2">
      <c r="A1155" s="10"/>
      <c r="B1155" s="8"/>
    </row>
    <row r="1156" spans="1:2" ht="14.25" x14ac:dyDescent="0.2">
      <c r="A1156" s="10"/>
      <c r="B1156" s="8"/>
    </row>
    <row r="1157" spans="1:2" ht="14.25" x14ac:dyDescent="0.2">
      <c r="A1157" s="10"/>
      <c r="B1157" s="8"/>
    </row>
    <row r="1158" spans="1:2" ht="14.25" x14ac:dyDescent="0.2">
      <c r="A1158" s="10"/>
      <c r="B1158" s="8"/>
    </row>
    <row r="1159" spans="1:2" ht="14.25" x14ac:dyDescent="0.2">
      <c r="A1159" s="10"/>
      <c r="B1159" s="8"/>
    </row>
    <row r="1160" spans="1:2" ht="14.25" x14ac:dyDescent="0.2">
      <c r="A1160" s="10"/>
      <c r="B1160" s="8"/>
    </row>
    <row r="1161" spans="1:2" ht="14.25" x14ac:dyDescent="0.2">
      <c r="A1161" s="10"/>
      <c r="B1161" s="8"/>
    </row>
    <row r="1162" spans="1:2" ht="14.25" x14ac:dyDescent="0.2">
      <c r="A1162" s="10"/>
      <c r="B1162" s="8"/>
    </row>
    <row r="1163" spans="1:2" ht="14.25" x14ac:dyDescent="0.2">
      <c r="A1163" s="10"/>
      <c r="B1163" s="8"/>
    </row>
    <row r="1164" spans="1:2" ht="14.25" x14ac:dyDescent="0.2">
      <c r="A1164" s="10"/>
      <c r="B1164" s="8"/>
    </row>
    <row r="1165" spans="1:2" ht="14.25" x14ac:dyDescent="0.2">
      <c r="A1165" s="10"/>
      <c r="B1165" s="8"/>
    </row>
    <row r="1166" spans="1:2" ht="14.25" x14ac:dyDescent="0.2">
      <c r="A1166" s="10"/>
      <c r="B1166" s="8"/>
    </row>
    <row r="1167" spans="1:2" ht="14.25" x14ac:dyDescent="0.2">
      <c r="A1167" s="10"/>
      <c r="B1167" s="8"/>
    </row>
    <row r="1168" spans="1:2" ht="14.25" x14ac:dyDescent="0.2">
      <c r="A1168" s="10"/>
      <c r="B1168" s="8"/>
    </row>
    <row r="1169" spans="1:2" ht="14.25" x14ac:dyDescent="0.2">
      <c r="A1169" s="10"/>
      <c r="B1169" s="8"/>
    </row>
    <row r="1170" spans="1:2" ht="14.25" x14ac:dyDescent="0.2">
      <c r="A1170" s="10"/>
      <c r="B1170" s="8"/>
    </row>
    <row r="1171" spans="1:2" ht="14.25" x14ac:dyDescent="0.2">
      <c r="A1171" s="10"/>
      <c r="B1171" s="8"/>
    </row>
    <row r="1172" spans="1:2" ht="14.25" x14ac:dyDescent="0.2">
      <c r="A1172" s="10"/>
      <c r="B1172" s="8"/>
    </row>
    <row r="1173" spans="1:2" ht="14.25" x14ac:dyDescent="0.2">
      <c r="A1173" s="10"/>
      <c r="B1173" s="8"/>
    </row>
    <row r="1174" spans="1:2" ht="14.25" x14ac:dyDescent="0.2">
      <c r="A1174" s="10"/>
      <c r="B1174" s="8"/>
    </row>
    <row r="1175" spans="1:2" ht="14.25" x14ac:dyDescent="0.2">
      <c r="A1175" s="10"/>
      <c r="B1175" s="8"/>
    </row>
    <row r="1176" spans="1:2" ht="14.25" x14ac:dyDescent="0.2">
      <c r="A1176" s="10"/>
      <c r="B1176" s="8"/>
    </row>
    <row r="1177" spans="1:2" ht="14.25" x14ac:dyDescent="0.2">
      <c r="A1177" s="10"/>
      <c r="B1177" s="8"/>
    </row>
    <row r="1178" spans="1:2" ht="14.25" x14ac:dyDescent="0.2">
      <c r="A1178" s="10"/>
      <c r="B1178" s="8"/>
    </row>
    <row r="1179" spans="1:2" ht="14.25" x14ac:dyDescent="0.2">
      <c r="A1179" s="10"/>
      <c r="B1179" s="8"/>
    </row>
    <row r="1180" spans="1:2" ht="14.25" x14ac:dyDescent="0.2">
      <c r="A1180" s="10"/>
      <c r="B1180" s="8"/>
    </row>
    <row r="1181" spans="1:2" ht="14.25" x14ac:dyDescent="0.2">
      <c r="A1181" s="10"/>
      <c r="B1181" s="8"/>
    </row>
    <row r="1182" spans="1:2" ht="14.25" x14ac:dyDescent="0.2">
      <c r="A1182" s="10"/>
      <c r="B1182" s="8"/>
    </row>
    <row r="1183" spans="1:2" ht="14.25" x14ac:dyDescent="0.2">
      <c r="A1183" s="10"/>
      <c r="B1183" s="8"/>
    </row>
    <row r="1184" spans="1:2" ht="14.25" x14ac:dyDescent="0.2">
      <c r="A1184" s="10"/>
      <c r="B1184" s="8"/>
    </row>
    <row r="1185" spans="1:2" ht="14.25" x14ac:dyDescent="0.2">
      <c r="A1185" s="10"/>
      <c r="B1185" s="8"/>
    </row>
    <row r="1186" spans="1:2" ht="14.25" x14ac:dyDescent="0.2">
      <c r="A1186" s="10"/>
      <c r="B1186" s="8"/>
    </row>
    <row r="1187" spans="1:2" ht="14.25" x14ac:dyDescent="0.2">
      <c r="A1187" s="10"/>
      <c r="B1187" s="8"/>
    </row>
    <row r="1188" spans="1:2" ht="14.25" x14ac:dyDescent="0.2">
      <c r="A1188" s="10"/>
      <c r="B1188" s="8"/>
    </row>
    <row r="1189" spans="1:2" ht="14.25" x14ac:dyDescent="0.2">
      <c r="A1189" s="10"/>
      <c r="B1189" s="8"/>
    </row>
    <row r="1190" spans="1:2" ht="14.25" x14ac:dyDescent="0.2">
      <c r="A1190" s="10"/>
      <c r="B1190" s="8"/>
    </row>
    <row r="1191" spans="1:2" ht="14.25" x14ac:dyDescent="0.2">
      <c r="A1191" s="10"/>
      <c r="B1191" s="8"/>
    </row>
    <row r="1192" spans="1:2" ht="14.25" x14ac:dyDescent="0.2">
      <c r="A1192" s="10"/>
      <c r="B1192" s="8"/>
    </row>
    <row r="1193" spans="1:2" ht="14.25" x14ac:dyDescent="0.2">
      <c r="A1193" s="10"/>
      <c r="B1193" s="8"/>
    </row>
    <row r="1194" spans="1:2" ht="14.25" x14ac:dyDescent="0.2">
      <c r="A1194" s="10"/>
      <c r="B1194" s="8"/>
    </row>
    <row r="1195" spans="1:2" ht="14.25" x14ac:dyDescent="0.2">
      <c r="A1195" s="10"/>
      <c r="B1195" s="8"/>
    </row>
    <row r="1196" spans="1:2" ht="14.25" x14ac:dyDescent="0.2">
      <c r="A1196" s="10"/>
      <c r="B1196" s="8"/>
    </row>
    <row r="1197" spans="1:2" ht="14.25" x14ac:dyDescent="0.2">
      <c r="A1197" s="10"/>
      <c r="B1197" s="8"/>
    </row>
    <row r="1198" spans="1:2" ht="14.25" x14ac:dyDescent="0.2">
      <c r="A1198" s="10"/>
      <c r="B1198" s="8"/>
    </row>
    <row r="1199" spans="1:2" ht="14.25" x14ac:dyDescent="0.2">
      <c r="A1199" s="10"/>
      <c r="B1199" s="8"/>
    </row>
    <row r="1200" spans="1:2" ht="14.25" x14ac:dyDescent="0.2">
      <c r="A1200" s="10"/>
      <c r="B1200" s="8"/>
    </row>
    <row r="1201" spans="1:2" ht="14.25" x14ac:dyDescent="0.2">
      <c r="A1201" s="10"/>
      <c r="B1201" s="8"/>
    </row>
    <row r="1202" spans="1:2" ht="14.25" x14ac:dyDescent="0.2">
      <c r="A1202" s="10"/>
      <c r="B1202" s="8"/>
    </row>
    <row r="1203" spans="1:2" ht="14.25" x14ac:dyDescent="0.2">
      <c r="A1203" s="10"/>
      <c r="B1203" s="8"/>
    </row>
    <row r="1204" spans="1:2" ht="14.25" x14ac:dyDescent="0.2">
      <c r="A1204" s="10"/>
      <c r="B1204" s="8"/>
    </row>
    <row r="1205" spans="1:2" ht="14.25" x14ac:dyDescent="0.2">
      <c r="A1205" s="10"/>
      <c r="B1205" s="8"/>
    </row>
    <row r="1206" spans="1:2" ht="14.25" x14ac:dyDescent="0.2">
      <c r="A1206" s="10"/>
      <c r="B1206" s="8"/>
    </row>
    <row r="1207" spans="1:2" ht="14.25" x14ac:dyDescent="0.2">
      <c r="A1207" s="10"/>
      <c r="B1207" s="8"/>
    </row>
    <row r="1208" spans="1:2" ht="14.25" x14ac:dyDescent="0.2">
      <c r="A1208" s="10"/>
      <c r="B1208" s="8"/>
    </row>
    <row r="1209" spans="1:2" ht="14.25" x14ac:dyDescent="0.2">
      <c r="A1209" s="10"/>
      <c r="B1209" s="8"/>
    </row>
    <row r="1210" spans="1:2" ht="14.25" x14ac:dyDescent="0.2">
      <c r="A1210" s="10"/>
      <c r="B1210" s="8"/>
    </row>
    <row r="1211" spans="1:2" ht="14.25" x14ac:dyDescent="0.2">
      <c r="A1211" s="10"/>
      <c r="B1211" s="8"/>
    </row>
    <row r="1212" spans="1:2" ht="14.25" x14ac:dyDescent="0.2">
      <c r="A1212" s="10"/>
      <c r="B1212" s="8"/>
    </row>
    <row r="1213" spans="1:2" ht="14.25" x14ac:dyDescent="0.2">
      <c r="A1213" s="10"/>
      <c r="B1213" s="8"/>
    </row>
    <row r="1214" spans="1:2" ht="14.25" x14ac:dyDescent="0.2">
      <c r="A1214" s="10"/>
      <c r="B1214" s="8"/>
    </row>
    <row r="1215" spans="1:2" ht="14.25" x14ac:dyDescent="0.2">
      <c r="A1215" s="10"/>
      <c r="B1215" s="8"/>
    </row>
    <row r="1216" spans="1:2" ht="14.25" x14ac:dyDescent="0.2">
      <c r="A1216" s="10"/>
      <c r="B1216" s="8"/>
    </row>
    <row r="1217" spans="1:2" ht="14.25" x14ac:dyDescent="0.2">
      <c r="A1217" s="10"/>
      <c r="B1217" s="8"/>
    </row>
    <row r="1218" spans="1:2" ht="14.25" x14ac:dyDescent="0.2">
      <c r="A1218" s="10"/>
      <c r="B1218" s="8"/>
    </row>
    <row r="1219" spans="1:2" ht="14.25" x14ac:dyDescent="0.2">
      <c r="A1219" s="10"/>
      <c r="B1219" s="8"/>
    </row>
    <row r="1220" spans="1:2" ht="14.25" x14ac:dyDescent="0.2">
      <c r="A1220" s="10"/>
      <c r="B1220" s="8"/>
    </row>
    <row r="1221" spans="1:2" ht="14.25" x14ac:dyDescent="0.2">
      <c r="A1221" s="10"/>
      <c r="B1221" s="8"/>
    </row>
    <row r="1222" spans="1:2" ht="14.25" x14ac:dyDescent="0.2">
      <c r="A1222" s="10"/>
      <c r="B1222" s="8"/>
    </row>
    <row r="1223" spans="1:2" ht="14.25" x14ac:dyDescent="0.2">
      <c r="A1223" s="10"/>
      <c r="B1223" s="8"/>
    </row>
    <row r="1224" spans="1:2" ht="14.25" x14ac:dyDescent="0.2">
      <c r="A1224" s="10"/>
      <c r="B1224" s="8"/>
    </row>
    <row r="1225" spans="1:2" ht="14.25" x14ac:dyDescent="0.2">
      <c r="A1225" s="10"/>
      <c r="B1225" s="8"/>
    </row>
    <row r="1226" spans="1:2" ht="14.25" x14ac:dyDescent="0.2">
      <c r="A1226" s="10"/>
      <c r="B1226" s="8"/>
    </row>
    <row r="1227" spans="1:2" ht="14.25" x14ac:dyDescent="0.2">
      <c r="A1227" s="10"/>
      <c r="B1227" s="8"/>
    </row>
    <row r="1228" spans="1:2" ht="14.25" x14ac:dyDescent="0.2">
      <c r="A1228" s="10"/>
      <c r="B1228" s="8"/>
    </row>
    <row r="1229" spans="1:2" ht="14.25" x14ac:dyDescent="0.2">
      <c r="A1229" s="10"/>
      <c r="B1229" s="8"/>
    </row>
    <row r="1230" spans="1:2" ht="14.25" x14ac:dyDescent="0.2">
      <c r="A1230" s="10"/>
      <c r="B1230" s="8"/>
    </row>
    <row r="1231" spans="1:2" ht="14.25" x14ac:dyDescent="0.2">
      <c r="A1231" s="10"/>
      <c r="B1231" s="8"/>
    </row>
    <row r="1232" spans="1:2" ht="14.25" x14ac:dyDescent="0.2">
      <c r="A1232" s="10"/>
      <c r="B1232" s="8"/>
    </row>
    <row r="1233" spans="1:2" ht="14.25" x14ac:dyDescent="0.2">
      <c r="A1233" s="10"/>
      <c r="B1233" s="8"/>
    </row>
    <row r="1234" spans="1:2" ht="14.25" x14ac:dyDescent="0.2">
      <c r="A1234" s="10"/>
      <c r="B1234" s="8"/>
    </row>
    <row r="1235" spans="1:2" ht="14.25" x14ac:dyDescent="0.2">
      <c r="A1235" s="10"/>
      <c r="B1235" s="8"/>
    </row>
    <row r="1236" spans="1:2" ht="14.25" x14ac:dyDescent="0.2">
      <c r="A1236" s="10"/>
      <c r="B1236" s="8"/>
    </row>
    <row r="1237" spans="1:2" ht="14.25" x14ac:dyDescent="0.2">
      <c r="A1237" s="10"/>
      <c r="B1237" s="8"/>
    </row>
    <row r="1238" spans="1:2" ht="14.25" x14ac:dyDescent="0.2">
      <c r="A1238" s="10"/>
      <c r="B1238" s="8"/>
    </row>
    <row r="1239" spans="1:2" ht="14.25" x14ac:dyDescent="0.2">
      <c r="A1239" s="10"/>
      <c r="B1239" s="8"/>
    </row>
    <row r="1240" spans="1:2" ht="14.25" x14ac:dyDescent="0.2">
      <c r="A1240" s="10"/>
      <c r="B1240" s="8"/>
    </row>
    <row r="1241" spans="1:2" ht="14.25" x14ac:dyDescent="0.2">
      <c r="A1241" s="10"/>
      <c r="B1241" s="8"/>
    </row>
    <row r="1242" spans="1:2" ht="14.25" x14ac:dyDescent="0.2">
      <c r="A1242" s="10"/>
      <c r="B1242" s="8"/>
    </row>
    <row r="1243" spans="1:2" ht="14.25" x14ac:dyDescent="0.2">
      <c r="A1243" s="10"/>
      <c r="B1243" s="8"/>
    </row>
    <row r="1244" spans="1:2" ht="14.25" x14ac:dyDescent="0.2">
      <c r="A1244" s="10"/>
      <c r="B1244" s="8"/>
    </row>
    <row r="1245" spans="1:2" ht="14.25" x14ac:dyDescent="0.2">
      <c r="A1245" s="10"/>
      <c r="B1245" s="8"/>
    </row>
    <row r="1246" spans="1:2" ht="14.25" x14ac:dyDescent="0.2">
      <c r="A1246" s="10"/>
      <c r="B1246" s="8"/>
    </row>
    <row r="1247" spans="1:2" ht="14.25" x14ac:dyDescent="0.2">
      <c r="A1247" s="10"/>
      <c r="B1247" s="8"/>
    </row>
    <row r="1248" spans="1:2" ht="14.25" x14ac:dyDescent="0.2">
      <c r="A1248" s="10"/>
      <c r="B1248" s="8"/>
    </row>
    <row r="1249" spans="1:2" ht="14.25" x14ac:dyDescent="0.2">
      <c r="A1249" s="10"/>
      <c r="B1249" s="8"/>
    </row>
    <row r="1250" spans="1:2" ht="14.25" x14ac:dyDescent="0.2">
      <c r="A1250" s="10"/>
      <c r="B1250" s="8"/>
    </row>
    <row r="1251" spans="1:2" ht="14.25" x14ac:dyDescent="0.2">
      <c r="A1251" s="10"/>
      <c r="B1251" s="8"/>
    </row>
    <row r="1252" spans="1:2" ht="14.25" x14ac:dyDescent="0.2">
      <c r="A1252" s="10"/>
      <c r="B1252" s="8"/>
    </row>
    <row r="1253" spans="1:2" ht="14.25" x14ac:dyDescent="0.2">
      <c r="A1253" s="10"/>
      <c r="B1253" s="8"/>
    </row>
    <row r="1254" spans="1:2" ht="14.25" x14ac:dyDescent="0.2">
      <c r="A1254" s="10"/>
      <c r="B1254" s="8"/>
    </row>
    <row r="1255" spans="1:2" ht="14.25" x14ac:dyDescent="0.2">
      <c r="A1255" s="10"/>
      <c r="B1255" s="8"/>
    </row>
    <row r="1256" spans="1:2" ht="14.25" x14ac:dyDescent="0.2">
      <c r="A1256" s="10"/>
      <c r="B1256" s="8"/>
    </row>
    <row r="1257" spans="1:2" ht="14.25" x14ac:dyDescent="0.2">
      <c r="A1257" s="10"/>
      <c r="B1257" s="8"/>
    </row>
    <row r="1258" spans="1:2" ht="14.25" x14ac:dyDescent="0.2">
      <c r="A1258" s="10"/>
      <c r="B1258" s="8"/>
    </row>
    <row r="1259" spans="1:2" ht="14.25" x14ac:dyDescent="0.2">
      <c r="A1259" s="10"/>
      <c r="B1259" s="8"/>
    </row>
    <row r="1260" spans="1:2" ht="14.25" x14ac:dyDescent="0.2">
      <c r="A1260" s="10"/>
      <c r="B1260" s="8"/>
    </row>
    <row r="1261" spans="1:2" ht="14.25" x14ac:dyDescent="0.2">
      <c r="A1261" s="10"/>
      <c r="B1261" s="8"/>
    </row>
    <row r="1262" spans="1:2" ht="14.25" x14ac:dyDescent="0.2">
      <c r="A1262" s="10"/>
      <c r="B1262" s="8"/>
    </row>
    <row r="1263" spans="1:2" ht="14.25" x14ac:dyDescent="0.2">
      <c r="A1263" s="10"/>
      <c r="B1263" s="8"/>
    </row>
    <row r="1264" spans="1:2" ht="14.25" x14ac:dyDescent="0.2">
      <c r="A1264" s="10"/>
      <c r="B1264" s="8"/>
    </row>
    <row r="1265" spans="1:2" ht="14.25" x14ac:dyDescent="0.2">
      <c r="A1265" s="10"/>
      <c r="B1265" s="8"/>
    </row>
    <row r="1266" spans="1:2" ht="14.25" x14ac:dyDescent="0.2">
      <c r="A1266" s="10"/>
      <c r="B1266" s="8"/>
    </row>
    <row r="1267" spans="1:2" ht="14.25" x14ac:dyDescent="0.2">
      <c r="A1267" s="10"/>
      <c r="B1267" s="8"/>
    </row>
    <row r="1268" spans="1:2" ht="14.25" x14ac:dyDescent="0.2">
      <c r="A1268" s="10"/>
      <c r="B1268" s="8"/>
    </row>
    <row r="1269" spans="1:2" ht="14.25" x14ac:dyDescent="0.2">
      <c r="A1269" s="10"/>
      <c r="B1269" s="8"/>
    </row>
    <row r="1270" spans="1:2" ht="14.25" x14ac:dyDescent="0.2">
      <c r="A1270" s="10"/>
      <c r="B1270" s="8"/>
    </row>
    <row r="1271" spans="1:2" ht="14.25" x14ac:dyDescent="0.2">
      <c r="A1271" s="10"/>
      <c r="B1271" s="8"/>
    </row>
    <row r="1272" spans="1:2" ht="14.25" x14ac:dyDescent="0.2">
      <c r="A1272" s="10"/>
      <c r="B1272" s="8"/>
    </row>
    <row r="1273" spans="1:2" ht="14.25" x14ac:dyDescent="0.2">
      <c r="A1273" s="10"/>
      <c r="B1273" s="8"/>
    </row>
    <row r="1274" spans="1:2" ht="14.25" x14ac:dyDescent="0.2">
      <c r="A1274" s="10"/>
      <c r="B1274" s="8"/>
    </row>
    <row r="1275" spans="1:2" ht="14.25" x14ac:dyDescent="0.2">
      <c r="A1275" s="10"/>
      <c r="B1275" s="8"/>
    </row>
    <row r="1276" spans="1:2" ht="14.25" x14ac:dyDescent="0.2">
      <c r="A1276" s="10"/>
      <c r="B1276" s="8"/>
    </row>
    <row r="1277" spans="1:2" ht="14.25" x14ac:dyDescent="0.2">
      <c r="A1277" s="10"/>
      <c r="B1277" s="8"/>
    </row>
    <row r="1278" spans="1:2" ht="14.25" x14ac:dyDescent="0.2">
      <c r="A1278" s="10"/>
      <c r="B1278" s="8"/>
    </row>
    <row r="1279" spans="1:2" ht="14.25" x14ac:dyDescent="0.2">
      <c r="A1279" s="10"/>
      <c r="B1279" s="8"/>
    </row>
    <row r="1280" spans="1:2" ht="14.25" x14ac:dyDescent="0.2">
      <c r="A1280" s="10"/>
      <c r="B1280" s="8"/>
    </row>
    <row r="1281" spans="1:2" ht="14.25" x14ac:dyDescent="0.2">
      <c r="A1281" s="10"/>
      <c r="B1281" s="8"/>
    </row>
    <row r="1282" spans="1:2" ht="14.25" x14ac:dyDescent="0.2">
      <c r="A1282" s="10"/>
      <c r="B1282" s="8"/>
    </row>
    <row r="1283" spans="1:2" ht="14.25" x14ac:dyDescent="0.2">
      <c r="A1283" s="10"/>
      <c r="B1283" s="8"/>
    </row>
    <row r="1284" spans="1:2" ht="14.25" x14ac:dyDescent="0.2">
      <c r="A1284" s="10"/>
      <c r="B1284" s="8"/>
    </row>
    <row r="1285" spans="1:2" ht="14.25" x14ac:dyDescent="0.2">
      <c r="A1285" s="10"/>
      <c r="B1285" s="8"/>
    </row>
    <row r="1286" spans="1:2" ht="14.25" x14ac:dyDescent="0.2">
      <c r="A1286" s="10"/>
      <c r="B1286" s="8"/>
    </row>
    <row r="1287" spans="1:2" ht="14.25" x14ac:dyDescent="0.2">
      <c r="A1287" s="10"/>
      <c r="B1287" s="8"/>
    </row>
    <row r="1288" spans="1:2" ht="14.25" x14ac:dyDescent="0.2">
      <c r="A1288" s="10"/>
      <c r="B1288" s="8"/>
    </row>
    <row r="1289" spans="1:2" ht="14.25" x14ac:dyDescent="0.2">
      <c r="A1289" s="10"/>
      <c r="B1289" s="8"/>
    </row>
    <row r="1290" spans="1:2" ht="14.25" x14ac:dyDescent="0.2">
      <c r="A1290" s="10"/>
      <c r="B1290" s="8"/>
    </row>
    <row r="1291" spans="1:2" ht="14.25" x14ac:dyDescent="0.2">
      <c r="A1291" s="10"/>
      <c r="B1291" s="8"/>
    </row>
    <row r="1292" spans="1:2" ht="14.25" x14ac:dyDescent="0.2">
      <c r="A1292" s="10"/>
      <c r="B1292" s="8"/>
    </row>
    <row r="1293" spans="1:2" ht="14.25" x14ac:dyDescent="0.2">
      <c r="A1293" s="10"/>
      <c r="B1293" s="8"/>
    </row>
    <row r="1294" spans="1:2" ht="14.25" x14ac:dyDescent="0.2">
      <c r="A1294" s="10"/>
      <c r="B1294" s="8"/>
    </row>
    <row r="1295" spans="1:2" ht="14.25" x14ac:dyDescent="0.2">
      <c r="A1295" s="10"/>
      <c r="B1295" s="8"/>
    </row>
    <row r="1296" spans="1:2" ht="14.25" x14ac:dyDescent="0.2">
      <c r="A1296" s="10"/>
      <c r="B1296" s="8"/>
    </row>
    <row r="1297" spans="1:2" ht="14.25" x14ac:dyDescent="0.2">
      <c r="A1297" s="10"/>
      <c r="B1297" s="8"/>
    </row>
    <row r="1298" spans="1:2" ht="14.25" x14ac:dyDescent="0.2">
      <c r="A1298" s="10"/>
      <c r="B1298" s="8"/>
    </row>
    <row r="1299" spans="1:2" ht="14.25" x14ac:dyDescent="0.2">
      <c r="A1299" s="10"/>
      <c r="B1299" s="8"/>
    </row>
    <row r="1300" spans="1:2" ht="14.25" x14ac:dyDescent="0.2">
      <c r="A1300" s="10"/>
      <c r="B1300" s="8"/>
    </row>
    <row r="1301" spans="1:2" ht="14.25" x14ac:dyDescent="0.2">
      <c r="A1301" s="10"/>
      <c r="B1301" s="8"/>
    </row>
    <row r="1302" spans="1:2" ht="14.25" x14ac:dyDescent="0.2">
      <c r="A1302" s="10"/>
      <c r="B1302" s="8"/>
    </row>
    <row r="1303" spans="1:2" ht="14.25" x14ac:dyDescent="0.2">
      <c r="A1303" s="10"/>
      <c r="B1303" s="8"/>
    </row>
    <row r="1304" spans="1:2" ht="14.25" x14ac:dyDescent="0.2">
      <c r="A1304" s="10"/>
      <c r="B1304" s="8"/>
    </row>
    <row r="1305" spans="1:2" ht="14.25" x14ac:dyDescent="0.2">
      <c r="A1305" s="10"/>
      <c r="B1305" s="8"/>
    </row>
    <row r="1306" spans="1:2" ht="14.25" x14ac:dyDescent="0.2">
      <c r="A1306" s="10"/>
      <c r="B1306" s="8"/>
    </row>
    <row r="1307" spans="1:2" ht="14.25" x14ac:dyDescent="0.2">
      <c r="A1307" s="10"/>
      <c r="B1307" s="8"/>
    </row>
    <row r="1308" spans="1:2" ht="14.25" x14ac:dyDescent="0.2">
      <c r="A1308" s="10"/>
      <c r="B1308" s="8"/>
    </row>
    <row r="1309" spans="1:2" ht="14.25" x14ac:dyDescent="0.2">
      <c r="A1309" s="10"/>
      <c r="B1309" s="8"/>
    </row>
    <row r="1310" spans="1:2" ht="14.25" x14ac:dyDescent="0.2">
      <c r="A1310" s="10"/>
      <c r="B1310" s="8"/>
    </row>
    <row r="1311" spans="1:2" ht="14.25" x14ac:dyDescent="0.2">
      <c r="A1311" s="10"/>
      <c r="B1311" s="8"/>
    </row>
    <row r="1312" spans="1:2" ht="14.25" x14ac:dyDescent="0.2">
      <c r="A1312" s="10"/>
      <c r="B1312" s="8"/>
    </row>
    <row r="1313" spans="1:2" ht="14.25" x14ac:dyDescent="0.2">
      <c r="A1313" s="10"/>
      <c r="B1313" s="8"/>
    </row>
    <row r="1314" spans="1:2" ht="14.25" x14ac:dyDescent="0.2">
      <c r="A1314" s="10"/>
      <c r="B1314" s="8"/>
    </row>
    <row r="1315" spans="1:2" ht="14.25" x14ac:dyDescent="0.2">
      <c r="A1315" s="10"/>
      <c r="B1315" s="8"/>
    </row>
    <row r="1316" spans="1:2" ht="14.25" x14ac:dyDescent="0.2">
      <c r="A1316" s="10"/>
      <c r="B1316" s="8"/>
    </row>
    <row r="1317" spans="1:2" ht="14.25" x14ac:dyDescent="0.2">
      <c r="A1317" s="10"/>
      <c r="B1317" s="8"/>
    </row>
    <row r="1318" spans="1:2" ht="14.25" x14ac:dyDescent="0.2">
      <c r="A1318" s="10"/>
      <c r="B1318" s="8"/>
    </row>
    <row r="1319" spans="1:2" ht="14.25" x14ac:dyDescent="0.2">
      <c r="A1319" s="10"/>
      <c r="B1319" s="8"/>
    </row>
    <row r="1320" spans="1:2" ht="14.25" x14ac:dyDescent="0.2">
      <c r="A1320" s="10"/>
      <c r="B1320" s="8"/>
    </row>
    <row r="1321" spans="1:2" ht="14.25" x14ac:dyDescent="0.2">
      <c r="A1321" s="10"/>
      <c r="B1321" s="8"/>
    </row>
    <row r="1322" spans="1:2" ht="14.25" x14ac:dyDescent="0.2">
      <c r="A1322" s="10"/>
      <c r="B1322" s="8"/>
    </row>
    <row r="1323" spans="1:2" ht="14.25" x14ac:dyDescent="0.2">
      <c r="A1323" s="10"/>
      <c r="B1323" s="8"/>
    </row>
    <row r="1324" spans="1:2" ht="14.25" x14ac:dyDescent="0.2">
      <c r="A1324" s="10"/>
      <c r="B1324" s="8"/>
    </row>
    <row r="1325" spans="1:2" ht="14.25" x14ac:dyDescent="0.2">
      <c r="A1325" s="10"/>
      <c r="B1325" s="8"/>
    </row>
    <row r="1326" spans="1:2" ht="14.25" x14ac:dyDescent="0.2">
      <c r="A1326" s="10"/>
      <c r="B1326" s="8"/>
    </row>
    <row r="1327" spans="1:2" ht="14.25" x14ac:dyDescent="0.2">
      <c r="A1327" s="10"/>
      <c r="B1327" s="8"/>
    </row>
    <row r="1328" spans="1:2" ht="14.25" x14ac:dyDescent="0.2">
      <c r="A1328" s="10"/>
      <c r="B1328" s="8"/>
    </row>
    <row r="1329" spans="1:2" ht="14.25" x14ac:dyDescent="0.2">
      <c r="A1329" s="10"/>
      <c r="B1329" s="8"/>
    </row>
    <row r="1330" spans="1:2" ht="14.25" x14ac:dyDescent="0.2">
      <c r="A1330" s="10"/>
      <c r="B1330" s="8"/>
    </row>
    <row r="1331" spans="1:2" ht="14.25" x14ac:dyDescent="0.2">
      <c r="A1331" s="10"/>
      <c r="B1331" s="8"/>
    </row>
    <row r="1332" spans="1:2" ht="14.25" x14ac:dyDescent="0.2">
      <c r="A1332" s="10"/>
      <c r="B1332" s="8"/>
    </row>
    <row r="1333" spans="1:2" ht="14.25" x14ac:dyDescent="0.2">
      <c r="A1333" s="10"/>
      <c r="B1333" s="8"/>
    </row>
    <row r="1334" spans="1:2" ht="14.25" x14ac:dyDescent="0.2">
      <c r="A1334" s="10"/>
      <c r="B1334" s="8"/>
    </row>
    <row r="1335" spans="1:2" ht="14.25" x14ac:dyDescent="0.2">
      <c r="A1335" s="10"/>
      <c r="B1335" s="8"/>
    </row>
    <row r="1336" spans="1:2" ht="14.25" x14ac:dyDescent="0.2">
      <c r="A1336" s="10"/>
      <c r="B1336" s="8"/>
    </row>
    <row r="1337" spans="1:2" ht="14.25" x14ac:dyDescent="0.2">
      <c r="A1337" s="10"/>
      <c r="B1337" s="8"/>
    </row>
    <row r="1338" spans="1:2" ht="14.25" x14ac:dyDescent="0.2">
      <c r="A1338" s="10"/>
      <c r="B1338" s="8"/>
    </row>
    <row r="1339" spans="1:2" ht="14.25" x14ac:dyDescent="0.2">
      <c r="A1339" s="10"/>
      <c r="B1339" s="8"/>
    </row>
    <row r="1340" spans="1:2" ht="14.25" x14ac:dyDescent="0.2">
      <c r="A1340" s="10"/>
      <c r="B1340" s="8"/>
    </row>
    <row r="1341" spans="1:2" ht="14.25" x14ac:dyDescent="0.2">
      <c r="A1341" s="10"/>
      <c r="B1341" s="8"/>
    </row>
    <row r="1342" spans="1:2" ht="14.25" x14ac:dyDescent="0.2">
      <c r="A1342" s="10"/>
      <c r="B1342" s="8"/>
    </row>
    <row r="1343" spans="1:2" ht="14.25" x14ac:dyDescent="0.2">
      <c r="A1343" s="10"/>
      <c r="B1343" s="8"/>
    </row>
    <row r="1344" spans="1:2" ht="14.25" x14ac:dyDescent="0.2">
      <c r="A1344" s="10"/>
      <c r="B1344" s="8"/>
    </row>
    <row r="1345" spans="1:2" ht="14.25" x14ac:dyDescent="0.2">
      <c r="A1345" s="10"/>
      <c r="B1345" s="8"/>
    </row>
    <row r="1346" spans="1:2" ht="14.25" x14ac:dyDescent="0.2">
      <c r="A1346" s="10"/>
      <c r="B1346" s="8"/>
    </row>
    <row r="1347" spans="1:2" ht="14.25" x14ac:dyDescent="0.2">
      <c r="A1347" s="10"/>
      <c r="B1347" s="8"/>
    </row>
    <row r="1348" spans="1:2" ht="14.25" x14ac:dyDescent="0.2">
      <c r="A1348" s="10"/>
      <c r="B1348" s="8"/>
    </row>
    <row r="1349" spans="1:2" ht="14.25" x14ac:dyDescent="0.2">
      <c r="A1349" s="10"/>
      <c r="B1349" s="8"/>
    </row>
    <row r="1350" spans="1:2" ht="14.25" x14ac:dyDescent="0.2">
      <c r="A1350" s="10"/>
      <c r="B1350" s="8"/>
    </row>
    <row r="1351" spans="1:2" ht="14.25" x14ac:dyDescent="0.2">
      <c r="A1351" s="10"/>
      <c r="B1351" s="8"/>
    </row>
    <row r="1352" spans="1:2" ht="14.25" x14ac:dyDescent="0.2">
      <c r="A1352" s="10"/>
      <c r="B1352" s="8"/>
    </row>
    <row r="1353" spans="1:2" ht="14.25" x14ac:dyDescent="0.2">
      <c r="A1353" s="10"/>
      <c r="B1353" s="8"/>
    </row>
    <row r="1354" spans="1:2" ht="14.25" x14ac:dyDescent="0.2">
      <c r="A1354" s="10"/>
      <c r="B1354" s="8"/>
    </row>
    <row r="1355" spans="1:2" ht="14.25" x14ac:dyDescent="0.2">
      <c r="A1355" s="10"/>
      <c r="B1355" s="8"/>
    </row>
    <row r="1356" spans="1:2" ht="14.25" x14ac:dyDescent="0.2">
      <c r="A1356" s="10"/>
      <c r="B1356" s="8"/>
    </row>
    <row r="1357" spans="1:2" ht="14.25" x14ac:dyDescent="0.2">
      <c r="A1357" s="10"/>
      <c r="B1357" s="8"/>
    </row>
    <row r="1358" spans="1:2" ht="14.25" x14ac:dyDescent="0.2">
      <c r="A1358" s="10"/>
      <c r="B1358" s="8"/>
    </row>
    <row r="1359" spans="1:2" ht="14.25" x14ac:dyDescent="0.2">
      <c r="A1359" s="10"/>
      <c r="B1359" s="8"/>
    </row>
    <row r="1360" spans="1:2" ht="14.25" x14ac:dyDescent="0.2">
      <c r="A1360" s="10"/>
      <c r="B1360" s="8"/>
    </row>
    <row r="1361" spans="1:2" ht="14.25" x14ac:dyDescent="0.2">
      <c r="A1361" s="10"/>
      <c r="B1361" s="8"/>
    </row>
    <row r="1362" spans="1:2" ht="14.25" x14ac:dyDescent="0.2">
      <c r="A1362" s="10"/>
      <c r="B1362" s="8"/>
    </row>
    <row r="1363" spans="1:2" ht="14.25" x14ac:dyDescent="0.2">
      <c r="A1363" s="10"/>
      <c r="B1363" s="8"/>
    </row>
    <row r="1364" spans="1:2" ht="14.25" x14ac:dyDescent="0.2">
      <c r="A1364" s="10"/>
      <c r="B1364" s="8"/>
    </row>
    <row r="1365" spans="1:2" ht="14.25" x14ac:dyDescent="0.2">
      <c r="A1365" s="10"/>
      <c r="B1365" s="8"/>
    </row>
    <row r="1366" spans="1:2" ht="14.25" x14ac:dyDescent="0.2">
      <c r="A1366" s="10"/>
      <c r="B1366" s="8"/>
    </row>
    <row r="1367" spans="1:2" ht="14.25" x14ac:dyDescent="0.2">
      <c r="A1367" s="10"/>
      <c r="B1367" s="8"/>
    </row>
    <row r="1368" spans="1:2" ht="14.25" x14ac:dyDescent="0.2">
      <c r="A1368" s="10"/>
      <c r="B1368" s="8"/>
    </row>
    <row r="1369" spans="1:2" ht="14.25" x14ac:dyDescent="0.2">
      <c r="A1369" s="10"/>
      <c r="B1369" s="8"/>
    </row>
    <row r="1370" spans="1:2" ht="14.25" x14ac:dyDescent="0.2">
      <c r="A1370" s="10"/>
      <c r="B1370" s="8"/>
    </row>
    <row r="1371" spans="1:2" ht="14.25" x14ac:dyDescent="0.2">
      <c r="A1371" s="10"/>
      <c r="B1371" s="8"/>
    </row>
    <row r="1372" spans="1:2" ht="14.25" x14ac:dyDescent="0.2">
      <c r="A1372" s="10"/>
      <c r="B1372" s="8"/>
    </row>
    <row r="1373" spans="1:2" ht="14.25" x14ac:dyDescent="0.2">
      <c r="A1373" s="10"/>
      <c r="B1373" s="8"/>
    </row>
    <row r="1374" spans="1:2" ht="14.25" x14ac:dyDescent="0.2">
      <c r="A1374" s="10"/>
      <c r="B1374" s="8"/>
    </row>
    <row r="1375" spans="1:2" ht="14.25" x14ac:dyDescent="0.2">
      <c r="A1375" s="10"/>
      <c r="B1375" s="8"/>
    </row>
    <row r="1376" spans="1:2" ht="14.25" x14ac:dyDescent="0.2">
      <c r="A1376" s="10"/>
      <c r="B1376" s="8"/>
    </row>
    <row r="1377" spans="1:2" ht="14.25" x14ac:dyDescent="0.2">
      <c r="A1377" s="10"/>
      <c r="B1377" s="8"/>
    </row>
    <row r="1378" spans="1:2" ht="14.25" x14ac:dyDescent="0.2">
      <c r="A1378" s="10"/>
      <c r="B1378" s="8"/>
    </row>
    <row r="1379" spans="1:2" ht="14.25" x14ac:dyDescent="0.2">
      <c r="A1379" s="10"/>
      <c r="B1379" s="8"/>
    </row>
    <row r="1380" spans="1:2" ht="14.25" x14ac:dyDescent="0.2">
      <c r="A1380" s="10"/>
      <c r="B1380" s="8"/>
    </row>
    <row r="1381" spans="1:2" ht="14.25" x14ac:dyDescent="0.2">
      <c r="A1381" s="10"/>
      <c r="B1381" s="8"/>
    </row>
    <row r="1382" spans="1:2" ht="14.25" x14ac:dyDescent="0.2">
      <c r="A1382" s="10"/>
      <c r="B1382" s="8"/>
    </row>
    <row r="1383" spans="1:2" ht="14.25" x14ac:dyDescent="0.2">
      <c r="A1383" s="10"/>
      <c r="B1383" s="8"/>
    </row>
    <row r="1384" spans="1:2" ht="14.25" x14ac:dyDescent="0.2">
      <c r="A1384" s="10"/>
      <c r="B1384" s="8"/>
    </row>
    <row r="1385" spans="1:2" ht="14.25" x14ac:dyDescent="0.2">
      <c r="A1385" s="10"/>
      <c r="B1385" s="8"/>
    </row>
    <row r="1386" spans="1:2" ht="14.25" x14ac:dyDescent="0.2">
      <c r="A1386" s="10"/>
      <c r="B1386" s="8"/>
    </row>
    <row r="1387" spans="1:2" ht="14.25" x14ac:dyDescent="0.2">
      <c r="A1387" s="10"/>
      <c r="B1387" s="8"/>
    </row>
    <row r="1388" spans="1:2" ht="14.25" x14ac:dyDescent="0.2">
      <c r="A1388" s="10"/>
      <c r="B1388" s="8"/>
    </row>
    <row r="1389" spans="1:2" ht="14.25" x14ac:dyDescent="0.2">
      <c r="A1389" s="10"/>
      <c r="B1389" s="8"/>
    </row>
    <row r="1390" spans="1:2" ht="14.25" x14ac:dyDescent="0.2">
      <c r="A1390" s="10"/>
      <c r="B1390" s="8"/>
    </row>
    <row r="1391" spans="1:2" ht="14.25" x14ac:dyDescent="0.2">
      <c r="A1391" s="10"/>
      <c r="B1391" s="8"/>
    </row>
    <row r="1392" spans="1:2" ht="14.25" x14ac:dyDescent="0.2">
      <c r="A1392" s="10"/>
      <c r="B1392" s="8"/>
    </row>
    <row r="1393" spans="1:2" ht="14.25" x14ac:dyDescent="0.2">
      <c r="A1393" s="10"/>
      <c r="B1393" s="8"/>
    </row>
    <row r="1394" spans="1:2" ht="14.25" x14ac:dyDescent="0.2">
      <c r="A1394" s="10"/>
      <c r="B1394" s="8"/>
    </row>
    <row r="1395" spans="1:2" ht="14.25" x14ac:dyDescent="0.2">
      <c r="A1395" s="10"/>
      <c r="B1395" s="8"/>
    </row>
    <row r="1396" spans="1:2" ht="14.25" x14ac:dyDescent="0.2">
      <c r="A1396" s="10"/>
      <c r="B1396" s="8"/>
    </row>
    <row r="1397" spans="1:2" ht="14.25" x14ac:dyDescent="0.2">
      <c r="A1397" s="10"/>
      <c r="B1397" s="8"/>
    </row>
    <row r="1398" spans="1:2" ht="14.25" x14ac:dyDescent="0.2">
      <c r="A1398" s="10"/>
      <c r="B1398" s="8"/>
    </row>
    <row r="1399" spans="1:2" ht="14.25" x14ac:dyDescent="0.2">
      <c r="A1399" s="10"/>
      <c r="B1399" s="8"/>
    </row>
    <row r="1400" spans="1:2" ht="14.25" x14ac:dyDescent="0.2">
      <c r="A1400" s="10"/>
      <c r="B1400" s="8"/>
    </row>
    <row r="1401" spans="1:2" ht="14.25" x14ac:dyDescent="0.2">
      <c r="A1401" s="10"/>
      <c r="B1401" s="8"/>
    </row>
    <row r="1402" spans="1:2" ht="14.25" x14ac:dyDescent="0.2">
      <c r="A1402" s="10"/>
      <c r="B1402" s="8"/>
    </row>
    <row r="1403" spans="1:2" ht="14.25" x14ac:dyDescent="0.2">
      <c r="A1403" s="10"/>
      <c r="B1403" s="8"/>
    </row>
    <row r="1404" spans="1:2" ht="14.25" x14ac:dyDescent="0.2">
      <c r="A1404" s="10"/>
      <c r="B1404" s="8"/>
    </row>
    <row r="1405" spans="1:2" ht="14.25" x14ac:dyDescent="0.2">
      <c r="A1405" s="10"/>
      <c r="B1405" s="8"/>
    </row>
    <row r="1406" spans="1:2" ht="14.25" x14ac:dyDescent="0.2">
      <c r="A1406" s="10"/>
      <c r="B1406" s="8"/>
    </row>
    <row r="1407" spans="1:2" ht="14.25" x14ac:dyDescent="0.2">
      <c r="A1407" s="10"/>
      <c r="B1407" s="8"/>
    </row>
    <row r="1408" spans="1:2" ht="14.25" x14ac:dyDescent="0.2">
      <c r="A1408" s="10"/>
      <c r="B1408" s="8"/>
    </row>
    <row r="1409" spans="1:2" ht="14.25" x14ac:dyDescent="0.2">
      <c r="A1409" s="10"/>
      <c r="B1409" s="8"/>
    </row>
    <row r="1410" spans="1:2" ht="14.25" x14ac:dyDescent="0.2">
      <c r="A1410" s="10"/>
      <c r="B1410" s="8"/>
    </row>
    <row r="1411" spans="1:2" ht="14.25" x14ac:dyDescent="0.2">
      <c r="A1411" s="10"/>
      <c r="B1411" s="8"/>
    </row>
    <row r="1412" spans="1:2" ht="14.25" x14ac:dyDescent="0.2">
      <c r="A1412" s="10"/>
      <c r="B1412" s="8"/>
    </row>
    <row r="1413" spans="1:2" ht="14.25" x14ac:dyDescent="0.2">
      <c r="A1413" s="10"/>
      <c r="B1413" s="8"/>
    </row>
    <row r="1414" spans="1:2" ht="14.25" x14ac:dyDescent="0.2">
      <c r="A1414" s="10"/>
      <c r="B1414" s="8"/>
    </row>
    <row r="1415" spans="1:2" ht="14.25" x14ac:dyDescent="0.2">
      <c r="A1415" s="10"/>
      <c r="B1415" s="8"/>
    </row>
    <row r="1416" spans="1:2" ht="14.25" x14ac:dyDescent="0.2">
      <c r="A1416" s="10"/>
      <c r="B1416" s="8"/>
    </row>
    <row r="1417" spans="1:2" ht="14.25" x14ac:dyDescent="0.2">
      <c r="A1417" s="10"/>
      <c r="B1417" s="8"/>
    </row>
    <row r="1418" spans="1:2" ht="14.25" x14ac:dyDescent="0.2">
      <c r="A1418" s="10"/>
      <c r="B1418" s="8"/>
    </row>
    <row r="1419" spans="1:2" ht="14.25" x14ac:dyDescent="0.2">
      <c r="A1419" s="10"/>
      <c r="B1419" s="8"/>
    </row>
    <row r="1420" spans="1:2" ht="14.25" x14ac:dyDescent="0.2">
      <c r="A1420" s="10"/>
      <c r="B1420" s="8"/>
    </row>
    <row r="1421" spans="1:2" ht="14.25" x14ac:dyDescent="0.2">
      <c r="A1421" s="10"/>
      <c r="B1421" s="8"/>
    </row>
    <row r="1422" spans="1:2" ht="14.25" x14ac:dyDescent="0.2">
      <c r="A1422" s="10"/>
      <c r="B1422" s="8"/>
    </row>
    <row r="1423" spans="1:2" ht="14.25" x14ac:dyDescent="0.2">
      <c r="A1423" s="10"/>
      <c r="B1423" s="8"/>
    </row>
    <row r="1424" spans="1:2" ht="14.25" x14ac:dyDescent="0.2">
      <c r="A1424" s="10"/>
      <c r="B1424" s="8"/>
    </row>
    <row r="1425" spans="1:2" ht="14.25" x14ac:dyDescent="0.2">
      <c r="A1425" s="10"/>
      <c r="B1425" s="8"/>
    </row>
    <row r="1426" spans="1:2" ht="14.25" x14ac:dyDescent="0.2">
      <c r="A1426" s="10"/>
      <c r="B1426" s="8"/>
    </row>
    <row r="1427" spans="1:2" ht="14.25" x14ac:dyDescent="0.2">
      <c r="A1427" s="10"/>
      <c r="B1427" s="8"/>
    </row>
    <row r="1428" spans="1:2" ht="14.25" x14ac:dyDescent="0.2">
      <c r="A1428" s="10"/>
      <c r="B1428" s="8"/>
    </row>
    <row r="1429" spans="1:2" ht="14.25" x14ac:dyDescent="0.2">
      <c r="A1429" s="10"/>
      <c r="B1429" s="8"/>
    </row>
    <row r="1430" spans="1:2" ht="14.25" x14ac:dyDescent="0.2">
      <c r="A1430" s="10"/>
      <c r="B1430" s="8"/>
    </row>
    <row r="1431" spans="1:2" ht="14.25" x14ac:dyDescent="0.2">
      <c r="A1431" s="10"/>
      <c r="B1431" s="8"/>
    </row>
    <row r="1432" spans="1:2" ht="14.25" x14ac:dyDescent="0.2">
      <c r="A1432" s="10"/>
      <c r="B1432" s="8"/>
    </row>
    <row r="1433" spans="1:2" ht="14.25" x14ac:dyDescent="0.2">
      <c r="A1433" s="10"/>
      <c r="B1433" s="8"/>
    </row>
    <row r="1434" spans="1:2" ht="14.25" x14ac:dyDescent="0.2">
      <c r="A1434" s="10"/>
      <c r="B1434" s="8"/>
    </row>
    <row r="1435" spans="1:2" ht="14.25" x14ac:dyDescent="0.2">
      <c r="A1435" s="10"/>
      <c r="B1435" s="8"/>
    </row>
    <row r="1436" spans="1:2" ht="14.25" x14ac:dyDescent="0.2">
      <c r="A1436" s="10"/>
      <c r="B1436" s="8"/>
    </row>
    <row r="1437" spans="1:2" ht="14.25" x14ac:dyDescent="0.2">
      <c r="A1437" s="10"/>
      <c r="B1437" s="8"/>
    </row>
    <row r="1438" spans="1:2" ht="14.25" x14ac:dyDescent="0.2">
      <c r="A1438" s="10"/>
      <c r="B1438" s="8"/>
    </row>
    <row r="1439" spans="1:2" ht="14.25" x14ac:dyDescent="0.2">
      <c r="A1439" s="10"/>
      <c r="B1439" s="8"/>
    </row>
    <row r="1440" spans="1:2" ht="14.25" x14ac:dyDescent="0.2">
      <c r="A1440" s="10"/>
      <c r="B1440" s="8"/>
    </row>
    <row r="1441" spans="1:2" ht="14.25" x14ac:dyDescent="0.2">
      <c r="A1441" s="10"/>
      <c r="B1441" s="8"/>
    </row>
    <row r="1442" spans="1:2" ht="14.25" x14ac:dyDescent="0.2">
      <c r="A1442" s="10"/>
      <c r="B1442" s="8"/>
    </row>
    <row r="1443" spans="1:2" ht="14.25" x14ac:dyDescent="0.2">
      <c r="A1443" s="10"/>
      <c r="B1443" s="8"/>
    </row>
    <row r="1444" spans="1:2" ht="14.25" x14ac:dyDescent="0.2">
      <c r="A1444" s="10"/>
      <c r="B1444" s="8"/>
    </row>
    <row r="1445" spans="1:2" ht="14.25" x14ac:dyDescent="0.2">
      <c r="A1445" s="10"/>
      <c r="B1445" s="8"/>
    </row>
    <row r="1446" spans="1:2" ht="14.25" x14ac:dyDescent="0.2">
      <c r="A1446" s="10"/>
      <c r="B1446" s="8"/>
    </row>
    <row r="1447" spans="1:2" ht="14.25" x14ac:dyDescent="0.2">
      <c r="A1447" s="10"/>
      <c r="B1447" s="8"/>
    </row>
    <row r="1448" spans="1:2" ht="14.25" x14ac:dyDescent="0.2">
      <c r="A1448" s="10"/>
      <c r="B1448" s="8"/>
    </row>
    <row r="1449" spans="1:2" ht="14.25" x14ac:dyDescent="0.2">
      <c r="A1449" s="10"/>
      <c r="B1449" s="8"/>
    </row>
    <row r="1450" spans="1:2" ht="14.25" x14ac:dyDescent="0.2">
      <c r="A1450" s="10"/>
      <c r="B1450" s="8"/>
    </row>
    <row r="1451" spans="1:2" ht="14.25" x14ac:dyDescent="0.2">
      <c r="A1451" s="10"/>
      <c r="B1451" s="8"/>
    </row>
    <row r="1452" spans="1:2" ht="14.25" x14ac:dyDescent="0.2">
      <c r="A1452" s="10"/>
      <c r="B1452" s="8"/>
    </row>
    <row r="1453" spans="1:2" ht="14.25" x14ac:dyDescent="0.2">
      <c r="A1453" s="10"/>
      <c r="B1453" s="8"/>
    </row>
    <row r="1454" spans="1:2" ht="14.25" x14ac:dyDescent="0.2">
      <c r="A1454" s="10"/>
      <c r="B1454" s="8"/>
    </row>
    <row r="1455" spans="1:2" ht="14.25" x14ac:dyDescent="0.2">
      <c r="A1455" s="10"/>
      <c r="B1455" s="8"/>
    </row>
    <row r="1456" spans="1:2" ht="14.25" x14ac:dyDescent="0.2">
      <c r="A1456" s="10"/>
      <c r="B1456" s="8"/>
    </row>
    <row r="1457" spans="1:2" ht="14.25" x14ac:dyDescent="0.2">
      <c r="A1457" s="10"/>
      <c r="B1457" s="8"/>
    </row>
    <row r="1458" spans="1:2" ht="14.25" x14ac:dyDescent="0.2">
      <c r="A1458" s="10"/>
      <c r="B1458" s="8"/>
    </row>
    <row r="1459" spans="1:2" ht="14.25" x14ac:dyDescent="0.2">
      <c r="A1459" s="10"/>
      <c r="B1459" s="8"/>
    </row>
    <row r="1460" spans="1:2" ht="14.25" x14ac:dyDescent="0.2">
      <c r="A1460" s="10"/>
      <c r="B1460" s="8"/>
    </row>
    <row r="1461" spans="1:2" ht="14.25" x14ac:dyDescent="0.2">
      <c r="A1461" s="10"/>
      <c r="B1461" s="8"/>
    </row>
    <row r="1462" spans="1:2" ht="14.25" x14ac:dyDescent="0.2">
      <c r="A1462" s="10"/>
      <c r="B1462" s="8"/>
    </row>
    <row r="1463" spans="1:2" ht="14.25" x14ac:dyDescent="0.2">
      <c r="A1463" s="10"/>
      <c r="B1463" s="8"/>
    </row>
    <row r="1464" spans="1:2" ht="14.25" x14ac:dyDescent="0.2">
      <c r="A1464" s="10"/>
      <c r="B1464" s="8"/>
    </row>
    <row r="1465" spans="1:2" ht="14.25" x14ac:dyDescent="0.2">
      <c r="A1465" s="10"/>
      <c r="B1465" s="8"/>
    </row>
    <row r="1466" spans="1:2" ht="14.25" x14ac:dyDescent="0.2">
      <c r="A1466" s="10"/>
      <c r="B1466" s="8"/>
    </row>
    <row r="1467" spans="1:2" ht="14.25" x14ac:dyDescent="0.2">
      <c r="A1467" s="10"/>
      <c r="B1467" s="8"/>
    </row>
    <row r="1468" spans="1:2" ht="14.25" x14ac:dyDescent="0.2">
      <c r="A1468" s="10"/>
      <c r="B1468" s="8"/>
    </row>
    <row r="1469" spans="1:2" ht="14.25" x14ac:dyDescent="0.2">
      <c r="A1469" s="10"/>
      <c r="B1469" s="8"/>
    </row>
    <row r="1470" spans="1:2" ht="14.25" x14ac:dyDescent="0.2">
      <c r="A1470" s="10"/>
      <c r="B1470" s="8"/>
    </row>
    <row r="1471" spans="1:2" ht="14.25" x14ac:dyDescent="0.2">
      <c r="A1471" s="10"/>
      <c r="B1471" s="8"/>
    </row>
    <row r="1472" spans="1:2" ht="14.25" x14ac:dyDescent="0.2">
      <c r="A1472" s="10"/>
      <c r="B1472" s="8"/>
    </row>
    <row r="1473" spans="1:2" ht="14.25" x14ac:dyDescent="0.2">
      <c r="A1473" s="10"/>
      <c r="B1473" s="8"/>
    </row>
    <row r="1474" spans="1:2" ht="14.25" x14ac:dyDescent="0.2">
      <c r="A1474" s="10"/>
      <c r="B1474" s="8"/>
    </row>
    <row r="1475" spans="1:2" ht="14.25" x14ac:dyDescent="0.2">
      <c r="A1475" s="10"/>
      <c r="B1475" s="8"/>
    </row>
    <row r="1476" spans="1:2" ht="14.25" x14ac:dyDescent="0.2">
      <c r="A1476" s="10"/>
      <c r="B1476" s="8"/>
    </row>
    <row r="1477" spans="1:2" ht="14.25" x14ac:dyDescent="0.2">
      <c r="A1477" s="10"/>
      <c r="B1477" s="8"/>
    </row>
    <row r="1478" spans="1:2" ht="14.25" x14ac:dyDescent="0.2">
      <c r="A1478" s="10"/>
      <c r="B1478" s="8"/>
    </row>
    <row r="1479" spans="1:2" ht="14.25" x14ac:dyDescent="0.2">
      <c r="A1479" s="10"/>
      <c r="B1479" s="8"/>
    </row>
    <row r="1480" spans="1:2" ht="14.25" x14ac:dyDescent="0.2">
      <c r="A1480" s="10"/>
      <c r="B1480" s="8"/>
    </row>
    <row r="1481" spans="1:2" ht="14.25" x14ac:dyDescent="0.2">
      <c r="A1481" s="10"/>
      <c r="B1481" s="8"/>
    </row>
    <row r="1482" spans="1:2" ht="14.25" x14ac:dyDescent="0.2">
      <c r="A1482" s="10"/>
      <c r="B1482" s="8"/>
    </row>
    <row r="1483" spans="1:2" ht="14.25" x14ac:dyDescent="0.2">
      <c r="A1483" s="10"/>
      <c r="B1483" s="8"/>
    </row>
    <row r="1484" spans="1:2" ht="14.25" x14ac:dyDescent="0.2">
      <c r="A1484" s="10"/>
      <c r="B1484" s="8"/>
    </row>
    <row r="1485" spans="1:2" ht="14.25" x14ac:dyDescent="0.2">
      <c r="A1485" s="10"/>
      <c r="B1485" s="8"/>
    </row>
    <row r="1486" spans="1:2" ht="14.25" x14ac:dyDescent="0.2">
      <c r="A1486" s="10"/>
      <c r="B1486" s="8"/>
    </row>
    <row r="1487" spans="1:2" ht="14.25" x14ac:dyDescent="0.2">
      <c r="A1487" s="10"/>
      <c r="B1487" s="8"/>
    </row>
    <row r="1488" spans="1:2" ht="14.25" x14ac:dyDescent="0.2">
      <c r="A1488" s="10"/>
      <c r="B1488" s="8"/>
    </row>
    <row r="1489" spans="1:2" ht="14.25" x14ac:dyDescent="0.2">
      <c r="A1489" s="10"/>
      <c r="B1489" s="8"/>
    </row>
    <row r="1490" spans="1:2" ht="14.25" x14ac:dyDescent="0.2">
      <c r="A1490" s="10"/>
      <c r="B1490" s="8"/>
    </row>
    <row r="1491" spans="1:2" ht="14.25" x14ac:dyDescent="0.2">
      <c r="A1491" s="10"/>
      <c r="B1491" s="8"/>
    </row>
    <row r="1492" spans="1:2" ht="14.25" x14ac:dyDescent="0.2">
      <c r="A1492" s="10"/>
      <c r="B1492" s="8"/>
    </row>
    <row r="1493" spans="1:2" ht="14.25" x14ac:dyDescent="0.2">
      <c r="A1493" s="10"/>
      <c r="B1493" s="8"/>
    </row>
    <row r="1494" spans="1:2" ht="14.25" x14ac:dyDescent="0.2">
      <c r="A1494" s="10"/>
      <c r="B1494" s="8"/>
    </row>
    <row r="1495" spans="1:2" ht="14.25" x14ac:dyDescent="0.2">
      <c r="A1495" s="10"/>
      <c r="B1495" s="8"/>
    </row>
    <row r="1496" spans="1:2" ht="14.25" x14ac:dyDescent="0.2">
      <c r="A1496" s="10"/>
      <c r="B1496" s="8"/>
    </row>
    <row r="1497" spans="1:2" ht="14.25" x14ac:dyDescent="0.2">
      <c r="A1497" s="10"/>
      <c r="B1497" s="8"/>
    </row>
    <row r="1498" spans="1:2" ht="14.25" x14ac:dyDescent="0.2">
      <c r="A1498" s="10"/>
      <c r="B1498" s="8"/>
    </row>
    <row r="1499" spans="1:2" ht="14.25" x14ac:dyDescent="0.2">
      <c r="A1499" s="10"/>
      <c r="B1499" s="8"/>
    </row>
    <row r="1500" spans="1:2" ht="14.25" x14ac:dyDescent="0.2">
      <c r="A1500" s="10"/>
      <c r="B1500" s="8"/>
    </row>
    <row r="1501" spans="1:2" ht="14.25" x14ac:dyDescent="0.2">
      <c r="A1501" s="10"/>
      <c r="B1501" s="8"/>
    </row>
    <row r="1502" spans="1:2" ht="14.25" x14ac:dyDescent="0.2">
      <c r="A1502" s="10"/>
      <c r="B1502" s="8"/>
    </row>
    <row r="1503" spans="1:2" ht="14.25" x14ac:dyDescent="0.2">
      <c r="A1503" s="10"/>
      <c r="B1503" s="8"/>
    </row>
    <row r="1504" spans="1:2" ht="14.25" x14ac:dyDescent="0.2">
      <c r="A1504" s="10"/>
      <c r="B1504" s="8"/>
    </row>
    <row r="1505" spans="1:2" ht="14.25" x14ac:dyDescent="0.2">
      <c r="A1505" s="10"/>
      <c r="B1505" s="8"/>
    </row>
    <row r="1506" spans="1:2" ht="14.25" x14ac:dyDescent="0.2">
      <c r="A1506" s="10"/>
      <c r="B1506" s="8"/>
    </row>
    <row r="1507" spans="1:2" ht="14.25" x14ac:dyDescent="0.2">
      <c r="A1507" s="10"/>
      <c r="B1507" s="8"/>
    </row>
    <row r="1508" spans="1:2" ht="14.25" x14ac:dyDescent="0.2">
      <c r="A1508" s="10"/>
      <c r="B1508" s="8"/>
    </row>
    <row r="1509" spans="1:2" ht="14.25" x14ac:dyDescent="0.2">
      <c r="A1509" s="10"/>
      <c r="B1509" s="8"/>
    </row>
    <row r="1510" spans="1:2" ht="14.25" x14ac:dyDescent="0.2">
      <c r="A1510" s="10"/>
      <c r="B1510" s="8"/>
    </row>
    <row r="1511" spans="1:2" ht="14.25" x14ac:dyDescent="0.2">
      <c r="A1511" s="10"/>
      <c r="B1511" s="8"/>
    </row>
    <row r="1512" spans="1:2" ht="14.25" x14ac:dyDescent="0.2">
      <c r="A1512" s="10"/>
      <c r="B1512" s="8"/>
    </row>
    <row r="1513" spans="1:2" ht="14.25" x14ac:dyDescent="0.2">
      <c r="A1513" s="10"/>
      <c r="B1513" s="8"/>
    </row>
    <row r="1514" spans="1:2" ht="14.25" x14ac:dyDescent="0.2">
      <c r="A1514" s="10"/>
      <c r="B1514" s="8"/>
    </row>
    <row r="1515" spans="1:2" ht="14.25" x14ac:dyDescent="0.2">
      <c r="A1515" s="10"/>
      <c r="B1515" s="8"/>
    </row>
    <row r="1516" spans="1:2" ht="14.25" x14ac:dyDescent="0.2">
      <c r="A1516" s="10"/>
      <c r="B1516" s="8"/>
    </row>
    <row r="1517" spans="1:2" ht="14.25" x14ac:dyDescent="0.2">
      <c r="A1517" s="10"/>
      <c r="B1517" s="8"/>
    </row>
    <row r="1518" spans="1:2" ht="14.25" x14ac:dyDescent="0.2">
      <c r="A1518" s="10"/>
      <c r="B1518" s="8"/>
    </row>
    <row r="1519" spans="1:2" ht="14.25" x14ac:dyDescent="0.2">
      <c r="A1519" s="10"/>
      <c r="B1519" s="8"/>
    </row>
    <row r="1520" spans="1:2" ht="14.25" x14ac:dyDescent="0.2">
      <c r="A1520" s="10"/>
      <c r="B1520" s="8"/>
    </row>
    <row r="1521" spans="1:2" ht="14.25" x14ac:dyDescent="0.2">
      <c r="A1521" s="10"/>
      <c r="B1521" s="8"/>
    </row>
    <row r="1522" spans="1:2" ht="14.25" x14ac:dyDescent="0.2">
      <c r="A1522" s="10"/>
      <c r="B1522" s="8"/>
    </row>
    <row r="1523" spans="1:2" ht="14.25" x14ac:dyDescent="0.2">
      <c r="A1523" s="10"/>
      <c r="B1523" s="8"/>
    </row>
    <row r="1524" spans="1:2" ht="14.25" x14ac:dyDescent="0.2">
      <c r="A1524" s="10"/>
      <c r="B1524" s="8"/>
    </row>
    <row r="1525" spans="1:2" ht="14.25" x14ac:dyDescent="0.2">
      <c r="A1525" s="10"/>
      <c r="B1525" s="8"/>
    </row>
    <row r="1526" spans="1:2" ht="14.25" x14ac:dyDescent="0.2">
      <c r="A1526" s="10"/>
      <c r="B1526" s="8"/>
    </row>
    <row r="1527" spans="1:2" ht="14.25" x14ac:dyDescent="0.2">
      <c r="A1527" s="10"/>
      <c r="B1527" s="8"/>
    </row>
    <row r="1528" spans="1:2" ht="14.25" x14ac:dyDescent="0.2">
      <c r="A1528" s="10"/>
      <c r="B1528" s="8"/>
    </row>
    <row r="1529" spans="1:2" ht="14.25" x14ac:dyDescent="0.2">
      <c r="A1529" s="10"/>
      <c r="B1529" s="8"/>
    </row>
    <row r="1530" spans="1:2" ht="14.25" x14ac:dyDescent="0.2">
      <c r="A1530" s="10"/>
      <c r="B1530" s="8"/>
    </row>
    <row r="1531" spans="1:2" ht="14.25" x14ac:dyDescent="0.2">
      <c r="A1531" s="10"/>
      <c r="B1531" s="8"/>
    </row>
    <row r="1532" spans="1:2" ht="14.25" x14ac:dyDescent="0.2">
      <c r="A1532" s="10"/>
      <c r="B1532" s="8"/>
    </row>
    <row r="1533" spans="1:2" ht="14.25" x14ac:dyDescent="0.2">
      <c r="A1533" s="10"/>
      <c r="B1533" s="8"/>
    </row>
    <row r="1534" spans="1:2" ht="14.25" x14ac:dyDescent="0.2">
      <c r="A1534" s="10"/>
      <c r="B1534" s="8"/>
    </row>
    <row r="1535" spans="1:2" ht="14.25" x14ac:dyDescent="0.2">
      <c r="A1535" s="10"/>
      <c r="B1535" s="8"/>
    </row>
    <row r="1536" spans="1:2" ht="14.25" x14ac:dyDescent="0.2">
      <c r="A1536" s="10"/>
      <c r="B1536" s="8"/>
    </row>
    <row r="1537" spans="1:2" ht="14.25" x14ac:dyDescent="0.2">
      <c r="A1537" s="10"/>
      <c r="B1537" s="8"/>
    </row>
    <row r="1538" spans="1:2" ht="14.25" x14ac:dyDescent="0.2">
      <c r="A1538" s="10"/>
      <c r="B1538" s="8"/>
    </row>
    <row r="1539" spans="1:2" ht="14.25" x14ac:dyDescent="0.2">
      <c r="A1539" s="10"/>
      <c r="B1539" s="8"/>
    </row>
    <row r="1540" spans="1:2" ht="14.25" x14ac:dyDescent="0.2">
      <c r="A1540" s="10"/>
      <c r="B1540" s="8"/>
    </row>
    <row r="1541" spans="1:2" ht="14.25" x14ac:dyDescent="0.2">
      <c r="A1541" s="10"/>
      <c r="B1541" s="8"/>
    </row>
    <row r="1542" spans="1:2" ht="14.25" x14ac:dyDescent="0.2">
      <c r="A1542" s="10"/>
      <c r="B1542" s="8"/>
    </row>
    <row r="1543" spans="1:2" ht="14.25" x14ac:dyDescent="0.2">
      <c r="A1543" s="10"/>
      <c r="B1543" s="8"/>
    </row>
    <row r="1544" spans="1:2" ht="14.25" x14ac:dyDescent="0.2">
      <c r="A1544" s="10"/>
      <c r="B1544" s="8"/>
    </row>
    <row r="1545" spans="1:2" ht="14.25" x14ac:dyDescent="0.2">
      <c r="A1545" s="10"/>
      <c r="B1545" s="8"/>
    </row>
    <row r="1546" spans="1:2" ht="14.25" x14ac:dyDescent="0.2">
      <c r="A1546" s="10"/>
      <c r="B1546" s="8"/>
    </row>
    <row r="1547" spans="1:2" ht="14.25" x14ac:dyDescent="0.2">
      <c r="A1547" s="10"/>
      <c r="B1547" s="8"/>
    </row>
    <row r="1548" spans="1:2" ht="14.25" x14ac:dyDescent="0.2">
      <c r="A1548" s="10"/>
      <c r="B1548" s="8"/>
    </row>
    <row r="1549" spans="1:2" ht="14.25" x14ac:dyDescent="0.2">
      <c r="A1549" s="10"/>
      <c r="B1549" s="8"/>
    </row>
    <row r="1550" spans="1:2" ht="14.25" x14ac:dyDescent="0.2">
      <c r="A1550" s="10"/>
      <c r="B1550" s="8"/>
    </row>
    <row r="1551" spans="1:2" ht="14.25" x14ac:dyDescent="0.2">
      <c r="A1551" s="10"/>
      <c r="B1551" s="8"/>
    </row>
    <row r="1552" spans="1:2" ht="14.25" x14ac:dyDescent="0.2">
      <c r="A1552" s="10"/>
      <c r="B1552" s="8"/>
    </row>
    <row r="1553" spans="1:2" ht="14.25" x14ac:dyDescent="0.2">
      <c r="A1553" s="10"/>
      <c r="B1553" s="8"/>
    </row>
    <row r="1554" spans="1:2" ht="14.25" x14ac:dyDescent="0.2">
      <c r="A1554" s="10"/>
      <c r="B1554" s="8"/>
    </row>
    <row r="1555" spans="1:2" ht="14.25" x14ac:dyDescent="0.2">
      <c r="A1555" s="10"/>
      <c r="B1555" s="8"/>
    </row>
    <row r="1556" spans="1:2" ht="14.25" x14ac:dyDescent="0.2">
      <c r="A1556" s="10"/>
      <c r="B1556" s="8"/>
    </row>
    <row r="1557" spans="1:2" ht="14.25" x14ac:dyDescent="0.2">
      <c r="A1557" s="10"/>
      <c r="B1557" s="8"/>
    </row>
    <row r="1558" spans="1:2" ht="14.25" x14ac:dyDescent="0.2">
      <c r="A1558" s="10"/>
      <c r="B1558" s="8"/>
    </row>
    <row r="1559" spans="1:2" ht="14.25" x14ac:dyDescent="0.2">
      <c r="A1559" s="10"/>
      <c r="B1559" s="8"/>
    </row>
    <row r="1560" spans="1:2" ht="14.25" x14ac:dyDescent="0.2">
      <c r="A1560" s="10"/>
      <c r="B1560" s="8"/>
    </row>
    <row r="1561" spans="1:2" ht="14.25" x14ac:dyDescent="0.2">
      <c r="A1561" s="10"/>
      <c r="B1561" s="8"/>
    </row>
    <row r="1562" spans="1:2" ht="14.25" x14ac:dyDescent="0.2">
      <c r="A1562" s="10"/>
      <c r="B1562" s="8"/>
    </row>
    <row r="1563" spans="1:2" ht="14.25" x14ac:dyDescent="0.2">
      <c r="A1563" s="10"/>
      <c r="B1563" s="8"/>
    </row>
    <row r="1564" spans="1:2" ht="14.25" x14ac:dyDescent="0.2">
      <c r="A1564" s="10"/>
      <c r="B1564" s="8"/>
    </row>
    <row r="1565" spans="1:2" ht="14.25" x14ac:dyDescent="0.2">
      <c r="A1565" s="10"/>
      <c r="B1565" s="8"/>
    </row>
    <row r="1566" spans="1:2" ht="14.25" x14ac:dyDescent="0.2">
      <c r="A1566" s="10"/>
      <c r="B1566" s="8"/>
    </row>
    <row r="1567" spans="1:2" ht="14.25" x14ac:dyDescent="0.2">
      <c r="A1567" s="10"/>
      <c r="B1567" s="8"/>
    </row>
    <row r="1568" spans="1:2" ht="14.25" x14ac:dyDescent="0.2">
      <c r="A1568" s="10"/>
      <c r="B1568" s="8"/>
    </row>
    <row r="1569" spans="1:2" ht="14.25" x14ac:dyDescent="0.2">
      <c r="A1569" s="10"/>
      <c r="B1569" s="8"/>
    </row>
    <row r="1570" spans="1:2" ht="14.25" x14ac:dyDescent="0.2">
      <c r="A1570" s="10"/>
      <c r="B1570" s="8"/>
    </row>
    <row r="1571" spans="1:2" ht="14.25" x14ac:dyDescent="0.2">
      <c r="A1571" s="10"/>
      <c r="B1571" s="8"/>
    </row>
    <row r="1572" spans="1:2" ht="14.25" x14ac:dyDescent="0.2">
      <c r="A1572" s="10"/>
      <c r="B1572" s="8"/>
    </row>
    <row r="1573" spans="1:2" ht="14.25" x14ac:dyDescent="0.2">
      <c r="A1573" s="10"/>
      <c r="B1573" s="8"/>
    </row>
    <row r="1574" spans="1:2" ht="14.25" x14ac:dyDescent="0.2">
      <c r="A1574" s="10"/>
      <c r="B1574" s="8"/>
    </row>
    <row r="1575" spans="1:2" ht="14.25" x14ac:dyDescent="0.2">
      <c r="A1575" s="10"/>
      <c r="B1575" s="8"/>
    </row>
    <row r="1576" spans="1:2" ht="14.25" x14ac:dyDescent="0.2">
      <c r="A1576" s="10"/>
      <c r="B1576" s="8"/>
    </row>
    <row r="1577" spans="1:2" ht="14.25" x14ac:dyDescent="0.2">
      <c r="A1577" s="10"/>
      <c r="B1577" s="8"/>
    </row>
    <row r="1578" spans="1:2" ht="14.25" x14ac:dyDescent="0.2">
      <c r="A1578" s="10"/>
      <c r="B1578" s="8"/>
    </row>
    <row r="1579" spans="1:2" ht="14.25" x14ac:dyDescent="0.2">
      <c r="A1579" s="10"/>
      <c r="B1579" s="8"/>
    </row>
    <row r="1580" spans="1:2" ht="14.25" x14ac:dyDescent="0.2">
      <c r="A1580" s="10"/>
      <c r="B1580" s="8"/>
    </row>
    <row r="1581" spans="1:2" ht="14.25" x14ac:dyDescent="0.2">
      <c r="A1581" s="10"/>
      <c r="B1581" s="8"/>
    </row>
    <row r="1582" spans="1:2" ht="14.25" x14ac:dyDescent="0.2">
      <c r="A1582" s="10"/>
      <c r="B1582" s="8"/>
    </row>
    <row r="1583" spans="1:2" ht="14.25" x14ac:dyDescent="0.2">
      <c r="A1583" s="10"/>
      <c r="B1583" s="8"/>
    </row>
    <row r="1584" spans="1:2" ht="14.25" x14ac:dyDescent="0.2">
      <c r="A1584" s="10"/>
      <c r="B1584" s="8"/>
    </row>
    <row r="1585" spans="1:2" ht="14.25" x14ac:dyDescent="0.2">
      <c r="A1585" s="10"/>
      <c r="B1585" s="8"/>
    </row>
    <row r="1586" spans="1:2" ht="14.25" x14ac:dyDescent="0.2">
      <c r="A1586" s="10"/>
      <c r="B1586" s="8"/>
    </row>
    <row r="1587" spans="1:2" ht="14.25" x14ac:dyDescent="0.2">
      <c r="A1587" s="10"/>
      <c r="B1587" s="8"/>
    </row>
    <row r="1588" spans="1:2" ht="14.25" x14ac:dyDescent="0.2">
      <c r="A1588" s="10"/>
      <c r="B1588" s="8"/>
    </row>
    <row r="1589" spans="1:2" ht="14.25" x14ac:dyDescent="0.2">
      <c r="A1589" s="10"/>
      <c r="B1589" s="8"/>
    </row>
    <row r="1590" spans="1:2" ht="14.25" x14ac:dyDescent="0.2">
      <c r="A1590" s="10"/>
      <c r="B1590" s="8"/>
    </row>
    <row r="1591" spans="1:2" ht="14.25" x14ac:dyDescent="0.2">
      <c r="A1591" s="10"/>
      <c r="B1591" s="8"/>
    </row>
    <row r="1592" spans="1:2" ht="14.25" x14ac:dyDescent="0.2">
      <c r="A1592" s="10"/>
      <c r="B1592" s="8"/>
    </row>
    <row r="1593" spans="1:2" ht="14.25" x14ac:dyDescent="0.2">
      <c r="A1593" s="10"/>
      <c r="B1593" s="8"/>
    </row>
    <row r="1594" spans="1:2" ht="14.25" x14ac:dyDescent="0.2">
      <c r="A1594" s="10"/>
      <c r="B1594" s="8"/>
    </row>
    <row r="1595" spans="1:2" ht="14.25" x14ac:dyDescent="0.2">
      <c r="A1595" s="10"/>
      <c r="B1595" s="8"/>
    </row>
    <row r="1596" spans="1:2" ht="14.25" x14ac:dyDescent="0.2">
      <c r="A1596" s="10"/>
      <c r="B1596" s="8"/>
    </row>
    <row r="1597" spans="1:2" ht="14.25" x14ac:dyDescent="0.2">
      <c r="A1597" s="10"/>
      <c r="B1597" s="8"/>
    </row>
    <row r="1598" spans="1:2" ht="14.25" x14ac:dyDescent="0.2">
      <c r="A1598" s="10"/>
      <c r="B1598" s="8"/>
    </row>
    <row r="1599" spans="1:2" ht="14.25" x14ac:dyDescent="0.2">
      <c r="A1599" s="10"/>
      <c r="B1599" s="8"/>
    </row>
    <row r="1600" spans="1:2" ht="14.25" x14ac:dyDescent="0.2">
      <c r="A1600" s="10"/>
      <c r="B1600" s="8"/>
    </row>
    <row r="1601" spans="1:2" ht="14.25" x14ac:dyDescent="0.2">
      <c r="A1601" s="10"/>
      <c r="B1601" s="8"/>
    </row>
    <row r="1602" spans="1:2" ht="14.25" x14ac:dyDescent="0.2">
      <c r="A1602" s="10"/>
      <c r="B1602" s="8"/>
    </row>
    <row r="1603" spans="1:2" ht="14.25" x14ac:dyDescent="0.2">
      <c r="A1603" s="10"/>
      <c r="B1603" s="8"/>
    </row>
    <row r="1604" spans="1:2" ht="14.25" x14ac:dyDescent="0.2">
      <c r="A1604" s="10"/>
      <c r="B1604" s="8"/>
    </row>
    <row r="1605" spans="1:2" ht="14.25" x14ac:dyDescent="0.2">
      <c r="A1605" s="10"/>
      <c r="B1605" s="8"/>
    </row>
    <row r="1606" spans="1:2" ht="14.25" x14ac:dyDescent="0.2">
      <c r="A1606" s="10"/>
      <c r="B1606" s="8"/>
    </row>
    <row r="1607" spans="1:2" ht="14.25" x14ac:dyDescent="0.2">
      <c r="A1607" s="10"/>
      <c r="B1607" s="8"/>
    </row>
    <row r="1608" spans="1:2" ht="14.25" x14ac:dyDescent="0.2">
      <c r="A1608" s="10"/>
      <c r="B1608" s="8"/>
    </row>
    <row r="1609" spans="1:2" ht="14.25" x14ac:dyDescent="0.2">
      <c r="A1609" s="10"/>
      <c r="B1609" s="8"/>
    </row>
    <row r="1610" spans="1:2" ht="14.25" x14ac:dyDescent="0.2">
      <c r="A1610" s="10"/>
      <c r="B1610" s="8"/>
    </row>
    <row r="1611" spans="1:2" ht="14.25" x14ac:dyDescent="0.2">
      <c r="A1611" s="10"/>
      <c r="B1611" s="8"/>
    </row>
    <row r="1612" spans="1:2" ht="14.25" x14ac:dyDescent="0.2">
      <c r="A1612" s="10"/>
      <c r="B1612" s="8"/>
    </row>
    <row r="1613" spans="1:2" ht="14.25" x14ac:dyDescent="0.2">
      <c r="A1613" s="10"/>
      <c r="B1613" s="8"/>
    </row>
    <row r="1614" spans="1:2" ht="14.25" x14ac:dyDescent="0.2">
      <c r="A1614" s="10"/>
      <c r="B1614" s="8"/>
    </row>
    <row r="1615" spans="1:2" ht="14.25" x14ac:dyDescent="0.2">
      <c r="A1615" s="10"/>
      <c r="B1615" s="8"/>
    </row>
    <row r="1616" spans="1:2" ht="14.25" x14ac:dyDescent="0.2">
      <c r="A1616" s="10"/>
      <c r="B1616" s="8"/>
    </row>
    <row r="1617" spans="1:2" ht="14.25" x14ac:dyDescent="0.2">
      <c r="A1617" s="10"/>
      <c r="B1617" s="8"/>
    </row>
    <row r="1618" spans="1:2" ht="14.25" x14ac:dyDescent="0.2">
      <c r="A1618" s="10"/>
      <c r="B1618" s="8"/>
    </row>
    <row r="1619" spans="1:2" ht="14.25" x14ac:dyDescent="0.2">
      <c r="A1619" s="10"/>
      <c r="B1619" s="8"/>
    </row>
    <row r="1620" spans="1:2" ht="14.25" x14ac:dyDescent="0.2">
      <c r="A1620" s="10"/>
      <c r="B1620" s="8"/>
    </row>
    <row r="1621" spans="1:2" ht="14.25" x14ac:dyDescent="0.2">
      <c r="A1621" s="10"/>
      <c r="B1621" s="8"/>
    </row>
    <row r="1622" spans="1:2" ht="14.25" x14ac:dyDescent="0.2">
      <c r="A1622" s="10"/>
      <c r="B1622" s="8"/>
    </row>
    <row r="1623" spans="1:2" ht="14.25" x14ac:dyDescent="0.2">
      <c r="A1623" s="10"/>
      <c r="B1623" s="8"/>
    </row>
    <row r="1624" spans="1:2" ht="14.25" x14ac:dyDescent="0.2">
      <c r="A1624" s="10"/>
      <c r="B1624" s="8"/>
    </row>
    <row r="1625" spans="1:2" ht="14.25" x14ac:dyDescent="0.2">
      <c r="A1625" s="10"/>
      <c r="B1625" s="8"/>
    </row>
    <row r="1626" spans="1:2" ht="14.25" x14ac:dyDescent="0.2">
      <c r="A1626" s="10"/>
      <c r="B1626" s="8"/>
    </row>
    <row r="1627" spans="1:2" ht="14.25" x14ac:dyDescent="0.2">
      <c r="A1627" s="10"/>
      <c r="B1627" s="8"/>
    </row>
    <row r="1628" spans="1:2" ht="14.25" x14ac:dyDescent="0.2">
      <c r="A1628" s="10"/>
      <c r="B1628" s="8"/>
    </row>
    <row r="1629" spans="1:2" ht="14.25" x14ac:dyDescent="0.2">
      <c r="A1629" s="10"/>
      <c r="B1629" s="8"/>
    </row>
    <row r="1630" spans="1:2" ht="14.25" x14ac:dyDescent="0.2">
      <c r="A1630" s="10"/>
      <c r="B1630" s="8"/>
    </row>
    <row r="1631" spans="1:2" ht="14.25" x14ac:dyDescent="0.2">
      <c r="A1631" s="10"/>
      <c r="B1631" s="8"/>
    </row>
    <row r="1632" spans="1:2" ht="14.25" x14ac:dyDescent="0.2">
      <c r="A1632" s="10"/>
      <c r="B1632" s="8"/>
    </row>
    <row r="1633" spans="1:2" ht="14.25" x14ac:dyDescent="0.2">
      <c r="A1633" s="10"/>
      <c r="B1633" s="8"/>
    </row>
    <row r="1634" spans="1:2" ht="14.25" x14ac:dyDescent="0.2">
      <c r="A1634" s="10"/>
      <c r="B1634" s="8"/>
    </row>
    <row r="1635" spans="1:2" ht="14.25" x14ac:dyDescent="0.2">
      <c r="A1635" s="10"/>
      <c r="B1635" s="8"/>
    </row>
    <row r="1636" spans="1:2" ht="14.25" x14ac:dyDescent="0.2">
      <c r="A1636" s="10"/>
      <c r="B1636" s="8"/>
    </row>
    <row r="1637" spans="1:2" ht="14.25" x14ac:dyDescent="0.2">
      <c r="A1637" s="10"/>
      <c r="B1637" s="8"/>
    </row>
    <row r="1638" spans="1:2" ht="14.25" x14ac:dyDescent="0.2">
      <c r="A1638" s="10"/>
      <c r="B1638" s="8"/>
    </row>
    <row r="1639" spans="1:2" ht="14.25" x14ac:dyDescent="0.2">
      <c r="A1639" s="10"/>
      <c r="B1639" s="8"/>
    </row>
    <row r="1640" spans="1:2" ht="14.25" x14ac:dyDescent="0.2">
      <c r="A1640" s="10"/>
      <c r="B1640" s="8"/>
    </row>
    <row r="1641" spans="1:2" ht="14.25" x14ac:dyDescent="0.2">
      <c r="A1641" s="10"/>
      <c r="B1641" s="8"/>
    </row>
    <row r="1642" spans="1:2" ht="14.25" x14ac:dyDescent="0.2">
      <c r="A1642" s="10"/>
      <c r="B1642" s="8"/>
    </row>
    <row r="1643" spans="1:2" ht="14.25" x14ac:dyDescent="0.2">
      <c r="A1643" s="10"/>
      <c r="B1643" s="8"/>
    </row>
    <row r="1644" spans="1:2" ht="14.25" x14ac:dyDescent="0.2">
      <c r="A1644" s="10"/>
      <c r="B1644" s="8"/>
    </row>
    <row r="1645" spans="1:2" ht="14.25" x14ac:dyDescent="0.2">
      <c r="A1645" s="10"/>
      <c r="B1645" s="8"/>
    </row>
    <row r="1646" spans="1:2" ht="14.25" x14ac:dyDescent="0.2">
      <c r="A1646" s="10"/>
      <c r="B1646" s="8"/>
    </row>
    <row r="1647" spans="1:2" ht="14.25" x14ac:dyDescent="0.2">
      <c r="A1647" s="10"/>
      <c r="B1647" s="8"/>
    </row>
    <row r="1648" spans="1:2" ht="14.25" x14ac:dyDescent="0.2">
      <c r="A1648" s="10"/>
      <c r="B1648" s="8"/>
    </row>
    <row r="1649" spans="1:2" ht="14.25" x14ac:dyDescent="0.2">
      <c r="A1649" s="10"/>
      <c r="B1649" s="8"/>
    </row>
    <row r="1650" spans="1:2" ht="14.25" x14ac:dyDescent="0.2">
      <c r="A1650" s="10"/>
      <c r="B1650" s="8"/>
    </row>
    <row r="1651" spans="1:2" ht="14.25" x14ac:dyDescent="0.2">
      <c r="A1651" s="10"/>
      <c r="B1651" s="8"/>
    </row>
    <row r="1652" spans="1:2" ht="14.25" x14ac:dyDescent="0.2">
      <c r="A1652" s="10"/>
      <c r="B1652" s="8"/>
    </row>
    <row r="1653" spans="1:2" ht="14.25" x14ac:dyDescent="0.2">
      <c r="A1653" s="10"/>
      <c r="B1653" s="8"/>
    </row>
    <row r="1654" spans="1:2" ht="14.25" x14ac:dyDescent="0.2">
      <c r="A1654" s="10"/>
      <c r="B1654" s="8"/>
    </row>
    <row r="1655" spans="1:2" ht="14.25" x14ac:dyDescent="0.2">
      <c r="A1655" s="10"/>
      <c r="B1655" s="8"/>
    </row>
    <row r="1656" spans="1:2" ht="14.25" x14ac:dyDescent="0.2">
      <c r="A1656" s="10"/>
      <c r="B1656" s="8"/>
    </row>
    <row r="1657" spans="1:2" ht="14.25" x14ac:dyDescent="0.2">
      <c r="A1657" s="10"/>
      <c r="B1657" s="8"/>
    </row>
    <row r="1658" spans="1:2" ht="14.25" x14ac:dyDescent="0.2">
      <c r="A1658" s="10"/>
      <c r="B1658" s="8"/>
    </row>
    <row r="1659" spans="1:2" ht="14.25" x14ac:dyDescent="0.2">
      <c r="A1659" s="10"/>
      <c r="B1659" s="8"/>
    </row>
    <row r="1660" spans="1:2" ht="14.25" x14ac:dyDescent="0.2">
      <c r="A1660" s="10"/>
      <c r="B1660" s="8"/>
    </row>
    <row r="1661" spans="1:2" ht="14.25" x14ac:dyDescent="0.2">
      <c r="A1661" s="10"/>
      <c r="B1661" s="8"/>
    </row>
    <row r="1662" spans="1:2" ht="14.25" x14ac:dyDescent="0.2">
      <c r="A1662" s="10"/>
      <c r="B1662" s="8"/>
    </row>
    <row r="1663" spans="1:2" ht="14.25" x14ac:dyDescent="0.2">
      <c r="A1663" s="10"/>
      <c r="B1663" s="8"/>
    </row>
    <row r="1664" spans="1:2" ht="14.25" x14ac:dyDescent="0.2">
      <c r="A1664" s="10"/>
      <c r="B1664" s="8"/>
    </row>
    <row r="1665" spans="1:2" ht="14.25" x14ac:dyDescent="0.2">
      <c r="A1665" s="10"/>
      <c r="B1665" s="8"/>
    </row>
    <row r="1666" spans="1:2" ht="14.25" x14ac:dyDescent="0.2">
      <c r="A1666" s="10"/>
      <c r="B1666" s="8"/>
    </row>
    <row r="1667" spans="1:2" ht="14.25" x14ac:dyDescent="0.2">
      <c r="A1667" s="10"/>
      <c r="B1667" s="8"/>
    </row>
    <row r="1668" spans="1:2" ht="14.25" x14ac:dyDescent="0.2">
      <c r="A1668" s="10"/>
      <c r="B1668" s="8"/>
    </row>
    <row r="1669" spans="1:2" ht="14.25" x14ac:dyDescent="0.2">
      <c r="A1669" s="10"/>
      <c r="B1669" s="8"/>
    </row>
    <row r="1670" spans="1:2" ht="14.25" x14ac:dyDescent="0.2">
      <c r="A1670" s="10"/>
      <c r="B1670" s="8"/>
    </row>
    <row r="1671" spans="1:2" ht="14.25" x14ac:dyDescent="0.2">
      <c r="A1671" s="10"/>
      <c r="B1671" s="8"/>
    </row>
    <row r="1672" spans="1:2" ht="14.25" x14ac:dyDescent="0.2">
      <c r="A1672" s="10"/>
      <c r="B1672" s="8"/>
    </row>
    <row r="1673" spans="1:2" ht="14.25" x14ac:dyDescent="0.2">
      <c r="A1673" s="10"/>
      <c r="B1673" s="8"/>
    </row>
    <row r="1674" spans="1:2" ht="14.25" x14ac:dyDescent="0.2">
      <c r="A1674" s="10"/>
      <c r="B1674" s="8"/>
    </row>
    <row r="1675" spans="1:2" ht="14.25" x14ac:dyDescent="0.2">
      <c r="A1675" s="10"/>
      <c r="B1675" s="8"/>
    </row>
    <row r="1676" spans="1:2" ht="14.25" x14ac:dyDescent="0.2">
      <c r="A1676" s="10"/>
      <c r="B1676" s="8"/>
    </row>
    <row r="1677" spans="1:2" ht="14.25" x14ac:dyDescent="0.2">
      <c r="A1677" s="10"/>
      <c r="B1677" s="8"/>
    </row>
    <row r="1678" spans="1:2" ht="14.25" x14ac:dyDescent="0.2">
      <c r="A1678" s="10"/>
      <c r="B1678" s="8"/>
    </row>
    <row r="1679" spans="1:2" ht="14.25" x14ac:dyDescent="0.2">
      <c r="A1679" s="10"/>
      <c r="B1679" s="8"/>
    </row>
    <row r="1680" spans="1:2" ht="14.25" x14ac:dyDescent="0.2">
      <c r="A1680" s="10"/>
      <c r="B1680" s="8"/>
    </row>
    <row r="1681" spans="1:2" ht="14.25" x14ac:dyDescent="0.2">
      <c r="A1681" s="10"/>
      <c r="B1681" s="8"/>
    </row>
    <row r="1682" spans="1:2" ht="14.25" x14ac:dyDescent="0.2">
      <c r="A1682" s="10"/>
      <c r="B1682" s="8"/>
    </row>
    <row r="1683" spans="1:2" ht="14.25" x14ac:dyDescent="0.2">
      <c r="A1683" s="10"/>
      <c r="B1683" s="8"/>
    </row>
    <row r="1684" spans="1:2" ht="14.25" x14ac:dyDescent="0.2">
      <c r="A1684" s="10"/>
      <c r="B1684" s="8"/>
    </row>
    <row r="1685" spans="1:2" ht="14.25" x14ac:dyDescent="0.2">
      <c r="A1685" s="10"/>
      <c r="B1685" s="8"/>
    </row>
    <row r="1686" spans="1:2" ht="14.25" x14ac:dyDescent="0.2">
      <c r="A1686" s="10"/>
      <c r="B1686" s="8"/>
    </row>
    <row r="1687" spans="1:2" ht="14.25" x14ac:dyDescent="0.2">
      <c r="A1687" s="10"/>
      <c r="B1687" s="8"/>
    </row>
    <row r="1688" spans="1:2" ht="14.25" x14ac:dyDescent="0.2">
      <c r="A1688" s="10"/>
      <c r="B1688" s="8"/>
    </row>
    <row r="1689" spans="1:2" ht="14.25" x14ac:dyDescent="0.2">
      <c r="A1689" s="10"/>
      <c r="B1689" s="8"/>
    </row>
    <row r="1690" spans="1:2" ht="14.25" x14ac:dyDescent="0.2">
      <c r="A1690" s="10"/>
      <c r="B1690" s="8"/>
    </row>
    <row r="1691" spans="1:2" ht="14.25" x14ac:dyDescent="0.2">
      <c r="A1691" s="10"/>
      <c r="B1691" s="8"/>
    </row>
    <row r="1692" spans="1:2" ht="14.25" x14ac:dyDescent="0.2">
      <c r="A1692" s="10"/>
      <c r="B1692" s="8"/>
    </row>
    <row r="1693" spans="1:2" ht="14.25" x14ac:dyDescent="0.2">
      <c r="A1693" s="10"/>
      <c r="B1693" s="8"/>
    </row>
    <row r="1694" spans="1:2" ht="14.25" x14ac:dyDescent="0.2">
      <c r="A1694" s="10"/>
      <c r="B1694" s="8"/>
    </row>
    <row r="1695" spans="1:2" ht="14.25" x14ac:dyDescent="0.2">
      <c r="A1695" s="10"/>
      <c r="B1695" s="8"/>
    </row>
    <row r="1696" spans="1:2" ht="14.25" x14ac:dyDescent="0.2">
      <c r="A1696" s="10"/>
      <c r="B1696" s="8"/>
    </row>
    <row r="1697" spans="1:2" ht="14.25" x14ac:dyDescent="0.2">
      <c r="A1697" s="10"/>
      <c r="B1697" s="8"/>
    </row>
    <row r="1698" spans="1:2" ht="14.25" x14ac:dyDescent="0.2">
      <c r="A1698" s="10"/>
      <c r="B1698" s="8"/>
    </row>
    <row r="1699" spans="1:2" ht="14.25" x14ac:dyDescent="0.2">
      <c r="A1699" s="10"/>
      <c r="B1699" s="8"/>
    </row>
    <row r="1700" spans="1:2" ht="14.25" x14ac:dyDescent="0.2">
      <c r="A1700" s="10"/>
      <c r="B1700" s="8"/>
    </row>
    <row r="1701" spans="1:2" ht="14.25" x14ac:dyDescent="0.2">
      <c r="A1701" s="10"/>
      <c r="B1701" s="8"/>
    </row>
    <row r="1702" spans="1:2" ht="14.25" x14ac:dyDescent="0.2">
      <c r="A1702" s="10"/>
      <c r="B1702" s="8"/>
    </row>
    <row r="1703" spans="1:2" ht="14.25" x14ac:dyDescent="0.2">
      <c r="A1703" s="10"/>
      <c r="B1703" s="8"/>
    </row>
    <row r="1704" spans="1:2" ht="14.25" x14ac:dyDescent="0.2">
      <c r="A1704" s="10"/>
      <c r="B1704" s="8"/>
    </row>
    <row r="1705" spans="1:2" ht="14.25" x14ac:dyDescent="0.2">
      <c r="A1705" s="10"/>
      <c r="B1705" s="8"/>
    </row>
    <row r="1706" spans="1:2" ht="14.25" x14ac:dyDescent="0.2">
      <c r="A1706" s="10"/>
      <c r="B1706" s="8"/>
    </row>
    <row r="1707" spans="1:2" ht="14.25" x14ac:dyDescent="0.2">
      <c r="A1707" s="10"/>
      <c r="B1707" s="8"/>
    </row>
    <row r="1708" spans="1:2" ht="14.25" x14ac:dyDescent="0.2">
      <c r="A1708" s="10"/>
      <c r="B1708" s="8"/>
    </row>
    <row r="1709" spans="1:2" ht="14.25" x14ac:dyDescent="0.2">
      <c r="A1709" s="10"/>
      <c r="B1709" s="8"/>
    </row>
    <row r="1710" spans="1:2" ht="14.25" x14ac:dyDescent="0.2">
      <c r="A1710" s="10"/>
      <c r="B1710" s="8"/>
    </row>
    <row r="1711" spans="1:2" ht="14.25" x14ac:dyDescent="0.2">
      <c r="A1711" s="10"/>
      <c r="B1711" s="8"/>
    </row>
    <row r="1712" spans="1:2" ht="14.25" x14ac:dyDescent="0.2">
      <c r="A1712" s="10"/>
      <c r="B1712" s="8"/>
    </row>
    <row r="1713" spans="1:2" ht="14.25" x14ac:dyDescent="0.2">
      <c r="A1713" s="10"/>
      <c r="B1713" s="8"/>
    </row>
    <row r="1714" spans="1:2" ht="14.25" x14ac:dyDescent="0.2">
      <c r="A1714" s="10"/>
      <c r="B1714" s="8"/>
    </row>
    <row r="1715" spans="1:2" ht="14.25" x14ac:dyDescent="0.2">
      <c r="A1715" s="10"/>
      <c r="B1715" s="8"/>
    </row>
    <row r="1716" spans="1:2" ht="14.25" x14ac:dyDescent="0.2">
      <c r="A1716" s="10"/>
      <c r="B1716" s="8"/>
    </row>
    <row r="1717" spans="1:2" ht="14.25" x14ac:dyDescent="0.2">
      <c r="A1717" s="10"/>
      <c r="B1717" s="8"/>
    </row>
    <row r="1718" spans="1:2" ht="14.25" x14ac:dyDescent="0.2">
      <c r="A1718" s="10"/>
      <c r="B1718" s="8"/>
    </row>
    <row r="1719" spans="1:2" ht="14.25" x14ac:dyDescent="0.2">
      <c r="A1719" s="10"/>
      <c r="B1719" s="8"/>
    </row>
  </sheetData>
  <sheetProtection algorithmName="SHA-512" hashValue="7wotkREwkohVyor7Z5srYrlCCLxA2NPc4s+9NqB0o1+v/HlSesI20BbLn20qaTbWcPh4ukF1n5tZIGKu773LyA==" saltValue="SnWgHF3ubya0BUTVfuVsGw==" spinCount="100000" sheet="1" objects="1" scenarios="1"/>
  <protectedRanges>
    <protectedRange sqref="F57:F63" name="Range7"/>
    <protectedRange sqref="F54:F55" name="Range6"/>
    <protectedRange sqref="F45:F51" name="Range5"/>
    <protectedRange sqref="F36:F43" name="Range4"/>
    <protectedRange sqref="F30:F34" name="Range3"/>
    <protectedRange sqref="F22:F28" name="Range2"/>
    <protectedRange sqref="F8:F20" name="Range1"/>
  </protectedRanges>
  <mergeCells count="34">
    <mergeCell ref="C82:I82"/>
    <mergeCell ref="A75:B75"/>
    <mergeCell ref="A73:B73"/>
    <mergeCell ref="A6:B6"/>
    <mergeCell ref="C76:I76"/>
    <mergeCell ref="C77:I77"/>
    <mergeCell ref="C78:I78"/>
    <mergeCell ref="C80:I80"/>
    <mergeCell ref="A52:B52"/>
    <mergeCell ref="C81:I81"/>
    <mergeCell ref="C79:I79"/>
    <mergeCell ref="Q22:Y22"/>
    <mergeCell ref="Q23:Y23"/>
    <mergeCell ref="Q24:Y24"/>
    <mergeCell ref="Q25:Y25"/>
    <mergeCell ref="J2:K2"/>
    <mergeCell ref="J3:K3"/>
    <mergeCell ref="J4:K4"/>
    <mergeCell ref="L2:M2"/>
    <mergeCell ref="L3:M3"/>
    <mergeCell ref="L4:M4"/>
    <mergeCell ref="A5:P5"/>
    <mergeCell ref="C2:G2"/>
    <mergeCell ref="C4:G4"/>
    <mergeCell ref="N2:O2"/>
    <mergeCell ref="N3:O3"/>
    <mergeCell ref="N4:O4"/>
    <mergeCell ref="Q26:Y26"/>
    <mergeCell ref="Q30:Y30"/>
    <mergeCell ref="Q60:Y60"/>
    <mergeCell ref="Q31:Y31"/>
    <mergeCell ref="Q32:Y32"/>
    <mergeCell ref="Q33:Y33"/>
    <mergeCell ref="Q41:Y41"/>
  </mergeCells>
  <phoneticPr fontId="0" type="noConversion"/>
  <conditionalFormatting sqref="L22:L26 L30:L33 L41 L60">
    <cfRule type="expression" dxfId="9" priority="5" stopIfTrue="1">
      <formula>AND(K22&lt;&gt;"Yes")</formula>
    </cfRule>
  </conditionalFormatting>
  <conditionalFormatting sqref="N30">
    <cfRule type="expression" dxfId="8" priority="4" stopIfTrue="1">
      <formula>AND(K30&lt;&gt;"Yes")</formula>
    </cfRule>
  </conditionalFormatting>
  <conditionalFormatting sqref="N31">
    <cfRule type="expression" dxfId="7" priority="3" stopIfTrue="1">
      <formula>AND(K31&lt;&gt;"Yes")</formula>
    </cfRule>
  </conditionalFormatting>
  <conditionalFormatting sqref="N32">
    <cfRule type="expression" dxfId="6" priority="2" stopIfTrue="1">
      <formula>AND(K32&lt;&gt;"Yes")</formula>
    </cfRule>
  </conditionalFormatting>
  <conditionalFormatting sqref="N33">
    <cfRule type="expression" dxfId="5" priority="1" stopIfTrue="1">
      <formula>AND(K33&lt;&gt;"Yes")</formula>
    </cfRule>
  </conditionalFormatting>
  <dataValidations count="1">
    <dataValidation type="list" allowBlank="1" showInputMessage="1" showErrorMessage="1" sqref="K41 K22:K26 K30:K33 K60" xr:uid="{00000000-0002-0000-0700-000000000000}">
      <formula1>"No,Yes"</formula1>
    </dataValidation>
  </dataValidations>
  <pageMargins left="0.68" right="0.43" top="0.63" bottom="0.67" header="0.33" footer="0.5"/>
  <pageSetup scale="39" orientation="portrait" r:id="rId1"/>
  <headerFooter alignWithMargins="0">
    <oddHeader>&amp;C&amp;"Calibri"&amp;7&amp;K000000Client Confidential&amp;1#</oddHeader>
  </headerFooter>
  <ignoredErrors>
    <ignoredError sqref="G60:G61" formulaRange="1"/>
    <ignoredError sqref="C22 C8:C9 C10:C13 C57:C59 C62:C63" unlockedFormula="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W1719"/>
  <sheetViews>
    <sheetView zoomScale="70" zoomScaleNormal="70" workbookViewId="0">
      <selection activeCell="L22" sqref="L22"/>
    </sheetView>
  </sheetViews>
  <sheetFormatPr defaultColWidth="9.140625" defaultRowHeight="12.75" x14ac:dyDescent="0.2"/>
  <cols>
    <col min="1" max="1" width="9.42578125" style="5" bestFit="1" customWidth="1"/>
    <col min="2" max="2" width="58.85546875" style="6" customWidth="1"/>
    <col min="3" max="3" width="11.5703125" style="9" customWidth="1"/>
    <col min="4" max="4" width="13.5703125" style="9" customWidth="1"/>
    <col min="5" max="5" width="12.5703125" style="9" customWidth="1"/>
    <col min="6" max="6" width="13.140625" style="9" customWidth="1"/>
    <col min="7" max="7" width="11.42578125" style="9" customWidth="1"/>
    <col min="8" max="8" width="11.85546875" style="9" customWidth="1"/>
    <col min="9" max="10" width="13.42578125" style="9" customWidth="1"/>
    <col min="11" max="11" width="12.5703125" style="9" customWidth="1"/>
    <col min="12" max="12" width="14" style="9" customWidth="1"/>
    <col min="13" max="13" width="14.5703125" style="9" customWidth="1"/>
    <col min="14" max="14" width="17.42578125" style="9" customWidth="1"/>
    <col min="15" max="15" width="16.28515625" style="9" customWidth="1"/>
    <col min="16" max="16" width="46.85546875" style="9" customWidth="1"/>
    <col min="17" max="17" width="16.140625" style="9" customWidth="1"/>
    <col min="18" max="18" width="9.140625" style="62"/>
    <col min="19" max="16384" width="9.140625" style="6"/>
  </cols>
  <sheetData>
    <row r="1" spans="1:25" ht="24" customHeight="1" x14ac:dyDescent="0.2">
      <c r="A1" s="471" t="s">
        <v>272</v>
      </c>
      <c r="B1" s="472"/>
      <c r="C1" s="473"/>
      <c r="D1" s="473"/>
      <c r="E1" s="473"/>
      <c r="F1" s="473"/>
      <c r="G1" s="473"/>
      <c r="H1" s="347"/>
      <c r="I1" s="349"/>
      <c r="J1" s="349"/>
      <c r="K1" s="349"/>
      <c r="L1" s="349"/>
      <c r="M1" s="349"/>
      <c r="N1" s="349"/>
      <c r="O1" s="349"/>
      <c r="P1" s="474" t="str">
        <f>'SCC List'!A2</f>
        <v>(Rev. 26, January, 2025)</v>
      </c>
      <c r="Q1" s="62"/>
      <c r="R1" s="6"/>
    </row>
    <row r="2" spans="1:25" s="16" customFormat="1" ht="24" customHeight="1" x14ac:dyDescent="0.2">
      <c r="A2" s="475" t="str">
        <f>'Build Main'!A2</f>
        <v xml:space="preserve">Insert Project Sponsor's Name here </v>
      </c>
      <c r="B2" s="476"/>
      <c r="C2" s="981"/>
      <c r="D2" s="981"/>
      <c r="E2" s="981"/>
      <c r="F2" s="981"/>
      <c r="G2" s="981"/>
      <c r="H2" s="477"/>
      <c r="I2" s="477"/>
      <c r="J2" s="947"/>
      <c r="K2" s="947"/>
      <c r="L2" s="947"/>
      <c r="M2" s="947"/>
      <c r="N2" s="947" t="s">
        <v>56</v>
      </c>
      <c r="O2" s="947"/>
      <c r="P2" s="478">
        <f ca="1">TodayDate</f>
        <v>45671.655153935186</v>
      </c>
      <c r="Q2" s="63"/>
    </row>
    <row r="3" spans="1:25" s="16" customFormat="1" ht="24" customHeight="1" x14ac:dyDescent="0.2">
      <c r="A3" s="475" t="str">
        <f>'Build Main'!A3</f>
        <v>Insert Project Name and Location</v>
      </c>
      <c r="B3" s="476"/>
      <c r="C3" s="479"/>
      <c r="D3" s="479"/>
      <c r="E3" s="479"/>
      <c r="F3" s="479"/>
      <c r="G3" s="479"/>
      <c r="H3" s="480"/>
      <c r="I3" s="480"/>
      <c r="J3" s="949"/>
      <c r="K3" s="949"/>
      <c r="L3" s="949"/>
      <c r="M3" s="949"/>
      <c r="N3" s="949" t="s">
        <v>161</v>
      </c>
      <c r="O3" s="949"/>
      <c r="P3" s="481">
        <f>BaseYear</f>
        <v>2025</v>
      </c>
      <c r="Q3" s="63"/>
    </row>
    <row r="4" spans="1:25" s="16" customFormat="1" ht="24" customHeight="1" x14ac:dyDescent="0.2">
      <c r="A4" s="482" t="str">
        <f>'Build Main'!A4</f>
        <v xml:space="preserve">Insert Current Phase (e.g. Applic. for Engineering, Engineering, Applic. for FFGA, Construction, Rev Ops) </v>
      </c>
      <c r="B4" s="483"/>
      <c r="C4" s="982"/>
      <c r="D4" s="982"/>
      <c r="E4" s="982"/>
      <c r="F4" s="982"/>
      <c r="G4" s="982"/>
      <c r="H4" s="484"/>
      <c r="I4" s="484"/>
      <c r="J4" s="951"/>
      <c r="K4" s="951"/>
      <c r="L4" s="951"/>
      <c r="M4" s="951"/>
      <c r="N4" s="951" t="s">
        <v>57</v>
      </c>
      <c r="O4" s="951"/>
      <c r="P4" s="485">
        <f>RevYear</f>
        <v>2040</v>
      </c>
      <c r="Q4" s="63"/>
    </row>
    <row r="5" spans="1:25" s="7" customFormat="1" ht="6" customHeight="1" x14ac:dyDescent="0.2">
      <c r="A5" s="978"/>
      <c r="B5" s="979"/>
      <c r="C5" s="979"/>
      <c r="D5" s="979"/>
      <c r="E5" s="979"/>
      <c r="F5" s="979"/>
      <c r="G5" s="979"/>
      <c r="H5" s="979"/>
      <c r="I5" s="979"/>
      <c r="J5" s="979"/>
      <c r="K5" s="979"/>
      <c r="L5" s="979"/>
      <c r="M5" s="979"/>
      <c r="N5" s="979"/>
      <c r="O5" s="979"/>
      <c r="P5" s="980"/>
      <c r="Q5" s="64"/>
    </row>
    <row r="6" spans="1:25" ht="117" customHeight="1" x14ac:dyDescent="0.2">
      <c r="A6" s="988"/>
      <c r="B6" s="989"/>
      <c r="C6" s="486" t="s">
        <v>58</v>
      </c>
      <c r="D6" s="487" t="s">
        <v>297</v>
      </c>
      <c r="E6" s="354" t="s">
        <v>164</v>
      </c>
      <c r="F6" s="488" t="s">
        <v>165</v>
      </c>
      <c r="G6" s="488" t="s">
        <v>166</v>
      </c>
      <c r="H6" s="489" t="s">
        <v>114</v>
      </c>
      <c r="I6" s="354" t="s">
        <v>249</v>
      </c>
      <c r="J6" s="490" t="s">
        <v>163</v>
      </c>
      <c r="K6" s="354" t="s">
        <v>277</v>
      </c>
      <c r="L6" s="354" t="s">
        <v>278</v>
      </c>
      <c r="M6" s="354" t="s">
        <v>279</v>
      </c>
      <c r="N6" s="857" t="s">
        <v>328</v>
      </c>
      <c r="O6" s="857" t="s">
        <v>329</v>
      </c>
      <c r="P6" s="354" t="s">
        <v>253</v>
      </c>
      <c r="Q6" s="212"/>
      <c r="R6" s="213"/>
      <c r="S6" s="73"/>
      <c r="T6" s="73"/>
      <c r="U6" s="73"/>
      <c r="V6" s="73"/>
      <c r="W6" s="73"/>
      <c r="X6" s="73"/>
      <c r="Y6" s="73"/>
    </row>
    <row r="7" spans="1:25" s="11" customFormat="1" ht="15" customHeight="1" x14ac:dyDescent="0.2">
      <c r="A7" s="356" t="str">
        <f>'SCC List'!A3:B3</f>
        <v>10 GUIDEWAY &amp; TRACK ELEMENTS (route miles)</v>
      </c>
      <c r="B7" s="357"/>
      <c r="C7" s="491">
        <f>'Build Main'!C7</f>
        <v>0</v>
      </c>
      <c r="D7" s="492">
        <f>'Build Main'!J7</f>
        <v>0</v>
      </c>
      <c r="E7" s="492" t="e">
        <f t="shared" ref="E7:E52" si="0">SUM(D7*($D$64/$D$52))</f>
        <v>#DIV/0!</v>
      </c>
      <c r="F7" s="493">
        <f>SUM(F8:F20)</f>
        <v>0</v>
      </c>
      <c r="G7" s="381" t="e">
        <f t="shared" ref="G7:G51" si="1">SUM(D7:F7)</f>
        <v>#DIV/0!</v>
      </c>
      <c r="H7" s="494"/>
      <c r="I7" s="494"/>
      <c r="J7" s="381" t="e">
        <f>SUM(J8:J20)</f>
        <v>#DIV/0!</v>
      </c>
      <c r="K7" s="495"/>
      <c r="L7" s="495"/>
      <c r="M7" s="495"/>
      <c r="N7" s="495"/>
      <c r="O7" s="495"/>
      <c r="P7" s="494"/>
      <c r="Q7" s="18"/>
      <c r="R7" s="214"/>
      <c r="S7" s="18"/>
      <c r="T7" s="18"/>
      <c r="U7" s="18"/>
      <c r="V7" s="18"/>
      <c r="W7" s="18"/>
      <c r="X7" s="18"/>
      <c r="Y7" s="18"/>
    </row>
    <row r="8" spans="1:25" s="12" customFormat="1" ht="15.95" customHeight="1" x14ac:dyDescent="0.2">
      <c r="A8" s="358">
        <f>'SCC List'!A4:B4</f>
        <v>10.01</v>
      </c>
      <c r="B8" s="359" t="str">
        <f>'SCC List'!B4</f>
        <v>Guideway: At-grade exclusive right-of-way</v>
      </c>
      <c r="C8" s="496">
        <f>'Build Main'!C8</f>
        <v>0</v>
      </c>
      <c r="D8" s="497">
        <f>'Build Main'!J8</f>
        <v>0</v>
      </c>
      <c r="E8" s="498" t="e">
        <f t="shared" si="0"/>
        <v>#DIV/0!</v>
      </c>
      <c r="F8" s="873">
        <f>'Build Annualized - Current'!F8</f>
        <v>0</v>
      </c>
      <c r="G8" s="380" t="e">
        <f t="shared" si="1"/>
        <v>#DIV/0!</v>
      </c>
      <c r="H8" s="499">
        <v>125</v>
      </c>
      <c r="I8" s="500">
        <f>0.02/(1-(1+ 0.02)^-H8)</f>
        <v>2.1837287967944062E-2</v>
      </c>
      <c r="J8" s="497" t="e">
        <f t="shared" ref="J8:J20" si="2">SUM(G8*I8)</f>
        <v>#DIV/0!</v>
      </c>
      <c r="K8" s="497"/>
      <c r="L8" s="497"/>
      <c r="M8" s="497"/>
      <c r="N8" s="497"/>
      <c r="O8" s="497"/>
      <c r="P8" s="500"/>
      <c r="Q8" s="215"/>
      <c r="R8" s="216"/>
      <c r="S8" s="215"/>
      <c r="T8" s="215"/>
      <c r="U8" s="215"/>
      <c r="V8" s="215"/>
      <c r="W8" s="215"/>
      <c r="X8" s="215"/>
      <c r="Y8" s="215"/>
    </row>
    <row r="9" spans="1:25" s="12" customFormat="1" ht="15.95" customHeight="1" x14ac:dyDescent="0.2">
      <c r="A9" s="358" t="str">
        <f>'SCC List'!A5:B5</f>
        <v>10.02</v>
      </c>
      <c r="B9" s="359" t="str">
        <f>'SCC List'!B5</f>
        <v>Guideway: At-grade semi-exclusive (allows cross-traffic)</v>
      </c>
      <c r="C9" s="496">
        <f>'Build Main'!C9</f>
        <v>0</v>
      </c>
      <c r="D9" s="497">
        <f>'Build Main'!J9</f>
        <v>0</v>
      </c>
      <c r="E9" s="498" t="e">
        <f t="shared" si="0"/>
        <v>#DIV/0!</v>
      </c>
      <c r="F9" s="873">
        <f>'Build Annualized - Current'!F9</f>
        <v>0</v>
      </c>
      <c r="G9" s="380" t="e">
        <f t="shared" si="1"/>
        <v>#DIV/0!</v>
      </c>
      <c r="H9" s="499">
        <v>30</v>
      </c>
      <c r="I9" s="500">
        <f t="shared" ref="I9:I51" si="3">0.02/(1-(1+ 0.02)^-H9)</f>
        <v>4.4649922293402963E-2</v>
      </c>
      <c r="J9" s="497" t="e">
        <f t="shared" si="2"/>
        <v>#DIV/0!</v>
      </c>
      <c r="K9" s="497"/>
      <c r="L9" s="497"/>
      <c r="M9" s="497"/>
      <c r="N9" s="497"/>
      <c r="O9" s="497"/>
      <c r="P9" s="500"/>
      <c r="Q9" s="215"/>
      <c r="R9" s="216"/>
      <c r="S9" s="215"/>
      <c r="T9" s="215"/>
      <c r="U9" s="215"/>
      <c r="V9" s="215"/>
      <c r="W9" s="215"/>
      <c r="X9" s="215"/>
      <c r="Y9" s="215"/>
    </row>
    <row r="10" spans="1:25" s="12" customFormat="1" ht="15.95" customHeight="1" x14ac:dyDescent="0.2">
      <c r="A10" s="358">
        <f>'SCC List'!A6:B6</f>
        <v>10.029999999999999</v>
      </c>
      <c r="B10" s="359" t="str">
        <f>'SCC List'!B6</f>
        <v>Guideway: At-grade in mixed traffic</v>
      </c>
      <c r="C10" s="496">
        <f>'Build Main'!C10</f>
        <v>0</v>
      </c>
      <c r="D10" s="497">
        <f>'Build Main'!J10</f>
        <v>0</v>
      </c>
      <c r="E10" s="498" t="e">
        <f t="shared" si="0"/>
        <v>#DIV/0!</v>
      </c>
      <c r="F10" s="873">
        <f>'Build Annualized - Current'!F10</f>
        <v>0</v>
      </c>
      <c r="G10" s="380" t="e">
        <f t="shared" si="1"/>
        <v>#DIV/0!</v>
      </c>
      <c r="H10" s="499">
        <v>20</v>
      </c>
      <c r="I10" s="500">
        <f t="shared" si="3"/>
        <v>6.1156718125290402E-2</v>
      </c>
      <c r="J10" s="497" t="e">
        <f t="shared" si="2"/>
        <v>#DIV/0!</v>
      </c>
      <c r="K10" s="497"/>
      <c r="L10" s="497"/>
      <c r="M10" s="497"/>
      <c r="N10" s="497"/>
      <c r="O10" s="497"/>
      <c r="P10" s="500"/>
      <c r="Q10" s="215"/>
      <c r="R10" s="216"/>
      <c r="S10" s="215"/>
      <c r="T10" s="215"/>
      <c r="U10" s="215"/>
      <c r="V10" s="215"/>
      <c r="W10" s="215"/>
      <c r="X10" s="215"/>
      <c r="Y10" s="215"/>
    </row>
    <row r="11" spans="1:25" s="12" customFormat="1" ht="15.95" customHeight="1" x14ac:dyDescent="0.2">
      <c r="A11" s="358">
        <f>'SCC List'!A7:B7</f>
        <v>10.039999999999999</v>
      </c>
      <c r="B11" s="359" t="str">
        <f>'SCC List'!B7</f>
        <v>Guideway: Aerial structure</v>
      </c>
      <c r="C11" s="496">
        <f>'Build Main'!C11</f>
        <v>0</v>
      </c>
      <c r="D11" s="497">
        <f>'Build Main'!J11</f>
        <v>0</v>
      </c>
      <c r="E11" s="498" t="e">
        <f t="shared" si="0"/>
        <v>#DIV/0!</v>
      </c>
      <c r="F11" s="873">
        <f>'Build Annualized - Current'!F11</f>
        <v>0</v>
      </c>
      <c r="G11" s="380" t="e">
        <f t="shared" si="1"/>
        <v>#DIV/0!</v>
      </c>
      <c r="H11" s="499">
        <v>80</v>
      </c>
      <c r="I11" s="500">
        <f t="shared" si="3"/>
        <v>2.5160705456706331E-2</v>
      </c>
      <c r="J11" s="497" t="e">
        <f t="shared" si="2"/>
        <v>#DIV/0!</v>
      </c>
      <c r="K11" s="497"/>
      <c r="L11" s="497"/>
      <c r="M11" s="497"/>
      <c r="N11" s="497"/>
      <c r="O11" s="497"/>
      <c r="P11" s="500"/>
      <c r="Q11" s="215"/>
      <c r="R11" s="216"/>
      <c r="S11" s="215"/>
      <c r="T11" s="215"/>
      <c r="U11" s="215"/>
      <c r="V11" s="215"/>
      <c r="W11" s="215"/>
      <c r="X11" s="215"/>
      <c r="Y11" s="215"/>
    </row>
    <row r="12" spans="1:25" s="12" customFormat="1" ht="15.95" customHeight="1" x14ac:dyDescent="0.2">
      <c r="A12" s="358">
        <f>'SCC List'!A8:B8</f>
        <v>10.050000000000001</v>
      </c>
      <c r="B12" s="359" t="str">
        <f>'SCC List'!B8</f>
        <v>Guideway: Built-up fill</v>
      </c>
      <c r="C12" s="496">
        <f>'Build Main'!C12</f>
        <v>0</v>
      </c>
      <c r="D12" s="497">
        <f>'Build Main'!J12</f>
        <v>0</v>
      </c>
      <c r="E12" s="498" t="e">
        <f t="shared" si="0"/>
        <v>#DIV/0!</v>
      </c>
      <c r="F12" s="873">
        <f>'Build Annualized - Current'!F12</f>
        <v>0</v>
      </c>
      <c r="G12" s="380" t="e">
        <f t="shared" si="1"/>
        <v>#DIV/0!</v>
      </c>
      <c r="H12" s="499">
        <v>80</v>
      </c>
      <c r="I12" s="500">
        <f t="shared" si="3"/>
        <v>2.5160705456706331E-2</v>
      </c>
      <c r="J12" s="497" t="e">
        <f t="shared" si="2"/>
        <v>#DIV/0!</v>
      </c>
      <c r="K12" s="497"/>
      <c r="L12" s="497"/>
      <c r="M12" s="497"/>
      <c r="N12" s="497"/>
      <c r="O12" s="497"/>
      <c r="P12" s="500"/>
      <c r="Q12" s="215"/>
      <c r="R12" s="216"/>
      <c r="S12" s="215"/>
      <c r="T12" s="215"/>
      <c r="U12" s="215"/>
      <c r="V12" s="215"/>
      <c r="W12" s="215"/>
      <c r="X12" s="215"/>
      <c r="Y12" s="215"/>
    </row>
    <row r="13" spans="1:25" s="12" customFormat="1" ht="15.95" customHeight="1" x14ac:dyDescent="0.2">
      <c r="A13" s="358">
        <f>'SCC List'!A9:B9</f>
        <v>10.06</v>
      </c>
      <c r="B13" s="359" t="str">
        <f>'SCC List'!B9</f>
        <v>Guideway: Underground cut &amp; cover</v>
      </c>
      <c r="C13" s="496">
        <f>'Build Main'!C13</f>
        <v>0</v>
      </c>
      <c r="D13" s="497">
        <f>'Build Main'!J13</f>
        <v>0</v>
      </c>
      <c r="E13" s="498" t="e">
        <f t="shared" si="0"/>
        <v>#DIV/0!</v>
      </c>
      <c r="F13" s="873">
        <f>'Build Annualized - Current'!F13</f>
        <v>0</v>
      </c>
      <c r="G13" s="380" t="e">
        <f t="shared" si="1"/>
        <v>#DIV/0!</v>
      </c>
      <c r="H13" s="499">
        <v>125</v>
      </c>
      <c r="I13" s="500">
        <f t="shared" si="3"/>
        <v>2.1837287967944062E-2</v>
      </c>
      <c r="J13" s="497" t="e">
        <f t="shared" si="2"/>
        <v>#DIV/0!</v>
      </c>
      <c r="K13" s="497"/>
      <c r="L13" s="497"/>
      <c r="M13" s="497"/>
      <c r="N13" s="497"/>
      <c r="O13" s="497"/>
      <c r="P13" s="500"/>
      <c r="Q13" s="215"/>
      <c r="R13" s="216"/>
      <c r="S13" s="215"/>
      <c r="T13" s="215"/>
      <c r="U13" s="215"/>
      <c r="V13" s="215"/>
      <c r="W13" s="215"/>
      <c r="X13" s="215"/>
      <c r="Y13" s="215"/>
    </row>
    <row r="14" spans="1:25" s="12" customFormat="1" ht="15.95" customHeight="1" x14ac:dyDescent="0.2">
      <c r="A14" s="358">
        <f>'SCC List'!A10:B10</f>
        <v>10.07</v>
      </c>
      <c r="B14" s="359" t="str">
        <f>'SCC List'!B10</f>
        <v>Guideway: Underground tunnel</v>
      </c>
      <c r="C14" s="496">
        <f>'Build Main'!C14</f>
        <v>0</v>
      </c>
      <c r="D14" s="497">
        <f>'Build Main'!J14</f>
        <v>0</v>
      </c>
      <c r="E14" s="498" t="e">
        <f t="shared" si="0"/>
        <v>#DIV/0!</v>
      </c>
      <c r="F14" s="873">
        <f>'Build Annualized - Current'!F14</f>
        <v>0</v>
      </c>
      <c r="G14" s="380" t="e">
        <f t="shared" si="1"/>
        <v>#DIV/0!</v>
      </c>
      <c r="H14" s="499">
        <v>125</v>
      </c>
      <c r="I14" s="500">
        <f t="shared" si="3"/>
        <v>2.1837287967944062E-2</v>
      </c>
      <c r="J14" s="497" t="e">
        <f t="shared" si="2"/>
        <v>#DIV/0!</v>
      </c>
      <c r="K14" s="497"/>
      <c r="L14" s="497"/>
      <c r="M14" s="497"/>
      <c r="N14" s="497"/>
      <c r="O14" s="497"/>
      <c r="P14" s="500"/>
      <c r="Q14" s="215"/>
      <c r="R14" s="216"/>
      <c r="S14" s="215"/>
      <c r="T14" s="215"/>
      <c r="U14" s="215"/>
      <c r="V14" s="215"/>
      <c r="W14" s="215"/>
      <c r="X14" s="215"/>
      <c r="Y14" s="215"/>
    </row>
    <row r="15" spans="1:25" s="12" customFormat="1" ht="15.95" customHeight="1" x14ac:dyDescent="0.2">
      <c r="A15" s="358">
        <f>'SCC List'!A11:B11</f>
        <v>10.08</v>
      </c>
      <c r="B15" s="359" t="str">
        <f>'SCC List'!B11</f>
        <v>Guideway: Retained cut or fill</v>
      </c>
      <c r="C15" s="496">
        <f>'Build Main'!C15</f>
        <v>0</v>
      </c>
      <c r="D15" s="497">
        <f>'Build Main'!J15</f>
        <v>0</v>
      </c>
      <c r="E15" s="498" t="e">
        <f t="shared" si="0"/>
        <v>#DIV/0!</v>
      </c>
      <c r="F15" s="873">
        <f>'Build Annualized - Current'!F15</f>
        <v>0</v>
      </c>
      <c r="G15" s="380" t="e">
        <f t="shared" si="1"/>
        <v>#DIV/0!</v>
      </c>
      <c r="H15" s="499">
        <v>125</v>
      </c>
      <c r="I15" s="500">
        <f t="shared" si="3"/>
        <v>2.1837287967944062E-2</v>
      </c>
      <c r="J15" s="497" t="e">
        <f t="shared" si="2"/>
        <v>#DIV/0!</v>
      </c>
      <c r="K15" s="497"/>
      <c r="L15" s="497"/>
      <c r="M15" s="497"/>
      <c r="N15" s="497"/>
      <c r="O15" s="497"/>
      <c r="P15" s="500"/>
      <c r="Q15" s="215"/>
      <c r="R15" s="216"/>
      <c r="S15" s="215"/>
      <c r="T15" s="215"/>
      <c r="U15" s="215"/>
      <c r="V15" s="215"/>
      <c r="W15" s="215"/>
      <c r="X15" s="215"/>
      <c r="Y15" s="215"/>
    </row>
    <row r="16" spans="1:25" s="12" customFormat="1" ht="15.95" customHeight="1" x14ac:dyDescent="0.2">
      <c r="A16" s="358">
        <f>'SCC List'!A12:B12</f>
        <v>10.09</v>
      </c>
      <c r="B16" s="359" t="str">
        <f>'SCC List'!B12</f>
        <v>Track:  Direct fixation</v>
      </c>
      <c r="C16" s="501"/>
      <c r="D16" s="497">
        <f>'Build Main'!J16</f>
        <v>0</v>
      </c>
      <c r="E16" s="498" t="e">
        <f t="shared" si="0"/>
        <v>#DIV/0!</v>
      </c>
      <c r="F16" s="873">
        <f>'Build Annualized - Current'!F16</f>
        <v>0</v>
      </c>
      <c r="G16" s="380" t="e">
        <f t="shared" si="1"/>
        <v>#DIV/0!</v>
      </c>
      <c r="H16" s="499">
        <v>30</v>
      </c>
      <c r="I16" s="500">
        <f t="shared" si="3"/>
        <v>4.4649922293402963E-2</v>
      </c>
      <c r="J16" s="497" t="e">
        <f t="shared" si="2"/>
        <v>#DIV/0!</v>
      </c>
      <c r="K16" s="497"/>
      <c r="L16" s="497"/>
      <c r="M16" s="497"/>
      <c r="N16" s="497"/>
      <c r="O16" s="497"/>
      <c r="P16" s="500"/>
      <c r="Q16" s="215"/>
      <c r="R16" s="216"/>
      <c r="S16" s="215"/>
      <c r="T16" s="215"/>
      <c r="U16" s="215"/>
      <c r="V16" s="215"/>
      <c r="W16" s="215"/>
      <c r="X16" s="215"/>
      <c r="Y16" s="215"/>
    </row>
    <row r="17" spans="1:25" s="12" customFormat="1" ht="15.95" customHeight="1" x14ac:dyDescent="0.2">
      <c r="A17" s="358">
        <f>'SCC List'!A13:B13</f>
        <v>10.1</v>
      </c>
      <c r="B17" s="359" t="str">
        <f>'SCC List'!B13</f>
        <v>Track:  Embedded</v>
      </c>
      <c r="C17" s="502"/>
      <c r="D17" s="497">
        <f>'Build Main'!J17</f>
        <v>0</v>
      </c>
      <c r="E17" s="498" t="e">
        <f t="shared" si="0"/>
        <v>#DIV/0!</v>
      </c>
      <c r="F17" s="873">
        <f>'Build Annualized - Current'!F17</f>
        <v>0</v>
      </c>
      <c r="G17" s="380" t="e">
        <f t="shared" si="1"/>
        <v>#DIV/0!</v>
      </c>
      <c r="H17" s="499">
        <v>20</v>
      </c>
      <c r="I17" s="500">
        <f t="shared" si="3"/>
        <v>6.1156718125290402E-2</v>
      </c>
      <c r="J17" s="497" t="e">
        <f t="shared" si="2"/>
        <v>#DIV/0!</v>
      </c>
      <c r="K17" s="497"/>
      <c r="L17" s="497"/>
      <c r="M17" s="497"/>
      <c r="N17" s="497"/>
      <c r="O17" s="497"/>
      <c r="P17" s="500"/>
      <c r="Q17" s="215"/>
      <c r="R17" s="216"/>
      <c r="S17" s="215"/>
      <c r="T17" s="215"/>
      <c r="U17" s="215"/>
      <c r="V17" s="215"/>
      <c r="W17" s="215"/>
      <c r="X17" s="215"/>
      <c r="Y17" s="215"/>
    </row>
    <row r="18" spans="1:25" s="12" customFormat="1" ht="15.95" customHeight="1" x14ac:dyDescent="0.2">
      <c r="A18" s="358">
        <f>'SCC List'!A14:B14</f>
        <v>10.11</v>
      </c>
      <c r="B18" s="359" t="str">
        <f>'SCC List'!B14</f>
        <v>Track:  Ballasted</v>
      </c>
      <c r="C18" s="502"/>
      <c r="D18" s="497">
        <f>'Build Main'!J18</f>
        <v>0</v>
      </c>
      <c r="E18" s="498" t="e">
        <f t="shared" si="0"/>
        <v>#DIV/0!</v>
      </c>
      <c r="F18" s="873">
        <f>'Build Annualized - Current'!F18</f>
        <v>0</v>
      </c>
      <c r="G18" s="380" t="e">
        <f t="shared" si="1"/>
        <v>#DIV/0!</v>
      </c>
      <c r="H18" s="499">
        <v>35</v>
      </c>
      <c r="I18" s="500">
        <f t="shared" si="3"/>
        <v>4.0002209190750142E-2</v>
      </c>
      <c r="J18" s="497" t="e">
        <f t="shared" si="2"/>
        <v>#DIV/0!</v>
      </c>
      <c r="K18" s="497"/>
      <c r="L18" s="497"/>
      <c r="M18" s="497"/>
      <c r="N18" s="497"/>
      <c r="O18" s="497"/>
      <c r="P18" s="500"/>
      <c r="Q18" s="215"/>
      <c r="R18" s="216"/>
      <c r="S18" s="215"/>
      <c r="T18" s="215"/>
      <c r="U18" s="215"/>
      <c r="V18" s="215"/>
      <c r="W18" s="215"/>
      <c r="X18" s="215"/>
      <c r="Y18" s="215"/>
    </row>
    <row r="19" spans="1:25" s="12" customFormat="1" ht="15.95" customHeight="1" x14ac:dyDescent="0.2">
      <c r="A19" s="358">
        <f>'SCC List'!A15:B15</f>
        <v>10.119999999999999</v>
      </c>
      <c r="B19" s="359" t="str">
        <f>'SCC List'!B15</f>
        <v>Track:  Special (switches, turnouts)</v>
      </c>
      <c r="C19" s="502"/>
      <c r="D19" s="497">
        <f>'Build Main'!J19</f>
        <v>0</v>
      </c>
      <c r="E19" s="498" t="e">
        <f t="shared" si="0"/>
        <v>#DIV/0!</v>
      </c>
      <c r="F19" s="873">
        <f>'Build Annualized - Current'!F19</f>
        <v>0</v>
      </c>
      <c r="G19" s="380" t="e">
        <f t="shared" si="1"/>
        <v>#DIV/0!</v>
      </c>
      <c r="H19" s="499">
        <v>30</v>
      </c>
      <c r="I19" s="500">
        <f t="shared" si="3"/>
        <v>4.4649922293402963E-2</v>
      </c>
      <c r="J19" s="497" t="e">
        <f t="shared" si="2"/>
        <v>#DIV/0!</v>
      </c>
      <c r="K19" s="497"/>
      <c r="L19" s="497"/>
      <c r="M19" s="497"/>
      <c r="N19" s="497"/>
      <c r="O19" s="497"/>
      <c r="P19" s="500"/>
      <c r="Q19" s="215"/>
      <c r="R19" s="216"/>
      <c r="S19" s="215"/>
      <c r="T19" s="215"/>
      <c r="U19" s="215"/>
      <c r="V19" s="215"/>
      <c r="W19" s="215"/>
      <c r="X19" s="215"/>
      <c r="Y19" s="215"/>
    </row>
    <row r="20" spans="1:25" s="12" customFormat="1" ht="15.95" customHeight="1" x14ac:dyDescent="0.2">
      <c r="A20" s="358">
        <f>'SCC List'!A16:B16</f>
        <v>10.130000000000001</v>
      </c>
      <c r="B20" s="359" t="str">
        <f>'SCC List'!B16</f>
        <v>Track:  Vibration and noise dampening</v>
      </c>
      <c r="C20" s="503"/>
      <c r="D20" s="497">
        <f>'Build Main'!J20</f>
        <v>0</v>
      </c>
      <c r="E20" s="498" t="e">
        <f t="shared" si="0"/>
        <v>#DIV/0!</v>
      </c>
      <c r="F20" s="873">
        <f>'Build Annualized - Current'!F20</f>
        <v>0</v>
      </c>
      <c r="G20" s="380" t="e">
        <f t="shared" si="1"/>
        <v>#DIV/0!</v>
      </c>
      <c r="H20" s="499">
        <v>30</v>
      </c>
      <c r="I20" s="500">
        <f t="shared" si="3"/>
        <v>4.4649922293402963E-2</v>
      </c>
      <c r="J20" s="497" t="e">
        <f t="shared" si="2"/>
        <v>#DIV/0!</v>
      </c>
      <c r="K20" s="497"/>
      <c r="L20" s="497"/>
      <c r="M20" s="497"/>
      <c r="N20" s="497"/>
      <c r="O20" s="497"/>
      <c r="P20" s="500"/>
      <c r="Q20" s="215"/>
      <c r="R20" s="216"/>
      <c r="S20" s="215"/>
      <c r="T20" s="215"/>
      <c r="U20" s="215"/>
      <c r="V20" s="215"/>
      <c r="W20" s="215"/>
      <c r="X20" s="215"/>
      <c r="Y20" s="215"/>
    </row>
    <row r="21" spans="1:25" s="11" customFormat="1" ht="15" customHeight="1" x14ac:dyDescent="0.2">
      <c r="A21" s="356" t="str">
        <f>'SCC List'!A17:B17</f>
        <v>20 STATIONS, STOPS, TERMINALS, INTERMODAL (number)</v>
      </c>
      <c r="B21" s="357"/>
      <c r="C21" s="504">
        <f>'Build Main'!C21</f>
        <v>0</v>
      </c>
      <c r="D21" s="492">
        <f>'Build Main'!J21</f>
        <v>0</v>
      </c>
      <c r="E21" s="505" t="e">
        <f t="shared" si="0"/>
        <v>#DIV/0!</v>
      </c>
      <c r="F21" s="493">
        <f>SUM(F22:F28)</f>
        <v>0</v>
      </c>
      <c r="G21" s="381" t="e">
        <f t="shared" si="1"/>
        <v>#DIV/0!</v>
      </c>
      <c r="H21" s="500"/>
      <c r="I21" s="500"/>
      <c r="J21" s="492" t="e">
        <f>SUM(J22:J28)</f>
        <v>#DIV/0!</v>
      </c>
      <c r="K21" s="567"/>
      <c r="L21" s="567"/>
      <c r="M21" s="567"/>
      <c r="N21" s="567"/>
      <c r="O21" s="567"/>
      <c r="P21" s="500"/>
      <c r="Q21" s="18"/>
      <c r="R21" s="214"/>
      <c r="S21" s="18"/>
      <c r="T21" s="18"/>
      <c r="U21" s="18"/>
      <c r="V21" s="18"/>
      <c r="W21" s="18"/>
      <c r="X21" s="18"/>
      <c r="Y21" s="18"/>
    </row>
    <row r="22" spans="1:25" s="12" customFormat="1" ht="17.100000000000001" customHeight="1" x14ac:dyDescent="0.2">
      <c r="A22" s="360">
        <f>'SCC List'!A18</f>
        <v>20.010000000000002</v>
      </c>
      <c r="B22" s="361" t="str">
        <f>'SCC List'!B18</f>
        <v>At-grade station, stop, shelter, mall, terminal, platform</v>
      </c>
      <c r="C22" s="506">
        <f>'Build Main'!C22</f>
        <v>0</v>
      </c>
      <c r="D22" s="497">
        <f>'Build Main'!J22</f>
        <v>0</v>
      </c>
      <c r="E22" s="498" t="e">
        <f t="shared" si="0"/>
        <v>#DIV/0!</v>
      </c>
      <c r="F22" s="873">
        <f>'Build Annualized - Current'!F22</f>
        <v>0</v>
      </c>
      <c r="G22" s="380" t="e">
        <f t="shared" si="1"/>
        <v>#DIV/0!</v>
      </c>
      <c r="H22" s="499">
        <v>70</v>
      </c>
      <c r="I22" s="500">
        <f t="shared" si="3"/>
        <v>2.666764853825963E-2</v>
      </c>
      <c r="J22" s="497" t="e">
        <f t="shared" ref="J22:J28" si="4">SUM(G22*I22)</f>
        <v>#DIV/0!</v>
      </c>
      <c r="K22" s="164" t="s">
        <v>257</v>
      </c>
      <c r="L22" s="207"/>
      <c r="M22" s="560">
        <f>L22*I22</f>
        <v>0</v>
      </c>
      <c r="N22" s="560"/>
      <c r="O22" s="560"/>
      <c r="P22" s="500" t="s">
        <v>254</v>
      </c>
      <c r="Q22" s="974" t="str">
        <f>IF(OR(K22="",K22="No"),"","Describe sustainable design features in the SCC ALI 20.01 field of the 'Project Description' worksheet.")</f>
        <v/>
      </c>
      <c r="R22" s="975"/>
      <c r="S22" s="975"/>
      <c r="T22" s="975"/>
      <c r="U22" s="975"/>
      <c r="V22" s="975"/>
      <c r="W22" s="975"/>
      <c r="X22" s="975"/>
      <c r="Y22" s="975"/>
    </row>
    <row r="23" spans="1:25" s="12" customFormat="1" ht="17.100000000000001" customHeight="1" x14ac:dyDescent="0.2">
      <c r="A23" s="360">
        <f>'SCC List'!A19</f>
        <v>20.02</v>
      </c>
      <c r="B23" s="361" t="str">
        <f>'SCC List'!B19</f>
        <v>Aerial station, stop, shelter, mall, terminal, platform</v>
      </c>
      <c r="C23" s="506">
        <f>'Build Main'!C23</f>
        <v>0</v>
      </c>
      <c r="D23" s="497">
        <f>'Build Main'!J23</f>
        <v>0</v>
      </c>
      <c r="E23" s="498" t="e">
        <f t="shared" si="0"/>
        <v>#DIV/0!</v>
      </c>
      <c r="F23" s="873">
        <f>'Build Annualized - Current'!F23</f>
        <v>0</v>
      </c>
      <c r="G23" s="380" t="e">
        <f t="shared" si="1"/>
        <v>#DIV/0!</v>
      </c>
      <c r="H23" s="499">
        <v>70</v>
      </c>
      <c r="I23" s="500">
        <f t="shared" si="3"/>
        <v>2.666764853825963E-2</v>
      </c>
      <c r="J23" s="497" t="e">
        <f t="shared" si="4"/>
        <v>#DIV/0!</v>
      </c>
      <c r="K23" s="164" t="s">
        <v>257</v>
      </c>
      <c r="L23" s="207"/>
      <c r="M23" s="560">
        <f>L23*I23</f>
        <v>0</v>
      </c>
      <c r="N23" s="560"/>
      <c r="O23" s="560"/>
      <c r="P23" s="500" t="s">
        <v>254</v>
      </c>
      <c r="Q23" s="974" t="str">
        <f>IF(OR(K23="",K23="No"),"","Describe sustainable design features in the SCC ALI 20.02 field of the 'Project Description' worksheet.")</f>
        <v/>
      </c>
      <c r="R23" s="975"/>
      <c r="S23" s="975"/>
      <c r="T23" s="975"/>
      <c r="U23" s="975"/>
      <c r="V23" s="975"/>
      <c r="W23" s="975"/>
      <c r="X23" s="975"/>
      <c r="Y23" s="975"/>
    </row>
    <row r="24" spans="1:25" s="12" customFormat="1" ht="17.100000000000001" customHeight="1" x14ac:dyDescent="0.2">
      <c r="A24" s="360">
        <f>'SCC List'!A20</f>
        <v>20.03</v>
      </c>
      <c r="B24" s="361" t="str">
        <f>'SCC List'!B20</f>
        <v xml:space="preserve">Underground station, stop, shelter, mall, terminal, platform </v>
      </c>
      <c r="C24" s="506">
        <f>'Build Main'!C24</f>
        <v>0</v>
      </c>
      <c r="D24" s="497">
        <f>'Build Main'!J24</f>
        <v>0</v>
      </c>
      <c r="E24" s="498" t="e">
        <f t="shared" si="0"/>
        <v>#DIV/0!</v>
      </c>
      <c r="F24" s="873">
        <f>'Build Annualized - Current'!F24</f>
        <v>0</v>
      </c>
      <c r="G24" s="380" t="e">
        <f t="shared" si="1"/>
        <v>#DIV/0!</v>
      </c>
      <c r="H24" s="499">
        <v>125</v>
      </c>
      <c r="I24" s="500">
        <f t="shared" si="3"/>
        <v>2.1837287967944062E-2</v>
      </c>
      <c r="J24" s="497" t="e">
        <f t="shared" si="4"/>
        <v>#DIV/0!</v>
      </c>
      <c r="K24" s="164" t="s">
        <v>257</v>
      </c>
      <c r="L24" s="207"/>
      <c r="M24" s="560">
        <f>L24*I24</f>
        <v>0</v>
      </c>
      <c r="N24" s="560"/>
      <c r="O24" s="560"/>
      <c r="P24" s="500" t="s">
        <v>254</v>
      </c>
      <c r="Q24" s="974" t="str">
        <f>IF(OR(K24="",K24="No"),"","Describe sustainable design features in the SCC ALI 20.03 field of the 'Project Description' worksheet.")</f>
        <v/>
      </c>
      <c r="R24" s="975"/>
      <c r="S24" s="975"/>
      <c r="T24" s="975"/>
      <c r="U24" s="975"/>
      <c r="V24" s="975"/>
      <c r="W24" s="975"/>
      <c r="X24" s="975"/>
      <c r="Y24" s="975"/>
    </row>
    <row r="25" spans="1:25" s="12" customFormat="1" ht="17.100000000000001" customHeight="1" x14ac:dyDescent="0.2">
      <c r="A25" s="360">
        <f>'SCC List'!A21</f>
        <v>20.04</v>
      </c>
      <c r="B25" s="361" t="str">
        <f>'SCC List'!B21</f>
        <v xml:space="preserve">Other stations, landings, terminals:  Intermodal, ferry, trolley, etc. </v>
      </c>
      <c r="C25" s="507">
        <f>'Build Main'!C25</f>
        <v>0</v>
      </c>
      <c r="D25" s="497">
        <f>'Build Main'!J25</f>
        <v>0</v>
      </c>
      <c r="E25" s="498" t="e">
        <f t="shared" si="0"/>
        <v>#DIV/0!</v>
      </c>
      <c r="F25" s="873">
        <f>'Build Annualized - Current'!F25</f>
        <v>0</v>
      </c>
      <c r="G25" s="380" t="e">
        <f t="shared" si="1"/>
        <v>#DIV/0!</v>
      </c>
      <c r="H25" s="499">
        <v>70</v>
      </c>
      <c r="I25" s="500">
        <f t="shared" si="3"/>
        <v>2.666764853825963E-2</v>
      </c>
      <c r="J25" s="497" t="e">
        <f t="shared" si="4"/>
        <v>#DIV/0!</v>
      </c>
      <c r="K25" s="164" t="s">
        <v>257</v>
      </c>
      <c r="L25" s="207"/>
      <c r="M25" s="560">
        <f>L25*I25</f>
        <v>0</v>
      </c>
      <c r="N25" s="560"/>
      <c r="O25" s="560"/>
      <c r="P25" s="500" t="s">
        <v>254</v>
      </c>
      <c r="Q25" s="974" t="str">
        <f>IF(OR(K25="",K25="No"),"","Describe sustainable design features in the SCC ALI 20.04 field of the 'Project Description' worksheet.")</f>
        <v/>
      </c>
      <c r="R25" s="975"/>
      <c r="S25" s="975"/>
      <c r="T25" s="975"/>
      <c r="U25" s="975"/>
      <c r="V25" s="975"/>
      <c r="W25" s="975"/>
      <c r="X25" s="975"/>
      <c r="Y25" s="975"/>
    </row>
    <row r="26" spans="1:25" s="12" customFormat="1" ht="17.100000000000001" customHeight="1" x14ac:dyDescent="0.2">
      <c r="A26" s="508">
        <f>'SCC List'!A22</f>
        <v>20.05</v>
      </c>
      <c r="B26" s="377" t="str">
        <f>'SCC List'!B22</f>
        <v xml:space="preserve">Joint development </v>
      </c>
      <c r="C26" s="509"/>
      <c r="D26" s="510">
        <f>'Build Main'!J26</f>
        <v>0</v>
      </c>
      <c r="E26" s="511" t="e">
        <f t="shared" si="0"/>
        <v>#DIV/0!</v>
      </c>
      <c r="F26" s="873">
        <f>'Build Annualized - Current'!F26</f>
        <v>0</v>
      </c>
      <c r="G26" s="512" t="e">
        <f t="shared" si="1"/>
        <v>#DIV/0!</v>
      </c>
      <c r="H26" s="513">
        <v>70</v>
      </c>
      <c r="I26" s="514">
        <f t="shared" si="3"/>
        <v>2.666764853825963E-2</v>
      </c>
      <c r="J26" s="560" t="e">
        <f t="shared" si="4"/>
        <v>#DIV/0!</v>
      </c>
      <c r="K26" s="210" t="s">
        <v>257</v>
      </c>
      <c r="L26" s="207"/>
      <c r="M26" s="560">
        <f>L26*I26</f>
        <v>0</v>
      </c>
      <c r="N26" s="560"/>
      <c r="O26" s="560"/>
      <c r="P26" s="514" t="s">
        <v>255</v>
      </c>
      <c r="Q26" s="972" t="str">
        <f>IF(OR(K26="",K26="No"),"","All proposed joint development activities must be consistent with FTA’s Joint Development Circular.")</f>
        <v/>
      </c>
      <c r="R26" s="973"/>
      <c r="S26" s="973"/>
      <c r="T26" s="973"/>
      <c r="U26" s="973"/>
      <c r="V26" s="973"/>
      <c r="W26" s="973"/>
      <c r="X26" s="973"/>
      <c r="Y26" s="973"/>
    </row>
    <row r="27" spans="1:25" s="12" customFormat="1" ht="17.100000000000001" customHeight="1" x14ac:dyDescent="0.2">
      <c r="A27" s="360">
        <f>'SCC List'!A23</f>
        <v>20.059999999999999</v>
      </c>
      <c r="B27" s="361" t="str">
        <f>'SCC List'!B23</f>
        <v>Automobile parking multi-story structure</v>
      </c>
      <c r="C27" s="515"/>
      <c r="D27" s="868">
        <f>'Build Main'!J27</f>
        <v>0</v>
      </c>
      <c r="E27" s="498" t="e">
        <f t="shared" si="0"/>
        <v>#DIV/0!</v>
      </c>
      <c r="F27" s="873">
        <f>'Build Annualized - Current'!F27</f>
        <v>0</v>
      </c>
      <c r="G27" s="380" t="e">
        <f t="shared" si="1"/>
        <v>#DIV/0!</v>
      </c>
      <c r="H27" s="499">
        <v>50</v>
      </c>
      <c r="I27" s="500">
        <f t="shared" si="3"/>
        <v>3.1823209703696564E-2</v>
      </c>
      <c r="J27" s="497" t="e">
        <f t="shared" si="4"/>
        <v>#DIV/0!</v>
      </c>
      <c r="K27" s="567"/>
      <c r="L27" s="567"/>
      <c r="M27" s="567"/>
      <c r="N27" s="567"/>
      <c r="O27" s="567"/>
      <c r="P27" s="500"/>
      <c r="Q27" s="215"/>
      <c r="R27" s="216"/>
      <c r="S27" s="215"/>
      <c r="T27" s="215"/>
      <c r="U27" s="215"/>
      <c r="V27" s="215"/>
      <c r="W27" s="215"/>
      <c r="X27" s="215"/>
      <c r="Y27" s="215"/>
    </row>
    <row r="28" spans="1:25" s="12" customFormat="1" ht="17.100000000000001" customHeight="1" x14ac:dyDescent="0.2">
      <c r="A28" s="360">
        <f>'SCC List'!A24</f>
        <v>20.07</v>
      </c>
      <c r="B28" s="361" t="str">
        <f>'SCC List'!B24</f>
        <v>Elevators, escalators</v>
      </c>
      <c r="C28" s="515"/>
      <c r="D28" s="868">
        <f>'Build Main'!J28</f>
        <v>0</v>
      </c>
      <c r="E28" s="498" t="e">
        <f t="shared" si="0"/>
        <v>#DIV/0!</v>
      </c>
      <c r="F28" s="873">
        <f>'Build Annualized - Current'!F28</f>
        <v>0</v>
      </c>
      <c r="G28" s="380" t="e">
        <f t="shared" si="1"/>
        <v>#DIV/0!</v>
      </c>
      <c r="H28" s="499">
        <v>30</v>
      </c>
      <c r="I28" s="500">
        <f t="shared" si="3"/>
        <v>4.4649922293402963E-2</v>
      </c>
      <c r="J28" s="497" t="e">
        <f t="shared" si="4"/>
        <v>#DIV/0!</v>
      </c>
      <c r="K28" s="567"/>
      <c r="L28" s="567"/>
      <c r="M28" s="567"/>
      <c r="N28" s="567"/>
      <c r="O28" s="567"/>
      <c r="P28" s="500"/>
      <c r="Q28" s="215"/>
      <c r="R28" s="216"/>
      <c r="S28" s="215"/>
      <c r="T28" s="215"/>
      <c r="U28" s="215"/>
      <c r="V28" s="215"/>
      <c r="W28" s="215"/>
      <c r="X28" s="215"/>
      <c r="Y28" s="215"/>
    </row>
    <row r="29" spans="1:25" s="11" customFormat="1" ht="15" customHeight="1" x14ac:dyDescent="0.2">
      <c r="A29" s="356" t="str">
        <f>'SCC List'!A25</f>
        <v>30 SUPPORT FACILITIES: YARDS, SHOPS, ADMIN. BLDGS</v>
      </c>
      <c r="B29" s="357"/>
      <c r="C29" s="517"/>
      <c r="D29" s="518">
        <f>'Build Main'!J29</f>
        <v>0</v>
      </c>
      <c r="E29" s="505" t="e">
        <f t="shared" si="0"/>
        <v>#DIV/0!</v>
      </c>
      <c r="F29" s="493">
        <f>SUM(F30:F34)</f>
        <v>0</v>
      </c>
      <c r="G29" s="381" t="e">
        <f t="shared" si="1"/>
        <v>#DIV/0!</v>
      </c>
      <c r="H29" s="500"/>
      <c r="I29" s="500"/>
      <c r="J29" s="492" t="e">
        <f>SUM(J30:J34)</f>
        <v>#DIV/0!</v>
      </c>
      <c r="K29" s="567"/>
      <c r="L29" s="567"/>
      <c r="M29" s="567"/>
      <c r="N29" s="567"/>
      <c r="O29" s="567"/>
      <c r="P29" s="500"/>
      <c r="Q29" s="18"/>
      <c r="R29" s="214"/>
      <c r="S29" s="18"/>
      <c r="T29" s="18"/>
      <c r="U29" s="18"/>
      <c r="V29" s="18"/>
      <c r="W29" s="18"/>
      <c r="X29" s="18"/>
      <c r="Y29" s="18"/>
    </row>
    <row r="30" spans="1:25" s="12" customFormat="1" ht="17.100000000000001" customHeight="1" x14ac:dyDescent="0.2">
      <c r="A30" s="360">
        <f>'SCC List'!A26</f>
        <v>30.01</v>
      </c>
      <c r="B30" s="361" t="str">
        <f>'SCC List'!B26</f>
        <v>Administration Building:  Office, sales, storage, revenue counting</v>
      </c>
      <c r="C30" s="515"/>
      <c r="D30" s="516">
        <f>'Build Main'!J30</f>
        <v>0</v>
      </c>
      <c r="E30" s="498" t="e">
        <f t="shared" si="0"/>
        <v>#DIV/0!</v>
      </c>
      <c r="F30" s="873">
        <f>'Build Annualized - Current'!F30</f>
        <v>0</v>
      </c>
      <c r="G30" s="380" t="e">
        <f t="shared" si="1"/>
        <v>#DIV/0!</v>
      </c>
      <c r="H30" s="499">
        <v>50</v>
      </c>
      <c r="I30" s="500">
        <f t="shared" si="3"/>
        <v>3.1823209703696564E-2</v>
      </c>
      <c r="J30" s="497" t="e">
        <f>SUM(G30*I30)</f>
        <v>#DIV/0!</v>
      </c>
      <c r="K30" s="164" t="s">
        <v>257</v>
      </c>
      <c r="L30" s="207"/>
      <c r="M30" s="560">
        <f>L30*I30</f>
        <v>0</v>
      </c>
      <c r="N30" s="867"/>
      <c r="O30" s="560">
        <f>N30*I30</f>
        <v>0</v>
      </c>
      <c r="P30" s="500" t="s">
        <v>254</v>
      </c>
      <c r="Q30" s="974" t="str">
        <f>IF(OR(K30="",K30="No"),"","Describe sustainable design features in the SCC ALI 30.01 field of the 'Project Description' worksheet.")</f>
        <v/>
      </c>
      <c r="R30" s="975"/>
      <c r="S30" s="975"/>
      <c r="T30" s="975"/>
      <c r="U30" s="975"/>
      <c r="V30" s="975"/>
      <c r="W30" s="975"/>
      <c r="X30" s="975"/>
      <c r="Y30" s="975"/>
    </row>
    <row r="31" spans="1:25" s="12" customFormat="1" ht="17.100000000000001" customHeight="1" x14ac:dyDescent="0.2">
      <c r="A31" s="360">
        <f>'SCC List'!A27</f>
        <v>30.02</v>
      </c>
      <c r="B31" s="362" t="str">
        <f>'SCC List'!B27</f>
        <v xml:space="preserve">Light Maintenance Facility </v>
      </c>
      <c r="C31" s="515"/>
      <c r="D31" s="516">
        <f>'Build Main'!J31</f>
        <v>0</v>
      </c>
      <c r="E31" s="498" t="e">
        <f t="shared" si="0"/>
        <v>#DIV/0!</v>
      </c>
      <c r="F31" s="873">
        <f>'Build Annualized - Current'!F31</f>
        <v>0</v>
      </c>
      <c r="G31" s="380" t="e">
        <f t="shared" si="1"/>
        <v>#DIV/0!</v>
      </c>
      <c r="H31" s="499">
        <v>50</v>
      </c>
      <c r="I31" s="500">
        <f t="shared" si="3"/>
        <v>3.1823209703696564E-2</v>
      </c>
      <c r="J31" s="497" t="e">
        <f>SUM(G31*I31)</f>
        <v>#DIV/0!</v>
      </c>
      <c r="K31" s="164" t="s">
        <v>257</v>
      </c>
      <c r="L31" s="207"/>
      <c r="M31" s="560">
        <f>L31*I31</f>
        <v>0</v>
      </c>
      <c r="N31" s="867"/>
      <c r="O31" s="560">
        <f t="shared" ref="O31:O33" si="5">N31*I31</f>
        <v>0</v>
      </c>
      <c r="P31" s="500" t="s">
        <v>254</v>
      </c>
      <c r="Q31" s="974" t="str">
        <f>IF(OR(K31="",K31="No"),"","Describe sustainable design features in the SCC ALI 30.02 field of the 'Project Description' worksheet.")</f>
        <v/>
      </c>
      <c r="R31" s="975"/>
      <c r="S31" s="975"/>
      <c r="T31" s="975"/>
      <c r="U31" s="975"/>
      <c r="V31" s="975"/>
      <c r="W31" s="975"/>
      <c r="X31" s="975"/>
      <c r="Y31" s="975"/>
    </row>
    <row r="32" spans="1:25" s="12" customFormat="1" ht="17.100000000000001" customHeight="1" x14ac:dyDescent="0.2">
      <c r="A32" s="360">
        <f>'SCC List'!A28</f>
        <v>30.03</v>
      </c>
      <c r="B32" s="362" t="str">
        <f>'SCC List'!B28</f>
        <v>Heavy Maintenance Facility</v>
      </c>
      <c r="C32" s="515"/>
      <c r="D32" s="516">
        <f>'Build Main'!J32</f>
        <v>0</v>
      </c>
      <c r="E32" s="498" t="e">
        <f t="shared" si="0"/>
        <v>#DIV/0!</v>
      </c>
      <c r="F32" s="873">
        <f>'Build Annualized - Current'!F32</f>
        <v>0</v>
      </c>
      <c r="G32" s="380" t="e">
        <f t="shared" si="1"/>
        <v>#DIV/0!</v>
      </c>
      <c r="H32" s="499">
        <v>50</v>
      </c>
      <c r="I32" s="500">
        <f t="shared" si="3"/>
        <v>3.1823209703696564E-2</v>
      </c>
      <c r="J32" s="497" t="e">
        <f>SUM(G32*I32)</f>
        <v>#DIV/0!</v>
      </c>
      <c r="K32" s="164" t="s">
        <v>257</v>
      </c>
      <c r="L32" s="207"/>
      <c r="M32" s="560">
        <f>L32*I32</f>
        <v>0</v>
      </c>
      <c r="N32" s="867"/>
      <c r="O32" s="560">
        <f t="shared" si="5"/>
        <v>0</v>
      </c>
      <c r="P32" s="500" t="s">
        <v>254</v>
      </c>
      <c r="Q32" s="974" t="str">
        <f>IF(OR(K32="",K32="No"),"","Describe sustainable design features in the SCC ALI 30.03 field of the 'Project Description' worksheet.")</f>
        <v/>
      </c>
      <c r="R32" s="975"/>
      <c r="S32" s="975"/>
      <c r="T32" s="975"/>
      <c r="U32" s="975"/>
      <c r="V32" s="975"/>
      <c r="W32" s="975"/>
      <c r="X32" s="975"/>
      <c r="Y32" s="975"/>
    </row>
    <row r="33" spans="1:25" s="12" customFormat="1" ht="17.100000000000001" customHeight="1" x14ac:dyDescent="0.2">
      <c r="A33" s="360">
        <f>'SCC List'!A29</f>
        <v>30.04</v>
      </c>
      <c r="B33" s="362" t="str">
        <f>'SCC List'!B29</f>
        <v>Storage or Maintenance of Way Building</v>
      </c>
      <c r="C33" s="515"/>
      <c r="D33" s="516">
        <f>'Build Main'!J33</f>
        <v>0</v>
      </c>
      <c r="E33" s="498" t="e">
        <f t="shared" si="0"/>
        <v>#DIV/0!</v>
      </c>
      <c r="F33" s="873">
        <f>'Build Annualized - Current'!F33</f>
        <v>0</v>
      </c>
      <c r="G33" s="380" t="e">
        <f t="shared" si="1"/>
        <v>#DIV/0!</v>
      </c>
      <c r="H33" s="499">
        <v>50</v>
      </c>
      <c r="I33" s="500">
        <f t="shared" si="3"/>
        <v>3.1823209703696564E-2</v>
      </c>
      <c r="J33" s="497" t="e">
        <f>SUM(G33*I33)</f>
        <v>#DIV/0!</v>
      </c>
      <c r="K33" s="164" t="s">
        <v>257</v>
      </c>
      <c r="L33" s="207"/>
      <c r="M33" s="560">
        <f>L33*I33</f>
        <v>0</v>
      </c>
      <c r="N33" s="867"/>
      <c r="O33" s="560">
        <f t="shared" si="5"/>
        <v>0</v>
      </c>
      <c r="P33" s="500" t="s">
        <v>254</v>
      </c>
      <c r="Q33" s="974" t="str">
        <f>IF(OR(K33="",K33="No"),"","Describe sustainable design features in the SCC ALI 30.04 field of the 'Project Description' worksheet.")</f>
        <v/>
      </c>
      <c r="R33" s="975"/>
      <c r="S33" s="975"/>
      <c r="T33" s="975"/>
      <c r="U33" s="975"/>
      <c r="V33" s="975"/>
      <c r="W33" s="975"/>
      <c r="X33" s="975"/>
      <c r="Y33" s="975"/>
    </row>
    <row r="34" spans="1:25" s="12" customFormat="1" ht="17.100000000000001" customHeight="1" x14ac:dyDescent="0.2">
      <c r="A34" s="360">
        <f>'SCC List'!A30</f>
        <v>30.05</v>
      </c>
      <c r="B34" s="362" t="str">
        <f>'SCC List'!B30</f>
        <v>Yard and Yard Track</v>
      </c>
      <c r="C34" s="515"/>
      <c r="D34" s="516">
        <f>'Build Main'!J34</f>
        <v>0</v>
      </c>
      <c r="E34" s="498" t="e">
        <f t="shared" si="0"/>
        <v>#DIV/0!</v>
      </c>
      <c r="F34" s="873">
        <f>'Build Annualized - Current'!F34</f>
        <v>0</v>
      </c>
      <c r="G34" s="380" t="e">
        <f t="shared" si="1"/>
        <v>#DIV/0!</v>
      </c>
      <c r="H34" s="499">
        <v>80</v>
      </c>
      <c r="I34" s="500">
        <f t="shared" si="3"/>
        <v>2.5160705456706331E-2</v>
      </c>
      <c r="J34" s="497" t="e">
        <f>SUM(G34*I34)</f>
        <v>#DIV/0!</v>
      </c>
      <c r="K34" s="567"/>
      <c r="L34" s="567"/>
      <c r="M34" s="567"/>
      <c r="N34" s="567"/>
      <c r="O34" s="567"/>
      <c r="P34" s="500"/>
      <c r="Q34" s="215"/>
      <c r="R34" s="216"/>
      <c r="S34" s="215"/>
      <c r="T34" s="215"/>
      <c r="U34" s="215"/>
      <c r="V34" s="215"/>
      <c r="W34" s="215"/>
      <c r="X34" s="215"/>
      <c r="Y34" s="215"/>
    </row>
    <row r="35" spans="1:25" s="11" customFormat="1" ht="15" customHeight="1" x14ac:dyDescent="0.2">
      <c r="A35" s="356" t="str">
        <f>'SCC List'!A31</f>
        <v>40 SITEWORK &amp; SPECIAL CONDITIONS</v>
      </c>
      <c r="B35" s="363"/>
      <c r="C35" s="517"/>
      <c r="D35" s="518">
        <f>'Build Main'!J35</f>
        <v>0</v>
      </c>
      <c r="E35" s="505" t="e">
        <f t="shared" si="0"/>
        <v>#DIV/0!</v>
      </c>
      <c r="F35" s="493">
        <f>SUM(F36:F43)</f>
        <v>0</v>
      </c>
      <c r="G35" s="381" t="e">
        <f t="shared" si="1"/>
        <v>#DIV/0!</v>
      </c>
      <c r="H35" s="500"/>
      <c r="I35" s="500"/>
      <c r="J35" s="492" t="e">
        <f>SUM(J36:J43)</f>
        <v>#DIV/0!</v>
      </c>
      <c r="K35" s="567"/>
      <c r="L35" s="567"/>
      <c r="M35" s="567"/>
      <c r="N35" s="567"/>
      <c r="O35" s="567"/>
      <c r="P35" s="500"/>
      <c r="Q35" s="18"/>
      <c r="R35" s="214"/>
      <c r="S35" s="18"/>
      <c r="T35" s="18"/>
      <c r="U35" s="18"/>
      <c r="V35" s="18"/>
      <c r="W35" s="18"/>
      <c r="X35" s="18"/>
      <c r="Y35" s="18"/>
    </row>
    <row r="36" spans="1:25" s="12" customFormat="1" ht="17.100000000000001" customHeight="1" x14ac:dyDescent="0.2">
      <c r="A36" s="360">
        <f>'SCC List'!A32</f>
        <v>40.01</v>
      </c>
      <c r="B36" s="361" t="str">
        <f>'SCC List'!B32</f>
        <v>Demolition, Clearing, Earthwork</v>
      </c>
      <c r="C36" s="519"/>
      <c r="D36" s="516">
        <f>'Build Main'!J36</f>
        <v>0</v>
      </c>
      <c r="E36" s="498" t="e">
        <f t="shared" si="0"/>
        <v>#DIV/0!</v>
      </c>
      <c r="F36" s="873">
        <f>'Build Annualized - Current'!F36</f>
        <v>0</v>
      </c>
      <c r="G36" s="380" t="e">
        <f t="shared" si="1"/>
        <v>#DIV/0!</v>
      </c>
      <c r="H36" s="499">
        <v>125</v>
      </c>
      <c r="I36" s="500">
        <f t="shared" si="3"/>
        <v>2.1837287967944062E-2</v>
      </c>
      <c r="J36" s="497" t="e">
        <f t="shared" ref="J36:J43" si="6">SUM(G36*I36)</f>
        <v>#DIV/0!</v>
      </c>
      <c r="K36" s="567"/>
      <c r="L36" s="567"/>
      <c r="M36" s="567"/>
      <c r="N36" s="567"/>
      <c r="O36" s="567"/>
      <c r="P36" s="500"/>
      <c r="Q36" s="215"/>
      <c r="R36" s="216"/>
      <c r="S36" s="215"/>
      <c r="T36" s="215"/>
      <c r="U36" s="215"/>
      <c r="V36" s="215"/>
      <c r="W36" s="215"/>
      <c r="X36" s="215"/>
      <c r="Y36" s="215"/>
    </row>
    <row r="37" spans="1:25" s="12" customFormat="1" ht="17.100000000000001" customHeight="1" x14ac:dyDescent="0.2">
      <c r="A37" s="360">
        <f>'SCC List'!A33</f>
        <v>40.020000000000003</v>
      </c>
      <c r="B37" s="361" t="str">
        <f>'SCC List'!B33</f>
        <v>Site Utilities, Utility Relocation</v>
      </c>
      <c r="C37" s="519"/>
      <c r="D37" s="868">
        <f>'Build Main'!J37</f>
        <v>0</v>
      </c>
      <c r="E37" s="498" t="e">
        <f t="shared" si="0"/>
        <v>#DIV/0!</v>
      </c>
      <c r="F37" s="873">
        <f>'Build Annualized - Current'!F37</f>
        <v>0</v>
      </c>
      <c r="G37" s="380" t="e">
        <f t="shared" si="1"/>
        <v>#DIV/0!</v>
      </c>
      <c r="H37" s="499">
        <v>125</v>
      </c>
      <c r="I37" s="500">
        <f t="shared" si="3"/>
        <v>2.1837287967944062E-2</v>
      </c>
      <c r="J37" s="497" t="e">
        <f t="shared" si="6"/>
        <v>#DIV/0!</v>
      </c>
      <c r="K37" s="567"/>
      <c r="L37" s="567"/>
      <c r="M37" s="567"/>
      <c r="N37" s="567"/>
      <c r="O37" s="567"/>
      <c r="P37" s="500"/>
      <c r="Q37" s="215"/>
      <c r="R37" s="216"/>
      <c r="S37" s="215"/>
      <c r="T37" s="215"/>
      <c r="U37" s="215"/>
      <c r="V37" s="215"/>
      <c r="W37" s="215"/>
      <c r="X37" s="215"/>
      <c r="Y37" s="215"/>
    </row>
    <row r="38" spans="1:25" s="12" customFormat="1" ht="17.100000000000001" customHeight="1" x14ac:dyDescent="0.2">
      <c r="A38" s="360">
        <f>'SCC List'!A34</f>
        <v>40.03</v>
      </c>
      <c r="B38" s="361" t="str">
        <f>'SCC List'!B34</f>
        <v>Haz. mat'l, contam'd soil removal/mitigation, ground water treatments</v>
      </c>
      <c r="C38" s="519"/>
      <c r="D38" s="868">
        <f>'Build Main'!J38</f>
        <v>0</v>
      </c>
      <c r="E38" s="498" t="e">
        <f t="shared" si="0"/>
        <v>#DIV/0!</v>
      </c>
      <c r="F38" s="873">
        <f>'Build Annualized - Current'!F38</f>
        <v>0</v>
      </c>
      <c r="G38" s="380" t="e">
        <f t="shared" si="1"/>
        <v>#DIV/0!</v>
      </c>
      <c r="H38" s="499">
        <v>125</v>
      </c>
      <c r="I38" s="500">
        <f t="shared" si="3"/>
        <v>2.1837287967944062E-2</v>
      </c>
      <c r="J38" s="497" t="e">
        <f t="shared" si="6"/>
        <v>#DIV/0!</v>
      </c>
      <c r="K38" s="567"/>
      <c r="L38" s="567"/>
      <c r="M38" s="567"/>
      <c r="N38" s="567"/>
      <c r="O38" s="567"/>
      <c r="P38" s="500"/>
      <c r="Q38" s="215"/>
      <c r="R38" s="216"/>
      <c r="S38" s="215"/>
      <c r="T38" s="215"/>
      <c r="U38" s="215"/>
      <c r="V38" s="215"/>
      <c r="W38" s="215"/>
      <c r="X38" s="215"/>
      <c r="Y38" s="215"/>
    </row>
    <row r="39" spans="1:25" s="12" customFormat="1" ht="17.100000000000001" customHeight="1" x14ac:dyDescent="0.2">
      <c r="A39" s="360">
        <f>'SCC List'!A35</f>
        <v>40.04</v>
      </c>
      <c r="B39" s="361" t="str">
        <f>'SCC List'!B35</f>
        <v>Environmental mitigation, e.g. wetlands, historic/archeologic, parks</v>
      </c>
      <c r="C39" s="519"/>
      <c r="D39" s="868">
        <f>'Build Main'!J39</f>
        <v>0</v>
      </c>
      <c r="E39" s="498" t="e">
        <f t="shared" si="0"/>
        <v>#DIV/0!</v>
      </c>
      <c r="F39" s="873">
        <f>'Build Annualized - Current'!F39</f>
        <v>0</v>
      </c>
      <c r="G39" s="380" t="e">
        <f t="shared" si="1"/>
        <v>#DIV/0!</v>
      </c>
      <c r="H39" s="499">
        <v>125</v>
      </c>
      <c r="I39" s="500">
        <f t="shared" si="3"/>
        <v>2.1837287967944062E-2</v>
      </c>
      <c r="J39" s="497" t="e">
        <f t="shared" si="6"/>
        <v>#DIV/0!</v>
      </c>
      <c r="K39" s="567"/>
      <c r="L39" s="567"/>
      <c r="M39" s="567"/>
      <c r="N39" s="567"/>
      <c r="O39" s="567"/>
      <c r="P39" s="500"/>
      <c r="Q39" s="215"/>
      <c r="R39" s="216"/>
      <c r="S39" s="215"/>
      <c r="T39" s="215"/>
      <c r="U39" s="215"/>
      <c r="V39" s="215"/>
      <c r="W39" s="215"/>
      <c r="X39" s="215"/>
      <c r="Y39" s="215"/>
    </row>
    <row r="40" spans="1:25" s="12" customFormat="1" ht="17.100000000000001" customHeight="1" x14ac:dyDescent="0.2">
      <c r="A40" s="360">
        <f>'SCC List'!A36</f>
        <v>40.049999999999997</v>
      </c>
      <c r="B40" s="361" t="str">
        <f>'SCC List'!B36</f>
        <v>Site structures including retaining walls, sound walls</v>
      </c>
      <c r="C40" s="519"/>
      <c r="D40" s="516">
        <f>'Build Main'!J40</f>
        <v>0</v>
      </c>
      <c r="E40" s="498" t="e">
        <f t="shared" si="0"/>
        <v>#DIV/0!</v>
      </c>
      <c r="F40" s="873">
        <f>'Build Annualized - Current'!F40</f>
        <v>0</v>
      </c>
      <c r="G40" s="380" t="e">
        <f t="shared" si="1"/>
        <v>#DIV/0!</v>
      </c>
      <c r="H40" s="499">
        <v>80</v>
      </c>
      <c r="I40" s="500">
        <f t="shared" si="3"/>
        <v>2.5160705456706331E-2</v>
      </c>
      <c r="J40" s="497" t="e">
        <f t="shared" si="6"/>
        <v>#DIV/0!</v>
      </c>
      <c r="K40" s="567"/>
      <c r="L40" s="567"/>
      <c r="M40" s="567"/>
      <c r="N40" s="567"/>
      <c r="O40" s="567"/>
      <c r="P40" s="500"/>
      <c r="Q40" s="215"/>
      <c r="R40" s="216"/>
      <c r="S40" s="215"/>
      <c r="T40" s="215"/>
      <c r="U40" s="215"/>
      <c r="V40" s="215"/>
      <c r="W40" s="215"/>
      <c r="X40" s="215"/>
      <c r="Y40" s="215"/>
    </row>
    <row r="41" spans="1:25" s="12" customFormat="1" ht="17.100000000000001" customHeight="1" x14ac:dyDescent="0.2">
      <c r="A41" s="508">
        <f>'SCC List'!A37</f>
        <v>40.06</v>
      </c>
      <c r="B41" s="520" t="str">
        <f>'SCC List'!B37</f>
        <v>Pedestrian / bike access and accommodation, landscaping</v>
      </c>
      <c r="C41" s="521"/>
      <c r="D41" s="869">
        <f>'Build Main'!J41</f>
        <v>0</v>
      </c>
      <c r="E41" s="511" t="e">
        <f t="shared" si="0"/>
        <v>#DIV/0!</v>
      </c>
      <c r="F41" s="873">
        <f>'Build Annualized - Current'!F41</f>
        <v>0</v>
      </c>
      <c r="G41" s="512" t="e">
        <f t="shared" si="1"/>
        <v>#DIV/0!</v>
      </c>
      <c r="H41" s="513">
        <v>20</v>
      </c>
      <c r="I41" s="514">
        <f t="shared" si="3"/>
        <v>6.1156718125290402E-2</v>
      </c>
      <c r="J41" s="560" t="e">
        <f t="shared" si="6"/>
        <v>#DIV/0!</v>
      </c>
      <c r="K41" s="210" t="s">
        <v>257</v>
      </c>
      <c r="L41" s="207"/>
      <c r="M41" s="560">
        <f>L41*I41</f>
        <v>0</v>
      </c>
      <c r="N41" s="560"/>
      <c r="O41" s="560"/>
      <c r="P41" s="858" t="s">
        <v>287</v>
      </c>
      <c r="Q41" s="976" t="str">
        <f>IF(OR(K41="",K41="No"),"","All proposed bicycle and pedestrian improvements must be consistent with FTA’s Bicycle and Pedestrian policy.")</f>
        <v/>
      </c>
      <c r="R41" s="977"/>
      <c r="S41" s="977"/>
      <c r="T41" s="977"/>
      <c r="U41" s="977"/>
      <c r="V41" s="977"/>
      <c r="W41" s="977"/>
      <c r="X41" s="977"/>
      <c r="Y41" s="977"/>
    </row>
    <row r="42" spans="1:25" s="12" customFormat="1" ht="17.100000000000001" customHeight="1" x14ac:dyDescent="0.2">
      <c r="A42" s="360">
        <f>'SCC List'!A38</f>
        <v>40.07</v>
      </c>
      <c r="B42" s="364" t="str">
        <f>'SCC List'!B38</f>
        <v>Automobile, bus, van accessways including roads, parking lots</v>
      </c>
      <c r="C42" s="519"/>
      <c r="D42" s="868">
        <f>'Build Main'!J42</f>
        <v>0</v>
      </c>
      <c r="E42" s="498" t="e">
        <f t="shared" si="0"/>
        <v>#DIV/0!</v>
      </c>
      <c r="F42" s="873">
        <f>'Build Annualized - Current'!F42</f>
        <v>0</v>
      </c>
      <c r="G42" s="380" t="e">
        <f t="shared" si="1"/>
        <v>#DIV/0!</v>
      </c>
      <c r="H42" s="499">
        <v>20</v>
      </c>
      <c r="I42" s="500">
        <f t="shared" si="3"/>
        <v>6.1156718125290402E-2</v>
      </c>
      <c r="J42" s="497" t="e">
        <f t="shared" si="6"/>
        <v>#DIV/0!</v>
      </c>
      <c r="K42" s="567"/>
      <c r="L42" s="567"/>
      <c r="M42" s="567"/>
      <c r="N42" s="567"/>
      <c r="O42" s="567"/>
      <c r="P42" s="500"/>
      <c r="Q42" s="215"/>
      <c r="R42" s="216"/>
      <c r="S42" s="215"/>
      <c r="T42" s="215"/>
      <c r="U42" s="215"/>
      <c r="V42" s="215"/>
      <c r="W42" s="215"/>
      <c r="X42" s="215"/>
      <c r="Y42" s="215"/>
    </row>
    <row r="43" spans="1:25" s="12" customFormat="1" ht="17.100000000000001" customHeight="1" x14ac:dyDescent="0.2">
      <c r="A43" s="360">
        <f>'SCC List'!A39</f>
        <v>40.08</v>
      </c>
      <c r="B43" s="361" t="str">
        <f>'SCC List'!B39</f>
        <v>Temporary Facilities and other indirect costs during construction</v>
      </c>
      <c r="C43" s="519"/>
      <c r="D43" s="868">
        <f>'Build Main'!J43</f>
        <v>0</v>
      </c>
      <c r="E43" s="498" t="e">
        <f t="shared" si="0"/>
        <v>#DIV/0!</v>
      </c>
      <c r="F43" s="873">
        <f>'Build Annualized - Current'!F43</f>
        <v>0</v>
      </c>
      <c r="G43" s="380" t="e">
        <f t="shared" si="1"/>
        <v>#DIV/0!</v>
      </c>
      <c r="H43" s="499">
        <v>100</v>
      </c>
      <c r="I43" s="500">
        <f t="shared" si="3"/>
        <v>2.3202743537626972E-2</v>
      </c>
      <c r="J43" s="497" t="e">
        <f t="shared" si="6"/>
        <v>#DIV/0!</v>
      </c>
      <c r="K43" s="567"/>
      <c r="L43" s="567"/>
      <c r="M43" s="567"/>
      <c r="N43" s="567"/>
      <c r="O43" s="567"/>
      <c r="P43" s="500"/>
      <c r="Q43" s="215"/>
      <c r="R43" s="216"/>
      <c r="S43" s="215"/>
      <c r="T43" s="215"/>
      <c r="U43" s="215"/>
      <c r="V43" s="215"/>
      <c r="W43" s="215"/>
      <c r="X43" s="215"/>
      <c r="Y43" s="215"/>
    </row>
    <row r="44" spans="1:25" s="11" customFormat="1" ht="15" customHeight="1" x14ac:dyDescent="0.2">
      <c r="A44" s="356" t="str">
        <f>'SCC List'!A40</f>
        <v>50  SYSTEMS</v>
      </c>
      <c r="B44" s="357"/>
      <c r="C44" s="517"/>
      <c r="D44" s="518">
        <f>'Build Main'!J44</f>
        <v>0</v>
      </c>
      <c r="E44" s="505" t="e">
        <f t="shared" si="0"/>
        <v>#DIV/0!</v>
      </c>
      <c r="F44" s="493">
        <f>SUM(F45:F51)</f>
        <v>0</v>
      </c>
      <c r="G44" s="381" t="e">
        <f t="shared" si="1"/>
        <v>#DIV/0!</v>
      </c>
      <c r="H44" s="500"/>
      <c r="I44" s="500"/>
      <c r="J44" s="492" t="e">
        <f>SUM(J45:J51)</f>
        <v>#DIV/0!</v>
      </c>
      <c r="K44" s="567"/>
      <c r="L44" s="567"/>
      <c r="M44" s="567"/>
      <c r="N44" s="567"/>
      <c r="O44" s="567"/>
      <c r="P44" s="500"/>
      <c r="Q44" s="18"/>
      <c r="R44" s="214"/>
      <c r="S44" s="18"/>
      <c r="T44" s="18"/>
      <c r="U44" s="18"/>
      <c r="V44" s="18"/>
      <c r="W44" s="18"/>
      <c r="X44" s="18"/>
      <c r="Y44" s="18"/>
    </row>
    <row r="45" spans="1:25" s="12" customFormat="1" ht="17.100000000000001" customHeight="1" x14ac:dyDescent="0.2">
      <c r="A45" s="360">
        <f>'SCC List'!A41</f>
        <v>50.01</v>
      </c>
      <c r="B45" s="361" t="str">
        <f>'SCC List'!B41</f>
        <v>Train control and signals</v>
      </c>
      <c r="C45" s="502"/>
      <c r="D45" s="516">
        <f>'Build Main'!J45</f>
        <v>0</v>
      </c>
      <c r="E45" s="498" t="e">
        <f t="shared" si="0"/>
        <v>#DIV/0!</v>
      </c>
      <c r="F45" s="873">
        <f>'Build Annualized - Current'!F45</f>
        <v>0</v>
      </c>
      <c r="G45" s="380" t="e">
        <f t="shared" si="1"/>
        <v>#DIV/0!</v>
      </c>
      <c r="H45" s="499">
        <v>30</v>
      </c>
      <c r="I45" s="500">
        <f t="shared" si="3"/>
        <v>4.4649922293402963E-2</v>
      </c>
      <c r="J45" s="497" t="e">
        <f t="shared" ref="J45:J51" si="7">SUM(G45*I45)</f>
        <v>#DIV/0!</v>
      </c>
      <c r="K45" s="567"/>
      <c r="L45" s="567"/>
      <c r="M45" s="567"/>
      <c r="N45" s="567"/>
      <c r="O45" s="567"/>
      <c r="P45" s="500"/>
      <c r="Q45" s="215"/>
      <c r="R45" s="216"/>
      <c r="S45" s="215"/>
      <c r="T45" s="215"/>
      <c r="U45" s="215"/>
      <c r="V45" s="215"/>
      <c r="W45" s="215"/>
      <c r="X45" s="215"/>
      <c r="Y45" s="215"/>
    </row>
    <row r="46" spans="1:25" s="12" customFormat="1" ht="17.100000000000001" customHeight="1" x14ac:dyDescent="0.2">
      <c r="A46" s="360">
        <f>'SCC List'!A42</f>
        <v>50.02</v>
      </c>
      <c r="B46" s="361" t="str">
        <f>'SCC List'!B42</f>
        <v>Traffic signals and crossing protection</v>
      </c>
      <c r="C46" s="519"/>
      <c r="D46" s="516">
        <f>'Build Main'!J46</f>
        <v>0</v>
      </c>
      <c r="E46" s="498" t="e">
        <f t="shared" si="0"/>
        <v>#DIV/0!</v>
      </c>
      <c r="F46" s="873">
        <f>'Build Annualized - Current'!F46</f>
        <v>0</v>
      </c>
      <c r="G46" s="380" t="e">
        <f t="shared" si="1"/>
        <v>#DIV/0!</v>
      </c>
      <c r="H46" s="499">
        <v>30</v>
      </c>
      <c r="I46" s="500">
        <f t="shared" si="3"/>
        <v>4.4649922293402963E-2</v>
      </c>
      <c r="J46" s="497" t="e">
        <f t="shared" si="7"/>
        <v>#DIV/0!</v>
      </c>
      <c r="K46" s="567"/>
      <c r="L46" s="567"/>
      <c r="M46" s="567"/>
      <c r="N46" s="567"/>
      <c r="O46" s="567"/>
      <c r="P46" s="500"/>
      <c r="Q46" s="215"/>
      <c r="R46" s="216"/>
      <c r="S46" s="215"/>
      <c r="T46" s="215"/>
      <c r="U46" s="215"/>
      <c r="V46" s="215"/>
      <c r="W46" s="215"/>
      <c r="X46" s="215"/>
      <c r="Y46" s="215"/>
    </row>
    <row r="47" spans="1:25" s="12" customFormat="1" ht="17.100000000000001" customHeight="1" x14ac:dyDescent="0.2">
      <c r="A47" s="360">
        <f>'SCC List'!A43</f>
        <v>50.03</v>
      </c>
      <c r="B47" s="361" t="str">
        <f>'SCC List'!B43</f>
        <v xml:space="preserve">Traction power supply:  substations </v>
      </c>
      <c r="C47" s="519"/>
      <c r="D47" s="516">
        <f>'Build Main'!J47</f>
        <v>0</v>
      </c>
      <c r="E47" s="498" t="e">
        <f t="shared" si="0"/>
        <v>#DIV/0!</v>
      </c>
      <c r="F47" s="873">
        <f>'Build Annualized - Current'!F47</f>
        <v>0</v>
      </c>
      <c r="G47" s="380" t="e">
        <f t="shared" si="1"/>
        <v>#DIV/0!</v>
      </c>
      <c r="H47" s="499">
        <v>50</v>
      </c>
      <c r="I47" s="500">
        <f t="shared" si="3"/>
        <v>3.1823209703696564E-2</v>
      </c>
      <c r="J47" s="497" t="e">
        <f t="shared" si="7"/>
        <v>#DIV/0!</v>
      </c>
      <c r="K47" s="567"/>
      <c r="L47" s="567"/>
      <c r="M47" s="567"/>
      <c r="N47" s="567"/>
      <c r="O47" s="567"/>
      <c r="P47" s="500"/>
      <c r="Q47" s="215"/>
      <c r="R47" s="216"/>
      <c r="S47" s="215"/>
      <c r="T47" s="215"/>
      <c r="U47" s="215"/>
      <c r="V47" s="215"/>
      <c r="W47" s="215"/>
      <c r="X47" s="215"/>
      <c r="Y47" s="215"/>
    </row>
    <row r="48" spans="1:25" s="12" customFormat="1" ht="17.100000000000001" customHeight="1" x14ac:dyDescent="0.2">
      <c r="A48" s="360">
        <f>'SCC List'!A44</f>
        <v>50.04</v>
      </c>
      <c r="B48" s="361" t="str">
        <f>'SCC List'!B44</f>
        <v>Traction power distribution:  catenary and third rail</v>
      </c>
      <c r="C48" s="519"/>
      <c r="D48" s="516">
        <f>'Build Main'!J48</f>
        <v>0</v>
      </c>
      <c r="E48" s="498" t="e">
        <f t="shared" si="0"/>
        <v>#DIV/0!</v>
      </c>
      <c r="F48" s="873">
        <f>'Build Annualized - Current'!F48</f>
        <v>0</v>
      </c>
      <c r="G48" s="380" t="e">
        <f t="shared" si="1"/>
        <v>#DIV/0!</v>
      </c>
      <c r="H48" s="499">
        <v>30</v>
      </c>
      <c r="I48" s="500">
        <f t="shared" si="3"/>
        <v>4.4649922293402963E-2</v>
      </c>
      <c r="J48" s="497" t="e">
        <f t="shared" si="7"/>
        <v>#DIV/0!</v>
      </c>
      <c r="K48" s="567"/>
      <c r="L48" s="567"/>
      <c r="M48" s="567"/>
      <c r="N48" s="567"/>
      <c r="O48" s="567"/>
      <c r="P48" s="500"/>
      <c r="Q48" s="215"/>
      <c r="R48" s="216"/>
      <c r="S48" s="215"/>
      <c r="T48" s="215"/>
      <c r="U48" s="215"/>
      <c r="V48" s="215"/>
      <c r="W48" s="215"/>
      <c r="X48" s="215"/>
      <c r="Y48" s="215"/>
    </row>
    <row r="49" spans="1:75" s="12" customFormat="1" ht="17.100000000000001" customHeight="1" x14ac:dyDescent="0.2">
      <c r="A49" s="360">
        <f>'SCC List'!A45</f>
        <v>50.05</v>
      </c>
      <c r="B49" s="361" t="str">
        <f>'SCC List'!B45</f>
        <v>Communications</v>
      </c>
      <c r="C49" s="519"/>
      <c r="D49" s="516">
        <f>'Build Main'!J49</f>
        <v>0</v>
      </c>
      <c r="E49" s="498" t="e">
        <f t="shared" si="0"/>
        <v>#DIV/0!</v>
      </c>
      <c r="F49" s="873">
        <f>'Build Annualized - Current'!F49</f>
        <v>0</v>
      </c>
      <c r="G49" s="380" t="e">
        <f t="shared" si="1"/>
        <v>#DIV/0!</v>
      </c>
      <c r="H49" s="499">
        <v>20</v>
      </c>
      <c r="I49" s="500">
        <f t="shared" si="3"/>
        <v>6.1156718125290402E-2</v>
      </c>
      <c r="J49" s="497" t="e">
        <f t="shared" si="7"/>
        <v>#DIV/0!</v>
      </c>
      <c r="K49" s="567"/>
      <c r="L49" s="567"/>
      <c r="M49" s="567"/>
      <c r="N49" s="567"/>
      <c r="O49" s="567"/>
      <c r="P49" s="500"/>
      <c r="Q49" s="215"/>
      <c r="R49" s="216"/>
      <c r="S49" s="215"/>
      <c r="T49" s="215"/>
      <c r="U49" s="215"/>
      <c r="V49" s="215"/>
      <c r="W49" s="215"/>
      <c r="X49" s="215"/>
      <c r="Y49" s="215"/>
    </row>
    <row r="50" spans="1:75" s="12" customFormat="1" ht="17.100000000000001" customHeight="1" x14ac:dyDescent="0.2">
      <c r="A50" s="360">
        <f>'SCC List'!A46</f>
        <v>50.06</v>
      </c>
      <c r="B50" s="361" t="str">
        <f>'SCC List'!B46</f>
        <v>Fare collection system and equipment</v>
      </c>
      <c r="C50" s="519"/>
      <c r="D50" s="516">
        <f>'Build Main'!J50</f>
        <v>0</v>
      </c>
      <c r="E50" s="498" t="e">
        <f t="shared" si="0"/>
        <v>#DIV/0!</v>
      </c>
      <c r="F50" s="873">
        <f>'Build Annualized - Current'!F50</f>
        <v>0</v>
      </c>
      <c r="G50" s="380" t="e">
        <f t="shared" si="1"/>
        <v>#DIV/0!</v>
      </c>
      <c r="H50" s="499">
        <v>25</v>
      </c>
      <c r="I50" s="500">
        <f t="shared" si="3"/>
        <v>5.1220438417394744E-2</v>
      </c>
      <c r="J50" s="497" t="e">
        <f t="shared" si="7"/>
        <v>#DIV/0!</v>
      </c>
      <c r="K50" s="567"/>
      <c r="L50" s="567"/>
      <c r="M50" s="567"/>
      <c r="N50" s="567"/>
      <c r="O50" s="567"/>
      <c r="P50" s="500"/>
      <c r="Q50" s="215"/>
      <c r="R50" s="216"/>
      <c r="S50" s="215"/>
      <c r="T50" s="215"/>
      <c r="U50" s="215"/>
      <c r="V50" s="215"/>
      <c r="W50" s="215"/>
      <c r="X50" s="215"/>
      <c r="Y50" s="215"/>
    </row>
    <row r="51" spans="1:75" s="12" customFormat="1" ht="17.100000000000001" customHeight="1" x14ac:dyDescent="0.2">
      <c r="A51" s="360">
        <f>'SCC List'!A47</f>
        <v>50.07</v>
      </c>
      <c r="B51" s="361" t="str">
        <f>'SCC List'!B47</f>
        <v>Central Control</v>
      </c>
      <c r="C51" s="522"/>
      <c r="D51" s="516">
        <f>'Build Main'!J51</f>
        <v>0</v>
      </c>
      <c r="E51" s="498" t="e">
        <f t="shared" si="0"/>
        <v>#DIV/0!</v>
      </c>
      <c r="F51" s="873">
        <f>'Build Annualized - Current'!F51</f>
        <v>0</v>
      </c>
      <c r="G51" s="380" t="e">
        <f t="shared" si="1"/>
        <v>#DIV/0!</v>
      </c>
      <c r="H51" s="499">
        <v>30</v>
      </c>
      <c r="I51" s="500">
        <f t="shared" si="3"/>
        <v>4.4649922293402963E-2</v>
      </c>
      <c r="J51" s="497" t="e">
        <f t="shared" si="7"/>
        <v>#DIV/0!</v>
      </c>
      <c r="K51" s="567"/>
      <c r="L51" s="567"/>
      <c r="M51" s="567"/>
      <c r="N51" s="567"/>
      <c r="O51" s="567"/>
      <c r="P51" s="500"/>
      <c r="Q51" s="215"/>
      <c r="R51" s="216"/>
      <c r="S51" s="215"/>
      <c r="T51" s="215"/>
      <c r="U51" s="215"/>
      <c r="V51" s="215"/>
      <c r="W51" s="215"/>
      <c r="X51" s="215"/>
      <c r="Y51" s="215"/>
    </row>
    <row r="52" spans="1:75" s="29" customFormat="1" ht="15.95" customHeight="1" x14ac:dyDescent="0.2">
      <c r="A52" s="999" t="str">
        <f>'SCC Definitions'!A51:B51</f>
        <v>Construction Subtotal (10 - 50)</v>
      </c>
      <c r="B52" s="1000"/>
      <c r="C52" s="517"/>
      <c r="D52" s="492">
        <f>'Build Main'!J52</f>
        <v>0</v>
      </c>
      <c r="E52" s="523" t="e">
        <f t="shared" si="0"/>
        <v>#DIV/0!</v>
      </c>
      <c r="F52" s="493">
        <f>SUM(F44,F35,F29,F21,F7)</f>
        <v>0</v>
      </c>
      <c r="G52" s="381" t="e">
        <f>SUM(G44,G35,G29,G21,G7)</f>
        <v>#DIV/0!</v>
      </c>
      <c r="H52" s="500"/>
      <c r="I52" s="494"/>
      <c r="J52" s="492" t="e">
        <f>SUM(J44,J35,J29,J21,J7)</f>
        <v>#DIV/0!</v>
      </c>
      <c r="K52" s="567"/>
      <c r="L52" s="567"/>
      <c r="M52" s="567"/>
      <c r="N52" s="567"/>
      <c r="O52" s="567"/>
      <c r="P52" s="494"/>
      <c r="Q52" s="18"/>
      <c r="R52" s="214"/>
      <c r="S52" s="18"/>
      <c r="T52" s="18"/>
      <c r="U52" s="18"/>
      <c r="V52" s="18"/>
      <c r="W52" s="18"/>
      <c r="X52" s="18"/>
      <c r="Y52" s="18"/>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row>
    <row r="53" spans="1:75" s="11" customFormat="1" ht="15" x14ac:dyDescent="0.2">
      <c r="A53" s="356" t="str">
        <f>'SCC List'!A48:B48</f>
        <v>60 ROW, LAND, EXISTING IMPROVEMENTS</v>
      </c>
      <c r="B53" s="363"/>
      <c r="C53" s="524"/>
      <c r="D53" s="492">
        <f>'Build Main'!J53</f>
        <v>0</v>
      </c>
      <c r="E53" s="523"/>
      <c r="F53" s="525">
        <f>SUM(F54:F55)</f>
        <v>0</v>
      </c>
      <c r="G53" s="381">
        <f t="shared" ref="G53:G63" si="8">SUM(D53:F53)</f>
        <v>0</v>
      </c>
      <c r="H53" s="500"/>
      <c r="I53" s="494"/>
      <c r="J53" s="492">
        <f>SUM(J54:J55)</f>
        <v>0</v>
      </c>
      <c r="K53" s="567"/>
      <c r="L53" s="567"/>
      <c r="M53" s="567"/>
      <c r="N53" s="567"/>
      <c r="O53" s="567"/>
      <c r="P53" s="494"/>
      <c r="Q53" s="18"/>
      <c r="R53" s="214"/>
      <c r="S53" s="18"/>
      <c r="T53" s="18"/>
      <c r="U53" s="18"/>
      <c r="V53" s="18"/>
      <c r="W53" s="18"/>
      <c r="X53" s="18"/>
      <c r="Y53" s="18"/>
    </row>
    <row r="54" spans="1:75" s="12" customFormat="1" ht="17.100000000000001" customHeight="1" x14ac:dyDescent="0.2">
      <c r="A54" s="360">
        <f>'SCC List'!A49</f>
        <v>60.01</v>
      </c>
      <c r="B54" s="361" t="str">
        <f>'SCC List'!B49</f>
        <v xml:space="preserve">Purchase or lease of real estate  </v>
      </c>
      <c r="C54" s="526"/>
      <c r="D54" s="870">
        <f>'Build Main'!J54</f>
        <v>0</v>
      </c>
      <c r="E54" s="527"/>
      <c r="F54" s="874">
        <f>'Build Annualized - Current'!F54</f>
        <v>0</v>
      </c>
      <c r="G54" s="380">
        <f t="shared" si="8"/>
        <v>0</v>
      </c>
      <c r="H54" s="499">
        <v>125</v>
      </c>
      <c r="I54" s="500">
        <f t="shared" ref="I54:I63" si="9">0.02/(1-(1+ 0.02)^-H54)</f>
        <v>2.1837287967944062E-2</v>
      </c>
      <c r="J54" s="497">
        <f>SUM(G54*I54)</f>
        <v>0</v>
      </c>
      <c r="K54" s="497"/>
      <c r="L54" s="497"/>
      <c r="M54" s="497"/>
      <c r="N54" s="497"/>
      <c r="O54" s="497"/>
      <c r="P54" s="500"/>
      <c r="Q54" s="215"/>
      <c r="R54" s="216"/>
      <c r="S54" s="215"/>
      <c r="T54" s="215"/>
      <c r="U54" s="215"/>
      <c r="V54" s="215"/>
      <c r="W54" s="215"/>
      <c r="X54" s="215"/>
      <c r="Y54" s="215"/>
    </row>
    <row r="55" spans="1:75" s="12" customFormat="1" ht="17.100000000000001" customHeight="1" x14ac:dyDescent="0.2">
      <c r="A55" s="360">
        <f>'SCC List'!A50</f>
        <v>60.02</v>
      </c>
      <c r="B55" s="361" t="str">
        <f>'SCC List'!B50</f>
        <v>Relocation of existing households and businesses</v>
      </c>
      <c r="C55" s="522"/>
      <c r="D55" s="497">
        <f>'Build Main'!J55</f>
        <v>0</v>
      </c>
      <c r="E55" s="527"/>
      <c r="F55" s="874">
        <f>'Build Annualized - Current'!F55</f>
        <v>0</v>
      </c>
      <c r="G55" s="380">
        <f t="shared" si="8"/>
        <v>0</v>
      </c>
      <c r="H55" s="499">
        <v>125</v>
      </c>
      <c r="I55" s="500">
        <f t="shared" si="9"/>
        <v>2.1837287967944062E-2</v>
      </c>
      <c r="J55" s="497">
        <f>SUM(G55*I55)</f>
        <v>0</v>
      </c>
      <c r="K55" s="497"/>
      <c r="L55" s="497"/>
      <c r="M55" s="497"/>
      <c r="N55" s="497"/>
      <c r="O55" s="497"/>
      <c r="P55" s="500"/>
      <c r="Q55" s="215"/>
      <c r="R55" s="216"/>
      <c r="S55" s="215"/>
      <c r="T55" s="215"/>
      <c r="U55" s="215"/>
      <c r="V55" s="215"/>
      <c r="W55" s="215"/>
      <c r="X55" s="215"/>
      <c r="Y55" s="215"/>
    </row>
    <row r="56" spans="1:75" s="11" customFormat="1" ht="15" customHeight="1" x14ac:dyDescent="0.2">
      <c r="A56" s="365" t="str">
        <f>'SCC List'!A51</f>
        <v>70 VEHICLES (number)</v>
      </c>
      <c r="B56" s="357"/>
      <c r="C56" s="504">
        <f>SUM(C57:C63)</f>
        <v>0</v>
      </c>
      <c r="D56" s="492">
        <f>'Build Main'!J56</f>
        <v>0</v>
      </c>
      <c r="E56" s="528"/>
      <c r="F56" s="525">
        <f>SUM(F57:F63)</f>
        <v>0</v>
      </c>
      <c r="G56" s="381">
        <f t="shared" si="8"/>
        <v>0</v>
      </c>
      <c r="H56" s="500"/>
      <c r="I56" s="500"/>
      <c r="J56" s="492">
        <f>SUM(J57:J63)</f>
        <v>0</v>
      </c>
      <c r="K56" s="567"/>
      <c r="L56" s="567"/>
      <c r="M56" s="567"/>
      <c r="N56" s="567"/>
      <c r="O56" s="567"/>
      <c r="P56" s="500"/>
      <c r="Q56" s="18"/>
      <c r="R56" s="214"/>
      <c r="S56" s="18"/>
      <c r="T56" s="18"/>
      <c r="U56" s="18"/>
      <c r="V56" s="18"/>
      <c r="W56" s="18"/>
      <c r="X56" s="18"/>
      <c r="Y56" s="18"/>
    </row>
    <row r="57" spans="1:75" s="12" customFormat="1" ht="17.100000000000001" customHeight="1" x14ac:dyDescent="0.2">
      <c r="A57" s="360">
        <f>'SCC List'!A52</f>
        <v>70.010000000000005</v>
      </c>
      <c r="B57" s="361" t="str">
        <f>'SCC List'!B52</f>
        <v>Light Rail</v>
      </c>
      <c r="C57" s="871">
        <f>'Build Main'!C57</f>
        <v>0</v>
      </c>
      <c r="D57" s="870">
        <f>'Build Main'!J57</f>
        <v>0</v>
      </c>
      <c r="E57" s="527"/>
      <c r="F57" s="874">
        <f>'Build Annualized - Current'!F57</f>
        <v>0</v>
      </c>
      <c r="G57" s="380">
        <f t="shared" si="8"/>
        <v>0</v>
      </c>
      <c r="H57" s="530">
        <v>25</v>
      </c>
      <c r="I57" s="500">
        <f t="shared" si="9"/>
        <v>5.1220438417394744E-2</v>
      </c>
      <c r="J57" s="497">
        <f t="shared" ref="J57:J63" si="10">SUM(G57*I57)</f>
        <v>0</v>
      </c>
      <c r="K57" s="497"/>
      <c r="L57" s="497"/>
      <c r="M57" s="497"/>
      <c r="N57" s="497"/>
      <c r="O57" s="497"/>
      <c r="P57" s="500"/>
      <c r="Q57" s="215"/>
      <c r="R57" s="216"/>
      <c r="S57" s="215"/>
      <c r="T57" s="215"/>
      <c r="U57" s="215"/>
      <c r="V57" s="215"/>
      <c r="W57" s="215"/>
      <c r="X57" s="215"/>
      <c r="Y57" s="215"/>
    </row>
    <row r="58" spans="1:75" s="12" customFormat="1" ht="17.100000000000001" customHeight="1" x14ac:dyDescent="0.2">
      <c r="A58" s="360">
        <f>'SCC List'!A53</f>
        <v>70.02</v>
      </c>
      <c r="B58" s="361" t="str">
        <f>'SCC List'!B53</f>
        <v>Heavy Rail</v>
      </c>
      <c r="C58" s="871">
        <f>'Build Main'!C58</f>
        <v>0</v>
      </c>
      <c r="D58" s="870">
        <f>'Build Main'!J58</f>
        <v>0</v>
      </c>
      <c r="E58" s="527"/>
      <c r="F58" s="874">
        <f>'Build Annualized - Current'!F58</f>
        <v>0</v>
      </c>
      <c r="G58" s="380">
        <f t="shared" si="8"/>
        <v>0</v>
      </c>
      <c r="H58" s="499">
        <v>25</v>
      </c>
      <c r="I58" s="500">
        <f t="shared" si="9"/>
        <v>5.1220438417394744E-2</v>
      </c>
      <c r="J58" s="497">
        <f t="shared" si="10"/>
        <v>0</v>
      </c>
      <c r="K58" s="497"/>
      <c r="L58" s="497"/>
      <c r="M58" s="497"/>
      <c r="N58" s="497"/>
      <c r="O58" s="497"/>
      <c r="P58" s="500"/>
      <c r="Q58" s="215"/>
      <c r="R58" s="216"/>
      <c r="S58" s="215"/>
      <c r="T58" s="215"/>
      <c r="U58" s="215"/>
      <c r="V58" s="215"/>
      <c r="W58" s="215"/>
      <c r="X58" s="215"/>
      <c r="Y58" s="215"/>
    </row>
    <row r="59" spans="1:75" s="12" customFormat="1" ht="17.100000000000001" customHeight="1" x14ac:dyDescent="0.2">
      <c r="A59" s="360">
        <f>'SCC List'!A54</f>
        <v>70.03</v>
      </c>
      <c r="B59" s="361" t="str">
        <f>'SCC List'!B54</f>
        <v>Commuter Rail</v>
      </c>
      <c r="C59" s="871">
        <f>'Build Main'!C59</f>
        <v>0</v>
      </c>
      <c r="D59" s="870">
        <f>'Build Main'!J59</f>
        <v>0</v>
      </c>
      <c r="E59" s="527"/>
      <c r="F59" s="874">
        <f>'Build Annualized - Current'!F59</f>
        <v>0</v>
      </c>
      <c r="G59" s="380">
        <f t="shared" si="8"/>
        <v>0</v>
      </c>
      <c r="H59" s="499">
        <v>25</v>
      </c>
      <c r="I59" s="500">
        <f t="shared" si="9"/>
        <v>5.1220438417394744E-2</v>
      </c>
      <c r="J59" s="497">
        <f t="shared" si="10"/>
        <v>0</v>
      </c>
      <c r="K59" s="497"/>
      <c r="L59" s="497"/>
      <c r="M59" s="497"/>
      <c r="N59" s="497"/>
      <c r="O59" s="497"/>
      <c r="P59" s="500"/>
      <c r="Q59" s="215"/>
      <c r="R59" s="216"/>
      <c r="S59" s="215"/>
      <c r="T59" s="215"/>
      <c r="U59" s="215"/>
      <c r="V59" s="215"/>
      <c r="W59" s="215"/>
      <c r="X59" s="215"/>
      <c r="Y59" s="215"/>
    </row>
    <row r="60" spans="1:75" s="12" customFormat="1" ht="17.100000000000001" customHeight="1" x14ac:dyDescent="0.2">
      <c r="A60" s="360">
        <f>'SCC List'!A55</f>
        <v>70.040000000000006</v>
      </c>
      <c r="B60" s="361" t="str">
        <f>'SCC List'!B55</f>
        <v>Bus</v>
      </c>
      <c r="C60" s="871">
        <f>'Build Main'!C60</f>
        <v>0</v>
      </c>
      <c r="D60" s="870">
        <f>'Build Main'!J60</f>
        <v>0</v>
      </c>
      <c r="E60" s="527"/>
      <c r="F60" s="874">
        <f>'Build Annualized - Current'!F60</f>
        <v>0</v>
      </c>
      <c r="G60" s="380">
        <f t="shared" si="8"/>
        <v>0</v>
      </c>
      <c r="H60" s="84" t="s">
        <v>121</v>
      </c>
      <c r="I60" s="500">
        <f t="shared" si="9"/>
        <v>9.4559596622951519E-2</v>
      </c>
      <c r="J60" s="497">
        <f t="shared" si="10"/>
        <v>0</v>
      </c>
      <c r="K60" s="210" t="s">
        <v>257</v>
      </c>
      <c r="L60" s="207"/>
      <c r="M60" s="560">
        <f>L60*I60</f>
        <v>0</v>
      </c>
      <c r="N60" s="560"/>
      <c r="O60" s="560"/>
      <c r="P60" s="500" t="s">
        <v>270</v>
      </c>
      <c r="Q60" s="976" t="str">
        <f>IF(OR(K60="",K60="No"),"","Specify clean fuel propulsion type in the SCC ALI 70.04 field of the 'Project Description' worksheet.")</f>
        <v/>
      </c>
      <c r="R60" s="977"/>
      <c r="S60" s="977"/>
      <c r="T60" s="977"/>
      <c r="U60" s="977"/>
      <c r="V60" s="977"/>
      <c r="W60" s="977"/>
      <c r="X60" s="977"/>
      <c r="Y60" s="977"/>
    </row>
    <row r="61" spans="1:75" s="12" customFormat="1" ht="17.100000000000001" customHeight="1" x14ac:dyDescent="0.2">
      <c r="A61" s="360">
        <f>'SCC List'!A56</f>
        <v>70.05</v>
      </c>
      <c r="B61" s="361" t="str">
        <f>'SCC List'!B56</f>
        <v>Other</v>
      </c>
      <c r="C61" s="871">
        <f>'Build Main'!C61</f>
        <v>0</v>
      </c>
      <c r="D61" s="870">
        <f>'Build Main'!J61</f>
        <v>0</v>
      </c>
      <c r="E61" s="527"/>
      <c r="F61" s="874">
        <f>'Build Annualized - Current'!F61</f>
        <v>0</v>
      </c>
      <c r="G61" s="380">
        <f t="shared" si="8"/>
        <v>0</v>
      </c>
      <c r="H61" s="743">
        <v>12</v>
      </c>
      <c r="I61" s="500">
        <f t="shared" si="9"/>
        <v>9.4559596622951519E-2</v>
      </c>
      <c r="J61" s="497">
        <f t="shared" si="10"/>
        <v>0</v>
      </c>
      <c r="K61" s="497"/>
      <c r="L61" s="497"/>
      <c r="M61" s="497"/>
      <c r="N61" s="497"/>
      <c r="O61" s="497"/>
      <c r="P61" s="500"/>
      <c r="Q61" s="215"/>
      <c r="R61" s="216"/>
      <c r="S61" s="215"/>
      <c r="T61" s="215"/>
      <c r="U61" s="215"/>
      <c r="V61" s="215"/>
      <c r="W61" s="215"/>
      <c r="X61" s="215"/>
      <c r="Y61" s="215"/>
    </row>
    <row r="62" spans="1:75" s="12" customFormat="1" ht="17.100000000000001" customHeight="1" x14ac:dyDescent="0.2">
      <c r="A62" s="360">
        <f>'SCC List'!A57</f>
        <v>70.06</v>
      </c>
      <c r="B62" s="361" t="str">
        <f>'SCC List'!B57</f>
        <v>Non-revenue vehicles</v>
      </c>
      <c r="C62" s="871">
        <f>'Build Main'!C62</f>
        <v>0</v>
      </c>
      <c r="D62" s="870">
        <f>'Build Main'!J62</f>
        <v>0</v>
      </c>
      <c r="E62" s="527"/>
      <c r="F62" s="874">
        <f>'Build Annualized - Current'!F62</f>
        <v>0</v>
      </c>
      <c r="G62" s="380">
        <f t="shared" si="8"/>
        <v>0</v>
      </c>
      <c r="H62" s="743">
        <v>12</v>
      </c>
      <c r="I62" s="500">
        <f t="shared" si="9"/>
        <v>9.4559596622951519E-2</v>
      </c>
      <c r="J62" s="497">
        <f t="shared" si="10"/>
        <v>0</v>
      </c>
      <c r="K62" s="497"/>
      <c r="L62" s="497"/>
      <c r="M62" s="497"/>
      <c r="N62" s="497"/>
      <c r="O62" s="497"/>
      <c r="P62" s="500"/>
      <c r="Q62" s="215"/>
      <c r="R62" s="216"/>
      <c r="S62" s="215"/>
      <c r="T62" s="215"/>
      <c r="U62" s="215"/>
      <c r="V62" s="215"/>
      <c r="W62" s="215"/>
      <c r="X62" s="215"/>
      <c r="Y62" s="215"/>
    </row>
    <row r="63" spans="1:75" s="12" customFormat="1" ht="17.100000000000001" customHeight="1" x14ac:dyDescent="0.2">
      <c r="A63" s="360">
        <f>'SCC List'!A58</f>
        <v>70.069999999999993</v>
      </c>
      <c r="B63" s="361" t="str">
        <f>'SCC List'!B58</f>
        <v>Spare parts</v>
      </c>
      <c r="C63" s="871">
        <f>'Build Main'!C63</f>
        <v>0</v>
      </c>
      <c r="D63" s="870">
        <f>'Build Main'!J63</f>
        <v>0</v>
      </c>
      <c r="E63" s="527"/>
      <c r="F63" s="874">
        <f>'Build Annualized - Current'!F63</f>
        <v>0</v>
      </c>
      <c r="G63" s="380">
        <f t="shared" si="8"/>
        <v>0</v>
      </c>
      <c r="H63" s="744">
        <v>12</v>
      </c>
      <c r="I63" s="500">
        <f t="shared" si="9"/>
        <v>9.4559596622951519E-2</v>
      </c>
      <c r="J63" s="497">
        <f t="shared" si="10"/>
        <v>0</v>
      </c>
      <c r="K63" s="497"/>
      <c r="L63" s="497"/>
      <c r="M63" s="497"/>
      <c r="N63" s="497"/>
      <c r="O63" s="497"/>
      <c r="P63" s="500"/>
      <c r="Q63" s="215"/>
      <c r="R63" s="216"/>
      <c r="S63" s="215"/>
      <c r="T63" s="215"/>
      <c r="U63" s="215"/>
      <c r="V63" s="215"/>
      <c r="W63" s="215"/>
      <c r="X63" s="215"/>
      <c r="Y63" s="215"/>
    </row>
    <row r="64" spans="1:75" s="23" customFormat="1" ht="15" customHeight="1" x14ac:dyDescent="0.2">
      <c r="A64" s="365" t="str">
        <f>'SCC List'!A59</f>
        <v>80 PROFESSIONAL SERVICES (applies to Cats. 10-50)</v>
      </c>
      <c r="B64" s="366"/>
      <c r="C64" s="387"/>
      <c r="D64" s="492">
        <f>'Build Main'!J64</f>
        <v>0</v>
      </c>
      <c r="E64" s="531"/>
      <c r="F64" s="542"/>
      <c r="G64" s="394"/>
      <c r="H64" s="542"/>
      <c r="I64" s="533"/>
      <c r="J64" s="542"/>
      <c r="K64" s="542"/>
      <c r="L64" s="542"/>
      <c r="M64" s="542"/>
      <c r="N64" s="542"/>
      <c r="O64" s="542"/>
      <c r="P64" s="532"/>
      <c r="Q64" s="217"/>
      <c r="R64" s="218"/>
      <c r="S64" s="217"/>
      <c r="T64" s="217"/>
      <c r="U64" s="217"/>
      <c r="V64" s="217"/>
      <c r="W64" s="217"/>
      <c r="X64" s="217"/>
      <c r="Y64" s="217"/>
    </row>
    <row r="65" spans="1:25" s="12" customFormat="1" ht="17.100000000000001" customHeight="1" x14ac:dyDescent="0.2">
      <c r="A65" s="367">
        <f>'SCC List'!A60</f>
        <v>80.010000000000005</v>
      </c>
      <c r="B65" s="359" t="str">
        <f>'SCC List'!B60</f>
        <v>Project Development</v>
      </c>
      <c r="C65" s="534"/>
      <c r="D65" s="870">
        <f>'Build Main'!J65</f>
        <v>0</v>
      </c>
      <c r="E65" s="535"/>
      <c r="F65" s="561"/>
      <c r="G65" s="535"/>
      <c r="H65" s="561"/>
      <c r="I65" s="536"/>
      <c r="J65" s="561"/>
      <c r="K65" s="561"/>
      <c r="L65" s="561"/>
      <c r="M65" s="561"/>
      <c r="N65" s="561"/>
      <c r="O65" s="561"/>
      <c r="P65" s="534"/>
      <c r="Q65" s="215"/>
      <c r="R65" s="216"/>
      <c r="S65" s="215"/>
      <c r="T65" s="215"/>
      <c r="U65" s="215"/>
      <c r="V65" s="215"/>
      <c r="W65" s="215"/>
      <c r="X65" s="215"/>
      <c r="Y65" s="215"/>
    </row>
    <row r="66" spans="1:25" s="12" customFormat="1" ht="17.100000000000001" customHeight="1" x14ac:dyDescent="0.2">
      <c r="A66" s="367">
        <f>'SCC List'!A61</f>
        <v>80.02</v>
      </c>
      <c r="B66" s="359" t="str">
        <f>'SCC List'!B61</f>
        <v>Engineering</v>
      </c>
      <c r="C66" s="537"/>
      <c r="D66" s="870">
        <f>'Build Main'!J66</f>
        <v>0</v>
      </c>
      <c r="E66" s="538"/>
      <c r="F66" s="561"/>
      <c r="G66" s="535"/>
      <c r="H66" s="561"/>
      <c r="I66" s="540"/>
      <c r="J66" s="561"/>
      <c r="K66" s="561"/>
      <c r="L66" s="561"/>
      <c r="M66" s="561"/>
      <c r="N66" s="561"/>
      <c r="O66" s="561"/>
      <c r="P66" s="539"/>
      <c r="Q66" s="215"/>
      <c r="R66" s="216"/>
      <c r="S66" s="215"/>
      <c r="T66" s="215"/>
      <c r="U66" s="215"/>
      <c r="V66" s="215"/>
      <c r="W66" s="215"/>
      <c r="X66" s="215"/>
      <c r="Y66" s="215"/>
    </row>
    <row r="67" spans="1:25" s="12" customFormat="1" ht="17.100000000000001" customHeight="1" x14ac:dyDescent="0.2">
      <c r="A67" s="367">
        <f>'SCC List'!A62</f>
        <v>80.03</v>
      </c>
      <c r="B67" s="359" t="str">
        <f>'SCC List'!B62</f>
        <v>Project Management for Design and Construction</v>
      </c>
      <c r="C67" s="537"/>
      <c r="D67" s="870">
        <f>'Build Main'!J67</f>
        <v>0</v>
      </c>
      <c r="E67" s="538"/>
      <c r="F67" s="561"/>
      <c r="G67" s="535"/>
      <c r="H67" s="561"/>
      <c r="I67" s="540"/>
      <c r="J67" s="561"/>
      <c r="K67" s="561"/>
      <c r="L67" s="561"/>
      <c r="M67" s="561"/>
      <c r="N67" s="561"/>
      <c r="O67" s="561"/>
      <c r="P67" s="539"/>
      <c r="Q67" s="215"/>
      <c r="R67" s="216"/>
      <c r="S67" s="215"/>
      <c r="T67" s="215"/>
      <c r="U67" s="215"/>
      <c r="V67" s="215"/>
      <c r="W67" s="215"/>
      <c r="X67" s="215"/>
      <c r="Y67" s="215"/>
    </row>
    <row r="68" spans="1:25" s="12" customFormat="1" ht="17.100000000000001" customHeight="1" x14ac:dyDescent="0.2">
      <c r="A68" s="367">
        <f>'SCC List'!A63</f>
        <v>80.040000000000006</v>
      </c>
      <c r="B68" s="359" t="str">
        <f>'SCC List'!B63</f>
        <v xml:space="preserve">Construction Administration &amp; Management </v>
      </c>
      <c r="C68" s="537"/>
      <c r="D68" s="870">
        <f>'Build Main'!J68</f>
        <v>0</v>
      </c>
      <c r="E68" s="541"/>
      <c r="F68" s="561"/>
      <c r="G68" s="535"/>
      <c r="H68" s="561"/>
      <c r="I68" s="540"/>
      <c r="J68" s="561"/>
      <c r="K68" s="561"/>
      <c r="L68" s="561"/>
      <c r="M68" s="561"/>
      <c r="N68" s="561"/>
      <c r="O68" s="561"/>
      <c r="P68" s="539"/>
      <c r="Q68" s="215"/>
      <c r="R68" s="216"/>
      <c r="S68" s="215"/>
      <c r="T68" s="215"/>
      <c r="U68" s="215"/>
      <c r="V68" s="215"/>
      <c r="W68" s="215"/>
      <c r="X68" s="215"/>
      <c r="Y68" s="215"/>
    </row>
    <row r="69" spans="1:25" s="12" customFormat="1" ht="17.100000000000001" customHeight="1" x14ac:dyDescent="0.2">
      <c r="A69" s="367">
        <f>'SCC List'!A64</f>
        <v>80.05</v>
      </c>
      <c r="B69" s="359" t="str">
        <f>'SCC List'!B64</f>
        <v xml:space="preserve">Professional Liability and other Non-Construction Insurance </v>
      </c>
      <c r="C69" s="537"/>
      <c r="D69" s="870">
        <f>'Build Main'!J69</f>
        <v>0</v>
      </c>
      <c r="E69" s="541"/>
      <c r="F69" s="561"/>
      <c r="G69" s="535"/>
      <c r="H69" s="561"/>
      <c r="I69" s="540"/>
      <c r="J69" s="561"/>
      <c r="K69" s="561"/>
      <c r="L69" s="561"/>
      <c r="M69" s="561"/>
      <c r="N69" s="561"/>
      <c r="O69" s="561"/>
      <c r="P69" s="539"/>
      <c r="Q69" s="215"/>
      <c r="R69" s="216"/>
      <c r="S69" s="215"/>
      <c r="T69" s="215"/>
      <c r="U69" s="215"/>
      <c r="V69" s="215"/>
      <c r="W69" s="215"/>
      <c r="X69" s="215"/>
      <c r="Y69" s="215"/>
    </row>
    <row r="70" spans="1:25" s="12" customFormat="1" ht="17.100000000000001" customHeight="1" x14ac:dyDescent="0.2">
      <c r="A70" s="367">
        <f>'SCC List'!A65</f>
        <v>80.06</v>
      </c>
      <c r="B70" s="359" t="str">
        <f>'SCC List'!B65</f>
        <v>Legal; Permits; Review Fees by other agencies, cities, etc.</v>
      </c>
      <c r="C70" s="537"/>
      <c r="D70" s="870">
        <f>'Build Main'!J70</f>
        <v>0</v>
      </c>
      <c r="E70" s="541"/>
      <c r="F70" s="561"/>
      <c r="G70" s="535"/>
      <c r="H70" s="561"/>
      <c r="I70" s="540"/>
      <c r="J70" s="561"/>
      <c r="K70" s="561"/>
      <c r="L70" s="561"/>
      <c r="M70" s="561"/>
      <c r="N70" s="561"/>
      <c r="O70" s="561"/>
      <c r="P70" s="539"/>
      <c r="Q70" s="215"/>
      <c r="R70" s="216"/>
      <c r="S70" s="215"/>
      <c r="T70" s="215"/>
      <c r="U70" s="215"/>
      <c r="V70" s="215"/>
      <c r="W70" s="215"/>
      <c r="X70" s="215"/>
      <c r="Y70" s="215"/>
    </row>
    <row r="71" spans="1:25" s="12" customFormat="1" ht="17.100000000000001" customHeight="1" x14ac:dyDescent="0.2">
      <c r="A71" s="367">
        <f>'SCC List'!A66</f>
        <v>80.069999999999993</v>
      </c>
      <c r="B71" s="359" t="str">
        <f>'SCC List'!B66</f>
        <v>Surveys, Testing, Investigation, Inspection</v>
      </c>
      <c r="C71" s="537"/>
      <c r="D71" s="870">
        <f>'Build Main'!J71</f>
        <v>0</v>
      </c>
      <c r="E71" s="541"/>
      <c r="F71" s="561"/>
      <c r="G71" s="535"/>
      <c r="H71" s="561"/>
      <c r="I71" s="540"/>
      <c r="J71" s="561"/>
      <c r="K71" s="561"/>
      <c r="L71" s="561"/>
      <c r="M71" s="561"/>
      <c r="N71" s="561"/>
      <c r="O71" s="561"/>
      <c r="P71" s="539"/>
      <c r="Q71" s="215"/>
      <c r="R71" s="216"/>
      <c r="S71" s="215"/>
      <c r="T71" s="215"/>
      <c r="U71" s="215"/>
      <c r="V71" s="215"/>
      <c r="W71" s="215"/>
      <c r="X71" s="215"/>
      <c r="Y71" s="215"/>
    </row>
    <row r="72" spans="1:25" s="12" customFormat="1" ht="17.100000000000001" customHeight="1" x14ac:dyDescent="0.2">
      <c r="A72" s="367">
        <f>'SCC List'!A67</f>
        <v>80.08</v>
      </c>
      <c r="B72" s="359" t="str">
        <f>'SCC List'!B67</f>
        <v>Start up</v>
      </c>
      <c r="C72" s="537"/>
      <c r="D72" s="872">
        <f>'Build Main'!J72</f>
        <v>0</v>
      </c>
      <c r="E72" s="541"/>
      <c r="F72" s="561"/>
      <c r="G72" s="535"/>
      <c r="H72" s="561"/>
      <c r="I72" s="540"/>
      <c r="J72" s="561"/>
      <c r="K72" s="561"/>
      <c r="L72" s="561"/>
      <c r="M72" s="561"/>
      <c r="N72" s="561"/>
      <c r="O72" s="561"/>
      <c r="P72" s="539"/>
      <c r="Q72" s="215"/>
      <c r="R72" s="216"/>
      <c r="S72" s="215"/>
      <c r="T72" s="215"/>
      <c r="U72" s="215"/>
      <c r="V72" s="215"/>
      <c r="W72" s="215"/>
      <c r="X72" s="215"/>
      <c r="Y72" s="215"/>
    </row>
    <row r="73" spans="1:25" s="12" customFormat="1" ht="15" customHeight="1" x14ac:dyDescent="0.2">
      <c r="A73" s="986" t="str">
        <f>'SCC Definitions'!A72:B72</f>
        <v>Subtotal (10 - 80)</v>
      </c>
      <c r="B73" s="987"/>
      <c r="C73" s="543"/>
      <c r="D73" s="492">
        <f>'Build Main'!J73</f>
        <v>0</v>
      </c>
      <c r="E73" s="541"/>
      <c r="F73" s="561"/>
      <c r="G73" s="535"/>
      <c r="H73" s="561"/>
      <c r="I73" s="540"/>
      <c r="J73" s="561"/>
      <c r="K73" s="561"/>
      <c r="L73" s="561"/>
      <c r="M73" s="561"/>
      <c r="N73" s="561"/>
      <c r="O73" s="561"/>
      <c r="P73" s="539"/>
      <c r="Q73" s="215"/>
      <c r="R73" s="216"/>
      <c r="S73" s="215"/>
      <c r="T73" s="215"/>
      <c r="U73" s="215"/>
      <c r="V73" s="215"/>
      <c r="W73" s="215"/>
      <c r="X73" s="215"/>
      <c r="Y73" s="215"/>
    </row>
    <row r="74" spans="1:25" s="11" customFormat="1" ht="15" customHeight="1" x14ac:dyDescent="0.2">
      <c r="A74" s="356" t="str">
        <f>'SCC List'!A68</f>
        <v>90 UNALLOCATED CONTINGENCY</v>
      </c>
      <c r="B74" s="544"/>
      <c r="C74" s="545"/>
      <c r="D74" s="546">
        <f>'Build Main'!J74</f>
        <v>0</v>
      </c>
      <c r="E74" s="547"/>
      <c r="F74" s="562"/>
      <c r="G74" s="548"/>
      <c r="H74" s="562"/>
      <c r="I74" s="550"/>
      <c r="J74" s="562"/>
      <c r="K74" s="562"/>
      <c r="L74" s="562"/>
      <c r="M74" s="562"/>
      <c r="N74" s="562"/>
      <c r="O74" s="562"/>
      <c r="P74" s="549"/>
      <c r="Q74" s="18"/>
      <c r="R74" s="214"/>
      <c r="S74" s="18"/>
      <c r="T74" s="18"/>
      <c r="U74" s="18"/>
      <c r="V74" s="18"/>
      <c r="W74" s="18"/>
      <c r="X74" s="18"/>
      <c r="Y74" s="18"/>
    </row>
    <row r="75" spans="1:25" s="11" customFormat="1" ht="15" customHeight="1" x14ac:dyDescent="0.2">
      <c r="A75" s="986" t="s">
        <v>232</v>
      </c>
      <c r="B75" s="987"/>
      <c r="C75" s="388"/>
      <c r="D75" s="381">
        <f>SUM(D73,D74)</f>
        <v>0</v>
      </c>
      <c r="E75" s="551" t="e">
        <f>SUM(E52)</f>
        <v>#DIV/0!</v>
      </c>
      <c r="F75" s="552">
        <f>SUM(F52,F53,F56)</f>
        <v>0</v>
      </c>
      <c r="G75" s="553" t="e">
        <f>SUM(G52,G53,G56)</f>
        <v>#DIV/0!</v>
      </c>
      <c r="H75" s="549"/>
      <c r="I75" s="549"/>
      <c r="J75" s="546" t="e">
        <f>SUM(J52,J53,J56)</f>
        <v>#DIV/0!</v>
      </c>
      <c r="K75" s="568"/>
      <c r="L75" s="568"/>
      <c r="M75" s="568"/>
      <c r="N75" s="568"/>
      <c r="O75" s="568"/>
      <c r="P75" s="549"/>
      <c r="Q75" s="18"/>
      <c r="R75" s="214"/>
      <c r="S75" s="18"/>
      <c r="T75" s="18"/>
      <c r="U75" s="18"/>
      <c r="V75" s="18"/>
      <c r="W75" s="18"/>
      <c r="X75" s="18"/>
      <c r="Y75" s="18"/>
    </row>
    <row r="76" spans="1:25" s="13" customFormat="1" ht="15" x14ac:dyDescent="0.2">
      <c r="A76" s="554" t="s">
        <v>280</v>
      </c>
      <c r="B76" s="555"/>
      <c r="C76" s="990" t="s">
        <v>252</v>
      </c>
      <c r="D76" s="991"/>
      <c r="E76" s="991"/>
      <c r="F76" s="991"/>
      <c r="G76" s="991"/>
      <c r="H76" s="991"/>
      <c r="I76" s="992"/>
      <c r="J76" s="563" t="s">
        <v>281</v>
      </c>
      <c r="K76" s="569"/>
      <c r="L76" s="569"/>
      <c r="M76" s="569"/>
      <c r="N76" s="569"/>
      <c r="O76" s="569"/>
      <c r="P76" s="566"/>
      <c r="Q76" s="208"/>
      <c r="R76" s="66"/>
    </row>
    <row r="77" spans="1:25" s="13" customFormat="1" ht="14.25" x14ac:dyDescent="0.2">
      <c r="A77" s="556" t="s">
        <v>287</v>
      </c>
      <c r="B77" s="557"/>
      <c r="C77" s="993" t="s">
        <v>282</v>
      </c>
      <c r="D77" s="994"/>
      <c r="E77" s="994"/>
      <c r="F77" s="994"/>
      <c r="G77" s="994"/>
      <c r="H77" s="994"/>
      <c r="I77" s="995"/>
      <c r="J77" s="564">
        <f>IF(K41="Yes",M41,0)</f>
        <v>0</v>
      </c>
      <c r="K77" s="497"/>
      <c r="L77" s="497"/>
      <c r="M77" s="497"/>
      <c r="N77" s="497"/>
      <c r="O77" s="497"/>
      <c r="P77" s="497"/>
      <c r="Q77" s="209"/>
      <c r="R77" s="66"/>
    </row>
    <row r="78" spans="1:25" s="13" customFormat="1" ht="26.25" customHeight="1" x14ac:dyDescent="0.2">
      <c r="A78" s="556" t="s">
        <v>251</v>
      </c>
      <c r="B78" s="557"/>
      <c r="C78" s="996" t="s">
        <v>332</v>
      </c>
      <c r="D78" s="997"/>
      <c r="E78" s="997"/>
      <c r="F78" s="997"/>
      <c r="G78" s="997"/>
      <c r="H78" s="997"/>
      <c r="I78" s="998"/>
      <c r="J78" s="564">
        <f>0.07*(SUM(IF(K22="Yes",M22,0),IF(K23="Yes",M23,0),IF(K24="Yes",M24,0),IF(K25="Yes",M25,0),IF(K30="Yes",M30,0),IF(K31="Yes",M31,0),IF(K32="Yes",M32,0),IF(K33="Yes",M33,0)))</f>
        <v>0</v>
      </c>
      <c r="K78" s="497"/>
      <c r="L78" s="497"/>
      <c r="M78" s="497"/>
      <c r="N78" s="497"/>
      <c r="O78" s="497"/>
      <c r="P78" s="497"/>
      <c r="Q78" s="209"/>
      <c r="R78" s="66"/>
    </row>
    <row r="79" spans="1:25" s="13" customFormat="1" ht="26.25" customHeight="1" x14ac:dyDescent="0.2">
      <c r="A79" s="556" t="s">
        <v>331</v>
      </c>
      <c r="B79" s="557"/>
      <c r="C79" s="996" t="s">
        <v>330</v>
      </c>
      <c r="D79" s="997"/>
      <c r="E79" s="997"/>
      <c r="F79" s="997"/>
      <c r="G79" s="997"/>
      <c r="H79" s="997"/>
      <c r="I79" s="998"/>
      <c r="J79" s="564">
        <f>(SUM(IF(K30="Yes",O30,0),IF(K31="Yes",O31,0),IF(K32="Yes",O32,0),IF(K33="Yes",O33,0)))</f>
        <v>0</v>
      </c>
      <c r="K79" s="497"/>
      <c r="L79" s="497"/>
      <c r="M79" s="497"/>
      <c r="N79" s="497"/>
      <c r="O79" s="497"/>
      <c r="P79" s="497"/>
      <c r="Q79" s="209"/>
      <c r="R79" s="66"/>
    </row>
    <row r="80" spans="1:25" s="13" customFormat="1" ht="14.25" x14ac:dyDescent="0.2">
      <c r="A80" s="556" t="s">
        <v>269</v>
      </c>
      <c r="B80" s="557"/>
      <c r="C80" s="996" t="s">
        <v>283</v>
      </c>
      <c r="D80" s="997"/>
      <c r="E80" s="997"/>
      <c r="F80" s="997"/>
      <c r="G80" s="997"/>
      <c r="H80" s="997"/>
      <c r="I80" s="998"/>
      <c r="J80" s="564">
        <f>IF(K60="Yes",0.5*M60,0)</f>
        <v>0</v>
      </c>
      <c r="K80" s="497"/>
      <c r="L80" s="497"/>
      <c r="M80" s="497"/>
      <c r="N80" s="497"/>
      <c r="O80" s="497"/>
      <c r="P80" s="497"/>
      <c r="Q80" s="209"/>
      <c r="R80" s="66"/>
    </row>
    <row r="81" spans="1:18" s="13" customFormat="1" ht="14.25" x14ac:dyDescent="0.2">
      <c r="A81" s="556" t="s">
        <v>250</v>
      </c>
      <c r="B81" s="557"/>
      <c r="C81" s="996" t="s">
        <v>284</v>
      </c>
      <c r="D81" s="997"/>
      <c r="E81" s="997"/>
      <c r="F81" s="997"/>
      <c r="G81" s="997"/>
      <c r="H81" s="997"/>
      <c r="I81" s="998"/>
      <c r="J81" s="564">
        <f>IF(K26="Yes",M26,0)</f>
        <v>0</v>
      </c>
      <c r="K81" s="497"/>
      <c r="L81" s="497"/>
      <c r="M81" s="497"/>
      <c r="N81" s="497"/>
      <c r="O81" s="497"/>
      <c r="P81" s="497"/>
      <c r="Q81" s="209"/>
      <c r="R81" s="66"/>
    </row>
    <row r="82" spans="1:18" s="13" customFormat="1" ht="30" customHeight="1" x14ac:dyDescent="0.2">
      <c r="A82" s="558" t="s">
        <v>268</v>
      </c>
      <c r="B82" s="559"/>
      <c r="C82" s="983" t="s">
        <v>256</v>
      </c>
      <c r="D82" s="984"/>
      <c r="E82" s="984"/>
      <c r="F82" s="984"/>
      <c r="G82" s="984"/>
      <c r="H82" s="984"/>
      <c r="I82" s="985"/>
      <c r="J82" s="565" t="e">
        <f>J75-SUM(J77:J81)</f>
        <v>#DIV/0!</v>
      </c>
      <c r="K82" s="495"/>
      <c r="L82" s="495"/>
      <c r="M82" s="495"/>
      <c r="N82" s="495"/>
      <c r="O82" s="495"/>
      <c r="P82" s="381"/>
    </row>
    <row r="83" spans="1:18" s="13" customFormat="1" ht="15" customHeight="1" x14ac:dyDescent="0.2">
      <c r="C83" s="14"/>
      <c r="D83" s="14"/>
      <c r="E83" s="14"/>
      <c r="F83" s="14"/>
      <c r="G83" s="14"/>
      <c r="H83" s="14"/>
      <c r="I83" s="14"/>
      <c r="J83" s="14"/>
      <c r="K83" s="14"/>
      <c r="L83" s="14"/>
      <c r="M83" s="14"/>
      <c r="N83" s="14"/>
      <c r="O83" s="14"/>
      <c r="P83" s="14"/>
      <c r="Q83" s="14"/>
      <c r="R83" s="66"/>
    </row>
    <row r="84" spans="1:18" s="13" customFormat="1" ht="15" customHeight="1" x14ac:dyDescent="0.2">
      <c r="C84" s="14"/>
      <c r="D84" s="14"/>
      <c r="E84" s="14"/>
      <c r="F84" s="14"/>
      <c r="G84" s="14"/>
      <c r="H84" s="14"/>
      <c r="I84" s="14"/>
      <c r="J84" s="14"/>
      <c r="K84" s="14"/>
      <c r="L84" s="14"/>
      <c r="M84" s="14"/>
      <c r="N84" s="14"/>
      <c r="O84" s="14"/>
      <c r="P84" s="14"/>
      <c r="Q84" s="14"/>
      <c r="R84" s="66"/>
    </row>
    <row r="85" spans="1:18" s="13" customFormat="1" ht="15" customHeight="1" x14ac:dyDescent="0.2">
      <c r="C85" s="14"/>
      <c r="D85" s="14"/>
      <c r="E85" s="14"/>
      <c r="F85" s="14"/>
      <c r="G85" s="14"/>
      <c r="H85" s="14"/>
      <c r="I85" s="14"/>
      <c r="J85" s="14"/>
      <c r="K85" s="14"/>
      <c r="L85" s="14"/>
      <c r="M85" s="14"/>
      <c r="N85" s="14"/>
      <c r="O85" s="14"/>
      <c r="P85" s="14"/>
      <c r="Q85" s="14"/>
      <c r="R85" s="66"/>
    </row>
    <row r="86" spans="1:18" s="13" customFormat="1" ht="15" customHeight="1" x14ac:dyDescent="0.2">
      <c r="C86" s="14"/>
      <c r="D86" s="14"/>
      <c r="E86" s="14"/>
      <c r="F86" s="14"/>
      <c r="G86" s="14"/>
      <c r="H86" s="14"/>
      <c r="I86" s="14"/>
      <c r="J86" s="14"/>
      <c r="K86" s="14"/>
      <c r="L86" s="14"/>
      <c r="M86" s="14"/>
      <c r="N86" s="14"/>
      <c r="O86" s="14"/>
      <c r="P86" s="14"/>
      <c r="Q86" s="14"/>
      <c r="R86" s="66"/>
    </row>
    <row r="87" spans="1:18" s="13" customFormat="1" ht="14.25" x14ac:dyDescent="0.2">
      <c r="C87" s="14"/>
      <c r="D87" s="14"/>
      <c r="E87" s="14"/>
      <c r="F87" s="14"/>
      <c r="G87" s="14"/>
      <c r="H87" s="14"/>
      <c r="I87" s="14"/>
      <c r="J87" s="14"/>
      <c r="K87" s="14"/>
      <c r="L87" s="14"/>
      <c r="M87" s="14"/>
      <c r="N87" s="14"/>
      <c r="O87" s="14"/>
      <c r="P87" s="14"/>
      <c r="Q87" s="14"/>
      <c r="R87" s="66"/>
    </row>
    <row r="88" spans="1:18" s="13" customFormat="1" ht="14.25" x14ac:dyDescent="0.2">
      <c r="C88" s="14"/>
      <c r="D88" s="14"/>
      <c r="E88" s="14"/>
      <c r="F88" s="14"/>
      <c r="G88" s="14"/>
      <c r="H88" s="14"/>
      <c r="I88" s="14"/>
      <c r="J88" s="14"/>
      <c r="K88" s="14"/>
      <c r="L88" s="14"/>
      <c r="M88" s="14"/>
      <c r="N88" s="14"/>
      <c r="O88" s="14"/>
      <c r="P88" s="14"/>
      <c r="Q88" s="14"/>
      <c r="R88" s="66"/>
    </row>
    <row r="89" spans="1:18" s="13" customFormat="1" ht="14.25" x14ac:dyDescent="0.2">
      <c r="C89" s="14"/>
      <c r="D89" s="14"/>
      <c r="E89" s="14"/>
      <c r="F89" s="14"/>
      <c r="G89" s="14"/>
      <c r="H89" s="14"/>
      <c r="I89" s="14"/>
      <c r="J89" s="14"/>
      <c r="K89" s="14"/>
      <c r="L89" s="14"/>
      <c r="M89" s="14"/>
      <c r="N89" s="14"/>
      <c r="O89" s="14"/>
      <c r="P89" s="14"/>
      <c r="Q89" s="14"/>
      <c r="R89" s="66"/>
    </row>
    <row r="90" spans="1:18" s="13" customFormat="1" ht="14.25" x14ac:dyDescent="0.2">
      <c r="C90" s="14"/>
      <c r="D90" s="14"/>
      <c r="E90" s="14"/>
      <c r="F90" s="14"/>
      <c r="G90" s="14"/>
      <c r="H90" s="14"/>
      <c r="I90" s="14"/>
      <c r="J90" s="14"/>
      <c r="K90" s="14"/>
      <c r="L90" s="14"/>
      <c r="M90" s="14"/>
      <c r="N90" s="14"/>
      <c r="O90" s="14"/>
      <c r="P90" s="14"/>
      <c r="Q90" s="14"/>
      <c r="R90" s="66"/>
    </row>
    <row r="91" spans="1:18" s="13" customFormat="1" ht="14.25" x14ac:dyDescent="0.2">
      <c r="C91" s="14"/>
      <c r="D91" s="14"/>
      <c r="E91" s="14"/>
      <c r="F91" s="14"/>
      <c r="G91" s="14"/>
      <c r="H91" s="14"/>
      <c r="I91" s="14"/>
      <c r="J91" s="14"/>
      <c r="K91" s="14"/>
      <c r="L91" s="14"/>
      <c r="M91" s="14"/>
      <c r="N91" s="14"/>
      <c r="O91" s="14"/>
      <c r="P91" s="14"/>
      <c r="Q91" s="14"/>
      <c r="R91" s="66"/>
    </row>
    <row r="92" spans="1:18" s="13" customFormat="1" ht="14.25" x14ac:dyDescent="0.2">
      <c r="C92" s="14"/>
      <c r="D92" s="14"/>
      <c r="E92" s="14"/>
      <c r="F92" s="14"/>
      <c r="G92" s="14"/>
      <c r="H92" s="14"/>
      <c r="I92" s="14"/>
      <c r="J92" s="14"/>
      <c r="K92" s="14"/>
      <c r="L92" s="14"/>
      <c r="M92" s="14"/>
      <c r="N92" s="14"/>
      <c r="O92" s="14"/>
      <c r="P92" s="14"/>
      <c r="Q92" s="14"/>
      <c r="R92" s="66"/>
    </row>
    <row r="93" spans="1:18" s="13" customFormat="1" ht="14.25" x14ac:dyDescent="0.2">
      <c r="C93" s="14"/>
      <c r="D93" s="14"/>
      <c r="E93" s="14"/>
      <c r="F93" s="14"/>
      <c r="G93" s="14"/>
      <c r="H93" s="14"/>
      <c r="I93" s="14"/>
      <c r="J93" s="14"/>
      <c r="K93" s="14"/>
      <c r="L93" s="14"/>
      <c r="M93" s="14"/>
      <c r="N93" s="14"/>
      <c r="O93" s="14"/>
      <c r="P93" s="14"/>
      <c r="Q93" s="14"/>
      <c r="R93" s="66"/>
    </row>
    <row r="94" spans="1:18" s="13" customFormat="1" ht="14.25" x14ac:dyDescent="0.2">
      <c r="C94" s="14"/>
      <c r="D94" s="14"/>
      <c r="E94" s="14"/>
      <c r="F94" s="14"/>
      <c r="G94" s="14"/>
      <c r="H94" s="14"/>
      <c r="I94" s="14"/>
      <c r="J94" s="14"/>
      <c r="K94" s="14"/>
      <c r="L94" s="14"/>
      <c r="M94" s="14"/>
      <c r="N94" s="14"/>
      <c r="O94" s="14"/>
      <c r="P94" s="14"/>
      <c r="Q94" s="14"/>
      <c r="R94" s="66"/>
    </row>
    <row r="95" spans="1:18" s="13" customFormat="1" ht="14.25" x14ac:dyDescent="0.2">
      <c r="C95" s="14"/>
      <c r="D95" s="14"/>
      <c r="E95" s="14"/>
      <c r="F95" s="14"/>
      <c r="G95" s="14"/>
      <c r="H95" s="14"/>
      <c r="I95" s="14"/>
      <c r="J95" s="14"/>
      <c r="K95" s="14"/>
      <c r="L95" s="14"/>
      <c r="M95" s="14"/>
      <c r="N95" s="14"/>
      <c r="O95" s="14"/>
      <c r="P95" s="14"/>
      <c r="Q95" s="14"/>
      <c r="R95" s="66"/>
    </row>
    <row r="96" spans="1:18" s="13" customFormat="1" ht="14.25" x14ac:dyDescent="0.2">
      <c r="C96" s="14"/>
      <c r="D96" s="14"/>
      <c r="E96" s="14"/>
      <c r="F96" s="14"/>
      <c r="G96" s="14"/>
      <c r="H96" s="14"/>
      <c r="I96" s="14"/>
      <c r="J96" s="14"/>
      <c r="K96" s="14"/>
      <c r="L96" s="14"/>
      <c r="M96" s="14"/>
      <c r="N96" s="14"/>
      <c r="O96" s="14"/>
      <c r="P96" s="14"/>
      <c r="Q96" s="14"/>
      <c r="R96" s="66"/>
    </row>
    <row r="97" spans="1:18" s="13" customFormat="1" ht="14.25" x14ac:dyDescent="0.2">
      <c r="C97" s="14"/>
      <c r="D97" s="14"/>
      <c r="E97" s="14"/>
      <c r="F97" s="14"/>
      <c r="G97" s="14"/>
      <c r="H97" s="14"/>
      <c r="I97" s="14"/>
      <c r="J97" s="14"/>
      <c r="K97" s="14"/>
      <c r="L97" s="14"/>
      <c r="M97" s="14"/>
      <c r="N97" s="14"/>
      <c r="O97" s="14"/>
      <c r="P97" s="14"/>
      <c r="Q97" s="14"/>
      <c r="R97" s="66"/>
    </row>
    <row r="98" spans="1:18" s="13" customFormat="1" ht="14.25" x14ac:dyDescent="0.2">
      <c r="C98" s="14"/>
      <c r="D98" s="14"/>
      <c r="E98" s="14"/>
      <c r="F98" s="14"/>
      <c r="G98" s="14"/>
      <c r="H98" s="14"/>
      <c r="I98" s="14"/>
      <c r="J98" s="14"/>
      <c r="K98" s="14"/>
      <c r="L98" s="14"/>
      <c r="M98" s="14"/>
      <c r="N98" s="14"/>
      <c r="O98" s="14"/>
      <c r="P98" s="14"/>
      <c r="Q98" s="14"/>
      <c r="R98" s="66"/>
    </row>
    <row r="99" spans="1:18" s="13" customFormat="1" ht="14.25" x14ac:dyDescent="0.2">
      <c r="C99" s="14"/>
      <c r="D99" s="14"/>
      <c r="E99" s="14"/>
      <c r="F99" s="14"/>
      <c r="G99" s="14"/>
      <c r="H99" s="14"/>
      <c r="I99" s="14"/>
      <c r="J99" s="14"/>
      <c r="K99" s="14"/>
      <c r="L99" s="14"/>
      <c r="M99" s="14"/>
      <c r="N99" s="14"/>
      <c r="O99" s="14"/>
      <c r="P99" s="14"/>
      <c r="Q99" s="14"/>
      <c r="R99" s="66"/>
    </row>
    <row r="100" spans="1:18" s="13" customFormat="1" ht="14.25" x14ac:dyDescent="0.2">
      <c r="C100" s="14"/>
      <c r="D100" s="14"/>
      <c r="E100" s="14"/>
      <c r="F100" s="14"/>
      <c r="G100" s="14"/>
      <c r="H100" s="14"/>
      <c r="I100" s="14"/>
      <c r="J100" s="14"/>
      <c r="K100" s="14"/>
      <c r="L100" s="14"/>
      <c r="M100" s="14"/>
      <c r="N100" s="14"/>
      <c r="O100" s="14"/>
      <c r="P100" s="14"/>
      <c r="Q100" s="14"/>
      <c r="R100" s="66"/>
    </row>
    <row r="101" spans="1:18" s="13" customFormat="1" ht="14.25" x14ac:dyDescent="0.2">
      <c r="C101" s="14"/>
      <c r="D101" s="14"/>
      <c r="E101" s="14"/>
      <c r="F101" s="14"/>
      <c r="G101" s="14"/>
      <c r="H101" s="14"/>
      <c r="I101" s="14"/>
      <c r="J101" s="14"/>
      <c r="K101" s="14"/>
      <c r="L101" s="14"/>
      <c r="M101" s="14"/>
      <c r="N101" s="14"/>
      <c r="O101" s="14"/>
      <c r="P101" s="14"/>
      <c r="Q101" s="14"/>
      <c r="R101" s="66"/>
    </row>
    <row r="102" spans="1:18" s="13" customFormat="1" ht="14.25" x14ac:dyDescent="0.2">
      <c r="C102" s="14"/>
      <c r="D102" s="14"/>
      <c r="E102" s="14"/>
      <c r="F102" s="14"/>
      <c r="G102" s="14"/>
      <c r="H102" s="14"/>
      <c r="I102" s="14"/>
      <c r="J102" s="14"/>
      <c r="K102" s="14"/>
      <c r="L102" s="14"/>
      <c r="M102" s="14"/>
      <c r="N102" s="14"/>
      <c r="O102" s="14"/>
      <c r="P102" s="14"/>
      <c r="Q102" s="14"/>
      <c r="R102" s="66"/>
    </row>
    <row r="103" spans="1:18" s="13" customFormat="1" ht="14.25" x14ac:dyDescent="0.2">
      <c r="C103" s="14"/>
      <c r="D103" s="14"/>
      <c r="E103" s="14"/>
      <c r="F103" s="14"/>
      <c r="G103" s="14"/>
      <c r="H103" s="14"/>
      <c r="I103" s="14"/>
      <c r="J103" s="14"/>
      <c r="K103" s="14"/>
      <c r="L103" s="14"/>
      <c r="M103" s="14"/>
      <c r="N103" s="14"/>
      <c r="O103" s="14"/>
      <c r="P103" s="14"/>
      <c r="Q103" s="14"/>
      <c r="R103" s="66"/>
    </row>
    <row r="104" spans="1:18" s="13" customFormat="1" ht="14.25" x14ac:dyDescent="0.2">
      <c r="C104" s="14"/>
      <c r="D104" s="14"/>
      <c r="E104" s="14"/>
      <c r="F104" s="14"/>
      <c r="G104" s="14"/>
      <c r="H104" s="14"/>
      <c r="I104" s="14"/>
      <c r="J104" s="14"/>
      <c r="K104" s="14"/>
      <c r="L104" s="14"/>
      <c r="M104" s="14"/>
      <c r="N104" s="14"/>
      <c r="O104" s="14"/>
      <c r="P104" s="14"/>
      <c r="Q104" s="14"/>
      <c r="R104" s="66"/>
    </row>
    <row r="105" spans="1:18" s="13" customFormat="1" ht="14.25" x14ac:dyDescent="0.2">
      <c r="C105" s="14"/>
      <c r="D105" s="14"/>
      <c r="E105" s="14"/>
      <c r="F105" s="14"/>
      <c r="G105" s="14"/>
      <c r="H105" s="14"/>
      <c r="I105" s="14"/>
      <c r="J105" s="14"/>
      <c r="K105" s="14"/>
      <c r="L105" s="14"/>
      <c r="M105" s="14"/>
      <c r="N105" s="14"/>
      <c r="O105" s="14"/>
      <c r="P105" s="14"/>
      <c r="Q105" s="14"/>
      <c r="R105" s="66"/>
    </row>
    <row r="106" spans="1:18" s="13" customFormat="1" ht="14.25" x14ac:dyDescent="0.2">
      <c r="C106" s="14"/>
      <c r="D106" s="14"/>
      <c r="E106" s="14"/>
      <c r="F106" s="14"/>
      <c r="G106" s="14"/>
      <c r="H106" s="14"/>
      <c r="I106" s="14"/>
      <c r="J106" s="14"/>
      <c r="K106" s="14"/>
      <c r="L106" s="14"/>
      <c r="M106" s="14"/>
      <c r="N106" s="14"/>
      <c r="O106" s="14"/>
      <c r="P106" s="14"/>
      <c r="Q106" s="14"/>
      <c r="R106" s="66"/>
    </row>
    <row r="107" spans="1:18" s="13" customFormat="1" ht="14.25" x14ac:dyDescent="0.2">
      <c r="C107" s="14"/>
      <c r="D107" s="14"/>
      <c r="E107" s="14"/>
      <c r="F107" s="14"/>
      <c r="G107" s="14"/>
      <c r="H107" s="14"/>
      <c r="I107" s="14"/>
      <c r="J107" s="14"/>
      <c r="K107" s="14"/>
      <c r="L107" s="14"/>
      <c r="M107" s="14"/>
      <c r="N107" s="14"/>
      <c r="O107" s="14"/>
      <c r="P107" s="14"/>
      <c r="Q107" s="14"/>
      <c r="R107" s="66"/>
    </row>
    <row r="108" spans="1:18" s="13" customFormat="1" ht="14.25" x14ac:dyDescent="0.2">
      <c r="C108" s="14"/>
      <c r="D108" s="14"/>
      <c r="E108" s="14"/>
      <c r="F108" s="14"/>
      <c r="G108" s="14"/>
      <c r="H108" s="14"/>
      <c r="I108" s="14"/>
      <c r="J108" s="14"/>
      <c r="K108" s="14"/>
      <c r="L108" s="14"/>
      <c r="M108" s="14"/>
      <c r="N108" s="14"/>
      <c r="O108" s="14"/>
      <c r="P108" s="14"/>
      <c r="Q108" s="14"/>
      <c r="R108" s="66"/>
    </row>
    <row r="109" spans="1:18" s="13" customFormat="1" ht="14.25" x14ac:dyDescent="0.2">
      <c r="C109" s="14"/>
      <c r="D109" s="14"/>
      <c r="E109" s="14"/>
      <c r="F109" s="14"/>
      <c r="G109" s="14"/>
      <c r="H109" s="14"/>
      <c r="I109" s="14"/>
      <c r="J109" s="14"/>
      <c r="K109" s="14"/>
      <c r="L109" s="14"/>
      <c r="M109" s="14"/>
      <c r="N109" s="14"/>
      <c r="O109" s="14"/>
      <c r="P109" s="14"/>
      <c r="Q109" s="14"/>
      <c r="R109" s="66"/>
    </row>
    <row r="110" spans="1:18" s="13" customFormat="1" ht="14.25" x14ac:dyDescent="0.2">
      <c r="C110" s="14"/>
      <c r="D110" s="14"/>
      <c r="E110" s="14"/>
      <c r="F110" s="14"/>
      <c r="G110" s="14"/>
      <c r="H110" s="14"/>
      <c r="I110" s="14"/>
      <c r="J110" s="14"/>
      <c r="K110" s="14"/>
      <c r="L110" s="14"/>
      <c r="M110" s="14"/>
      <c r="N110" s="14"/>
      <c r="O110" s="14"/>
      <c r="P110" s="14"/>
      <c r="Q110" s="14"/>
      <c r="R110" s="66"/>
    </row>
    <row r="111" spans="1:18" s="12" customFormat="1" ht="14.25" x14ac:dyDescent="0.2">
      <c r="A111" s="13"/>
      <c r="B111" s="13"/>
      <c r="C111" s="14"/>
      <c r="D111" s="14"/>
      <c r="E111" s="14"/>
      <c r="F111" s="14"/>
      <c r="G111" s="14"/>
      <c r="H111" s="14"/>
      <c r="I111" s="14"/>
      <c r="J111" s="14"/>
      <c r="K111" s="14"/>
      <c r="L111" s="14"/>
      <c r="M111" s="14"/>
      <c r="N111" s="14"/>
      <c r="O111" s="14"/>
      <c r="P111" s="14"/>
      <c r="Q111" s="14"/>
      <c r="R111" s="65"/>
    </row>
    <row r="112" spans="1:18" s="12" customFormat="1" ht="14.25" x14ac:dyDescent="0.2">
      <c r="A112" s="13"/>
      <c r="B112" s="13"/>
      <c r="C112" s="14"/>
      <c r="D112" s="14"/>
      <c r="E112" s="14"/>
      <c r="F112" s="14"/>
      <c r="G112" s="14"/>
      <c r="H112" s="14"/>
      <c r="I112" s="14"/>
      <c r="J112" s="14"/>
      <c r="K112" s="14"/>
      <c r="L112" s="14"/>
      <c r="M112" s="14"/>
      <c r="N112" s="14"/>
      <c r="O112" s="14"/>
      <c r="P112" s="14"/>
      <c r="Q112" s="14"/>
      <c r="R112" s="65"/>
    </row>
    <row r="113" spans="1:18" s="12" customFormat="1" ht="14.25" x14ac:dyDescent="0.2">
      <c r="A113" s="13"/>
      <c r="B113" s="13"/>
      <c r="C113" s="14"/>
      <c r="D113" s="14"/>
      <c r="E113" s="14"/>
      <c r="F113" s="14"/>
      <c r="G113" s="14"/>
      <c r="H113" s="14"/>
      <c r="I113" s="14"/>
      <c r="J113" s="14"/>
      <c r="K113" s="14"/>
      <c r="L113" s="14"/>
      <c r="M113" s="14"/>
      <c r="N113" s="14"/>
      <c r="O113" s="14"/>
      <c r="P113" s="14"/>
      <c r="Q113" s="14"/>
      <c r="R113" s="65"/>
    </row>
    <row r="114" spans="1:18" s="12" customFormat="1" ht="14.25" x14ac:dyDescent="0.2">
      <c r="A114" s="13"/>
      <c r="B114" s="13"/>
      <c r="C114" s="14"/>
      <c r="D114" s="14"/>
      <c r="E114" s="14"/>
      <c r="F114" s="14"/>
      <c r="G114" s="14"/>
      <c r="H114" s="14"/>
      <c r="I114" s="14"/>
      <c r="J114" s="14"/>
      <c r="K114" s="14"/>
      <c r="L114" s="14"/>
      <c r="M114" s="14"/>
      <c r="N114" s="14"/>
      <c r="O114" s="14"/>
      <c r="P114" s="14"/>
      <c r="Q114" s="14"/>
      <c r="R114" s="65"/>
    </row>
    <row r="115" spans="1:18" s="12" customFormat="1" ht="14.25" x14ac:dyDescent="0.2">
      <c r="A115" s="13"/>
      <c r="B115" s="13"/>
      <c r="C115" s="14"/>
      <c r="D115" s="14"/>
      <c r="E115" s="14"/>
      <c r="F115" s="14"/>
      <c r="G115" s="14"/>
      <c r="H115" s="14"/>
      <c r="I115" s="14"/>
      <c r="J115" s="14"/>
      <c r="K115" s="14"/>
      <c r="L115" s="14"/>
      <c r="M115" s="14"/>
      <c r="N115" s="14"/>
      <c r="O115" s="14"/>
      <c r="P115" s="14"/>
      <c r="Q115" s="14"/>
      <c r="R115" s="65"/>
    </row>
    <row r="116" spans="1:18" s="12" customFormat="1" ht="14.25" x14ac:dyDescent="0.2">
      <c r="A116" s="13"/>
      <c r="B116" s="13"/>
      <c r="C116" s="14"/>
      <c r="D116" s="14"/>
      <c r="E116" s="14"/>
      <c r="F116" s="14"/>
      <c r="G116" s="14"/>
      <c r="H116" s="14"/>
      <c r="I116" s="14"/>
      <c r="J116" s="14"/>
      <c r="K116" s="14"/>
      <c r="L116" s="14"/>
      <c r="M116" s="14"/>
      <c r="N116" s="14"/>
      <c r="O116" s="14"/>
      <c r="P116" s="14"/>
      <c r="Q116" s="14"/>
      <c r="R116" s="65"/>
    </row>
    <row r="117" spans="1:18" s="12" customFormat="1" ht="14.25" x14ac:dyDescent="0.2">
      <c r="A117" s="13"/>
      <c r="B117" s="13"/>
      <c r="C117" s="14"/>
      <c r="D117" s="14"/>
      <c r="E117" s="14"/>
      <c r="F117" s="14"/>
      <c r="G117" s="14"/>
      <c r="H117" s="14"/>
      <c r="I117" s="14"/>
      <c r="J117" s="14"/>
      <c r="K117" s="14"/>
      <c r="L117" s="14"/>
      <c r="M117" s="14"/>
      <c r="N117" s="14"/>
      <c r="O117" s="14"/>
      <c r="P117" s="14"/>
      <c r="Q117" s="14"/>
      <c r="R117" s="65"/>
    </row>
    <row r="118" spans="1:18" s="12" customFormat="1" ht="14.25" x14ac:dyDescent="0.2">
      <c r="A118" s="13"/>
      <c r="B118" s="13"/>
      <c r="C118" s="14"/>
      <c r="D118" s="14"/>
      <c r="E118" s="14"/>
      <c r="F118" s="14"/>
      <c r="G118" s="14"/>
      <c r="H118" s="14"/>
      <c r="I118" s="14"/>
      <c r="J118" s="14"/>
      <c r="K118" s="14"/>
      <c r="L118" s="14"/>
      <c r="M118" s="14"/>
      <c r="N118" s="14"/>
      <c r="O118" s="14"/>
      <c r="P118" s="14"/>
      <c r="Q118" s="14"/>
      <c r="R118" s="65"/>
    </row>
    <row r="119" spans="1:18" s="12" customFormat="1" ht="14.25" x14ac:dyDescent="0.2">
      <c r="A119" s="13"/>
      <c r="B119" s="13"/>
      <c r="C119" s="14"/>
      <c r="D119" s="14"/>
      <c r="E119" s="14"/>
      <c r="F119" s="14"/>
      <c r="G119" s="14"/>
      <c r="H119" s="14"/>
      <c r="I119" s="14"/>
      <c r="J119" s="14"/>
      <c r="K119" s="14"/>
      <c r="L119" s="14"/>
      <c r="M119" s="14"/>
      <c r="N119" s="14"/>
      <c r="O119" s="14"/>
      <c r="P119" s="14"/>
      <c r="Q119" s="14"/>
      <c r="R119" s="65"/>
    </row>
    <row r="120" spans="1:18" s="12" customFormat="1" ht="14.25" x14ac:dyDescent="0.2">
      <c r="A120" s="13"/>
      <c r="B120" s="13"/>
      <c r="C120" s="14"/>
      <c r="D120" s="14"/>
      <c r="E120" s="14"/>
      <c r="F120" s="14"/>
      <c r="G120" s="14"/>
      <c r="H120" s="14"/>
      <c r="I120" s="14"/>
      <c r="J120" s="14"/>
      <c r="K120" s="14"/>
      <c r="L120" s="14"/>
      <c r="M120" s="14"/>
      <c r="N120" s="14"/>
      <c r="O120" s="14"/>
      <c r="P120" s="14"/>
      <c r="Q120" s="14"/>
      <c r="R120" s="65"/>
    </row>
    <row r="121" spans="1:18" s="12" customFormat="1" ht="14.25" x14ac:dyDescent="0.2">
      <c r="A121" s="13"/>
      <c r="B121" s="13"/>
      <c r="C121" s="14"/>
      <c r="D121" s="14"/>
      <c r="E121" s="14"/>
      <c r="F121" s="14"/>
      <c r="G121" s="14"/>
      <c r="H121" s="14"/>
      <c r="I121" s="14"/>
      <c r="J121" s="14"/>
      <c r="K121" s="14"/>
      <c r="L121" s="14"/>
      <c r="M121" s="14"/>
      <c r="N121" s="14"/>
      <c r="O121" s="14"/>
      <c r="P121" s="14"/>
      <c r="Q121" s="14"/>
      <c r="R121" s="65"/>
    </row>
    <row r="122" spans="1:18" s="12" customFormat="1" ht="14.25" x14ac:dyDescent="0.2">
      <c r="A122" s="13"/>
      <c r="B122" s="13"/>
      <c r="C122" s="14"/>
      <c r="D122" s="14"/>
      <c r="E122" s="14"/>
      <c r="F122" s="14"/>
      <c r="G122" s="14"/>
      <c r="H122" s="14"/>
      <c r="I122" s="14"/>
      <c r="J122" s="14"/>
      <c r="K122" s="14"/>
      <c r="L122" s="14"/>
      <c r="M122" s="14"/>
      <c r="N122" s="14"/>
      <c r="O122" s="14"/>
      <c r="P122" s="14"/>
      <c r="Q122" s="14"/>
      <c r="R122" s="65"/>
    </row>
    <row r="123" spans="1:18" s="12" customFormat="1" ht="14.25" x14ac:dyDescent="0.2">
      <c r="A123" s="13"/>
      <c r="B123" s="13"/>
      <c r="C123" s="14"/>
      <c r="D123" s="14"/>
      <c r="E123" s="14"/>
      <c r="F123" s="14"/>
      <c r="G123" s="14"/>
      <c r="H123" s="14"/>
      <c r="I123" s="14"/>
      <c r="J123" s="14"/>
      <c r="K123" s="14"/>
      <c r="L123" s="14"/>
      <c r="M123" s="14"/>
      <c r="N123" s="14"/>
      <c r="O123" s="14"/>
      <c r="P123" s="14"/>
      <c r="Q123" s="14"/>
      <c r="R123" s="65"/>
    </row>
    <row r="124" spans="1:18" s="12" customFormat="1" ht="14.25" x14ac:dyDescent="0.2">
      <c r="A124" s="13"/>
      <c r="B124" s="13"/>
      <c r="C124" s="14"/>
      <c r="D124" s="14"/>
      <c r="E124" s="14"/>
      <c r="F124" s="14"/>
      <c r="G124" s="14"/>
      <c r="H124" s="14"/>
      <c r="I124" s="14"/>
      <c r="J124" s="14"/>
      <c r="K124" s="14"/>
      <c r="L124" s="14"/>
      <c r="M124" s="14"/>
      <c r="N124" s="14"/>
      <c r="O124" s="14"/>
      <c r="P124" s="14"/>
      <c r="Q124" s="14"/>
      <c r="R124" s="65"/>
    </row>
    <row r="125" spans="1:18" s="12" customFormat="1" ht="14.25" x14ac:dyDescent="0.2">
      <c r="A125" s="13"/>
      <c r="B125" s="13"/>
      <c r="C125" s="14"/>
      <c r="D125" s="14"/>
      <c r="E125" s="14"/>
      <c r="F125" s="14"/>
      <c r="G125" s="14"/>
      <c r="H125" s="14"/>
      <c r="I125" s="14"/>
      <c r="J125" s="14"/>
      <c r="K125" s="14"/>
      <c r="L125" s="14"/>
      <c r="M125" s="14"/>
      <c r="N125" s="14"/>
      <c r="O125" s="14"/>
      <c r="P125" s="14"/>
      <c r="Q125" s="14"/>
      <c r="R125" s="65"/>
    </row>
    <row r="126" spans="1:18" s="12" customFormat="1" ht="14.25" x14ac:dyDescent="0.2">
      <c r="A126" s="13"/>
      <c r="B126" s="13"/>
      <c r="C126" s="14"/>
      <c r="D126" s="14"/>
      <c r="E126" s="14"/>
      <c r="F126" s="14"/>
      <c r="G126" s="14"/>
      <c r="H126" s="14"/>
      <c r="I126" s="14"/>
      <c r="J126" s="14"/>
      <c r="K126" s="14"/>
      <c r="L126" s="14"/>
      <c r="M126" s="14"/>
      <c r="N126" s="14"/>
      <c r="O126" s="14"/>
      <c r="P126" s="14"/>
      <c r="Q126" s="14"/>
      <c r="R126" s="65"/>
    </row>
    <row r="127" spans="1:18" s="12" customFormat="1" ht="14.25" x14ac:dyDescent="0.2">
      <c r="A127" s="13"/>
      <c r="B127" s="13"/>
      <c r="C127" s="14"/>
      <c r="D127" s="14"/>
      <c r="E127" s="14"/>
      <c r="F127" s="14"/>
      <c r="G127" s="14"/>
      <c r="H127" s="14"/>
      <c r="I127" s="14"/>
      <c r="J127" s="14"/>
      <c r="K127" s="14"/>
      <c r="L127" s="14"/>
      <c r="M127" s="14"/>
      <c r="N127" s="14"/>
      <c r="O127" s="14"/>
      <c r="P127" s="14"/>
      <c r="Q127" s="14"/>
      <c r="R127" s="65"/>
    </row>
    <row r="128" spans="1:18" s="12" customFormat="1" ht="14.25" x14ac:dyDescent="0.2">
      <c r="A128" s="13"/>
      <c r="B128" s="13"/>
      <c r="C128" s="14"/>
      <c r="D128" s="14"/>
      <c r="E128" s="14"/>
      <c r="F128" s="14"/>
      <c r="G128" s="14"/>
      <c r="H128" s="14"/>
      <c r="I128" s="14"/>
      <c r="J128" s="14"/>
      <c r="K128" s="14"/>
      <c r="L128" s="14"/>
      <c r="M128" s="14"/>
      <c r="N128" s="14"/>
      <c r="O128" s="14"/>
      <c r="P128" s="14"/>
      <c r="Q128" s="14"/>
      <c r="R128" s="65"/>
    </row>
    <row r="129" spans="1:18" s="12" customFormat="1" ht="14.25" x14ac:dyDescent="0.2">
      <c r="A129" s="13"/>
      <c r="B129" s="13"/>
      <c r="C129" s="14"/>
      <c r="D129" s="14"/>
      <c r="E129" s="14"/>
      <c r="F129" s="14"/>
      <c r="G129" s="14"/>
      <c r="H129" s="14"/>
      <c r="I129" s="14"/>
      <c r="J129" s="14"/>
      <c r="K129" s="14"/>
      <c r="L129" s="14"/>
      <c r="M129" s="14"/>
      <c r="N129" s="14"/>
      <c r="O129" s="14"/>
      <c r="P129" s="14"/>
      <c r="Q129" s="14"/>
      <c r="R129" s="65"/>
    </row>
    <row r="130" spans="1:18" s="12" customFormat="1" ht="14.25" x14ac:dyDescent="0.2">
      <c r="A130" s="13"/>
      <c r="B130" s="13"/>
      <c r="C130" s="14"/>
      <c r="D130" s="14"/>
      <c r="E130" s="14"/>
      <c r="F130" s="14"/>
      <c r="G130" s="14"/>
      <c r="H130" s="14"/>
      <c r="I130" s="14"/>
      <c r="J130" s="14"/>
      <c r="K130" s="14"/>
      <c r="L130" s="14"/>
      <c r="M130" s="14"/>
      <c r="N130" s="14"/>
      <c r="O130" s="14"/>
      <c r="P130" s="14"/>
      <c r="Q130" s="14"/>
      <c r="R130" s="65"/>
    </row>
    <row r="131" spans="1:18" s="12" customFormat="1" ht="14.25" x14ac:dyDescent="0.2">
      <c r="A131" s="13"/>
      <c r="B131" s="13"/>
      <c r="C131" s="14"/>
      <c r="D131" s="14"/>
      <c r="E131" s="14"/>
      <c r="F131" s="14"/>
      <c r="G131" s="14"/>
      <c r="H131" s="14"/>
      <c r="I131" s="14"/>
      <c r="J131" s="14"/>
      <c r="K131" s="14"/>
      <c r="L131" s="14"/>
      <c r="M131" s="14"/>
      <c r="N131" s="14"/>
      <c r="O131" s="14"/>
      <c r="P131" s="14"/>
      <c r="Q131" s="14"/>
      <c r="R131" s="65"/>
    </row>
    <row r="132" spans="1:18" s="12" customFormat="1" ht="14.25" x14ac:dyDescent="0.2">
      <c r="A132" s="13"/>
      <c r="B132" s="13"/>
      <c r="C132" s="14"/>
      <c r="D132" s="14"/>
      <c r="E132" s="14"/>
      <c r="F132" s="14"/>
      <c r="G132" s="14"/>
      <c r="H132" s="14"/>
      <c r="I132" s="14"/>
      <c r="J132" s="14"/>
      <c r="K132" s="14"/>
      <c r="L132" s="14"/>
      <c r="M132" s="14"/>
      <c r="N132" s="14"/>
      <c r="O132" s="14"/>
      <c r="P132" s="14"/>
      <c r="Q132" s="14"/>
      <c r="R132" s="65"/>
    </row>
    <row r="133" spans="1:18" s="12" customFormat="1" ht="14.25" x14ac:dyDescent="0.2">
      <c r="A133" s="13"/>
      <c r="B133" s="13"/>
      <c r="C133" s="14"/>
      <c r="D133" s="14"/>
      <c r="E133" s="14"/>
      <c r="F133" s="14"/>
      <c r="G133" s="14"/>
      <c r="H133" s="14"/>
      <c r="I133" s="14"/>
      <c r="J133" s="14"/>
      <c r="K133" s="14"/>
      <c r="L133" s="14"/>
      <c r="M133" s="14"/>
      <c r="N133" s="14"/>
      <c r="O133" s="14"/>
      <c r="P133" s="14"/>
      <c r="Q133" s="14"/>
      <c r="R133" s="65"/>
    </row>
    <row r="134" spans="1:18" s="12" customFormat="1" ht="14.25" x14ac:dyDescent="0.2">
      <c r="A134" s="13"/>
      <c r="B134" s="13"/>
      <c r="C134" s="14"/>
      <c r="D134" s="14"/>
      <c r="E134" s="14"/>
      <c r="F134" s="14"/>
      <c r="G134" s="14"/>
      <c r="H134" s="14"/>
      <c r="I134" s="14"/>
      <c r="J134" s="14"/>
      <c r="K134" s="14"/>
      <c r="L134" s="14"/>
      <c r="M134" s="14"/>
      <c r="N134" s="14"/>
      <c r="O134" s="14"/>
      <c r="P134" s="14"/>
      <c r="Q134" s="14"/>
      <c r="R134" s="65"/>
    </row>
    <row r="135" spans="1:18" s="12" customFormat="1" ht="14.25" x14ac:dyDescent="0.2">
      <c r="A135" s="13"/>
      <c r="B135" s="13"/>
      <c r="C135" s="14"/>
      <c r="D135" s="14"/>
      <c r="E135" s="14"/>
      <c r="F135" s="14"/>
      <c r="G135" s="14"/>
      <c r="H135" s="14"/>
      <c r="I135" s="14"/>
      <c r="J135" s="14"/>
      <c r="K135" s="14"/>
      <c r="L135" s="14"/>
      <c r="M135" s="14"/>
      <c r="N135" s="14"/>
      <c r="O135" s="14"/>
      <c r="P135" s="14"/>
      <c r="Q135" s="14"/>
      <c r="R135" s="65"/>
    </row>
    <row r="136" spans="1:18" s="12" customFormat="1" ht="14.25" x14ac:dyDescent="0.2">
      <c r="A136" s="13"/>
      <c r="B136" s="13"/>
      <c r="C136" s="14"/>
      <c r="D136" s="14"/>
      <c r="E136" s="14"/>
      <c r="F136" s="14"/>
      <c r="G136" s="14"/>
      <c r="H136" s="14"/>
      <c r="I136" s="14"/>
      <c r="J136" s="14"/>
      <c r="K136" s="14"/>
      <c r="L136" s="14"/>
      <c r="M136" s="14"/>
      <c r="N136" s="14"/>
      <c r="O136" s="14"/>
      <c r="P136" s="14"/>
      <c r="Q136" s="14"/>
      <c r="R136" s="65"/>
    </row>
    <row r="137" spans="1:18" s="12" customFormat="1" ht="14.25" x14ac:dyDescent="0.2">
      <c r="A137" s="13"/>
      <c r="B137" s="13"/>
      <c r="C137" s="14"/>
      <c r="D137" s="14"/>
      <c r="E137" s="14"/>
      <c r="F137" s="14"/>
      <c r="G137" s="14"/>
      <c r="H137" s="14"/>
      <c r="I137" s="14"/>
      <c r="J137" s="14"/>
      <c r="K137" s="14"/>
      <c r="L137" s="14"/>
      <c r="M137" s="14"/>
      <c r="N137" s="14"/>
      <c r="O137" s="14"/>
      <c r="P137" s="14"/>
      <c r="Q137" s="14"/>
      <c r="R137" s="65"/>
    </row>
    <row r="138" spans="1:18" s="12" customFormat="1" ht="14.25" x14ac:dyDescent="0.2">
      <c r="A138" s="13"/>
      <c r="B138" s="13"/>
      <c r="C138" s="14"/>
      <c r="D138" s="14"/>
      <c r="E138" s="14"/>
      <c r="F138" s="14"/>
      <c r="G138" s="14"/>
      <c r="H138" s="14"/>
      <c r="I138" s="14"/>
      <c r="J138" s="14"/>
      <c r="K138" s="14"/>
      <c r="L138" s="14"/>
      <c r="M138" s="14"/>
      <c r="N138" s="14"/>
      <c r="O138" s="14"/>
      <c r="P138" s="14"/>
      <c r="Q138" s="14"/>
      <c r="R138" s="65"/>
    </row>
    <row r="139" spans="1:18" s="12" customFormat="1" ht="14.25" x14ac:dyDescent="0.2">
      <c r="A139" s="13"/>
      <c r="B139" s="13"/>
      <c r="C139" s="14"/>
      <c r="D139" s="14"/>
      <c r="E139" s="14"/>
      <c r="F139" s="14"/>
      <c r="G139" s="14"/>
      <c r="H139" s="14"/>
      <c r="I139" s="14"/>
      <c r="J139" s="14"/>
      <c r="K139" s="14"/>
      <c r="L139" s="14"/>
      <c r="M139" s="14"/>
      <c r="N139" s="14"/>
      <c r="O139" s="14"/>
      <c r="P139" s="14"/>
      <c r="Q139" s="14"/>
      <c r="R139" s="65"/>
    </row>
    <row r="140" spans="1:18" s="12" customFormat="1" ht="14.25" x14ac:dyDescent="0.2">
      <c r="A140" s="13"/>
      <c r="B140" s="13"/>
      <c r="C140" s="14"/>
      <c r="D140" s="14"/>
      <c r="E140" s="14"/>
      <c r="F140" s="14"/>
      <c r="G140" s="14"/>
      <c r="H140" s="14"/>
      <c r="I140" s="14"/>
      <c r="J140" s="14"/>
      <c r="K140" s="14"/>
      <c r="L140" s="14"/>
      <c r="M140" s="14"/>
      <c r="N140" s="14"/>
      <c r="O140" s="14"/>
      <c r="P140" s="14"/>
      <c r="Q140" s="14"/>
      <c r="R140" s="65"/>
    </row>
    <row r="141" spans="1:18" s="12" customFormat="1" ht="14.25" x14ac:dyDescent="0.2">
      <c r="A141" s="13"/>
      <c r="B141" s="13"/>
      <c r="C141" s="14"/>
      <c r="D141" s="14"/>
      <c r="E141" s="14"/>
      <c r="F141" s="14"/>
      <c r="G141" s="14"/>
      <c r="H141" s="14"/>
      <c r="I141" s="14"/>
      <c r="J141" s="14"/>
      <c r="K141" s="14"/>
      <c r="L141" s="14"/>
      <c r="M141" s="14"/>
      <c r="N141" s="14"/>
      <c r="O141" s="14"/>
      <c r="P141" s="14"/>
      <c r="Q141" s="14"/>
      <c r="R141" s="65"/>
    </row>
    <row r="142" spans="1:18" s="12" customFormat="1" ht="14.25" x14ac:dyDescent="0.2">
      <c r="A142" s="13"/>
      <c r="B142" s="13"/>
      <c r="C142" s="14"/>
      <c r="D142" s="14"/>
      <c r="E142" s="14"/>
      <c r="F142" s="14"/>
      <c r="G142" s="14"/>
      <c r="H142" s="14"/>
      <c r="I142" s="14"/>
      <c r="J142" s="14"/>
      <c r="K142" s="14"/>
      <c r="L142" s="14"/>
      <c r="M142" s="14"/>
      <c r="N142" s="14"/>
      <c r="O142" s="14"/>
      <c r="P142" s="14"/>
      <c r="Q142" s="14"/>
      <c r="R142" s="65"/>
    </row>
    <row r="143" spans="1:18" s="12" customFormat="1" ht="14.25" x14ac:dyDescent="0.2">
      <c r="A143" s="13"/>
      <c r="B143" s="13"/>
      <c r="C143" s="14"/>
      <c r="D143" s="14"/>
      <c r="E143" s="14"/>
      <c r="F143" s="14"/>
      <c r="G143" s="14"/>
      <c r="H143" s="14"/>
      <c r="I143" s="14"/>
      <c r="J143" s="14"/>
      <c r="K143" s="14"/>
      <c r="L143" s="14"/>
      <c r="M143" s="14"/>
      <c r="N143" s="14"/>
      <c r="O143" s="14"/>
      <c r="P143" s="14"/>
      <c r="Q143" s="14"/>
      <c r="R143" s="65"/>
    </row>
    <row r="144" spans="1:18" s="12" customFormat="1" ht="14.25" x14ac:dyDescent="0.2">
      <c r="A144" s="13"/>
      <c r="B144" s="13"/>
      <c r="C144" s="14"/>
      <c r="D144" s="14"/>
      <c r="E144" s="14"/>
      <c r="F144" s="14"/>
      <c r="G144" s="14"/>
      <c r="H144" s="14"/>
      <c r="I144" s="14"/>
      <c r="J144" s="14"/>
      <c r="K144" s="14"/>
      <c r="L144" s="14"/>
      <c r="M144" s="14"/>
      <c r="N144" s="14"/>
      <c r="O144" s="14"/>
      <c r="P144" s="14"/>
      <c r="Q144" s="14"/>
      <c r="R144" s="65"/>
    </row>
    <row r="145" spans="1:75" s="12" customFormat="1" ht="14.25" x14ac:dyDescent="0.2">
      <c r="A145" s="13"/>
      <c r="B145" s="13"/>
      <c r="C145" s="14"/>
      <c r="D145" s="14"/>
      <c r="E145" s="14"/>
      <c r="F145" s="14"/>
      <c r="G145" s="14"/>
      <c r="H145" s="14"/>
      <c r="I145" s="14"/>
      <c r="J145" s="14"/>
      <c r="K145" s="14"/>
      <c r="L145" s="14"/>
      <c r="M145" s="14"/>
      <c r="N145" s="14"/>
      <c r="O145" s="14"/>
      <c r="P145" s="14"/>
      <c r="Q145" s="14"/>
      <c r="R145" s="65"/>
    </row>
    <row r="146" spans="1:75" s="12" customFormat="1" ht="14.25" x14ac:dyDescent="0.2">
      <c r="A146" s="13"/>
      <c r="B146" s="13"/>
      <c r="C146" s="14"/>
      <c r="D146" s="14"/>
      <c r="E146" s="14"/>
      <c r="F146" s="14"/>
      <c r="G146" s="14"/>
      <c r="H146" s="14"/>
      <c r="I146" s="14"/>
      <c r="J146" s="14"/>
      <c r="K146" s="14"/>
      <c r="L146" s="14"/>
      <c r="M146" s="14"/>
      <c r="N146" s="14"/>
      <c r="O146" s="14"/>
      <c r="P146" s="14"/>
      <c r="Q146" s="14"/>
      <c r="R146" s="65"/>
    </row>
    <row r="147" spans="1:75" s="12" customFormat="1" ht="14.25" x14ac:dyDescent="0.2">
      <c r="A147" s="13"/>
      <c r="B147" s="13"/>
      <c r="C147" s="14"/>
      <c r="D147" s="14"/>
      <c r="E147" s="14"/>
      <c r="F147" s="14"/>
      <c r="G147" s="14"/>
      <c r="H147" s="14"/>
      <c r="I147" s="14"/>
      <c r="J147" s="14"/>
      <c r="K147" s="14"/>
      <c r="L147" s="14"/>
      <c r="M147" s="14"/>
      <c r="N147" s="14"/>
      <c r="O147" s="14"/>
      <c r="P147" s="14"/>
      <c r="Q147" s="14"/>
      <c r="R147" s="65"/>
    </row>
    <row r="148" spans="1:75" s="12" customFormat="1" ht="14.25" x14ac:dyDescent="0.2">
      <c r="A148" s="13"/>
      <c r="B148" s="13"/>
      <c r="C148" s="14"/>
      <c r="D148" s="14"/>
      <c r="E148" s="14"/>
      <c r="F148" s="14"/>
      <c r="G148" s="14"/>
      <c r="H148" s="14"/>
      <c r="I148" s="14"/>
      <c r="J148" s="14"/>
      <c r="K148" s="14"/>
      <c r="L148" s="14"/>
      <c r="M148" s="14"/>
      <c r="N148" s="14"/>
      <c r="O148" s="14"/>
      <c r="P148" s="14"/>
      <c r="Q148" s="14"/>
      <c r="R148" s="65"/>
    </row>
    <row r="149" spans="1:75" s="12" customFormat="1" ht="14.25" x14ac:dyDescent="0.2">
      <c r="A149" s="13"/>
      <c r="B149" s="13"/>
      <c r="C149" s="14"/>
      <c r="D149" s="14"/>
      <c r="E149" s="14"/>
      <c r="F149" s="14"/>
      <c r="G149" s="14"/>
      <c r="H149" s="14"/>
      <c r="I149" s="14"/>
      <c r="J149" s="14"/>
      <c r="K149" s="14"/>
      <c r="L149" s="14"/>
      <c r="M149" s="14"/>
      <c r="N149" s="14"/>
      <c r="O149" s="14"/>
      <c r="P149" s="14"/>
      <c r="Q149" s="14"/>
      <c r="R149" s="65"/>
    </row>
    <row r="150" spans="1:75" s="12" customFormat="1" ht="14.25" x14ac:dyDescent="0.2">
      <c r="A150" s="13"/>
      <c r="B150" s="13"/>
      <c r="C150" s="14"/>
      <c r="D150" s="14"/>
      <c r="E150" s="14"/>
      <c r="F150" s="14"/>
      <c r="G150" s="14"/>
      <c r="H150" s="14"/>
      <c r="I150" s="14"/>
      <c r="J150" s="14"/>
      <c r="K150" s="14"/>
      <c r="L150" s="14"/>
      <c r="M150" s="14"/>
      <c r="N150" s="14"/>
      <c r="O150" s="14"/>
      <c r="P150" s="14"/>
      <c r="Q150" s="14"/>
      <c r="R150" s="65"/>
    </row>
    <row r="151" spans="1:75" ht="14.25" x14ac:dyDescent="0.2">
      <c r="A151" s="8"/>
      <c r="B151" s="8"/>
    </row>
    <row r="152" spans="1:75" ht="14.25" x14ac:dyDescent="0.2">
      <c r="A152" s="8"/>
      <c r="B152" s="8"/>
    </row>
    <row r="153" spans="1:75" ht="14.25" x14ac:dyDescent="0.2">
      <c r="A153" s="8"/>
      <c r="B153" s="8"/>
    </row>
    <row r="154" spans="1:75" ht="14.25" x14ac:dyDescent="0.2">
      <c r="A154" s="8"/>
      <c r="B154" s="8"/>
    </row>
    <row r="155" spans="1:75" ht="14.25" x14ac:dyDescent="0.2">
      <c r="A155" s="8"/>
      <c r="B155" s="8"/>
    </row>
    <row r="156" spans="1:75" ht="14.25" x14ac:dyDescent="0.2">
      <c r="A156" s="8"/>
      <c r="B156" s="8"/>
    </row>
    <row r="157" spans="1:75" s="9" customFormat="1" ht="14.25" x14ac:dyDescent="0.2">
      <c r="A157" s="8"/>
      <c r="B157" s="8"/>
      <c r="R157" s="62"/>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c r="BV157" s="6"/>
      <c r="BW157" s="6"/>
    </row>
    <row r="158" spans="1:75" s="9" customFormat="1" ht="14.25" x14ac:dyDescent="0.2">
      <c r="A158" s="8"/>
      <c r="B158" s="8"/>
      <c r="R158" s="62"/>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row>
    <row r="159" spans="1:75" s="9" customFormat="1" ht="14.25" x14ac:dyDescent="0.2">
      <c r="A159" s="8"/>
      <c r="B159" s="8"/>
      <c r="R159" s="62"/>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6"/>
      <c r="BW159" s="6"/>
    </row>
    <row r="160" spans="1:75" s="9" customFormat="1" ht="14.25" x14ac:dyDescent="0.2">
      <c r="A160" s="8"/>
      <c r="B160" s="8"/>
      <c r="R160" s="62"/>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6"/>
      <c r="BW160" s="6"/>
    </row>
    <row r="161" spans="1:75" s="9" customFormat="1" ht="14.25" x14ac:dyDescent="0.2">
      <c r="A161" s="8"/>
      <c r="B161" s="8"/>
      <c r="R161" s="62"/>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6"/>
      <c r="BW161" s="6"/>
    </row>
    <row r="162" spans="1:75" s="9" customFormat="1" ht="14.25" x14ac:dyDescent="0.2">
      <c r="A162" s="8"/>
      <c r="B162" s="8"/>
      <c r="R162" s="62"/>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V162" s="6"/>
      <c r="BW162" s="6"/>
    </row>
    <row r="163" spans="1:75" s="9" customFormat="1" ht="14.25" x14ac:dyDescent="0.2">
      <c r="A163" s="8"/>
      <c r="B163" s="8"/>
      <c r="R163" s="62"/>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6"/>
      <c r="BW163" s="6"/>
    </row>
    <row r="164" spans="1:75" s="9" customFormat="1" ht="14.25" x14ac:dyDescent="0.2">
      <c r="A164" s="8"/>
      <c r="B164" s="8"/>
      <c r="R164" s="62"/>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6"/>
      <c r="BW164" s="6"/>
    </row>
    <row r="165" spans="1:75" s="9" customFormat="1" ht="14.25" x14ac:dyDescent="0.2">
      <c r="A165" s="8"/>
      <c r="B165" s="8"/>
      <c r="R165" s="62"/>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6"/>
      <c r="BW165" s="6"/>
    </row>
    <row r="166" spans="1:75" s="9" customFormat="1" ht="14.25" x14ac:dyDescent="0.2">
      <c r="A166" s="8"/>
      <c r="B166" s="8"/>
      <c r="R166" s="62"/>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6"/>
      <c r="BW166" s="6"/>
    </row>
    <row r="167" spans="1:75" s="9" customFormat="1" ht="14.25" x14ac:dyDescent="0.2">
      <c r="A167" s="8"/>
      <c r="B167" s="8"/>
      <c r="R167" s="62"/>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6"/>
      <c r="BW167" s="6"/>
    </row>
    <row r="168" spans="1:75" s="9" customFormat="1" ht="14.25" x14ac:dyDescent="0.2">
      <c r="A168" s="8"/>
      <c r="B168" s="8"/>
      <c r="R168" s="62"/>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6"/>
      <c r="BW168" s="6"/>
    </row>
    <row r="169" spans="1:75" s="9" customFormat="1" ht="14.25" x14ac:dyDescent="0.2">
      <c r="A169" s="8"/>
      <c r="B169" s="8"/>
      <c r="R169" s="62"/>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6"/>
      <c r="BW169" s="6"/>
    </row>
    <row r="170" spans="1:75" s="9" customFormat="1" ht="14.25" x14ac:dyDescent="0.2">
      <c r="A170" s="8"/>
      <c r="B170" s="8"/>
      <c r="R170" s="62"/>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c r="BV170" s="6"/>
      <c r="BW170" s="6"/>
    </row>
    <row r="171" spans="1:75" s="9" customFormat="1" ht="14.25" x14ac:dyDescent="0.2">
      <c r="A171" s="8"/>
      <c r="B171" s="8"/>
      <c r="R171" s="62"/>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6"/>
      <c r="BW171" s="6"/>
    </row>
    <row r="172" spans="1:75" s="9" customFormat="1" ht="14.25" x14ac:dyDescent="0.2">
      <c r="A172" s="8"/>
      <c r="B172" s="8"/>
      <c r="R172" s="62"/>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c r="BV172" s="6"/>
      <c r="BW172" s="6"/>
    </row>
    <row r="173" spans="1:75" s="9" customFormat="1" ht="14.25" x14ac:dyDescent="0.2">
      <c r="A173" s="8"/>
      <c r="B173" s="8"/>
      <c r="R173" s="62"/>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c r="BU173" s="6"/>
      <c r="BV173" s="6"/>
      <c r="BW173" s="6"/>
    </row>
    <row r="174" spans="1:75" s="9" customFormat="1" ht="14.25" x14ac:dyDescent="0.2">
      <c r="A174" s="8"/>
      <c r="B174" s="8"/>
      <c r="R174" s="62"/>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c r="BU174" s="6"/>
      <c r="BV174" s="6"/>
      <c r="BW174" s="6"/>
    </row>
    <row r="175" spans="1:75" s="9" customFormat="1" ht="14.25" x14ac:dyDescent="0.2">
      <c r="A175" s="8"/>
      <c r="B175" s="8"/>
      <c r="R175" s="62"/>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c r="BU175" s="6"/>
      <c r="BV175" s="6"/>
      <c r="BW175" s="6"/>
    </row>
    <row r="176" spans="1:75" s="9" customFormat="1" ht="14.25" x14ac:dyDescent="0.2">
      <c r="A176" s="8"/>
      <c r="B176" s="8"/>
      <c r="R176" s="62"/>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c r="BT176" s="6"/>
      <c r="BU176" s="6"/>
      <c r="BV176" s="6"/>
      <c r="BW176" s="6"/>
    </row>
    <row r="177" spans="1:75" s="9" customFormat="1" ht="14.25" x14ac:dyDescent="0.2">
      <c r="A177" s="8"/>
      <c r="B177" s="8"/>
      <c r="R177" s="62"/>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c r="BU177" s="6"/>
      <c r="BV177" s="6"/>
      <c r="BW177" s="6"/>
    </row>
    <row r="178" spans="1:75" s="9" customFormat="1" ht="14.25" x14ac:dyDescent="0.2">
      <c r="A178" s="8"/>
      <c r="B178" s="8"/>
      <c r="R178" s="62"/>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c r="BU178" s="6"/>
      <c r="BV178" s="6"/>
      <c r="BW178" s="6"/>
    </row>
    <row r="179" spans="1:75" s="9" customFormat="1" ht="14.25" x14ac:dyDescent="0.2">
      <c r="A179" s="8"/>
      <c r="B179" s="8"/>
      <c r="R179" s="62"/>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c r="BT179" s="6"/>
      <c r="BU179" s="6"/>
      <c r="BV179" s="6"/>
      <c r="BW179" s="6"/>
    </row>
    <row r="180" spans="1:75" s="9" customFormat="1" ht="14.25" x14ac:dyDescent="0.2">
      <c r="A180" s="8"/>
      <c r="B180" s="8"/>
      <c r="R180" s="62"/>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c r="BU180" s="6"/>
      <c r="BV180" s="6"/>
      <c r="BW180" s="6"/>
    </row>
    <row r="181" spans="1:75" s="9" customFormat="1" ht="14.25" x14ac:dyDescent="0.2">
      <c r="A181" s="8"/>
      <c r="B181" s="8"/>
      <c r="R181" s="62"/>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c r="BU181" s="6"/>
      <c r="BV181" s="6"/>
      <c r="BW181" s="6"/>
    </row>
    <row r="182" spans="1:75" s="9" customFormat="1" ht="14.25" x14ac:dyDescent="0.2">
      <c r="A182" s="8"/>
      <c r="B182" s="8"/>
      <c r="R182" s="62"/>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c r="BU182" s="6"/>
      <c r="BV182" s="6"/>
      <c r="BW182" s="6"/>
    </row>
    <row r="183" spans="1:75" s="9" customFormat="1" ht="14.25" x14ac:dyDescent="0.2">
      <c r="A183" s="8"/>
      <c r="B183" s="8"/>
      <c r="R183" s="62"/>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c r="BU183" s="6"/>
      <c r="BV183" s="6"/>
      <c r="BW183" s="6"/>
    </row>
    <row r="184" spans="1:75" s="9" customFormat="1" ht="14.25" x14ac:dyDescent="0.2">
      <c r="A184" s="8"/>
      <c r="B184" s="8"/>
      <c r="R184" s="62"/>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c r="BU184" s="6"/>
      <c r="BV184" s="6"/>
      <c r="BW184" s="6"/>
    </row>
    <row r="185" spans="1:75" s="9" customFormat="1" ht="14.25" x14ac:dyDescent="0.2">
      <c r="A185" s="8"/>
      <c r="B185" s="8"/>
      <c r="R185" s="62"/>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c r="BU185" s="6"/>
      <c r="BV185" s="6"/>
      <c r="BW185" s="6"/>
    </row>
    <row r="186" spans="1:75" s="9" customFormat="1" ht="14.25" x14ac:dyDescent="0.2">
      <c r="A186" s="8"/>
      <c r="B186" s="8"/>
      <c r="R186" s="62"/>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6"/>
    </row>
    <row r="187" spans="1:75" s="9" customFormat="1" ht="14.25" x14ac:dyDescent="0.2">
      <c r="A187" s="8"/>
      <c r="B187" s="8"/>
      <c r="R187" s="62"/>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c r="BU187" s="6"/>
      <c r="BV187" s="6"/>
      <c r="BW187" s="6"/>
    </row>
    <row r="188" spans="1:75" s="9" customFormat="1" ht="14.25" x14ac:dyDescent="0.2">
      <c r="A188" s="8"/>
      <c r="B188" s="8"/>
      <c r="R188" s="62"/>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c r="BU188" s="6"/>
      <c r="BV188" s="6"/>
      <c r="BW188" s="6"/>
    </row>
    <row r="189" spans="1:75" s="9" customFormat="1" ht="14.25" x14ac:dyDescent="0.2">
      <c r="A189" s="8"/>
      <c r="B189" s="8"/>
      <c r="R189" s="62"/>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c r="BU189" s="6"/>
      <c r="BV189" s="6"/>
      <c r="BW189" s="6"/>
    </row>
    <row r="190" spans="1:75" s="9" customFormat="1" ht="14.25" x14ac:dyDescent="0.2">
      <c r="A190" s="8"/>
      <c r="B190" s="8"/>
      <c r="R190" s="62"/>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6"/>
      <c r="BW190" s="6"/>
    </row>
    <row r="191" spans="1:75" s="9" customFormat="1" ht="14.25" x14ac:dyDescent="0.2">
      <c r="A191" s="8"/>
      <c r="B191" s="8"/>
      <c r="R191" s="62"/>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c r="BU191" s="6"/>
      <c r="BV191" s="6"/>
      <c r="BW191" s="6"/>
    </row>
    <row r="192" spans="1:75" s="9" customFormat="1" ht="14.25" x14ac:dyDescent="0.2">
      <c r="A192" s="8"/>
      <c r="B192" s="8"/>
      <c r="R192" s="62"/>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c r="BV192" s="6"/>
      <c r="BW192" s="6"/>
    </row>
    <row r="193" spans="1:75" s="9" customFormat="1" ht="14.25" x14ac:dyDescent="0.2">
      <c r="A193" s="8"/>
      <c r="B193" s="8"/>
      <c r="R193" s="62"/>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c r="BU193" s="6"/>
      <c r="BV193" s="6"/>
      <c r="BW193" s="6"/>
    </row>
    <row r="194" spans="1:75" s="9" customFormat="1" ht="14.25" x14ac:dyDescent="0.2">
      <c r="A194" s="8"/>
      <c r="B194" s="8"/>
      <c r="R194" s="62"/>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c r="BU194" s="6"/>
      <c r="BV194" s="6"/>
      <c r="BW194" s="6"/>
    </row>
    <row r="195" spans="1:75" s="9" customFormat="1" ht="14.25" x14ac:dyDescent="0.2">
      <c r="A195" s="8"/>
      <c r="B195" s="8"/>
      <c r="R195" s="62"/>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c r="BU195" s="6"/>
      <c r="BV195" s="6"/>
      <c r="BW195" s="6"/>
    </row>
    <row r="196" spans="1:75" s="9" customFormat="1" ht="14.25" x14ac:dyDescent="0.2">
      <c r="A196" s="8"/>
      <c r="B196" s="8"/>
      <c r="R196" s="62"/>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c r="BU196" s="6"/>
      <c r="BV196" s="6"/>
      <c r="BW196" s="6"/>
    </row>
    <row r="197" spans="1:75" s="9" customFormat="1" ht="14.25" x14ac:dyDescent="0.2">
      <c r="A197" s="8"/>
      <c r="B197" s="8"/>
      <c r="R197" s="62"/>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c r="BU197" s="6"/>
      <c r="BV197" s="6"/>
      <c r="BW197" s="6"/>
    </row>
    <row r="198" spans="1:75" s="9" customFormat="1" ht="14.25" x14ac:dyDescent="0.2">
      <c r="A198" s="8"/>
      <c r="B198" s="8"/>
      <c r="R198" s="62"/>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c r="BU198" s="6"/>
      <c r="BV198" s="6"/>
      <c r="BW198" s="6"/>
    </row>
    <row r="199" spans="1:75" s="9" customFormat="1" ht="14.25" x14ac:dyDescent="0.2">
      <c r="A199" s="8"/>
      <c r="B199" s="8"/>
      <c r="R199" s="62"/>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c r="BU199" s="6"/>
      <c r="BV199" s="6"/>
      <c r="BW199" s="6"/>
    </row>
    <row r="200" spans="1:75" s="9" customFormat="1" ht="14.25" x14ac:dyDescent="0.2">
      <c r="A200" s="8"/>
      <c r="B200" s="8"/>
      <c r="R200" s="62"/>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c r="BT200" s="6"/>
      <c r="BU200" s="6"/>
      <c r="BV200" s="6"/>
      <c r="BW200" s="6"/>
    </row>
    <row r="201" spans="1:75" s="9" customFormat="1" ht="14.25" x14ac:dyDescent="0.2">
      <c r="A201" s="8"/>
      <c r="B201" s="8"/>
      <c r="R201" s="62"/>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c r="BT201" s="6"/>
      <c r="BU201" s="6"/>
      <c r="BV201" s="6"/>
      <c r="BW201" s="6"/>
    </row>
    <row r="202" spans="1:75" s="9" customFormat="1" ht="14.25" x14ac:dyDescent="0.2">
      <c r="A202" s="8"/>
      <c r="B202" s="8"/>
      <c r="R202" s="62"/>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c r="BT202" s="6"/>
      <c r="BU202" s="6"/>
      <c r="BV202" s="6"/>
      <c r="BW202" s="6"/>
    </row>
    <row r="203" spans="1:75" s="9" customFormat="1" ht="14.25" x14ac:dyDescent="0.2">
      <c r="A203" s="8"/>
      <c r="B203" s="8"/>
      <c r="R203" s="62"/>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c r="BT203" s="6"/>
      <c r="BU203" s="6"/>
      <c r="BV203" s="6"/>
      <c r="BW203" s="6"/>
    </row>
    <row r="204" spans="1:75" s="9" customFormat="1" ht="14.25" x14ac:dyDescent="0.2">
      <c r="A204" s="8"/>
      <c r="B204" s="8"/>
      <c r="R204" s="62"/>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c r="BT204" s="6"/>
      <c r="BU204" s="6"/>
      <c r="BV204" s="6"/>
      <c r="BW204" s="6"/>
    </row>
    <row r="205" spans="1:75" s="9" customFormat="1" ht="14.25" x14ac:dyDescent="0.2">
      <c r="A205" s="8"/>
      <c r="B205" s="8"/>
      <c r="R205" s="62"/>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c r="BT205" s="6"/>
      <c r="BU205" s="6"/>
      <c r="BV205" s="6"/>
      <c r="BW205" s="6"/>
    </row>
    <row r="206" spans="1:75" s="9" customFormat="1" ht="14.25" x14ac:dyDescent="0.2">
      <c r="A206" s="8"/>
      <c r="B206" s="8"/>
      <c r="R206" s="62"/>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c r="BT206" s="6"/>
      <c r="BU206" s="6"/>
      <c r="BV206" s="6"/>
      <c r="BW206" s="6"/>
    </row>
    <row r="207" spans="1:75" s="9" customFormat="1" ht="14.25" x14ac:dyDescent="0.2">
      <c r="A207" s="8"/>
      <c r="B207" s="8"/>
      <c r="R207" s="62"/>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c r="BT207" s="6"/>
      <c r="BU207" s="6"/>
      <c r="BV207" s="6"/>
      <c r="BW207" s="6"/>
    </row>
    <row r="208" spans="1:75" s="9" customFormat="1" ht="14.25" x14ac:dyDescent="0.2">
      <c r="A208" s="8"/>
      <c r="B208" s="8"/>
      <c r="R208" s="62"/>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6"/>
      <c r="BT208" s="6"/>
      <c r="BU208" s="6"/>
      <c r="BV208" s="6"/>
      <c r="BW208" s="6"/>
    </row>
    <row r="209" spans="1:75" s="9" customFormat="1" ht="14.25" x14ac:dyDescent="0.2">
      <c r="A209" s="8"/>
      <c r="B209" s="8"/>
      <c r="R209" s="62"/>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6"/>
      <c r="BT209" s="6"/>
      <c r="BU209" s="6"/>
      <c r="BV209" s="6"/>
      <c r="BW209" s="6"/>
    </row>
    <row r="210" spans="1:75" s="9" customFormat="1" ht="14.25" x14ac:dyDescent="0.2">
      <c r="A210" s="8"/>
      <c r="B210" s="8"/>
      <c r="R210" s="62"/>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6"/>
      <c r="BT210" s="6"/>
      <c r="BU210" s="6"/>
      <c r="BV210" s="6"/>
      <c r="BW210" s="6"/>
    </row>
    <row r="211" spans="1:75" s="9" customFormat="1" ht="14.25" x14ac:dyDescent="0.2">
      <c r="A211" s="8"/>
      <c r="B211" s="8"/>
      <c r="R211" s="62"/>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c r="BT211" s="6"/>
      <c r="BU211" s="6"/>
      <c r="BV211" s="6"/>
      <c r="BW211" s="6"/>
    </row>
    <row r="212" spans="1:75" s="9" customFormat="1" ht="14.25" x14ac:dyDescent="0.2">
      <c r="A212" s="8"/>
      <c r="B212" s="8"/>
      <c r="R212" s="62"/>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c r="BT212" s="6"/>
      <c r="BU212" s="6"/>
      <c r="BV212" s="6"/>
      <c r="BW212" s="6"/>
    </row>
    <row r="213" spans="1:75" s="9" customFormat="1" ht="14.25" x14ac:dyDescent="0.2">
      <c r="A213" s="8"/>
      <c r="B213" s="8"/>
      <c r="R213" s="62"/>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c r="BT213" s="6"/>
      <c r="BU213" s="6"/>
      <c r="BV213" s="6"/>
      <c r="BW213" s="6"/>
    </row>
    <row r="214" spans="1:75" s="9" customFormat="1" ht="14.25" x14ac:dyDescent="0.2">
      <c r="A214" s="8"/>
      <c r="B214" s="8"/>
      <c r="R214" s="62"/>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c r="BT214" s="6"/>
      <c r="BU214" s="6"/>
      <c r="BV214" s="6"/>
      <c r="BW214" s="6"/>
    </row>
    <row r="215" spans="1:75" s="9" customFormat="1" ht="14.25" x14ac:dyDescent="0.2">
      <c r="A215" s="8"/>
      <c r="B215" s="8"/>
      <c r="R215" s="62"/>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c r="BT215" s="6"/>
      <c r="BU215" s="6"/>
      <c r="BV215" s="6"/>
      <c r="BW215" s="6"/>
    </row>
    <row r="216" spans="1:75" s="9" customFormat="1" ht="14.25" x14ac:dyDescent="0.2">
      <c r="A216" s="8"/>
      <c r="B216" s="8"/>
      <c r="R216" s="62"/>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c r="BU216" s="6"/>
      <c r="BV216" s="6"/>
      <c r="BW216" s="6"/>
    </row>
    <row r="217" spans="1:75" s="9" customFormat="1" ht="14.25" x14ac:dyDescent="0.2">
      <c r="A217" s="8"/>
      <c r="B217" s="8"/>
      <c r="R217" s="62"/>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c r="BT217" s="6"/>
      <c r="BU217" s="6"/>
      <c r="BV217" s="6"/>
      <c r="BW217" s="6"/>
    </row>
    <row r="218" spans="1:75" s="9" customFormat="1" ht="14.25" x14ac:dyDescent="0.2">
      <c r="A218" s="8"/>
      <c r="B218" s="8"/>
      <c r="R218" s="62"/>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c r="BU218" s="6"/>
      <c r="BV218" s="6"/>
      <c r="BW218" s="6"/>
    </row>
    <row r="219" spans="1:75" s="9" customFormat="1" ht="14.25" x14ac:dyDescent="0.2">
      <c r="A219" s="8"/>
      <c r="B219" s="8"/>
      <c r="R219" s="62"/>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c r="BT219" s="6"/>
      <c r="BU219" s="6"/>
      <c r="BV219" s="6"/>
      <c r="BW219" s="6"/>
    </row>
    <row r="220" spans="1:75" s="9" customFormat="1" ht="14.25" x14ac:dyDescent="0.2">
      <c r="A220" s="8"/>
      <c r="B220" s="8"/>
      <c r="R220" s="62"/>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c r="BT220" s="6"/>
      <c r="BU220" s="6"/>
      <c r="BV220" s="6"/>
      <c r="BW220" s="6"/>
    </row>
    <row r="221" spans="1:75" s="9" customFormat="1" ht="14.25" x14ac:dyDescent="0.2">
      <c r="A221" s="8"/>
      <c r="B221" s="8"/>
      <c r="R221" s="62"/>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6"/>
      <c r="BT221" s="6"/>
      <c r="BU221" s="6"/>
      <c r="BV221" s="6"/>
      <c r="BW221" s="6"/>
    </row>
    <row r="222" spans="1:75" s="9" customFormat="1" ht="14.25" x14ac:dyDescent="0.2">
      <c r="A222" s="8"/>
      <c r="B222" s="8"/>
      <c r="R222" s="62"/>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6"/>
      <c r="BT222" s="6"/>
      <c r="BU222" s="6"/>
      <c r="BV222" s="6"/>
      <c r="BW222" s="6"/>
    </row>
    <row r="223" spans="1:75" s="9" customFormat="1" ht="14.25" x14ac:dyDescent="0.2">
      <c r="A223" s="8"/>
      <c r="B223" s="8"/>
      <c r="R223" s="62"/>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6"/>
      <c r="BT223" s="6"/>
      <c r="BU223" s="6"/>
      <c r="BV223" s="6"/>
      <c r="BW223" s="6"/>
    </row>
    <row r="224" spans="1:75" s="9" customFormat="1" ht="14.25" x14ac:dyDescent="0.2">
      <c r="A224" s="8"/>
      <c r="B224" s="8"/>
      <c r="R224" s="62"/>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6"/>
      <c r="BT224" s="6"/>
      <c r="BU224" s="6"/>
      <c r="BV224" s="6"/>
      <c r="BW224" s="6"/>
    </row>
    <row r="225" spans="1:75" s="9" customFormat="1" ht="14.25" x14ac:dyDescent="0.2">
      <c r="A225" s="8"/>
      <c r="B225" s="8"/>
      <c r="R225" s="62"/>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6"/>
      <c r="BT225" s="6"/>
      <c r="BU225" s="6"/>
      <c r="BV225" s="6"/>
      <c r="BW225" s="6"/>
    </row>
    <row r="226" spans="1:75" s="9" customFormat="1" ht="14.25" x14ac:dyDescent="0.2">
      <c r="A226" s="8"/>
      <c r="B226" s="8"/>
      <c r="R226" s="62"/>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c r="BT226" s="6"/>
      <c r="BU226" s="6"/>
      <c r="BV226" s="6"/>
      <c r="BW226" s="6"/>
    </row>
    <row r="227" spans="1:75" s="9" customFormat="1" ht="14.25" x14ac:dyDescent="0.2">
      <c r="A227" s="8"/>
      <c r="B227" s="8"/>
      <c r="R227" s="62"/>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6"/>
      <c r="BT227" s="6"/>
      <c r="BU227" s="6"/>
      <c r="BV227" s="6"/>
      <c r="BW227" s="6"/>
    </row>
    <row r="228" spans="1:75" s="9" customFormat="1" ht="14.25" x14ac:dyDescent="0.2">
      <c r="A228" s="8"/>
      <c r="B228" s="8"/>
      <c r="R228" s="62"/>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6"/>
      <c r="BT228" s="6"/>
      <c r="BU228" s="6"/>
      <c r="BV228" s="6"/>
      <c r="BW228" s="6"/>
    </row>
    <row r="229" spans="1:75" s="9" customFormat="1" ht="14.25" x14ac:dyDescent="0.2">
      <c r="A229" s="8"/>
      <c r="B229" s="8"/>
      <c r="R229" s="62"/>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6"/>
      <c r="BT229" s="6"/>
      <c r="BU229" s="6"/>
      <c r="BV229" s="6"/>
      <c r="BW229" s="6"/>
    </row>
    <row r="230" spans="1:75" s="9" customFormat="1" ht="14.25" x14ac:dyDescent="0.2">
      <c r="A230" s="8"/>
      <c r="B230" s="8"/>
      <c r="R230" s="62"/>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6"/>
      <c r="BT230" s="6"/>
      <c r="BU230" s="6"/>
      <c r="BV230" s="6"/>
      <c r="BW230" s="6"/>
    </row>
    <row r="231" spans="1:75" s="9" customFormat="1" ht="14.25" x14ac:dyDescent="0.2">
      <c r="A231" s="8"/>
      <c r="B231" s="8"/>
      <c r="R231" s="62"/>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6"/>
      <c r="BT231" s="6"/>
      <c r="BU231" s="6"/>
      <c r="BV231" s="6"/>
      <c r="BW231" s="6"/>
    </row>
    <row r="232" spans="1:75" s="9" customFormat="1" ht="14.25" x14ac:dyDescent="0.2">
      <c r="A232" s="8"/>
      <c r="B232" s="8"/>
      <c r="R232" s="62"/>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6"/>
      <c r="BT232" s="6"/>
      <c r="BU232" s="6"/>
      <c r="BV232" s="6"/>
      <c r="BW232" s="6"/>
    </row>
    <row r="233" spans="1:75" s="9" customFormat="1" ht="14.25" x14ac:dyDescent="0.2">
      <c r="A233" s="10"/>
      <c r="B233" s="8"/>
      <c r="R233" s="62"/>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6"/>
      <c r="BT233" s="6"/>
      <c r="BU233" s="6"/>
      <c r="BV233" s="6"/>
      <c r="BW233" s="6"/>
    </row>
    <row r="234" spans="1:75" s="9" customFormat="1" ht="14.25" x14ac:dyDescent="0.2">
      <c r="A234" s="10"/>
      <c r="B234" s="8"/>
      <c r="R234" s="62"/>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6"/>
      <c r="BT234" s="6"/>
      <c r="BU234" s="6"/>
      <c r="BV234" s="6"/>
      <c r="BW234" s="6"/>
    </row>
    <row r="235" spans="1:75" s="9" customFormat="1" ht="14.25" x14ac:dyDescent="0.2">
      <c r="A235" s="10"/>
      <c r="B235" s="8"/>
      <c r="R235" s="62"/>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c r="BP235" s="6"/>
      <c r="BQ235" s="6"/>
      <c r="BR235" s="6"/>
      <c r="BS235" s="6"/>
      <c r="BT235" s="6"/>
      <c r="BU235" s="6"/>
      <c r="BV235" s="6"/>
      <c r="BW235" s="6"/>
    </row>
    <row r="236" spans="1:75" s="9" customFormat="1" ht="14.25" x14ac:dyDescent="0.2">
      <c r="A236" s="10"/>
      <c r="B236" s="8"/>
      <c r="R236" s="62"/>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c r="BP236" s="6"/>
      <c r="BQ236" s="6"/>
      <c r="BR236" s="6"/>
      <c r="BS236" s="6"/>
      <c r="BT236" s="6"/>
      <c r="BU236" s="6"/>
      <c r="BV236" s="6"/>
      <c r="BW236" s="6"/>
    </row>
    <row r="237" spans="1:75" s="9" customFormat="1" ht="14.25" x14ac:dyDescent="0.2">
      <c r="A237" s="10"/>
      <c r="B237" s="8"/>
      <c r="R237" s="62"/>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c r="BQ237" s="6"/>
      <c r="BR237" s="6"/>
      <c r="BS237" s="6"/>
      <c r="BT237" s="6"/>
      <c r="BU237" s="6"/>
      <c r="BV237" s="6"/>
      <c r="BW237" s="6"/>
    </row>
    <row r="238" spans="1:75" s="9" customFormat="1" ht="14.25" x14ac:dyDescent="0.2">
      <c r="A238" s="10"/>
      <c r="B238" s="8"/>
      <c r="R238" s="62"/>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c r="BS238" s="6"/>
      <c r="BT238" s="6"/>
      <c r="BU238" s="6"/>
      <c r="BV238" s="6"/>
      <c r="BW238" s="6"/>
    </row>
    <row r="239" spans="1:75" s="9" customFormat="1" ht="14.25" x14ac:dyDescent="0.2">
      <c r="A239" s="10"/>
      <c r="B239" s="8"/>
      <c r="R239" s="62"/>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c r="BP239" s="6"/>
      <c r="BQ239" s="6"/>
      <c r="BR239" s="6"/>
      <c r="BS239" s="6"/>
      <c r="BT239" s="6"/>
      <c r="BU239" s="6"/>
      <c r="BV239" s="6"/>
      <c r="BW239" s="6"/>
    </row>
    <row r="240" spans="1:75" s="9" customFormat="1" ht="14.25" x14ac:dyDescent="0.2">
      <c r="A240" s="10"/>
      <c r="B240" s="8"/>
      <c r="R240" s="62"/>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c r="BQ240" s="6"/>
      <c r="BR240" s="6"/>
      <c r="BS240" s="6"/>
      <c r="BT240" s="6"/>
      <c r="BU240" s="6"/>
      <c r="BV240" s="6"/>
      <c r="BW240" s="6"/>
    </row>
    <row r="241" spans="1:75" s="9" customFormat="1" ht="14.25" x14ac:dyDescent="0.2">
      <c r="A241" s="10"/>
      <c r="B241" s="8"/>
      <c r="R241" s="62"/>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c r="BQ241" s="6"/>
      <c r="BR241" s="6"/>
      <c r="BS241" s="6"/>
      <c r="BT241" s="6"/>
      <c r="BU241" s="6"/>
      <c r="BV241" s="6"/>
      <c r="BW241" s="6"/>
    </row>
    <row r="242" spans="1:75" s="9" customFormat="1" ht="14.25" x14ac:dyDescent="0.2">
      <c r="A242" s="10"/>
      <c r="B242" s="8"/>
      <c r="R242" s="62"/>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c r="BT242" s="6"/>
      <c r="BU242" s="6"/>
      <c r="BV242" s="6"/>
      <c r="BW242" s="6"/>
    </row>
    <row r="243" spans="1:75" s="9" customFormat="1" ht="14.25" x14ac:dyDescent="0.2">
      <c r="A243" s="10"/>
      <c r="B243" s="8"/>
      <c r="R243" s="62"/>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6"/>
      <c r="BT243" s="6"/>
      <c r="BU243" s="6"/>
      <c r="BV243" s="6"/>
      <c r="BW243" s="6"/>
    </row>
    <row r="244" spans="1:75" s="9" customFormat="1" ht="14.25" x14ac:dyDescent="0.2">
      <c r="A244" s="10"/>
      <c r="B244" s="8"/>
      <c r="R244" s="62"/>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c r="BT244" s="6"/>
      <c r="BU244" s="6"/>
      <c r="BV244" s="6"/>
      <c r="BW244" s="6"/>
    </row>
    <row r="245" spans="1:75" s="9" customFormat="1" ht="14.25" x14ac:dyDescent="0.2">
      <c r="A245" s="10"/>
      <c r="B245" s="8"/>
      <c r="R245" s="62"/>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c r="BT245" s="6"/>
      <c r="BU245" s="6"/>
      <c r="BV245" s="6"/>
      <c r="BW245" s="6"/>
    </row>
    <row r="246" spans="1:75" s="9" customFormat="1" ht="14.25" x14ac:dyDescent="0.2">
      <c r="A246" s="10"/>
      <c r="B246" s="8"/>
      <c r="R246" s="62"/>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6"/>
      <c r="BT246" s="6"/>
      <c r="BU246" s="6"/>
      <c r="BV246" s="6"/>
      <c r="BW246" s="6"/>
    </row>
    <row r="247" spans="1:75" s="9" customFormat="1" ht="14.25" x14ac:dyDescent="0.2">
      <c r="A247" s="10"/>
      <c r="B247" s="8"/>
      <c r="R247" s="62"/>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c r="BS247" s="6"/>
      <c r="BT247" s="6"/>
      <c r="BU247" s="6"/>
      <c r="BV247" s="6"/>
      <c r="BW247" s="6"/>
    </row>
    <row r="248" spans="1:75" s="9" customFormat="1" ht="14.25" x14ac:dyDescent="0.2">
      <c r="A248" s="10"/>
      <c r="B248" s="8"/>
      <c r="R248" s="62"/>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c r="BS248" s="6"/>
      <c r="BT248" s="6"/>
      <c r="BU248" s="6"/>
      <c r="BV248" s="6"/>
      <c r="BW248" s="6"/>
    </row>
    <row r="249" spans="1:75" s="9" customFormat="1" ht="14.25" x14ac:dyDescent="0.2">
      <c r="A249" s="10"/>
      <c r="B249" s="8"/>
      <c r="R249" s="62"/>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c r="BS249" s="6"/>
      <c r="BT249" s="6"/>
      <c r="BU249" s="6"/>
      <c r="BV249" s="6"/>
      <c r="BW249" s="6"/>
    </row>
    <row r="250" spans="1:75" s="9" customFormat="1" ht="14.25" x14ac:dyDescent="0.2">
      <c r="A250" s="10"/>
      <c r="B250" s="8"/>
      <c r="R250" s="62"/>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c r="BS250" s="6"/>
      <c r="BT250" s="6"/>
      <c r="BU250" s="6"/>
      <c r="BV250" s="6"/>
      <c r="BW250" s="6"/>
    </row>
    <row r="251" spans="1:75" s="9" customFormat="1" ht="14.25" x14ac:dyDescent="0.2">
      <c r="A251" s="10"/>
      <c r="B251" s="8"/>
      <c r="R251" s="62"/>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c r="BS251" s="6"/>
      <c r="BT251" s="6"/>
      <c r="BU251" s="6"/>
      <c r="BV251" s="6"/>
      <c r="BW251" s="6"/>
    </row>
    <row r="252" spans="1:75" s="9" customFormat="1" ht="14.25" x14ac:dyDescent="0.2">
      <c r="A252" s="10"/>
      <c r="B252" s="8"/>
      <c r="R252" s="62"/>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c r="BM252" s="6"/>
      <c r="BN252" s="6"/>
      <c r="BO252" s="6"/>
      <c r="BP252" s="6"/>
      <c r="BQ252" s="6"/>
      <c r="BR252" s="6"/>
      <c r="BS252" s="6"/>
      <c r="BT252" s="6"/>
      <c r="BU252" s="6"/>
      <c r="BV252" s="6"/>
      <c r="BW252" s="6"/>
    </row>
    <row r="253" spans="1:75" s="9" customFormat="1" ht="14.25" x14ac:dyDescent="0.2">
      <c r="A253" s="10"/>
      <c r="B253" s="8"/>
      <c r="R253" s="62"/>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c r="BM253" s="6"/>
      <c r="BN253" s="6"/>
      <c r="BO253" s="6"/>
      <c r="BP253" s="6"/>
      <c r="BQ253" s="6"/>
      <c r="BR253" s="6"/>
      <c r="BS253" s="6"/>
      <c r="BT253" s="6"/>
      <c r="BU253" s="6"/>
      <c r="BV253" s="6"/>
      <c r="BW253" s="6"/>
    </row>
    <row r="254" spans="1:75" s="9" customFormat="1" ht="14.25" x14ac:dyDescent="0.2">
      <c r="A254" s="10"/>
      <c r="B254" s="8"/>
      <c r="R254" s="62"/>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c r="BM254" s="6"/>
      <c r="BN254" s="6"/>
      <c r="BO254" s="6"/>
      <c r="BP254" s="6"/>
      <c r="BQ254" s="6"/>
      <c r="BR254" s="6"/>
      <c r="BS254" s="6"/>
      <c r="BT254" s="6"/>
      <c r="BU254" s="6"/>
      <c r="BV254" s="6"/>
      <c r="BW254" s="6"/>
    </row>
    <row r="255" spans="1:75" s="9" customFormat="1" ht="14.25" x14ac:dyDescent="0.2">
      <c r="A255" s="10"/>
      <c r="B255" s="8"/>
      <c r="R255" s="62"/>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6"/>
      <c r="BP255" s="6"/>
      <c r="BQ255" s="6"/>
      <c r="BR255" s="6"/>
      <c r="BS255" s="6"/>
      <c r="BT255" s="6"/>
      <c r="BU255" s="6"/>
      <c r="BV255" s="6"/>
      <c r="BW255" s="6"/>
    </row>
    <row r="256" spans="1:75" s="9" customFormat="1" ht="14.25" x14ac:dyDescent="0.2">
      <c r="A256" s="10"/>
      <c r="B256" s="8"/>
      <c r="R256" s="62"/>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6"/>
      <c r="BP256" s="6"/>
      <c r="BQ256" s="6"/>
      <c r="BR256" s="6"/>
      <c r="BS256" s="6"/>
      <c r="BT256" s="6"/>
      <c r="BU256" s="6"/>
      <c r="BV256" s="6"/>
      <c r="BW256" s="6"/>
    </row>
    <row r="257" spans="1:75" s="9" customFormat="1" ht="14.25" x14ac:dyDescent="0.2">
      <c r="A257" s="10"/>
      <c r="B257" s="8"/>
      <c r="R257" s="62"/>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c r="BO257" s="6"/>
      <c r="BP257" s="6"/>
      <c r="BQ257" s="6"/>
      <c r="BR257" s="6"/>
      <c r="BS257" s="6"/>
      <c r="BT257" s="6"/>
      <c r="BU257" s="6"/>
      <c r="BV257" s="6"/>
      <c r="BW257" s="6"/>
    </row>
    <row r="258" spans="1:75" s="9" customFormat="1" ht="14.25" x14ac:dyDescent="0.2">
      <c r="A258" s="10"/>
      <c r="B258" s="8"/>
      <c r="R258" s="62"/>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c r="BP258" s="6"/>
      <c r="BQ258" s="6"/>
      <c r="BR258" s="6"/>
      <c r="BS258" s="6"/>
      <c r="BT258" s="6"/>
      <c r="BU258" s="6"/>
      <c r="BV258" s="6"/>
      <c r="BW258" s="6"/>
    </row>
    <row r="259" spans="1:75" s="9" customFormat="1" ht="14.25" x14ac:dyDescent="0.2">
      <c r="A259" s="10"/>
      <c r="B259" s="8"/>
      <c r="R259" s="62"/>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c r="BM259" s="6"/>
      <c r="BN259" s="6"/>
      <c r="BO259" s="6"/>
      <c r="BP259" s="6"/>
      <c r="BQ259" s="6"/>
      <c r="BR259" s="6"/>
      <c r="BS259" s="6"/>
      <c r="BT259" s="6"/>
      <c r="BU259" s="6"/>
      <c r="BV259" s="6"/>
      <c r="BW259" s="6"/>
    </row>
    <row r="260" spans="1:75" s="9" customFormat="1" ht="14.25" x14ac:dyDescent="0.2">
      <c r="A260" s="10"/>
      <c r="B260" s="8"/>
      <c r="R260" s="62"/>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c r="BM260" s="6"/>
      <c r="BN260" s="6"/>
      <c r="BO260" s="6"/>
      <c r="BP260" s="6"/>
      <c r="BQ260" s="6"/>
      <c r="BR260" s="6"/>
      <c r="BS260" s="6"/>
      <c r="BT260" s="6"/>
      <c r="BU260" s="6"/>
      <c r="BV260" s="6"/>
      <c r="BW260" s="6"/>
    </row>
    <row r="261" spans="1:75" s="9" customFormat="1" ht="14.25" x14ac:dyDescent="0.2">
      <c r="A261" s="10"/>
      <c r="B261" s="8"/>
      <c r="R261" s="62"/>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c r="BM261" s="6"/>
      <c r="BN261" s="6"/>
      <c r="BO261" s="6"/>
      <c r="BP261" s="6"/>
      <c r="BQ261" s="6"/>
      <c r="BR261" s="6"/>
      <c r="BS261" s="6"/>
      <c r="BT261" s="6"/>
      <c r="BU261" s="6"/>
      <c r="BV261" s="6"/>
      <c r="BW261" s="6"/>
    </row>
    <row r="262" spans="1:75" s="9" customFormat="1" ht="14.25" x14ac:dyDescent="0.2">
      <c r="A262" s="10"/>
      <c r="B262" s="8"/>
      <c r="R262" s="62"/>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c r="BM262" s="6"/>
      <c r="BN262" s="6"/>
      <c r="BO262" s="6"/>
      <c r="BP262" s="6"/>
      <c r="BQ262" s="6"/>
      <c r="BR262" s="6"/>
      <c r="BS262" s="6"/>
      <c r="BT262" s="6"/>
      <c r="BU262" s="6"/>
      <c r="BV262" s="6"/>
      <c r="BW262" s="6"/>
    </row>
    <row r="263" spans="1:75" s="9" customFormat="1" ht="14.25" x14ac:dyDescent="0.2">
      <c r="A263" s="10"/>
      <c r="B263" s="8"/>
      <c r="R263" s="62"/>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c r="BM263" s="6"/>
      <c r="BN263" s="6"/>
      <c r="BO263" s="6"/>
      <c r="BP263" s="6"/>
      <c r="BQ263" s="6"/>
      <c r="BR263" s="6"/>
      <c r="BS263" s="6"/>
      <c r="BT263" s="6"/>
      <c r="BU263" s="6"/>
      <c r="BV263" s="6"/>
      <c r="BW263" s="6"/>
    </row>
    <row r="264" spans="1:75" s="9" customFormat="1" ht="14.25" x14ac:dyDescent="0.2">
      <c r="A264" s="10"/>
      <c r="B264" s="8"/>
      <c r="R264" s="62"/>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c r="BP264" s="6"/>
      <c r="BQ264" s="6"/>
      <c r="BR264" s="6"/>
      <c r="BS264" s="6"/>
      <c r="BT264" s="6"/>
      <c r="BU264" s="6"/>
      <c r="BV264" s="6"/>
      <c r="BW264" s="6"/>
    </row>
    <row r="265" spans="1:75" s="9" customFormat="1" ht="14.25" x14ac:dyDescent="0.2">
      <c r="A265" s="10"/>
      <c r="B265" s="8"/>
      <c r="R265" s="62"/>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c r="BM265" s="6"/>
      <c r="BN265" s="6"/>
      <c r="BO265" s="6"/>
      <c r="BP265" s="6"/>
      <c r="BQ265" s="6"/>
      <c r="BR265" s="6"/>
      <c r="BS265" s="6"/>
      <c r="BT265" s="6"/>
      <c r="BU265" s="6"/>
      <c r="BV265" s="6"/>
      <c r="BW265" s="6"/>
    </row>
    <row r="266" spans="1:75" s="9" customFormat="1" ht="14.25" x14ac:dyDescent="0.2">
      <c r="A266" s="10"/>
      <c r="B266" s="8"/>
      <c r="R266" s="62"/>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c r="BM266" s="6"/>
      <c r="BN266" s="6"/>
      <c r="BO266" s="6"/>
      <c r="BP266" s="6"/>
      <c r="BQ266" s="6"/>
      <c r="BR266" s="6"/>
      <c r="BS266" s="6"/>
      <c r="BT266" s="6"/>
      <c r="BU266" s="6"/>
      <c r="BV266" s="6"/>
      <c r="BW266" s="6"/>
    </row>
    <row r="267" spans="1:75" s="9" customFormat="1" ht="14.25" x14ac:dyDescent="0.2">
      <c r="A267" s="10"/>
      <c r="B267" s="8"/>
      <c r="R267" s="62"/>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c r="BM267" s="6"/>
      <c r="BN267" s="6"/>
      <c r="BO267" s="6"/>
      <c r="BP267" s="6"/>
      <c r="BQ267" s="6"/>
      <c r="BR267" s="6"/>
      <c r="BS267" s="6"/>
      <c r="BT267" s="6"/>
      <c r="BU267" s="6"/>
      <c r="BV267" s="6"/>
      <c r="BW267" s="6"/>
    </row>
    <row r="268" spans="1:75" s="9" customFormat="1" ht="14.25" x14ac:dyDescent="0.2">
      <c r="A268" s="10"/>
      <c r="B268" s="8"/>
      <c r="R268" s="62"/>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c r="BP268" s="6"/>
      <c r="BQ268" s="6"/>
      <c r="BR268" s="6"/>
      <c r="BS268" s="6"/>
      <c r="BT268" s="6"/>
      <c r="BU268" s="6"/>
      <c r="BV268" s="6"/>
      <c r="BW268" s="6"/>
    </row>
    <row r="269" spans="1:75" s="9" customFormat="1" ht="14.25" x14ac:dyDescent="0.2">
      <c r="A269" s="10"/>
      <c r="B269" s="8"/>
      <c r="R269" s="62"/>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c r="BQ269" s="6"/>
      <c r="BR269" s="6"/>
      <c r="BS269" s="6"/>
      <c r="BT269" s="6"/>
      <c r="BU269" s="6"/>
      <c r="BV269" s="6"/>
      <c r="BW269" s="6"/>
    </row>
    <row r="270" spans="1:75" s="9" customFormat="1" ht="14.25" x14ac:dyDescent="0.2">
      <c r="A270" s="10"/>
      <c r="B270" s="8"/>
      <c r="R270" s="62"/>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c r="BQ270" s="6"/>
      <c r="BR270" s="6"/>
      <c r="BS270" s="6"/>
      <c r="BT270" s="6"/>
      <c r="BU270" s="6"/>
      <c r="BV270" s="6"/>
      <c r="BW270" s="6"/>
    </row>
    <row r="271" spans="1:75" s="9" customFormat="1" ht="14.25" x14ac:dyDescent="0.2">
      <c r="A271" s="10"/>
      <c r="B271" s="8"/>
      <c r="R271" s="62"/>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c r="BM271" s="6"/>
      <c r="BN271" s="6"/>
      <c r="BO271" s="6"/>
      <c r="BP271" s="6"/>
      <c r="BQ271" s="6"/>
      <c r="BR271" s="6"/>
      <c r="BS271" s="6"/>
      <c r="BT271" s="6"/>
      <c r="BU271" s="6"/>
      <c r="BV271" s="6"/>
      <c r="BW271" s="6"/>
    </row>
    <row r="272" spans="1:75" s="9" customFormat="1" ht="14.25" x14ac:dyDescent="0.2">
      <c r="A272" s="10"/>
      <c r="B272" s="8"/>
      <c r="R272" s="62"/>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c r="BM272" s="6"/>
      <c r="BN272" s="6"/>
      <c r="BO272" s="6"/>
      <c r="BP272" s="6"/>
      <c r="BQ272" s="6"/>
      <c r="BR272" s="6"/>
      <c r="BS272" s="6"/>
      <c r="BT272" s="6"/>
      <c r="BU272" s="6"/>
      <c r="BV272" s="6"/>
      <c r="BW272" s="6"/>
    </row>
    <row r="273" spans="1:75" s="9" customFormat="1" ht="14.25" x14ac:dyDescent="0.2">
      <c r="A273" s="10"/>
      <c r="B273" s="8"/>
      <c r="R273" s="62"/>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c r="BM273" s="6"/>
      <c r="BN273" s="6"/>
      <c r="BO273" s="6"/>
      <c r="BP273" s="6"/>
      <c r="BQ273" s="6"/>
      <c r="BR273" s="6"/>
      <c r="BS273" s="6"/>
      <c r="BT273" s="6"/>
      <c r="BU273" s="6"/>
      <c r="BV273" s="6"/>
      <c r="BW273" s="6"/>
    </row>
    <row r="274" spans="1:75" s="9" customFormat="1" ht="14.25" x14ac:dyDescent="0.2">
      <c r="A274" s="10"/>
      <c r="B274" s="8"/>
      <c r="R274" s="62"/>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c r="BM274" s="6"/>
      <c r="BN274" s="6"/>
      <c r="BO274" s="6"/>
      <c r="BP274" s="6"/>
      <c r="BQ274" s="6"/>
      <c r="BR274" s="6"/>
      <c r="BS274" s="6"/>
      <c r="BT274" s="6"/>
      <c r="BU274" s="6"/>
      <c r="BV274" s="6"/>
      <c r="BW274" s="6"/>
    </row>
    <row r="275" spans="1:75" s="9" customFormat="1" ht="14.25" x14ac:dyDescent="0.2">
      <c r="A275" s="10"/>
      <c r="B275" s="8"/>
      <c r="R275" s="62"/>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c r="BP275" s="6"/>
      <c r="BQ275" s="6"/>
      <c r="BR275" s="6"/>
      <c r="BS275" s="6"/>
      <c r="BT275" s="6"/>
      <c r="BU275" s="6"/>
      <c r="BV275" s="6"/>
      <c r="BW275" s="6"/>
    </row>
    <row r="276" spans="1:75" s="9" customFormat="1" ht="14.25" x14ac:dyDescent="0.2">
      <c r="A276" s="10"/>
      <c r="B276" s="8"/>
      <c r="R276" s="62"/>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6"/>
      <c r="BP276" s="6"/>
      <c r="BQ276" s="6"/>
      <c r="BR276" s="6"/>
      <c r="BS276" s="6"/>
      <c r="BT276" s="6"/>
      <c r="BU276" s="6"/>
      <c r="BV276" s="6"/>
      <c r="BW276" s="6"/>
    </row>
    <row r="277" spans="1:75" s="9" customFormat="1" ht="14.25" x14ac:dyDescent="0.2">
      <c r="A277" s="10"/>
      <c r="B277" s="8"/>
      <c r="R277" s="62"/>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6"/>
      <c r="BP277" s="6"/>
      <c r="BQ277" s="6"/>
      <c r="BR277" s="6"/>
      <c r="BS277" s="6"/>
      <c r="BT277" s="6"/>
      <c r="BU277" s="6"/>
      <c r="BV277" s="6"/>
      <c r="BW277" s="6"/>
    </row>
    <row r="278" spans="1:75" s="9" customFormat="1" ht="14.25" x14ac:dyDescent="0.2">
      <c r="A278" s="10"/>
      <c r="B278" s="8"/>
      <c r="R278" s="62"/>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c r="BP278" s="6"/>
      <c r="BQ278" s="6"/>
      <c r="BR278" s="6"/>
      <c r="BS278" s="6"/>
      <c r="BT278" s="6"/>
      <c r="BU278" s="6"/>
      <c r="BV278" s="6"/>
      <c r="BW278" s="6"/>
    </row>
    <row r="279" spans="1:75" s="9" customFormat="1" ht="14.25" x14ac:dyDescent="0.2">
      <c r="A279" s="10"/>
      <c r="B279" s="8"/>
      <c r="R279" s="62"/>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c r="BM279" s="6"/>
      <c r="BN279" s="6"/>
      <c r="BO279" s="6"/>
      <c r="BP279" s="6"/>
      <c r="BQ279" s="6"/>
      <c r="BR279" s="6"/>
      <c r="BS279" s="6"/>
      <c r="BT279" s="6"/>
      <c r="BU279" s="6"/>
      <c r="BV279" s="6"/>
      <c r="BW279" s="6"/>
    </row>
    <row r="280" spans="1:75" s="9" customFormat="1" ht="14.25" x14ac:dyDescent="0.2">
      <c r="A280" s="10"/>
      <c r="B280" s="8"/>
      <c r="R280" s="62"/>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c r="BM280" s="6"/>
      <c r="BN280" s="6"/>
      <c r="BO280" s="6"/>
      <c r="BP280" s="6"/>
      <c r="BQ280" s="6"/>
      <c r="BR280" s="6"/>
      <c r="BS280" s="6"/>
      <c r="BT280" s="6"/>
      <c r="BU280" s="6"/>
      <c r="BV280" s="6"/>
      <c r="BW280" s="6"/>
    </row>
    <row r="281" spans="1:75" s="9" customFormat="1" ht="14.25" x14ac:dyDescent="0.2">
      <c r="A281" s="10"/>
      <c r="B281" s="8"/>
      <c r="R281" s="62"/>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c r="BM281" s="6"/>
      <c r="BN281" s="6"/>
      <c r="BO281" s="6"/>
      <c r="BP281" s="6"/>
      <c r="BQ281" s="6"/>
      <c r="BR281" s="6"/>
      <c r="BS281" s="6"/>
      <c r="BT281" s="6"/>
      <c r="BU281" s="6"/>
      <c r="BV281" s="6"/>
      <c r="BW281" s="6"/>
    </row>
    <row r="282" spans="1:75" s="9" customFormat="1" ht="14.25" x14ac:dyDescent="0.2">
      <c r="A282" s="10"/>
      <c r="B282" s="8"/>
      <c r="R282" s="62"/>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c r="BM282" s="6"/>
      <c r="BN282" s="6"/>
      <c r="BO282" s="6"/>
      <c r="BP282" s="6"/>
      <c r="BQ282" s="6"/>
      <c r="BR282" s="6"/>
      <c r="BS282" s="6"/>
      <c r="BT282" s="6"/>
      <c r="BU282" s="6"/>
      <c r="BV282" s="6"/>
      <c r="BW282" s="6"/>
    </row>
    <row r="283" spans="1:75" s="9" customFormat="1" ht="14.25" x14ac:dyDescent="0.2">
      <c r="A283" s="10"/>
      <c r="B283" s="8"/>
      <c r="R283" s="62"/>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c r="BP283" s="6"/>
      <c r="BQ283" s="6"/>
      <c r="BR283" s="6"/>
      <c r="BS283" s="6"/>
      <c r="BT283" s="6"/>
      <c r="BU283" s="6"/>
      <c r="BV283" s="6"/>
      <c r="BW283" s="6"/>
    </row>
    <row r="284" spans="1:75" s="9" customFormat="1" ht="14.25" x14ac:dyDescent="0.2">
      <c r="A284" s="10"/>
      <c r="B284" s="8"/>
      <c r="R284" s="62"/>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c r="BP284" s="6"/>
      <c r="BQ284" s="6"/>
      <c r="BR284" s="6"/>
      <c r="BS284" s="6"/>
      <c r="BT284" s="6"/>
      <c r="BU284" s="6"/>
      <c r="BV284" s="6"/>
      <c r="BW284" s="6"/>
    </row>
    <row r="285" spans="1:75" s="9" customFormat="1" ht="14.25" x14ac:dyDescent="0.2">
      <c r="A285" s="10"/>
      <c r="B285" s="8"/>
      <c r="R285" s="62"/>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c r="BP285" s="6"/>
      <c r="BQ285" s="6"/>
      <c r="BR285" s="6"/>
      <c r="BS285" s="6"/>
      <c r="BT285" s="6"/>
      <c r="BU285" s="6"/>
      <c r="BV285" s="6"/>
      <c r="BW285" s="6"/>
    </row>
    <row r="286" spans="1:75" s="9" customFormat="1" ht="14.25" x14ac:dyDescent="0.2">
      <c r="A286" s="10"/>
      <c r="B286" s="8"/>
      <c r="R286" s="62"/>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c r="BM286" s="6"/>
      <c r="BN286" s="6"/>
      <c r="BO286" s="6"/>
      <c r="BP286" s="6"/>
      <c r="BQ286" s="6"/>
      <c r="BR286" s="6"/>
      <c r="BS286" s="6"/>
      <c r="BT286" s="6"/>
      <c r="BU286" s="6"/>
      <c r="BV286" s="6"/>
      <c r="BW286" s="6"/>
    </row>
    <row r="287" spans="1:75" s="9" customFormat="1" ht="14.25" x14ac:dyDescent="0.2">
      <c r="A287" s="10"/>
      <c r="B287" s="8"/>
      <c r="R287" s="62"/>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c r="BM287" s="6"/>
      <c r="BN287" s="6"/>
      <c r="BO287" s="6"/>
      <c r="BP287" s="6"/>
      <c r="BQ287" s="6"/>
      <c r="BR287" s="6"/>
      <c r="BS287" s="6"/>
      <c r="BT287" s="6"/>
      <c r="BU287" s="6"/>
      <c r="BV287" s="6"/>
      <c r="BW287" s="6"/>
    </row>
    <row r="288" spans="1:75" s="9" customFormat="1" ht="14.25" x14ac:dyDescent="0.2">
      <c r="A288" s="10"/>
      <c r="B288" s="8"/>
      <c r="R288" s="62"/>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c r="BM288" s="6"/>
      <c r="BN288" s="6"/>
      <c r="BO288" s="6"/>
      <c r="BP288" s="6"/>
      <c r="BQ288" s="6"/>
      <c r="BR288" s="6"/>
      <c r="BS288" s="6"/>
      <c r="BT288" s="6"/>
      <c r="BU288" s="6"/>
      <c r="BV288" s="6"/>
      <c r="BW288" s="6"/>
    </row>
    <row r="289" spans="1:75" s="9" customFormat="1" ht="14.25" x14ac:dyDescent="0.2">
      <c r="A289" s="10"/>
      <c r="B289" s="8"/>
      <c r="R289" s="62"/>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c r="BM289" s="6"/>
      <c r="BN289" s="6"/>
      <c r="BO289" s="6"/>
      <c r="BP289" s="6"/>
      <c r="BQ289" s="6"/>
      <c r="BR289" s="6"/>
      <c r="BS289" s="6"/>
      <c r="BT289" s="6"/>
      <c r="BU289" s="6"/>
      <c r="BV289" s="6"/>
      <c r="BW289" s="6"/>
    </row>
    <row r="290" spans="1:75" s="9" customFormat="1" ht="14.25" x14ac:dyDescent="0.2">
      <c r="A290" s="10"/>
      <c r="B290" s="8"/>
      <c r="R290" s="62"/>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c r="BM290" s="6"/>
      <c r="BN290" s="6"/>
      <c r="BO290" s="6"/>
      <c r="BP290" s="6"/>
      <c r="BQ290" s="6"/>
      <c r="BR290" s="6"/>
      <c r="BS290" s="6"/>
      <c r="BT290" s="6"/>
      <c r="BU290" s="6"/>
      <c r="BV290" s="6"/>
      <c r="BW290" s="6"/>
    </row>
    <row r="291" spans="1:75" s="9" customFormat="1" ht="14.25" x14ac:dyDescent="0.2">
      <c r="A291" s="10"/>
      <c r="B291" s="8"/>
      <c r="R291" s="62"/>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c r="BM291" s="6"/>
      <c r="BN291" s="6"/>
      <c r="BO291" s="6"/>
      <c r="BP291" s="6"/>
      <c r="BQ291" s="6"/>
      <c r="BR291" s="6"/>
      <c r="BS291" s="6"/>
      <c r="BT291" s="6"/>
      <c r="BU291" s="6"/>
      <c r="BV291" s="6"/>
      <c r="BW291" s="6"/>
    </row>
    <row r="292" spans="1:75" s="9" customFormat="1" ht="14.25" x14ac:dyDescent="0.2">
      <c r="A292" s="10"/>
      <c r="B292" s="8"/>
      <c r="R292" s="62"/>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c r="BM292" s="6"/>
      <c r="BN292" s="6"/>
      <c r="BO292" s="6"/>
      <c r="BP292" s="6"/>
      <c r="BQ292" s="6"/>
      <c r="BR292" s="6"/>
      <c r="BS292" s="6"/>
      <c r="BT292" s="6"/>
      <c r="BU292" s="6"/>
      <c r="BV292" s="6"/>
      <c r="BW292" s="6"/>
    </row>
    <row r="293" spans="1:75" s="9" customFormat="1" ht="14.25" x14ac:dyDescent="0.2">
      <c r="A293" s="10"/>
      <c r="B293" s="8"/>
      <c r="R293" s="62"/>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c r="BM293" s="6"/>
      <c r="BN293" s="6"/>
      <c r="BO293" s="6"/>
      <c r="BP293" s="6"/>
      <c r="BQ293" s="6"/>
      <c r="BR293" s="6"/>
      <c r="BS293" s="6"/>
      <c r="BT293" s="6"/>
      <c r="BU293" s="6"/>
      <c r="BV293" s="6"/>
      <c r="BW293" s="6"/>
    </row>
    <row r="294" spans="1:75" s="9" customFormat="1" ht="14.25" x14ac:dyDescent="0.2">
      <c r="A294" s="10"/>
      <c r="B294" s="8"/>
      <c r="R294" s="62"/>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c r="BM294" s="6"/>
      <c r="BN294" s="6"/>
      <c r="BO294" s="6"/>
      <c r="BP294" s="6"/>
      <c r="BQ294" s="6"/>
      <c r="BR294" s="6"/>
      <c r="BS294" s="6"/>
      <c r="BT294" s="6"/>
      <c r="BU294" s="6"/>
      <c r="BV294" s="6"/>
      <c r="BW294" s="6"/>
    </row>
    <row r="295" spans="1:75" s="9" customFormat="1" ht="14.25" x14ac:dyDescent="0.2">
      <c r="A295" s="10"/>
      <c r="B295" s="8"/>
      <c r="R295" s="62"/>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c r="BM295" s="6"/>
      <c r="BN295" s="6"/>
      <c r="BO295" s="6"/>
      <c r="BP295" s="6"/>
      <c r="BQ295" s="6"/>
      <c r="BR295" s="6"/>
      <c r="BS295" s="6"/>
      <c r="BT295" s="6"/>
      <c r="BU295" s="6"/>
      <c r="BV295" s="6"/>
      <c r="BW295" s="6"/>
    </row>
    <row r="296" spans="1:75" s="9" customFormat="1" ht="14.25" x14ac:dyDescent="0.2">
      <c r="A296" s="10"/>
      <c r="B296" s="8"/>
      <c r="R296" s="62"/>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c r="BM296" s="6"/>
      <c r="BN296" s="6"/>
      <c r="BO296" s="6"/>
      <c r="BP296" s="6"/>
      <c r="BQ296" s="6"/>
      <c r="BR296" s="6"/>
      <c r="BS296" s="6"/>
      <c r="BT296" s="6"/>
      <c r="BU296" s="6"/>
      <c r="BV296" s="6"/>
      <c r="BW296" s="6"/>
    </row>
    <row r="297" spans="1:75" s="9" customFormat="1" ht="14.25" x14ac:dyDescent="0.2">
      <c r="A297" s="10"/>
      <c r="B297" s="8"/>
      <c r="R297" s="62"/>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c r="BM297" s="6"/>
      <c r="BN297" s="6"/>
      <c r="BO297" s="6"/>
      <c r="BP297" s="6"/>
      <c r="BQ297" s="6"/>
      <c r="BR297" s="6"/>
      <c r="BS297" s="6"/>
      <c r="BT297" s="6"/>
      <c r="BU297" s="6"/>
      <c r="BV297" s="6"/>
      <c r="BW297" s="6"/>
    </row>
    <row r="298" spans="1:75" s="9" customFormat="1" ht="14.25" x14ac:dyDescent="0.2">
      <c r="A298" s="10"/>
      <c r="B298" s="8"/>
      <c r="R298" s="62"/>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c r="BM298" s="6"/>
      <c r="BN298" s="6"/>
      <c r="BO298" s="6"/>
      <c r="BP298" s="6"/>
      <c r="BQ298" s="6"/>
      <c r="BR298" s="6"/>
      <c r="BS298" s="6"/>
      <c r="BT298" s="6"/>
      <c r="BU298" s="6"/>
      <c r="BV298" s="6"/>
      <c r="BW298" s="6"/>
    </row>
    <row r="299" spans="1:75" s="9" customFormat="1" ht="14.25" x14ac:dyDescent="0.2">
      <c r="A299" s="10"/>
      <c r="B299" s="8"/>
      <c r="R299" s="62"/>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c r="BM299" s="6"/>
      <c r="BN299" s="6"/>
      <c r="BO299" s="6"/>
      <c r="BP299" s="6"/>
      <c r="BQ299" s="6"/>
      <c r="BR299" s="6"/>
      <c r="BS299" s="6"/>
      <c r="BT299" s="6"/>
      <c r="BU299" s="6"/>
      <c r="BV299" s="6"/>
      <c r="BW299" s="6"/>
    </row>
    <row r="300" spans="1:75" s="9" customFormat="1" ht="14.25" x14ac:dyDescent="0.2">
      <c r="A300" s="10"/>
      <c r="B300" s="8"/>
      <c r="R300" s="62"/>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c r="BM300" s="6"/>
      <c r="BN300" s="6"/>
      <c r="BO300" s="6"/>
      <c r="BP300" s="6"/>
      <c r="BQ300" s="6"/>
      <c r="BR300" s="6"/>
      <c r="BS300" s="6"/>
      <c r="BT300" s="6"/>
      <c r="BU300" s="6"/>
      <c r="BV300" s="6"/>
      <c r="BW300" s="6"/>
    </row>
    <row r="301" spans="1:75" s="9" customFormat="1" ht="14.25" x14ac:dyDescent="0.2">
      <c r="A301" s="10"/>
      <c r="B301" s="8"/>
      <c r="R301" s="62"/>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c r="BM301" s="6"/>
      <c r="BN301" s="6"/>
      <c r="BO301" s="6"/>
      <c r="BP301" s="6"/>
      <c r="BQ301" s="6"/>
      <c r="BR301" s="6"/>
      <c r="BS301" s="6"/>
      <c r="BT301" s="6"/>
      <c r="BU301" s="6"/>
      <c r="BV301" s="6"/>
      <c r="BW301" s="6"/>
    </row>
    <row r="302" spans="1:75" s="9" customFormat="1" ht="14.25" x14ac:dyDescent="0.2">
      <c r="A302" s="10"/>
      <c r="B302" s="8"/>
      <c r="R302" s="62"/>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c r="BM302" s="6"/>
      <c r="BN302" s="6"/>
      <c r="BO302" s="6"/>
      <c r="BP302" s="6"/>
      <c r="BQ302" s="6"/>
      <c r="BR302" s="6"/>
      <c r="BS302" s="6"/>
      <c r="BT302" s="6"/>
      <c r="BU302" s="6"/>
      <c r="BV302" s="6"/>
      <c r="BW302" s="6"/>
    </row>
    <row r="303" spans="1:75" s="9" customFormat="1" ht="14.25" x14ac:dyDescent="0.2">
      <c r="A303" s="10"/>
      <c r="B303" s="8"/>
      <c r="R303" s="62"/>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c r="BM303" s="6"/>
      <c r="BN303" s="6"/>
      <c r="BO303" s="6"/>
      <c r="BP303" s="6"/>
      <c r="BQ303" s="6"/>
      <c r="BR303" s="6"/>
      <c r="BS303" s="6"/>
      <c r="BT303" s="6"/>
      <c r="BU303" s="6"/>
      <c r="BV303" s="6"/>
      <c r="BW303" s="6"/>
    </row>
    <row r="304" spans="1:75" s="9" customFormat="1" ht="14.25" x14ac:dyDescent="0.2">
      <c r="A304" s="10"/>
      <c r="B304" s="8"/>
      <c r="R304" s="62"/>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c r="BM304" s="6"/>
      <c r="BN304" s="6"/>
      <c r="BO304" s="6"/>
      <c r="BP304" s="6"/>
      <c r="BQ304" s="6"/>
      <c r="BR304" s="6"/>
      <c r="BS304" s="6"/>
      <c r="BT304" s="6"/>
      <c r="BU304" s="6"/>
      <c r="BV304" s="6"/>
      <c r="BW304" s="6"/>
    </row>
    <row r="305" spans="1:75" s="9" customFormat="1" ht="14.25" x14ac:dyDescent="0.2">
      <c r="A305" s="10"/>
      <c r="B305" s="8"/>
      <c r="R305" s="62"/>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c r="BM305" s="6"/>
      <c r="BN305" s="6"/>
      <c r="BO305" s="6"/>
      <c r="BP305" s="6"/>
      <c r="BQ305" s="6"/>
      <c r="BR305" s="6"/>
      <c r="BS305" s="6"/>
      <c r="BT305" s="6"/>
      <c r="BU305" s="6"/>
      <c r="BV305" s="6"/>
      <c r="BW305" s="6"/>
    </row>
    <row r="306" spans="1:75" s="9" customFormat="1" ht="14.25" x14ac:dyDescent="0.2">
      <c r="A306" s="10"/>
      <c r="B306" s="8"/>
      <c r="R306" s="62"/>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c r="BM306" s="6"/>
      <c r="BN306" s="6"/>
      <c r="BO306" s="6"/>
      <c r="BP306" s="6"/>
      <c r="BQ306" s="6"/>
      <c r="BR306" s="6"/>
      <c r="BS306" s="6"/>
      <c r="BT306" s="6"/>
      <c r="BU306" s="6"/>
      <c r="BV306" s="6"/>
      <c r="BW306" s="6"/>
    </row>
    <row r="307" spans="1:75" s="9" customFormat="1" ht="14.25" x14ac:dyDescent="0.2">
      <c r="A307" s="10"/>
      <c r="B307" s="8"/>
      <c r="R307" s="62"/>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c r="BM307" s="6"/>
      <c r="BN307" s="6"/>
      <c r="BO307" s="6"/>
      <c r="BP307" s="6"/>
      <c r="BQ307" s="6"/>
      <c r="BR307" s="6"/>
      <c r="BS307" s="6"/>
      <c r="BT307" s="6"/>
      <c r="BU307" s="6"/>
      <c r="BV307" s="6"/>
      <c r="BW307" s="6"/>
    </row>
    <row r="308" spans="1:75" s="9" customFormat="1" ht="14.25" x14ac:dyDescent="0.2">
      <c r="A308" s="10"/>
      <c r="B308" s="8"/>
      <c r="R308" s="62"/>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c r="BM308" s="6"/>
      <c r="BN308" s="6"/>
      <c r="BO308" s="6"/>
      <c r="BP308" s="6"/>
      <c r="BQ308" s="6"/>
      <c r="BR308" s="6"/>
      <c r="BS308" s="6"/>
      <c r="BT308" s="6"/>
      <c r="BU308" s="6"/>
      <c r="BV308" s="6"/>
      <c r="BW308" s="6"/>
    </row>
    <row r="309" spans="1:75" s="9" customFormat="1" ht="14.25" x14ac:dyDescent="0.2">
      <c r="A309" s="10"/>
      <c r="B309" s="8"/>
      <c r="R309" s="62"/>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c r="BM309" s="6"/>
      <c r="BN309" s="6"/>
      <c r="BO309" s="6"/>
      <c r="BP309" s="6"/>
      <c r="BQ309" s="6"/>
      <c r="BR309" s="6"/>
      <c r="BS309" s="6"/>
      <c r="BT309" s="6"/>
      <c r="BU309" s="6"/>
      <c r="BV309" s="6"/>
      <c r="BW309" s="6"/>
    </row>
    <row r="310" spans="1:75" s="9" customFormat="1" ht="14.25" x14ac:dyDescent="0.2">
      <c r="A310" s="10"/>
      <c r="B310" s="8"/>
      <c r="R310" s="62"/>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c r="BM310" s="6"/>
      <c r="BN310" s="6"/>
      <c r="BO310" s="6"/>
      <c r="BP310" s="6"/>
      <c r="BQ310" s="6"/>
      <c r="BR310" s="6"/>
      <c r="BS310" s="6"/>
      <c r="BT310" s="6"/>
      <c r="BU310" s="6"/>
      <c r="BV310" s="6"/>
      <c r="BW310" s="6"/>
    </row>
    <row r="311" spans="1:75" s="9" customFormat="1" ht="14.25" x14ac:dyDescent="0.2">
      <c r="A311" s="10"/>
      <c r="B311" s="8"/>
      <c r="R311" s="62"/>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c r="BM311" s="6"/>
      <c r="BN311" s="6"/>
      <c r="BO311" s="6"/>
      <c r="BP311" s="6"/>
      <c r="BQ311" s="6"/>
      <c r="BR311" s="6"/>
      <c r="BS311" s="6"/>
      <c r="BT311" s="6"/>
      <c r="BU311" s="6"/>
      <c r="BV311" s="6"/>
      <c r="BW311" s="6"/>
    </row>
    <row r="312" spans="1:75" s="9" customFormat="1" ht="14.25" x14ac:dyDescent="0.2">
      <c r="A312" s="10"/>
      <c r="B312" s="8"/>
      <c r="R312" s="62"/>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c r="BM312" s="6"/>
      <c r="BN312" s="6"/>
      <c r="BO312" s="6"/>
      <c r="BP312" s="6"/>
      <c r="BQ312" s="6"/>
      <c r="BR312" s="6"/>
      <c r="BS312" s="6"/>
      <c r="BT312" s="6"/>
      <c r="BU312" s="6"/>
      <c r="BV312" s="6"/>
      <c r="BW312" s="6"/>
    </row>
    <row r="313" spans="1:75" s="9" customFormat="1" ht="14.25" x14ac:dyDescent="0.2">
      <c r="A313" s="10"/>
      <c r="B313" s="8"/>
      <c r="R313" s="62"/>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c r="BM313" s="6"/>
      <c r="BN313" s="6"/>
      <c r="BO313" s="6"/>
      <c r="BP313" s="6"/>
      <c r="BQ313" s="6"/>
      <c r="BR313" s="6"/>
      <c r="BS313" s="6"/>
      <c r="BT313" s="6"/>
      <c r="BU313" s="6"/>
      <c r="BV313" s="6"/>
      <c r="BW313" s="6"/>
    </row>
    <row r="314" spans="1:75" s="9" customFormat="1" ht="14.25" x14ac:dyDescent="0.2">
      <c r="A314" s="10"/>
      <c r="B314" s="8"/>
      <c r="R314" s="62"/>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c r="BM314" s="6"/>
      <c r="BN314" s="6"/>
      <c r="BO314" s="6"/>
      <c r="BP314" s="6"/>
      <c r="BQ314" s="6"/>
      <c r="BR314" s="6"/>
      <c r="BS314" s="6"/>
      <c r="BT314" s="6"/>
      <c r="BU314" s="6"/>
      <c r="BV314" s="6"/>
      <c r="BW314" s="6"/>
    </row>
    <row r="315" spans="1:75" s="9" customFormat="1" ht="14.25" x14ac:dyDescent="0.2">
      <c r="A315" s="10"/>
      <c r="B315" s="8"/>
      <c r="R315" s="62"/>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c r="BM315" s="6"/>
      <c r="BN315" s="6"/>
      <c r="BO315" s="6"/>
      <c r="BP315" s="6"/>
      <c r="BQ315" s="6"/>
      <c r="BR315" s="6"/>
      <c r="BS315" s="6"/>
      <c r="BT315" s="6"/>
      <c r="BU315" s="6"/>
      <c r="BV315" s="6"/>
      <c r="BW315" s="6"/>
    </row>
    <row r="316" spans="1:75" s="9" customFormat="1" ht="14.25" x14ac:dyDescent="0.2">
      <c r="A316" s="10"/>
      <c r="B316" s="8"/>
      <c r="R316" s="62"/>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c r="BM316" s="6"/>
      <c r="BN316" s="6"/>
      <c r="BO316" s="6"/>
      <c r="BP316" s="6"/>
      <c r="BQ316" s="6"/>
      <c r="BR316" s="6"/>
      <c r="BS316" s="6"/>
      <c r="BT316" s="6"/>
      <c r="BU316" s="6"/>
      <c r="BV316" s="6"/>
      <c r="BW316" s="6"/>
    </row>
    <row r="317" spans="1:75" s="9" customFormat="1" ht="14.25" x14ac:dyDescent="0.2">
      <c r="A317" s="10"/>
      <c r="B317" s="8"/>
      <c r="R317" s="62"/>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c r="BM317" s="6"/>
      <c r="BN317" s="6"/>
      <c r="BO317" s="6"/>
      <c r="BP317" s="6"/>
      <c r="BQ317" s="6"/>
      <c r="BR317" s="6"/>
      <c r="BS317" s="6"/>
      <c r="BT317" s="6"/>
      <c r="BU317" s="6"/>
      <c r="BV317" s="6"/>
      <c r="BW317" s="6"/>
    </row>
    <row r="318" spans="1:75" s="9" customFormat="1" ht="14.25" x14ac:dyDescent="0.2">
      <c r="A318" s="10"/>
      <c r="B318" s="8"/>
      <c r="R318" s="62"/>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c r="BM318" s="6"/>
      <c r="BN318" s="6"/>
      <c r="BO318" s="6"/>
      <c r="BP318" s="6"/>
      <c r="BQ318" s="6"/>
      <c r="BR318" s="6"/>
      <c r="BS318" s="6"/>
      <c r="BT318" s="6"/>
      <c r="BU318" s="6"/>
      <c r="BV318" s="6"/>
      <c r="BW318" s="6"/>
    </row>
    <row r="319" spans="1:75" s="9" customFormat="1" ht="14.25" x14ac:dyDescent="0.2">
      <c r="A319" s="10"/>
      <c r="B319" s="8"/>
      <c r="R319" s="62"/>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c r="BM319" s="6"/>
      <c r="BN319" s="6"/>
      <c r="BO319" s="6"/>
      <c r="BP319" s="6"/>
      <c r="BQ319" s="6"/>
      <c r="BR319" s="6"/>
      <c r="BS319" s="6"/>
      <c r="BT319" s="6"/>
      <c r="BU319" s="6"/>
      <c r="BV319" s="6"/>
      <c r="BW319" s="6"/>
    </row>
    <row r="320" spans="1:75" s="9" customFormat="1" ht="14.25" x14ac:dyDescent="0.2">
      <c r="A320" s="10"/>
      <c r="B320" s="8"/>
      <c r="R320" s="62"/>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c r="BM320" s="6"/>
      <c r="BN320" s="6"/>
      <c r="BO320" s="6"/>
      <c r="BP320" s="6"/>
      <c r="BQ320" s="6"/>
      <c r="BR320" s="6"/>
      <c r="BS320" s="6"/>
      <c r="BT320" s="6"/>
      <c r="BU320" s="6"/>
      <c r="BV320" s="6"/>
      <c r="BW320" s="6"/>
    </row>
    <row r="321" spans="1:75" s="9" customFormat="1" ht="14.25" x14ac:dyDescent="0.2">
      <c r="A321" s="10"/>
      <c r="B321" s="8"/>
      <c r="R321" s="62"/>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c r="BM321" s="6"/>
      <c r="BN321" s="6"/>
      <c r="BO321" s="6"/>
      <c r="BP321" s="6"/>
      <c r="BQ321" s="6"/>
      <c r="BR321" s="6"/>
      <c r="BS321" s="6"/>
      <c r="BT321" s="6"/>
      <c r="BU321" s="6"/>
      <c r="BV321" s="6"/>
      <c r="BW321" s="6"/>
    </row>
    <row r="322" spans="1:75" s="9" customFormat="1" ht="14.25" x14ac:dyDescent="0.2">
      <c r="A322" s="10"/>
      <c r="B322" s="8"/>
      <c r="R322" s="62"/>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c r="BM322" s="6"/>
      <c r="BN322" s="6"/>
      <c r="BO322" s="6"/>
      <c r="BP322" s="6"/>
      <c r="BQ322" s="6"/>
      <c r="BR322" s="6"/>
      <c r="BS322" s="6"/>
      <c r="BT322" s="6"/>
      <c r="BU322" s="6"/>
      <c r="BV322" s="6"/>
      <c r="BW322" s="6"/>
    </row>
    <row r="323" spans="1:75" s="9" customFormat="1" ht="14.25" x14ac:dyDescent="0.2">
      <c r="A323" s="10"/>
      <c r="B323" s="8"/>
      <c r="R323" s="62"/>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c r="BM323" s="6"/>
      <c r="BN323" s="6"/>
      <c r="BO323" s="6"/>
      <c r="BP323" s="6"/>
      <c r="BQ323" s="6"/>
      <c r="BR323" s="6"/>
      <c r="BS323" s="6"/>
      <c r="BT323" s="6"/>
      <c r="BU323" s="6"/>
      <c r="BV323" s="6"/>
      <c r="BW323" s="6"/>
    </row>
    <row r="324" spans="1:75" s="9" customFormat="1" ht="14.25" x14ac:dyDescent="0.2">
      <c r="A324" s="10"/>
      <c r="B324" s="8"/>
      <c r="R324" s="62"/>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c r="BM324" s="6"/>
      <c r="BN324" s="6"/>
      <c r="BO324" s="6"/>
      <c r="BP324" s="6"/>
      <c r="BQ324" s="6"/>
      <c r="BR324" s="6"/>
      <c r="BS324" s="6"/>
      <c r="BT324" s="6"/>
      <c r="BU324" s="6"/>
      <c r="BV324" s="6"/>
      <c r="BW324" s="6"/>
    </row>
    <row r="325" spans="1:75" s="9" customFormat="1" ht="14.25" x14ac:dyDescent="0.2">
      <c r="A325" s="10"/>
      <c r="B325" s="8"/>
      <c r="R325" s="62"/>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c r="BM325" s="6"/>
      <c r="BN325" s="6"/>
      <c r="BO325" s="6"/>
      <c r="BP325" s="6"/>
      <c r="BQ325" s="6"/>
      <c r="BR325" s="6"/>
      <c r="BS325" s="6"/>
      <c r="BT325" s="6"/>
      <c r="BU325" s="6"/>
      <c r="BV325" s="6"/>
      <c r="BW325" s="6"/>
    </row>
    <row r="326" spans="1:75" s="9" customFormat="1" ht="14.25" x14ac:dyDescent="0.2">
      <c r="A326" s="10"/>
      <c r="B326" s="8"/>
      <c r="R326" s="62"/>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c r="BM326" s="6"/>
      <c r="BN326" s="6"/>
      <c r="BO326" s="6"/>
      <c r="BP326" s="6"/>
      <c r="BQ326" s="6"/>
      <c r="BR326" s="6"/>
      <c r="BS326" s="6"/>
      <c r="BT326" s="6"/>
      <c r="BU326" s="6"/>
      <c r="BV326" s="6"/>
      <c r="BW326" s="6"/>
    </row>
    <row r="327" spans="1:75" s="9" customFormat="1" ht="14.25" x14ac:dyDescent="0.2">
      <c r="A327" s="10"/>
      <c r="B327" s="8"/>
      <c r="R327" s="62"/>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c r="BM327" s="6"/>
      <c r="BN327" s="6"/>
      <c r="BO327" s="6"/>
      <c r="BP327" s="6"/>
      <c r="BQ327" s="6"/>
      <c r="BR327" s="6"/>
      <c r="BS327" s="6"/>
      <c r="BT327" s="6"/>
      <c r="BU327" s="6"/>
      <c r="BV327" s="6"/>
      <c r="BW327" s="6"/>
    </row>
    <row r="328" spans="1:75" s="9" customFormat="1" ht="14.25" x14ac:dyDescent="0.2">
      <c r="A328" s="10"/>
      <c r="B328" s="8"/>
      <c r="R328" s="62"/>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c r="BM328" s="6"/>
      <c r="BN328" s="6"/>
      <c r="BO328" s="6"/>
      <c r="BP328" s="6"/>
      <c r="BQ328" s="6"/>
      <c r="BR328" s="6"/>
      <c r="BS328" s="6"/>
      <c r="BT328" s="6"/>
      <c r="BU328" s="6"/>
      <c r="BV328" s="6"/>
      <c r="BW328" s="6"/>
    </row>
    <row r="329" spans="1:75" s="9" customFormat="1" ht="14.25" x14ac:dyDescent="0.2">
      <c r="A329" s="10"/>
      <c r="B329" s="8"/>
      <c r="R329" s="62"/>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c r="BM329" s="6"/>
      <c r="BN329" s="6"/>
      <c r="BO329" s="6"/>
      <c r="BP329" s="6"/>
      <c r="BQ329" s="6"/>
      <c r="BR329" s="6"/>
      <c r="BS329" s="6"/>
      <c r="BT329" s="6"/>
      <c r="BU329" s="6"/>
      <c r="BV329" s="6"/>
      <c r="BW329" s="6"/>
    </row>
    <row r="330" spans="1:75" s="9" customFormat="1" ht="14.25" x14ac:dyDescent="0.2">
      <c r="A330" s="10"/>
      <c r="B330" s="8"/>
      <c r="R330" s="62"/>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c r="BM330" s="6"/>
      <c r="BN330" s="6"/>
      <c r="BO330" s="6"/>
      <c r="BP330" s="6"/>
      <c r="BQ330" s="6"/>
      <c r="BR330" s="6"/>
      <c r="BS330" s="6"/>
      <c r="BT330" s="6"/>
      <c r="BU330" s="6"/>
      <c r="BV330" s="6"/>
      <c r="BW330" s="6"/>
    </row>
    <row r="331" spans="1:75" s="9" customFormat="1" ht="14.25" x14ac:dyDescent="0.2">
      <c r="A331" s="10"/>
      <c r="B331" s="8"/>
      <c r="R331" s="62"/>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c r="BM331" s="6"/>
      <c r="BN331" s="6"/>
      <c r="BO331" s="6"/>
      <c r="BP331" s="6"/>
      <c r="BQ331" s="6"/>
      <c r="BR331" s="6"/>
      <c r="BS331" s="6"/>
      <c r="BT331" s="6"/>
      <c r="BU331" s="6"/>
      <c r="BV331" s="6"/>
      <c r="BW331" s="6"/>
    </row>
    <row r="332" spans="1:75" s="9" customFormat="1" ht="14.25" x14ac:dyDescent="0.2">
      <c r="A332" s="10"/>
      <c r="B332" s="8"/>
      <c r="R332" s="62"/>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c r="BM332" s="6"/>
      <c r="BN332" s="6"/>
      <c r="BO332" s="6"/>
      <c r="BP332" s="6"/>
      <c r="BQ332" s="6"/>
      <c r="BR332" s="6"/>
      <c r="BS332" s="6"/>
      <c r="BT332" s="6"/>
      <c r="BU332" s="6"/>
      <c r="BV332" s="6"/>
      <c r="BW332" s="6"/>
    </row>
    <row r="333" spans="1:75" s="9" customFormat="1" ht="14.25" x14ac:dyDescent="0.2">
      <c r="A333" s="10"/>
      <c r="B333" s="8"/>
      <c r="R333" s="62"/>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c r="BM333" s="6"/>
      <c r="BN333" s="6"/>
      <c r="BO333" s="6"/>
      <c r="BP333" s="6"/>
      <c r="BQ333" s="6"/>
      <c r="BR333" s="6"/>
      <c r="BS333" s="6"/>
      <c r="BT333" s="6"/>
      <c r="BU333" s="6"/>
      <c r="BV333" s="6"/>
      <c r="BW333" s="6"/>
    </row>
    <row r="334" spans="1:75" s="9" customFormat="1" ht="14.25" x14ac:dyDescent="0.2">
      <c r="A334" s="10"/>
      <c r="B334" s="8"/>
      <c r="R334" s="62"/>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c r="BM334" s="6"/>
      <c r="BN334" s="6"/>
      <c r="BO334" s="6"/>
      <c r="BP334" s="6"/>
      <c r="BQ334" s="6"/>
      <c r="BR334" s="6"/>
      <c r="BS334" s="6"/>
      <c r="BT334" s="6"/>
      <c r="BU334" s="6"/>
      <c r="BV334" s="6"/>
      <c r="BW334" s="6"/>
    </row>
    <row r="335" spans="1:75" s="9" customFormat="1" ht="14.25" x14ac:dyDescent="0.2">
      <c r="A335" s="10"/>
      <c r="B335" s="8"/>
      <c r="R335" s="62"/>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c r="BL335" s="6"/>
      <c r="BM335" s="6"/>
      <c r="BN335" s="6"/>
      <c r="BO335" s="6"/>
      <c r="BP335" s="6"/>
      <c r="BQ335" s="6"/>
      <c r="BR335" s="6"/>
      <c r="BS335" s="6"/>
      <c r="BT335" s="6"/>
      <c r="BU335" s="6"/>
      <c r="BV335" s="6"/>
      <c r="BW335" s="6"/>
    </row>
    <row r="336" spans="1:75" s="9" customFormat="1" ht="14.25" x14ac:dyDescent="0.2">
      <c r="A336" s="10"/>
      <c r="B336" s="8"/>
      <c r="R336" s="62"/>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c r="BM336" s="6"/>
      <c r="BN336" s="6"/>
      <c r="BO336" s="6"/>
      <c r="BP336" s="6"/>
      <c r="BQ336" s="6"/>
      <c r="BR336" s="6"/>
      <c r="BS336" s="6"/>
      <c r="BT336" s="6"/>
      <c r="BU336" s="6"/>
      <c r="BV336" s="6"/>
      <c r="BW336" s="6"/>
    </row>
    <row r="337" spans="1:75" s="9" customFormat="1" ht="14.25" x14ac:dyDescent="0.2">
      <c r="A337" s="10"/>
      <c r="B337" s="8"/>
      <c r="R337" s="62"/>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c r="BM337" s="6"/>
      <c r="BN337" s="6"/>
      <c r="BO337" s="6"/>
      <c r="BP337" s="6"/>
      <c r="BQ337" s="6"/>
      <c r="BR337" s="6"/>
      <c r="BS337" s="6"/>
      <c r="BT337" s="6"/>
      <c r="BU337" s="6"/>
      <c r="BV337" s="6"/>
      <c r="BW337" s="6"/>
    </row>
    <row r="338" spans="1:75" s="9" customFormat="1" ht="14.25" x14ac:dyDescent="0.2">
      <c r="A338" s="10"/>
      <c r="B338" s="8"/>
      <c r="R338" s="62"/>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c r="BM338" s="6"/>
      <c r="BN338" s="6"/>
      <c r="BO338" s="6"/>
      <c r="BP338" s="6"/>
      <c r="BQ338" s="6"/>
      <c r="BR338" s="6"/>
      <c r="BS338" s="6"/>
      <c r="BT338" s="6"/>
      <c r="BU338" s="6"/>
      <c r="BV338" s="6"/>
      <c r="BW338" s="6"/>
    </row>
    <row r="339" spans="1:75" s="9" customFormat="1" ht="14.25" x14ac:dyDescent="0.2">
      <c r="A339" s="10"/>
      <c r="B339" s="8"/>
      <c r="R339" s="62"/>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c r="BM339" s="6"/>
      <c r="BN339" s="6"/>
      <c r="BO339" s="6"/>
      <c r="BP339" s="6"/>
      <c r="BQ339" s="6"/>
      <c r="BR339" s="6"/>
      <c r="BS339" s="6"/>
      <c r="BT339" s="6"/>
      <c r="BU339" s="6"/>
      <c r="BV339" s="6"/>
      <c r="BW339" s="6"/>
    </row>
    <row r="340" spans="1:75" s="9" customFormat="1" ht="14.25" x14ac:dyDescent="0.2">
      <c r="A340" s="10"/>
      <c r="B340" s="8"/>
      <c r="R340" s="62"/>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c r="BM340" s="6"/>
      <c r="BN340" s="6"/>
      <c r="BO340" s="6"/>
      <c r="BP340" s="6"/>
      <c r="BQ340" s="6"/>
      <c r="BR340" s="6"/>
      <c r="BS340" s="6"/>
      <c r="BT340" s="6"/>
      <c r="BU340" s="6"/>
      <c r="BV340" s="6"/>
      <c r="BW340" s="6"/>
    </row>
    <row r="341" spans="1:75" s="9" customFormat="1" ht="14.25" x14ac:dyDescent="0.2">
      <c r="A341" s="10"/>
      <c r="B341" s="8"/>
      <c r="R341" s="62"/>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c r="BM341" s="6"/>
      <c r="BN341" s="6"/>
      <c r="BO341" s="6"/>
      <c r="BP341" s="6"/>
      <c r="BQ341" s="6"/>
      <c r="BR341" s="6"/>
      <c r="BS341" s="6"/>
      <c r="BT341" s="6"/>
      <c r="BU341" s="6"/>
      <c r="BV341" s="6"/>
      <c r="BW341" s="6"/>
    </row>
    <row r="342" spans="1:75" s="9" customFormat="1" ht="14.25" x14ac:dyDescent="0.2">
      <c r="A342" s="10"/>
      <c r="B342" s="8"/>
      <c r="R342" s="62"/>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c r="BM342" s="6"/>
      <c r="BN342" s="6"/>
      <c r="BO342" s="6"/>
      <c r="BP342" s="6"/>
      <c r="BQ342" s="6"/>
      <c r="BR342" s="6"/>
      <c r="BS342" s="6"/>
      <c r="BT342" s="6"/>
      <c r="BU342" s="6"/>
      <c r="BV342" s="6"/>
      <c r="BW342" s="6"/>
    </row>
    <row r="343" spans="1:75" s="9" customFormat="1" ht="14.25" x14ac:dyDescent="0.2">
      <c r="A343" s="10"/>
      <c r="B343" s="8"/>
      <c r="R343" s="62"/>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c r="BM343" s="6"/>
      <c r="BN343" s="6"/>
      <c r="BO343" s="6"/>
      <c r="BP343" s="6"/>
      <c r="BQ343" s="6"/>
      <c r="BR343" s="6"/>
      <c r="BS343" s="6"/>
      <c r="BT343" s="6"/>
      <c r="BU343" s="6"/>
      <c r="BV343" s="6"/>
      <c r="BW343" s="6"/>
    </row>
    <row r="344" spans="1:75" s="9" customFormat="1" ht="14.25" x14ac:dyDescent="0.2">
      <c r="A344" s="10"/>
      <c r="B344" s="8"/>
      <c r="R344" s="62"/>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c r="BM344" s="6"/>
      <c r="BN344" s="6"/>
      <c r="BO344" s="6"/>
      <c r="BP344" s="6"/>
      <c r="BQ344" s="6"/>
      <c r="BR344" s="6"/>
      <c r="BS344" s="6"/>
      <c r="BT344" s="6"/>
      <c r="BU344" s="6"/>
      <c r="BV344" s="6"/>
      <c r="BW344" s="6"/>
    </row>
    <row r="345" spans="1:75" s="9" customFormat="1" ht="14.25" x14ac:dyDescent="0.2">
      <c r="A345" s="10"/>
      <c r="B345" s="8"/>
      <c r="R345" s="62"/>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c r="BL345" s="6"/>
      <c r="BM345" s="6"/>
      <c r="BN345" s="6"/>
      <c r="BO345" s="6"/>
      <c r="BP345" s="6"/>
      <c r="BQ345" s="6"/>
      <c r="BR345" s="6"/>
      <c r="BS345" s="6"/>
      <c r="BT345" s="6"/>
      <c r="BU345" s="6"/>
      <c r="BV345" s="6"/>
      <c r="BW345" s="6"/>
    </row>
    <row r="346" spans="1:75" s="9" customFormat="1" ht="14.25" x14ac:dyDescent="0.2">
      <c r="A346" s="10"/>
      <c r="B346" s="8"/>
      <c r="R346" s="62"/>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c r="BM346" s="6"/>
      <c r="BN346" s="6"/>
      <c r="BO346" s="6"/>
      <c r="BP346" s="6"/>
      <c r="BQ346" s="6"/>
      <c r="BR346" s="6"/>
      <c r="BS346" s="6"/>
      <c r="BT346" s="6"/>
      <c r="BU346" s="6"/>
      <c r="BV346" s="6"/>
      <c r="BW346" s="6"/>
    </row>
    <row r="347" spans="1:75" s="9" customFormat="1" ht="14.25" x14ac:dyDescent="0.2">
      <c r="A347" s="10"/>
      <c r="B347" s="8"/>
      <c r="R347" s="62"/>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c r="BM347" s="6"/>
      <c r="BN347" s="6"/>
      <c r="BO347" s="6"/>
      <c r="BP347" s="6"/>
      <c r="BQ347" s="6"/>
      <c r="BR347" s="6"/>
      <c r="BS347" s="6"/>
      <c r="BT347" s="6"/>
      <c r="BU347" s="6"/>
      <c r="BV347" s="6"/>
      <c r="BW347" s="6"/>
    </row>
    <row r="348" spans="1:75" s="9" customFormat="1" ht="14.25" x14ac:dyDescent="0.2">
      <c r="A348" s="10"/>
      <c r="B348" s="8"/>
      <c r="R348" s="62"/>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c r="BL348" s="6"/>
      <c r="BM348" s="6"/>
      <c r="BN348" s="6"/>
      <c r="BO348" s="6"/>
      <c r="BP348" s="6"/>
      <c r="BQ348" s="6"/>
      <c r="BR348" s="6"/>
      <c r="BS348" s="6"/>
      <c r="BT348" s="6"/>
      <c r="BU348" s="6"/>
      <c r="BV348" s="6"/>
      <c r="BW348" s="6"/>
    </row>
    <row r="349" spans="1:75" s="9" customFormat="1" ht="14.25" x14ac:dyDescent="0.2">
      <c r="A349" s="10"/>
      <c r="B349" s="8"/>
      <c r="R349" s="62"/>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c r="BM349" s="6"/>
      <c r="BN349" s="6"/>
      <c r="BO349" s="6"/>
      <c r="BP349" s="6"/>
      <c r="BQ349" s="6"/>
      <c r="BR349" s="6"/>
      <c r="BS349" s="6"/>
      <c r="BT349" s="6"/>
      <c r="BU349" s="6"/>
      <c r="BV349" s="6"/>
      <c r="BW349" s="6"/>
    </row>
    <row r="350" spans="1:75" s="9" customFormat="1" ht="14.25" x14ac:dyDescent="0.2">
      <c r="A350" s="10"/>
      <c r="B350" s="8"/>
      <c r="R350" s="62"/>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c r="BM350" s="6"/>
      <c r="BN350" s="6"/>
      <c r="BO350" s="6"/>
      <c r="BP350" s="6"/>
      <c r="BQ350" s="6"/>
      <c r="BR350" s="6"/>
      <c r="BS350" s="6"/>
      <c r="BT350" s="6"/>
      <c r="BU350" s="6"/>
      <c r="BV350" s="6"/>
      <c r="BW350" s="6"/>
    </row>
    <row r="351" spans="1:75" s="9" customFormat="1" ht="14.25" x14ac:dyDescent="0.2">
      <c r="A351" s="10"/>
      <c r="B351" s="8"/>
      <c r="R351" s="62"/>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c r="BM351" s="6"/>
      <c r="BN351" s="6"/>
      <c r="BO351" s="6"/>
      <c r="BP351" s="6"/>
      <c r="BQ351" s="6"/>
      <c r="BR351" s="6"/>
      <c r="BS351" s="6"/>
      <c r="BT351" s="6"/>
      <c r="BU351" s="6"/>
      <c r="BV351" s="6"/>
      <c r="BW351" s="6"/>
    </row>
    <row r="352" spans="1:75" s="9" customFormat="1" ht="14.25" x14ac:dyDescent="0.2">
      <c r="A352" s="10"/>
      <c r="B352" s="8"/>
      <c r="R352" s="62"/>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c r="BK352" s="6"/>
      <c r="BL352" s="6"/>
      <c r="BM352" s="6"/>
      <c r="BN352" s="6"/>
      <c r="BO352" s="6"/>
      <c r="BP352" s="6"/>
      <c r="BQ352" s="6"/>
      <c r="BR352" s="6"/>
      <c r="BS352" s="6"/>
      <c r="BT352" s="6"/>
      <c r="BU352" s="6"/>
      <c r="BV352" s="6"/>
      <c r="BW352" s="6"/>
    </row>
    <row r="353" spans="1:75" s="9" customFormat="1" ht="14.25" x14ac:dyDescent="0.2">
      <c r="A353" s="10"/>
      <c r="B353" s="8"/>
      <c r="R353" s="62"/>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c r="BM353" s="6"/>
      <c r="BN353" s="6"/>
      <c r="BO353" s="6"/>
      <c r="BP353" s="6"/>
      <c r="BQ353" s="6"/>
      <c r="BR353" s="6"/>
      <c r="BS353" s="6"/>
      <c r="BT353" s="6"/>
      <c r="BU353" s="6"/>
      <c r="BV353" s="6"/>
      <c r="BW353" s="6"/>
    </row>
    <row r="354" spans="1:75" s="9" customFormat="1" ht="14.25" x14ac:dyDescent="0.2">
      <c r="A354" s="10"/>
      <c r="B354" s="8"/>
      <c r="R354" s="62"/>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c r="BM354" s="6"/>
      <c r="BN354" s="6"/>
      <c r="BO354" s="6"/>
      <c r="BP354" s="6"/>
      <c r="BQ354" s="6"/>
      <c r="BR354" s="6"/>
      <c r="BS354" s="6"/>
      <c r="BT354" s="6"/>
      <c r="BU354" s="6"/>
      <c r="BV354" s="6"/>
      <c r="BW354" s="6"/>
    </row>
    <row r="355" spans="1:75" s="9" customFormat="1" ht="14.25" x14ac:dyDescent="0.2">
      <c r="A355" s="10"/>
      <c r="B355" s="8"/>
      <c r="R355" s="62"/>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c r="BL355" s="6"/>
      <c r="BM355" s="6"/>
      <c r="BN355" s="6"/>
      <c r="BO355" s="6"/>
      <c r="BP355" s="6"/>
      <c r="BQ355" s="6"/>
      <c r="BR355" s="6"/>
      <c r="BS355" s="6"/>
      <c r="BT355" s="6"/>
      <c r="BU355" s="6"/>
      <c r="BV355" s="6"/>
      <c r="BW355" s="6"/>
    </row>
    <row r="356" spans="1:75" s="9" customFormat="1" ht="14.25" x14ac:dyDescent="0.2">
      <c r="A356" s="10"/>
      <c r="B356" s="8"/>
      <c r="R356" s="62"/>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c r="BM356" s="6"/>
      <c r="BN356" s="6"/>
      <c r="BO356" s="6"/>
      <c r="BP356" s="6"/>
      <c r="BQ356" s="6"/>
      <c r="BR356" s="6"/>
      <c r="BS356" s="6"/>
      <c r="BT356" s="6"/>
      <c r="BU356" s="6"/>
      <c r="BV356" s="6"/>
      <c r="BW356" s="6"/>
    </row>
    <row r="357" spans="1:75" s="9" customFormat="1" ht="14.25" x14ac:dyDescent="0.2">
      <c r="A357" s="10"/>
      <c r="B357" s="8"/>
      <c r="R357" s="62"/>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c r="BM357" s="6"/>
      <c r="BN357" s="6"/>
      <c r="BO357" s="6"/>
      <c r="BP357" s="6"/>
      <c r="BQ357" s="6"/>
      <c r="BR357" s="6"/>
      <c r="BS357" s="6"/>
      <c r="BT357" s="6"/>
      <c r="BU357" s="6"/>
      <c r="BV357" s="6"/>
      <c r="BW357" s="6"/>
    </row>
    <row r="358" spans="1:75" s="9" customFormat="1" ht="14.25" x14ac:dyDescent="0.2">
      <c r="A358" s="10"/>
      <c r="B358" s="8"/>
      <c r="R358" s="62"/>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c r="BM358" s="6"/>
      <c r="BN358" s="6"/>
      <c r="BO358" s="6"/>
      <c r="BP358" s="6"/>
      <c r="BQ358" s="6"/>
      <c r="BR358" s="6"/>
      <c r="BS358" s="6"/>
      <c r="BT358" s="6"/>
      <c r="BU358" s="6"/>
      <c r="BV358" s="6"/>
      <c r="BW358" s="6"/>
    </row>
    <row r="359" spans="1:75" s="9" customFormat="1" ht="14.25" x14ac:dyDescent="0.2">
      <c r="A359" s="10"/>
      <c r="B359" s="8"/>
      <c r="R359" s="62"/>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c r="BM359" s="6"/>
      <c r="BN359" s="6"/>
      <c r="BO359" s="6"/>
      <c r="BP359" s="6"/>
      <c r="BQ359" s="6"/>
      <c r="BR359" s="6"/>
      <c r="BS359" s="6"/>
      <c r="BT359" s="6"/>
      <c r="BU359" s="6"/>
      <c r="BV359" s="6"/>
      <c r="BW359" s="6"/>
    </row>
    <row r="360" spans="1:75" s="9" customFormat="1" ht="14.25" x14ac:dyDescent="0.2">
      <c r="A360" s="10"/>
      <c r="B360" s="8"/>
      <c r="R360" s="62"/>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c r="BM360" s="6"/>
      <c r="BN360" s="6"/>
      <c r="BO360" s="6"/>
      <c r="BP360" s="6"/>
      <c r="BQ360" s="6"/>
      <c r="BR360" s="6"/>
      <c r="BS360" s="6"/>
      <c r="BT360" s="6"/>
      <c r="BU360" s="6"/>
      <c r="BV360" s="6"/>
      <c r="BW360" s="6"/>
    </row>
    <row r="361" spans="1:75" s="9" customFormat="1" ht="14.25" x14ac:dyDescent="0.2">
      <c r="A361" s="10"/>
      <c r="B361" s="8"/>
      <c r="R361" s="62"/>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c r="BM361" s="6"/>
      <c r="BN361" s="6"/>
      <c r="BO361" s="6"/>
      <c r="BP361" s="6"/>
      <c r="BQ361" s="6"/>
      <c r="BR361" s="6"/>
      <c r="BS361" s="6"/>
      <c r="BT361" s="6"/>
      <c r="BU361" s="6"/>
      <c r="BV361" s="6"/>
      <c r="BW361" s="6"/>
    </row>
    <row r="362" spans="1:75" s="9" customFormat="1" ht="14.25" x14ac:dyDescent="0.2">
      <c r="A362" s="10"/>
      <c r="B362" s="8"/>
      <c r="R362" s="62"/>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c r="BM362" s="6"/>
      <c r="BN362" s="6"/>
      <c r="BO362" s="6"/>
      <c r="BP362" s="6"/>
      <c r="BQ362" s="6"/>
      <c r="BR362" s="6"/>
      <c r="BS362" s="6"/>
      <c r="BT362" s="6"/>
      <c r="BU362" s="6"/>
      <c r="BV362" s="6"/>
      <c r="BW362" s="6"/>
    </row>
    <row r="363" spans="1:75" s="9" customFormat="1" ht="14.25" x14ac:dyDescent="0.2">
      <c r="A363" s="10"/>
      <c r="B363" s="8"/>
      <c r="R363" s="62"/>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c r="BL363" s="6"/>
      <c r="BM363" s="6"/>
      <c r="BN363" s="6"/>
      <c r="BO363" s="6"/>
      <c r="BP363" s="6"/>
      <c r="BQ363" s="6"/>
      <c r="BR363" s="6"/>
      <c r="BS363" s="6"/>
      <c r="BT363" s="6"/>
      <c r="BU363" s="6"/>
      <c r="BV363" s="6"/>
      <c r="BW363" s="6"/>
    </row>
    <row r="364" spans="1:75" s="9" customFormat="1" ht="14.25" x14ac:dyDescent="0.2">
      <c r="A364" s="10"/>
      <c r="B364" s="8"/>
      <c r="R364" s="62"/>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c r="BL364" s="6"/>
      <c r="BM364" s="6"/>
      <c r="BN364" s="6"/>
      <c r="BO364" s="6"/>
      <c r="BP364" s="6"/>
      <c r="BQ364" s="6"/>
      <c r="BR364" s="6"/>
      <c r="BS364" s="6"/>
      <c r="BT364" s="6"/>
      <c r="BU364" s="6"/>
      <c r="BV364" s="6"/>
      <c r="BW364" s="6"/>
    </row>
    <row r="365" spans="1:75" s="9" customFormat="1" ht="14.25" x14ac:dyDescent="0.2">
      <c r="A365" s="10"/>
      <c r="B365" s="8"/>
      <c r="R365" s="62"/>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c r="BL365" s="6"/>
      <c r="BM365" s="6"/>
      <c r="BN365" s="6"/>
      <c r="BO365" s="6"/>
      <c r="BP365" s="6"/>
      <c r="BQ365" s="6"/>
      <c r="BR365" s="6"/>
      <c r="BS365" s="6"/>
      <c r="BT365" s="6"/>
      <c r="BU365" s="6"/>
      <c r="BV365" s="6"/>
      <c r="BW365" s="6"/>
    </row>
    <row r="366" spans="1:75" s="9" customFormat="1" ht="14.25" x14ac:dyDescent="0.2">
      <c r="A366" s="10"/>
      <c r="B366" s="8"/>
      <c r="R366" s="62"/>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c r="BM366" s="6"/>
      <c r="BN366" s="6"/>
      <c r="BO366" s="6"/>
      <c r="BP366" s="6"/>
      <c r="BQ366" s="6"/>
      <c r="BR366" s="6"/>
      <c r="BS366" s="6"/>
      <c r="BT366" s="6"/>
      <c r="BU366" s="6"/>
      <c r="BV366" s="6"/>
      <c r="BW366" s="6"/>
    </row>
    <row r="367" spans="1:75" s="9" customFormat="1" ht="14.25" x14ac:dyDescent="0.2">
      <c r="A367" s="10"/>
      <c r="B367" s="8"/>
      <c r="R367" s="62"/>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c r="BM367" s="6"/>
      <c r="BN367" s="6"/>
      <c r="BO367" s="6"/>
      <c r="BP367" s="6"/>
      <c r="BQ367" s="6"/>
      <c r="BR367" s="6"/>
      <c r="BS367" s="6"/>
      <c r="BT367" s="6"/>
      <c r="BU367" s="6"/>
      <c r="BV367" s="6"/>
      <c r="BW367" s="6"/>
    </row>
    <row r="368" spans="1:75" s="9" customFormat="1" ht="14.25" x14ac:dyDescent="0.2">
      <c r="A368" s="10"/>
      <c r="B368" s="8"/>
      <c r="R368" s="62"/>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c r="BL368" s="6"/>
      <c r="BM368" s="6"/>
      <c r="BN368" s="6"/>
      <c r="BO368" s="6"/>
      <c r="BP368" s="6"/>
      <c r="BQ368" s="6"/>
      <c r="BR368" s="6"/>
      <c r="BS368" s="6"/>
      <c r="BT368" s="6"/>
      <c r="BU368" s="6"/>
      <c r="BV368" s="6"/>
      <c r="BW368" s="6"/>
    </row>
    <row r="369" spans="1:75" s="9" customFormat="1" ht="14.25" x14ac:dyDescent="0.2">
      <c r="A369" s="10"/>
      <c r="B369" s="8"/>
      <c r="R369" s="62"/>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c r="BM369" s="6"/>
      <c r="BN369" s="6"/>
      <c r="BO369" s="6"/>
      <c r="BP369" s="6"/>
      <c r="BQ369" s="6"/>
      <c r="BR369" s="6"/>
      <c r="BS369" s="6"/>
      <c r="BT369" s="6"/>
      <c r="BU369" s="6"/>
      <c r="BV369" s="6"/>
      <c r="BW369" s="6"/>
    </row>
    <row r="370" spans="1:75" s="9" customFormat="1" ht="14.25" x14ac:dyDescent="0.2">
      <c r="A370" s="10"/>
      <c r="B370" s="8"/>
      <c r="R370" s="62"/>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c r="BM370" s="6"/>
      <c r="BN370" s="6"/>
      <c r="BO370" s="6"/>
      <c r="BP370" s="6"/>
      <c r="BQ370" s="6"/>
      <c r="BR370" s="6"/>
      <c r="BS370" s="6"/>
      <c r="BT370" s="6"/>
      <c r="BU370" s="6"/>
      <c r="BV370" s="6"/>
      <c r="BW370" s="6"/>
    </row>
    <row r="371" spans="1:75" s="9" customFormat="1" ht="14.25" x14ac:dyDescent="0.2">
      <c r="A371" s="10"/>
      <c r="B371" s="8"/>
      <c r="R371" s="62"/>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c r="BL371" s="6"/>
      <c r="BM371" s="6"/>
      <c r="BN371" s="6"/>
      <c r="BO371" s="6"/>
      <c r="BP371" s="6"/>
      <c r="BQ371" s="6"/>
      <c r="BR371" s="6"/>
      <c r="BS371" s="6"/>
      <c r="BT371" s="6"/>
      <c r="BU371" s="6"/>
      <c r="BV371" s="6"/>
      <c r="BW371" s="6"/>
    </row>
    <row r="372" spans="1:75" s="9" customFormat="1" ht="14.25" x14ac:dyDescent="0.2">
      <c r="A372" s="10"/>
      <c r="B372" s="8"/>
      <c r="R372" s="62"/>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c r="BM372" s="6"/>
      <c r="BN372" s="6"/>
      <c r="BO372" s="6"/>
      <c r="BP372" s="6"/>
      <c r="BQ372" s="6"/>
      <c r="BR372" s="6"/>
      <c r="BS372" s="6"/>
      <c r="BT372" s="6"/>
      <c r="BU372" s="6"/>
      <c r="BV372" s="6"/>
      <c r="BW372" s="6"/>
    </row>
    <row r="373" spans="1:75" s="9" customFormat="1" ht="14.25" x14ac:dyDescent="0.2">
      <c r="A373" s="10"/>
      <c r="B373" s="8"/>
      <c r="R373" s="62"/>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c r="BL373" s="6"/>
      <c r="BM373" s="6"/>
      <c r="BN373" s="6"/>
      <c r="BO373" s="6"/>
      <c r="BP373" s="6"/>
      <c r="BQ373" s="6"/>
      <c r="BR373" s="6"/>
      <c r="BS373" s="6"/>
      <c r="BT373" s="6"/>
      <c r="BU373" s="6"/>
      <c r="BV373" s="6"/>
      <c r="BW373" s="6"/>
    </row>
    <row r="374" spans="1:75" s="9" customFormat="1" ht="14.25" x14ac:dyDescent="0.2">
      <c r="A374" s="10"/>
      <c r="B374" s="8"/>
      <c r="R374" s="62"/>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c r="BM374" s="6"/>
      <c r="BN374" s="6"/>
      <c r="BO374" s="6"/>
      <c r="BP374" s="6"/>
      <c r="BQ374" s="6"/>
      <c r="BR374" s="6"/>
      <c r="BS374" s="6"/>
      <c r="BT374" s="6"/>
      <c r="BU374" s="6"/>
      <c r="BV374" s="6"/>
      <c r="BW374" s="6"/>
    </row>
    <row r="375" spans="1:75" s="9" customFormat="1" ht="14.25" x14ac:dyDescent="0.2">
      <c r="A375" s="10"/>
      <c r="B375" s="8"/>
      <c r="R375" s="62"/>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c r="BL375" s="6"/>
      <c r="BM375" s="6"/>
      <c r="BN375" s="6"/>
      <c r="BO375" s="6"/>
      <c r="BP375" s="6"/>
      <c r="BQ375" s="6"/>
      <c r="BR375" s="6"/>
      <c r="BS375" s="6"/>
      <c r="BT375" s="6"/>
      <c r="BU375" s="6"/>
      <c r="BV375" s="6"/>
      <c r="BW375" s="6"/>
    </row>
    <row r="376" spans="1:75" s="9" customFormat="1" ht="14.25" x14ac:dyDescent="0.2">
      <c r="A376" s="10"/>
      <c r="B376" s="8"/>
      <c r="R376" s="62"/>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6"/>
      <c r="BH376" s="6"/>
      <c r="BI376" s="6"/>
      <c r="BJ376" s="6"/>
      <c r="BK376" s="6"/>
      <c r="BL376" s="6"/>
      <c r="BM376" s="6"/>
      <c r="BN376" s="6"/>
      <c r="BO376" s="6"/>
      <c r="BP376" s="6"/>
      <c r="BQ376" s="6"/>
      <c r="BR376" s="6"/>
      <c r="BS376" s="6"/>
      <c r="BT376" s="6"/>
      <c r="BU376" s="6"/>
      <c r="BV376" s="6"/>
      <c r="BW376" s="6"/>
    </row>
    <row r="377" spans="1:75" s="9" customFormat="1" ht="14.25" x14ac:dyDescent="0.2">
      <c r="A377" s="10"/>
      <c r="B377" s="8"/>
      <c r="R377" s="62"/>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s="6"/>
      <c r="BI377" s="6"/>
      <c r="BJ377" s="6"/>
      <c r="BK377" s="6"/>
      <c r="BL377" s="6"/>
      <c r="BM377" s="6"/>
      <c r="BN377" s="6"/>
      <c r="BO377" s="6"/>
      <c r="BP377" s="6"/>
      <c r="BQ377" s="6"/>
      <c r="BR377" s="6"/>
      <c r="BS377" s="6"/>
      <c r="BT377" s="6"/>
      <c r="BU377" s="6"/>
      <c r="BV377" s="6"/>
      <c r="BW377" s="6"/>
    </row>
    <row r="378" spans="1:75" s="9" customFormat="1" ht="14.25" x14ac:dyDescent="0.2">
      <c r="A378" s="10"/>
      <c r="B378" s="8"/>
      <c r="R378" s="62"/>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c r="BG378" s="6"/>
      <c r="BH378" s="6"/>
      <c r="BI378" s="6"/>
      <c r="BJ378" s="6"/>
      <c r="BK378" s="6"/>
      <c r="BL378" s="6"/>
      <c r="BM378" s="6"/>
      <c r="BN378" s="6"/>
      <c r="BO378" s="6"/>
      <c r="BP378" s="6"/>
      <c r="BQ378" s="6"/>
      <c r="BR378" s="6"/>
      <c r="BS378" s="6"/>
      <c r="BT378" s="6"/>
      <c r="BU378" s="6"/>
      <c r="BV378" s="6"/>
      <c r="BW378" s="6"/>
    </row>
    <row r="379" spans="1:75" s="9" customFormat="1" ht="14.25" x14ac:dyDescent="0.2">
      <c r="A379" s="10"/>
      <c r="B379" s="8"/>
      <c r="R379" s="62"/>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c r="BH379" s="6"/>
      <c r="BI379" s="6"/>
      <c r="BJ379" s="6"/>
      <c r="BK379" s="6"/>
      <c r="BL379" s="6"/>
      <c r="BM379" s="6"/>
      <c r="BN379" s="6"/>
      <c r="BO379" s="6"/>
      <c r="BP379" s="6"/>
      <c r="BQ379" s="6"/>
      <c r="BR379" s="6"/>
      <c r="BS379" s="6"/>
      <c r="BT379" s="6"/>
      <c r="BU379" s="6"/>
      <c r="BV379" s="6"/>
      <c r="BW379" s="6"/>
    </row>
    <row r="380" spans="1:75" s="9" customFormat="1" ht="14.25" x14ac:dyDescent="0.2">
      <c r="A380" s="10"/>
      <c r="B380" s="8"/>
      <c r="R380" s="62"/>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6"/>
      <c r="BJ380" s="6"/>
      <c r="BK380" s="6"/>
      <c r="BL380" s="6"/>
      <c r="BM380" s="6"/>
      <c r="BN380" s="6"/>
      <c r="BO380" s="6"/>
      <c r="BP380" s="6"/>
      <c r="BQ380" s="6"/>
      <c r="BR380" s="6"/>
      <c r="BS380" s="6"/>
      <c r="BT380" s="6"/>
      <c r="BU380" s="6"/>
      <c r="BV380" s="6"/>
      <c r="BW380" s="6"/>
    </row>
    <row r="381" spans="1:75" s="9" customFormat="1" ht="14.25" x14ac:dyDescent="0.2">
      <c r="A381" s="10"/>
      <c r="B381" s="8"/>
      <c r="R381" s="62"/>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6"/>
      <c r="BM381" s="6"/>
      <c r="BN381" s="6"/>
      <c r="BO381" s="6"/>
      <c r="BP381" s="6"/>
      <c r="BQ381" s="6"/>
      <c r="BR381" s="6"/>
      <c r="BS381" s="6"/>
      <c r="BT381" s="6"/>
      <c r="BU381" s="6"/>
      <c r="BV381" s="6"/>
      <c r="BW381" s="6"/>
    </row>
    <row r="382" spans="1:75" s="9" customFormat="1" ht="14.25" x14ac:dyDescent="0.2">
      <c r="A382" s="10"/>
      <c r="B382" s="8"/>
      <c r="R382" s="62"/>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c r="BK382" s="6"/>
      <c r="BL382" s="6"/>
      <c r="BM382" s="6"/>
      <c r="BN382" s="6"/>
      <c r="BO382" s="6"/>
      <c r="BP382" s="6"/>
      <c r="BQ382" s="6"/>
      <c r="BR382" s="6"/>
      <c r="BS382" s="6"/>
      <c r="BT382" s="6"/>
      <c r="BU382" s="6"/>
      <c r="BV382" s="6"/>
      <c r="BW382" s="6"/>
    </row>
    <row r="383" spans="1:75" s="9" customFormat="1" ht="14.25" x14ac:dyDescent="0.2">
      <c r="A383" s="10"/>
      <c r="B383" s="8"/>
      <c r="R383" s="62"/>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6"/>
      <c r="BJ383" s="6"/>
      <c r="BK383" s="6"/>
      <c r="BL383" s="6"/>
      <c r="BM383" s="6"/>
      <c r="BN383" s="6"/>
      <c r="BO383" s="6"/>
      <c r="BP383" s="6"/>
      <c r="BQ383" s="6"/>
      <c r="BR383" s="6"/>
      <c r="BS383" s="6"/>
      <c r="BT383" s="6"/>
      <c r="BU383" s="6"/>
      <c r="BV383" s="6"/>
      <c r="BW383" s="6"/>
    </row>
    <row r="384" spans="1:75" s="9" customFormat="1" ht="14.25" x14ac:dyDescent="0.2">
      <c r="A384" s="10"/>
      <c r="B384" s="8"/>
      <c r="R384" s="62"/>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c r="BH384" s="6"/>
      <c r="BI384" s="6"/>
      <c r="BJ384" s="6"/>
      <c r="BK384" s="6"/>
      <c r="BL384" s="6"/>
      <c r="BM384" s="6"/>
      <c r="BN384" s="6"/>
      <c r="BO384" s="6"/>
      <c r="BP384" s="6"/>
      <c r="BQ384" s="6"/>
      <c r="BR384" s="6"/>
      <c r="BS384" s="6"/>
      <c r="BT384" s="6"/>
      <c r="BU384" s="6"/>
      <c r="BV384" s="6"/>
      <c r="BW384" s="6"/>
    </row>
    <row r="385" spans="1:75" s="9" customFormat="1" ht="14.25" x14ac:dyDescent="0.2">
      <c r="A385" s="10"/>
      <c r="B385" s="8"/>
      <c r="R385" s="62"/>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6"/>
      <c r="BH385" s="6"/>
      <c r="BI385" s="6"/>
      <c r="BJ385" s="6"/>
      <c r="BK385" s="6"/>
      <c r="BL385" s="6"/>
      <c r="BM385" s="6"/>
      <c r="BN385" s="6"/>
      <c r="BO385" s="6"/>
      <c r="BP385" s="6"/>
      <c r="BQ385" s="6"/>
      <c r="BR385" s="6"/>
      <c r="BS385" s="6"/>
      <c r="BT385" s="6"/>
      <c r="BU385" s="6"/>
      <c r="BV385" s="6"/>
      <c r="BW385" s="6"/>
    </row>
    <row r="386" spans="1:75" s="9" customFormat="1" ht="14.25" x14ac:dyDescent="0.2">
      <c r="A386" s="10"/>
      <c r="B386" s="8"/>
      <c r="R386" s="62"/>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6"/>
      <c r="BH386" s="6"/>
      <c r="BI386" s="6"/>
      <c r="BJ386" s="6"/>
      <c r="BK386" s="6"/>
      <c r="BL386" s="6"/>
      <c r="BM386" s="6"/>
      <c r="BN386" s="6"/>
      <c r="BO386" s="6"/>
      <c r="BP386" s="6"/>
      <c r="BQ386" s="6"/>
      <c r="BR386" s="6"/>
      <c r="BS386" s="6"/>
      <c r="BT386" s="6"/>
      <c r="BU386" s="6"/>
      <c r="BV386" s="6"/>
      <c r="BW386" s="6"/>
    </row>
    <row r="387" spans="1:75" s="9" customFormat="1" ht="14.25" x14ac:dyDescent="0.2">
      <c r="A387" s="10"/>
      <c r="B387" s="8"/>
      <c r="R387" s="62"/>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c r="BG387" s="6"/>
      <c r="BH387" s="6"/>
      <c r="BI387" s="6"/>
      <c r="BJ387" s="6"/>
      <c r="BK387" s="6"/>
      <c r="BL387" s="6"/>
      <c r="BM387" s="6"/>
      <c r="BN387" s="6"/>
      <c r="BO387" s="6"/>
      <c r="BP387" s="6"/>
      <c r="BQ387" s="6"/>
      <c r="BR387" s="6"/>
      <c r="BS387" s="6"/>
      <c r="BT387" s="6"/>
      <c r="BU387" s="6"/>
      <c r="BV387" s="6"/>
      <c r="BW387" s="6"/>
    </row>
    <row r="388" spans="1:75" s="9" customFormat="1" ht="14.25" x14ac:dyDescent="0.2">
      <c r="A388" s="10"/>
      <c r="B388" s="8"/>
      <c r="R388" s="62"/>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c r="BG388" s="6"/>
      <c r="BH388" s="6"/>
      <c r="BI388" s="6"/>
      <c r="BJ388" s="6"/>
      <c r="BK388" s="6"/>
      <c r="BL388" s="6"/>
      <c r="BM388" s="6"/>
      <c r="BN388" s="6"/>
      <c r="BO388" s="6"/>
      <c r="BP388" s="6"/>
      <c r="BQ388" s="6"/>
      <c r="BR388" s="6"/>
      <c r="BS388" s="6"/>
      <c r="BT388" s="6"/>
      <c r="BU388" s="6"/>
      <c r="BV388" s="6"/>
      <c r="BW388" s="6"/>
    </row>
    <row r="389" spans="1:75" s="9" customFormat="1" ht="14.25" x14ac:dyDescent="0.2">
      <c r="A389" s="10"/>
      <c r="B389" s="8"/>
      <c r="R389" s="62"/>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c r="BG389" s="6"/>
      <c r="BH389" s="6"/>
      <c r="BI389" s="6"/>
      <c r="BJ389" s="6"/>
      <c r="BK389" s="6"/>
      <c r="BL389" s="6"/>
      <c r="BM389" s="6"/>
      <c r="BN389" s="6"/>
      <c r="BO389" s="6"/>
      <c r="BP389" s="6"/>
      <c r="BQ389" s="6"/>
      <c r="BR389" s="6"/>
      <c r="BS389" s="6"/>
      <c r="BT389" s="6"/>
      <c r="BU389" s="6"/>
      <c r="BV389" s="6"/>
      <c r="BW389" s="6"/>
    </row>
    <row r="390" spans="1:75" s="9" customFormat="1" ht="14.25" x14ac:dyDescent="0.2">
      <c r="A390" s="10"/>
      <c r="B390" s="8"/>
      <c r="R390" s="62"/>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6"/>
      <c r="BH390" s="6"/>
      <c r="BI390" s="6"/>
      <c r="BJ390" s="6"/>
      <c r="BK390" s="6"/>
      <c r="BL390" s="6"/>
      <c r="BM390" s="6"/>
      <c r="BN390" s="6"/>
      <c r="BO390" s="6"/>
      <c r="BP390" s="6"/>
      <c r="BQ390" s="6"/>
      <c r="BR390" s="6"/>
      <c r="BS390" s="6"/>
      <c r="BT390" s="6"/>
      <c r="BU390" s="6"/>
      <c r="BV390" s="6"/>
      <c r="BW390" s="6"/>
    </row>
    <row r="391" spans="1:75" s="9" customFormat="1" ht="14.25" x14ac:dyDescent="0.2">
      <c r="A391" s="10"/>
      <c r="B391" s="8"/>
      <c r="R391" s="62"/>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c r="BG391" s="6"/>
      <c r="BH391" s="6"/>
      <c r="BI391" s="6"/>
      <c r="BJ391" s="6"/>
      <c r="BK391" s="6"/>
      <c r="BL391" s="6"/>
      <c r="BM391" s="6"/>
      <c r="BN391" s="6"/>
      <c r="BO391" s="6"/>
      <c r="BP391" s="6"/>
      <c r="BQ391" s="6"/>
      <c r="BR391" s="6"/>
      <c r="BS391" s="6"/>
      <c r="BT391" s="6"/>
      <c r="BU391" s="6"/>
      <c r="BV391" s="6"/>
      <c r="BW391" s="6"/>
    </row>
    <row r="392" spans="1:75" s="9" customFormat="1" ht="14.25" x14ac:dyDescent="0.2">
      <c r="A392" s="10"/>
      <c r="B392" s="8"/>
      <c r="R392" s="62"/>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c r="BG392" s="6"/>
      <c r="BH392" s="6"/>
      <c r="BI392" s="6"/>
      <c r="BJ392" s="6"/>
      <c r="BK392" s="6"/>
      <c r="BL392" s="6"/>
      <c r="BM392" s="6"/>
      <c r="BN392" s="6"/>
      <c r="BO392" s="6"/>
      <c r="BP392" s="6"/>
      <c r="BQ392" s="6"/>
      <c r="BR392" s="6"/>
      <c r="BS392" s="6"/>
      <c r="BT392" s="6"/>
      <c r="BU392" s="6"/>
      <c r="BV392" s="6"/>
      <c r="BW392" s="6"/>
    </row>
    <row r="393" spans="1:75" s="9" customFormat="1" ht="14.25" x14ac:dyDescent="0.2">
      <c r="A393" s="10"/>
      <c r="B393" s="8"/>
      <c r="R393" s="62"/>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c r="BG393" s="6"/>
      <c r="BH393" s="6"/>
      <c r="BI393" s="6"/>
      <c r="BJ393" s="6"/>
      <c r="BK393" s="6"/>
      <c r="BL393" s="6"/>
      <c r="BM393" s="6"/>
      <c r="BN393" s="6"/>
      <c r="BO393" s="6"/>
      <c r="BP393" s="6"/>
      <c r="BQ393" s="6"/>
      <c r="BR393" s="6"/>
      <c r="BS393" s="6"/>
      <c r="BT393" s="6"/>
      <c r="BU393" s="6"/>
      <c r="BV393" s="6"/>
      <c r="BW393" s="6"/>
    </row>
    <row r="394" spans="1:75" s="9" customFormat="1" ht="14.25" x14ac:dyDescent="0.2">
      <c r="A394" s="10"/>
      <c r="B394" s="8"/>
      <c r="R394" s="62"/>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c r="BF394" s="6"/>
      <c r="BG394" s="6"/>
      <c r="BH394" s="6"/>
      <c r="BI394" s="6"/>
      <c r="BJ394" s="6"/>
      <c r="BK394" s="6"/>
      <c r="BL394" s="6"/>
      <c r="BM394" s="6"/>
      <c r="BN394" s="6"/>
      <c r="BO394" s="6"/>
      <c r="BP394" s="6"/>
      <c r="BQ394" s="6"/>
      <c r="BR394" s="6"/>
      <c r="BS394" s="6"/>
      <c r="BT394" s="6"/>
      <c r="BU394" s="6"/>
      <c r="BV394" s="6"/>
      <c r="BW394" s="6"/>
    </row>
    <row r="395" spans="1:75" s="9" customFormat="1" ht="14.25" x14ac:dyDescent="0.2">
      <c r="A395" s="10"/>
      <c r="B395" s="8"/>
      <c r="R395" s="62"/>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c r="BG395" s="6"/>
      <c r="BH395" s="6"/>
      <c r="BI395" s="6"/>
      <c r="BJ395" s="6"/>
      <c r="BK395" s="6"/>
      <c r="BL395" s="6"/>
      <c r="BM395" s="6"/>
      <c r="BN395" s="6"/>
      <c r="BO395" s="6"/>
      <c r="BP395" s="6"/>
      <c r="BQ395" s="6"/>
      <c r="BR395" s="6"/>
      <c r="BS395" s="6"/>
      <c r="BT395" s="6"/>
      <c r="BU395" s="6"/>
      <c r="BV395" s="6"/>
      <c r="BW395" s="6"/>
    </row>
    <row r="396" spans="1:75" s="9" customFormat="1" ht="14.25" x14ac:dyDescent="0.2">
      <c r="A396" s="10"/>
      <c r="B396" s="8"/>
      <c r="R396" s="62"/>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c r="BF396" s="6"/>
      <c r="BG396" s="6"/>
      <c r="BH396" s="6"/>
      <c r="BI396" s="6"/>
      <c r="BJ396" s="6"/>
      <c r="BK396" s="6"/>
      <c r="BL396" s="6"/>
      <c r="BM396" s="6"/>
      <c r="BN396" s="6"/>
      <c r="BO396" s="6"/>
      <c r="BP396" s="6"/>
      <c r="BQ396" s="6"/>
      <c r="BR396" s="6"/>
      <c r="BS396" s="6"/>
      <c r="BT396" s="6"/>
      <c r="BU396" s="6"/>
      <c r="BV396" s="6"/>
      <c r="BW396" s="6"/>
    </row>
    <row r="397" spans="1:75" s="9" customFormat="1" ht="14.25" x14ac:dyDescent="0.2">
      <c r="A397" s="10"/>
      <c r="B397" s="8"/>
      <c r="R397" s="62"/>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c r="BF397" s="6"/>
      <c r="BG397" s="6"/>
      <c r="BH397" s="6"/>
      <c r="BI397" s="6"/>
      <c r="BJ397" s="6"/>
      <c r="BK397" s="6"/>
      <c r="BL397" s="6"/>
      <c r="BM397" s="6"/>
      <c r="BN397" s="6"/>
      <c r="BO397" s="6"/>
      <c r="BP397" s="6"/>
      <c r="BQ397" s="6"/>
      <c r="BR397" s="6"/>
      <c r="BS397" s="6"/>
      <c r="BT397" s="6"/>
      <c r="BU397" s="6"/>
      <c r="BV397" s="6"/>
      <c r="BW397" s="6"/>
    </row>
    <row r="398" spans="1:75" s="9" customFormat="1" ht="14.25" x14ac:dyDescent="0.2">
      <c r="A398" s="10"/>
      <c r="B398" s="8"/>
      <c r="R398" s="62"/>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c r="BG398" s="6"/>
      <c r="BH398" s="6"/>
      <c r="BI398" s="6"/>
      <c r="BJ398" s="6"/>
      <c r="BK398" s="6"/>
      <c r="BL398" s="6"/>
      <c r="BM398" s="6"/>
      <c r="BN398" s="6"/>
      <c r="BO398" s="6"/>
      <c r="BP398" s="6"/>
      <c r="BQ398" s="6"/>
      <c r="BR398" s="6"/>
      <c r="BS398" s="6"/>
      <c r="BT398" s="6"/>
      <c r="BU398" s="6"/>
      <c r="BV398" s="6"/>
      <c r="BW398" s="6"/>
    </row>
    <row r="399" spans="1:75" s="9" customFormat="1" ht="14.25" x14ac:dyDescent="0.2">
      <c r="A399" s="10"/>
      <c r="B399" s="8"/>
      <c r="R399" s="62"/>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c r="BF399" s="6"/>
      <c r="BG399" s="6"/>
      <c r="BH399" s="6"/>
      <c r="BI399" s="6"/>
      <c r="BJ399" s="6"/>
      <c r="BK399" s="6"/>
      <c r="BL399" s="6"/>
      <c r="BM399" s="6"/>
      <c r="BN399" s="6"/>
      <c r="BO399" s="6"/>
      <c r="BP399" s="6"/>
      <c r="BQ399" s="6"/>
      <c r="BR399" s="6"/>
      <c r="BS399" s="6"/>
      <c r="BT399" s="6"/>
      <c r="BU399" s="6"/>
      <c r="BV399" s="6"/>
      <c r="BW399" s="6"/>
    </row>
    <row r="400" spans="1:75" s="9" customFormat="1" ht="14.25" x14ac:dyDescent="0.2">
      <c r="A400" s="10"/>
      <c r="B400" s="8"/>
      <c r="R400" s="62"/>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s="6"/>
      <c r="BD400" s="6"/>
      <c r="BE400" s="6"/>
      <c r="BF400" s="6"/>
      <c r="BG400" s="6"/>
      <c r="BH400" s="6"/>
      <c r="BI400" s="6"/>
      <c r="BJ400" s="6"/>
      <c r="BK400" s="6"/>
      <c r="BL400" s="6"/>
      <c r="BM400" s="6"/>
      <c r="BN400" s="6"/>
      <c r="BO400" s="6"/>
      <c r="BP400" s="6"/>
      <c r="BQ400" s="6"/>
      <c r="BR400" s="6"/>
      <c r="BS400" s="6"/>
      <c r="BT400" s="6"/>
      <c r="BU400" s="6"/>
      <c r="BV400" s="6"/>
      <c r="BW400" s="6"/>
    </row>
    <row r="401" spans="1:75" s="9" customFormat="1" ht="14.25" x14ac:dyDescent="0.2">
      <c r="A401" s="10"/>
      <c r="B401" s="8"/>
      <c r="R401" s="62"/>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6"/>
      <c r="BE401" s="6"/>
      <c r="BF401" s="6"/>
      <c r="BG401" s="6"/>
      <c r="BH401" s="6"/>
      <c r="BI401" s="6"/>
      <c r="BJ401" s="6"/>
      <c r="BK401" s="6"/>
      <c r="BL401" s="6"/>
      <c r="BM401" s="6"/>
      <c r="BN401" s="6"/>
      <c r="BO401" s="6"/>
      <c r="BP401" s="6"/>
      <c r="BQ401" s="6"/>
      <c r="BR401" s="6"/>
      <c r="BS401" s="6"/>
      <c r="BT401" s="6"/>
      <c r="BU401" s="6"/>
      <c r="BV401" s="6"/>
      <c r="BW401" s="6"/>
    </row>
    <row r="402" spans="1:75" s="9" customFormat="1" ht="14.25" x14ac:dyDescent="0.2">
      <c r="A402" s="10"/>
      <c r="B402" s="8"/>
      <c r="R402" s="62"/>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6"/>
      <c r="BE402" s="6"/>
      <c r="BF402" s="6"/>
      <c r="BG402" s="6"/>
      <c r="BH402" s="6"/>
      <c r="BI402" s="6"/>
      <c r="BJ402" s="6"/>
      <c r="BK402" s="6"/>
      <c r="BL402" s="6"/>
      <c r="BM402" s="6"/>
      <c r="BN402" s="6"/>
      <c r="BO402" s="6"/>
      <c r="BP402" s="6"/>
      <c r="BQ402" s="6"/>
      <c r="BR402" s="6"/>
      <c r="BS402" s="6"/>
      <c r="BT402" s="6"/>
      <c r="BU402" s="6"/>
      <c r="BV402" s="6"/>
      <c r="BW402" s="6"/>
    </row>
    <row r="403" spans="1:75" s="9" customFormat="1" ht="14.25" x14ac:dyDescent="0.2">
      <c r="A403" s="10"/>
      <c r="B403" s="8"/>
      <c r="R403" s="62"/>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c r="BC403" s="6"/>
      <c r="BD403" s="6"/>
      <c r="BE403" s="6"/>
      <c r="BF403" s="6"/>
      <c r="BG403" s="6"/>
      <c r="BH403" s="6"/>
      <c r="BI403" s="6"/>
      <c r="BJ403" s="6"/>
      <c r="BK403" s="6"/>
      <c r="BL403" s="6"/>
      <c r="BM403" s="6"/>
      <c r="BN403" s="6"/>
      <c r="BO403" s="6"/>
      <c r="BP403" s="6"/>
      <c r="BQ403" s="6"/>
      <c r="BR403" s="6"/>
      <c r="BS403" s="6"/>
      <c r="BT403" s="6"/>
      <c r="BU403" s="6"/>
      <c r="BV403" s="6"/>
      <c r="BW403" s="6"/>
    </row>
    <row r="404" spans="1:75" s="9" customFormat="1" ht="14.25" x14ac:dyDescent="0.2">
      <c r="A404" s="10"/>
      <c r="B404" s="8"/>
      <c r="R404" s="62"/>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c r="BC404" s="6"/>
      <c r="BD404" s="6"/>
      <c r="BE404" s="6"/>
      <c r="BF404" s="6"/>
      <c r="BG404" s="6"/>
      <c r="BH404" s="6"/>
      <c r="BI404" s="6"/>
      <c r="BJ404" s="6"/>
      <c r="BK404" s="6"/>
      <c r="BL404" s="6"/>
      <c r="BM404" s="6"/>
      <c r="BN404" s="6"/>
      <c r="BO404" s="6"/>
      <c r="BP404" s="6"/>
      <c r="BQ404" s="6"/>
      <c r="BR404" s="6"/>
      <c r="BS404" s="6"/>
      <c r="BT404" s="6"/>
      <c r="BU404" s="6"/>
      <c r="BV404" s="6"/>
      <c r="BW404" s="6"/>
    </row>
    <row r="405" spans="1:75" s="9" customFormat="1" ht="14.25" x14ac:dyDescent="0.2">
      <c r="A405" s="10"/>
      <c r="B405" s="8"/>
      <c r="R405" s="62"/>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c r="BC405" s="6"/>
      <c r="BD405" s="6"/>
      <c r="BE405" s="6"/>
      <c r="BF405" s="6"/>
      <c r="BG405" s="6"/>
      <c r="BH405" s="6"/>
      <c r="BI405" s="6"/>
      <c r="BJ405" s="6"/>
      <c r="BK405" s="6"/>
      <c r="BL405" s="6"/>
      <c r="BM405" s="6"/>
      <c r="BN405" s="6"/>
      <c r="BO405" s="6"/>
      <c r="BP405" s="6"/>
      <c r="BQ405" s="6"/>
      <c r="BR405" s="6"/>
      <c r="BS405" s="6"/>
      <c r="BT405" s="6"/>
      <c r="BU405" s="6"/>
      <c r="BV405" s="6"/>
      <c r="BW405" s="6"/>
    </row>
    <row r="406" spans="1:75" s="9" customFormat="1" ht="14.25" x14ac:dyDescent="0.2">
      <c r="A406" s="10"/>
      <c r="B406" s="8"/>
      <c r="R406" s="62"/>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6"/>
      <c r="BE406" s="6"/>
      <c r="BF406" s="6"/>
      <c r="BG406" s="6"/>
      <c r="BH406" s="6"/>
      <c r="BI406" s="6"/>
      <c r="BJ406" s="6"/>
      <c r="BK406" s="6"/>
      <c r="BL406" s="6"/>
      <c r="BM406" s="6"/>
      <c r="BN406" s="6"/>
      <c r="BO406" s="6"/>
      <c r="BP406" s="6"/>
      <c r="BQ406" s="6"/>
      <c r="BR406" s="6"/>
      <c r="BS406" s="6"/>
      <c r="BT406" s="6"/>
      <c r="BU406" s="6"/>
      <c r="BV406" s="6"/>
      <c r="BW406" s="6"/>
    </row>
    <row r="407" spans="1:75" s="9" customFormat="1" ht="14.25" x14ac:dyDescent="0.2">
      <c r="A407" s="10"/>
      <c r="B407" s="8"/>
      <c r="R407" s="62"/>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6"/>
      <c r="BE407" s="6"/>
      <c r="BF407" s="6"/>
      <c r="BG407" s="6"/>
      <c r="BH407" s="6"/>
      <c r="BI407" s="6"/>
      <c r="BJ407" s="6"/>
      <c r="BK407" s="6"/>
      <c r="BL407" s="6"/>
      <c r="BM407" s="6"/>
      <c r="BN407" s="6"/>
      <c r="BO407" s="6"/>
      <c r="BP407" s="6"/>
      <c r="BQ407" s="6"/>
      <c r="BR407" s="6"/>
      <c r="BS407" s="6"/>
      <c r="BT407" s="6"/>
      <c r="BU407" s="6"/>
      <c r="BV407" s="6"/>
      <c r="BW407" s="6"/>
    </row>
    <row r="408" spans="1:75" s="9" customFormat="1" ht="14.25" x14ac:dyDescent="0.2">
      <c r="A408" s="10"/>
      <c r="B408" s="8"/>
      <c r="R408" s="62"/>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6"/>
      <c r="BE408" s="6"/>
      <c r="BF408" s="6"/>
      <c r="BG408" s="6"/>
      <c r="BH408" s="6"/>
      <c r="BI408" s="6"/>
      <c r="BJ408" s="6"/>
      <c r="BK408" s="6"/>
      <c r="BL408" s="6"/>
      <c r="BM408" s="6"/>
      <c r="BN408" s="6"/>
      <c r="BO408" s="6"/>
      <c r="BP408" s="6"/>
      <c r="BQ408" s="6"/>
      <c r="BR408" s="6"/>
      <c r="BS408" s="6"/>
      <c r="BT408" s="6"/>
      <c r="BU408" s="6"/>
      <c r="BV408" s="6"/>
      <c r="BW408" s="6"/>
    </row>
    <row r="409" spans="1:75" s="9" customFormat="1" ht="14.25" x14ac:dyDescent="0.2">
      <c r="A409" s="10"/>
      <c r="B409" s="8"/>
      <c r="R409" s="62"/>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c r="BC409" s="6"/>
      <c r="BD409" s="6"/>
      <c r="BE409" s="6"/>
      <c r="BF409" s="6"/>
      <c r="BG409" s="6"/>
      <c r="BH409" s="6"/>
      <c r="BI409" s="6"/>
      <c r="BJ409" s="6"/>
      <c r="BK409" s="6"/>
      <c r="BL409" s="6"/>
      <c r="BM409" s="6"/>
      <c r="BN409" s="6"/>
      <c r="BO409" s="6"/>
      <c r="BP409" s="6"/>
      <c r="BQ409" s="6"/>
      <c r="BR409" s="6"/>
      <c r="BS409" s="6"/>
      <c r="BT409" s="6"/>
      <c r="BU409" s="6"/>
      <c r="BV409" s="6"/>
      <c r="BW409" s="6"/>
    </row>
    <row r="410" spans="1:75" s="9" customFormat="1" ht="14.25" x14ac:dyDescent="0.2">
      <c r="A410" s="10"/>
      <c r="B410" s="8"/>
      <c r="R410" s="62"/>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6"/>
      <c r="BE410" s="6"/>
      <c r="BF410" s="6"/>
      <c r="BG410" s="6"/>
      <c r="BH410" s="6"/>
      <c r="BI410" s="6"/>
      <c r="BJ410" s="6"/>
      <c r="BK410" s="6"/>
      <c r="BL410" s="6"/>
      <c r="BM410" s="6"/>
      <c r="BN410" s="6"/>
      <c r="BO410" s="6"/>
      <c r="BP410" s="6"/>
      <c r="BQ410" s="6"/>
      <c r="BR410" s="6"/>
      <c r="BS410" s="6"/>
      <c r="BT410" s="6"/>
      <c r="BU410" s="6"/>
      <c r="BV410" s="6"/>
      <c r="BW410" s="6"/>
    </row>
    <row r="411" spans="1:75" s="9" customFormat="1" ht="14.25" x14ac:dyDescent="0.2">
      <c r="A411" s="10"/>
      <c r="B411" s="8"/>
      <c r="R411" s="62"/>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6"/>
      <c r="BE411" s="6"/>
      <c r="BF411" s="6"/>
      <c r="BG411" s="6"/>
      <c r="BH411" s="6"/>
      <c r="BI411" s="6"/>
      <c r="BJ411" s="6"/>
      <c r="BK411" s="6"/>
      <c r="BL411" s="6"/>
      <c r="BM411" s="6"/>
      <c r="BN411" s="6"/>
      <c r="BO411" s="6"/>
      <c r="BP411" s="6"/>
      <c r="BQ411" s="6"/>
      <c r="BR411" s="6"/>
      <c r="BS411" s="6"/>
      <c r="BT411" s="6"/>
      <c r="BU411" s="6"/>
      <c r="BV411" s="6"/>
      <c r="BW411" s="6"/>
    </row>
    <row r="412" spans="1:75" s="9" customFormat="1" ht="14.25" x14ac:dyDescent="0.2">
      <c r="A412" s="10"/>
      <c r="B412" s="8"/>
      <c r="R412" s="62"/>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6"/>
      <c r="BE412" s="6"/>
      <c r="BF412" s="6"/>
      <c r="BG412" s="6"/>
      <c r="BH412" s="6"/>
      <c r="BI412" s="6"/>
      <c r="BJ412" s="6"/>
      <c r="BK412" s="6"/>
      <c r="BL412" s="6"/>
      <c r="BM412" s="6"/>
      <c r="BN412" s="6"/>
      <c r="BO412" s="6"/>
      <c r="BP412" s="6"/>
      <c r="BQ412" s="6"/>
      <c r="BR412" s="6"/>
      <c r="BS412" s="6"/>
      <c r="BT412" s="6"/>
      <c r="BU412" s="6"/>
      <c r="BV412" s="6"/>
      <c r="BW412" s="6"/>
    </row>
    <row r="413" spans="1:75" s="9" customFormat="1" ht="14.25" x14ac:dyDescent="0.2">
      <c r="A413" s="10"/>
      <c r="B413" s="8"/>
      <c r="R413" s="62"/>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6"/>
      <c r="BL413" s="6"/>
      <c r="BM413" s="6"/>
      <c r="BN413" s="6"/>
      <c r="BO413" s="6"/>
      <c r="BP413" s="6"/>
      <c r="BQ413" s="6"/>
      <c r="BR413" s="6"/>
      <c r="BS413" s="6"/>
      <c r="BT413" s="6"/>
      <c r="BU413" s="6"/>
      <c r="BV413" s="6"/>
      <c r="BW413" s="6"/>
    </row>
    <row r="414" spans="1:75" s="9" customFormat="1" ht="14.25" x14ac:dyDescent="0.2">
      <c r="A414" s="10"/>
      <c r="B414" s="8"/>
      <c r="R414" s="62"/>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c r="BF414" s="6"/>
      <c r="BG414" s="6"/>
      <c r="BH414" s="6"/>
      <c r="BI414" s="6"/>
      <c r="BJ414" s="6"/>
      <c r="BK414" s="6"/>
      <c r="BL414" s="6"/>
      <c r="BM414" s="6"/>
      <c r="BN414" s="6"/>
      <c r="BO414" s="6"/>
      <c r="BP414" s="6"/>
      <c r="BQ414" s="6"/>
      <c r="BR414" s="6"/>
      <c r="BS414" s="6"/>
      <c r="BT414" s="6"/>
      <c r="BU414" s="6"/>
      <c r="BV414" s="6"/>
      <c r="BW414" s="6"/>
    </row>
    <row r="415" spans="1:75" s="9" customFormat="1" ht="14.25" x14ac:dyDescent="0.2">
      <c r="A415" s="10"/>
      <c r="B415" s="8"/>
      <c r="R415" s="62"/>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c r="BA415" s="6"/>
      <c r="BB415" s="6"/>
      <c r="BC415" s="6"/>
      <c r="BD415" s="6"/>
      <c r="BE415" s="6"/>
      <c r="BF415" s="6"/>
      <c r="BG415" s="6"/>
      <c r="BH415" s="6"/>
      <c r="BI415" s="6"/>
      <c r="BJ415" s="6"/>
      <c r="BK415" s="6"/>
      <c r="BL415" s="6"/>
      <c r="BM415" s="6"/>
      <c r="BN415" s="6"/>
      <c r="BO415" s="6"/>
      <c r="BP415" s="6"/>
      <c r="BQ415" s="6"/>
      <c r="BR415" s="6"/>
      <c r="BS415" s="6"/>
      <c r="BT415" s="6"/>
      <c r="BU415" s="6"/>
      <c r="BV415" s="6"/>
      <c r="BW415" s="6"/>
    </row>
    <row r="416" spans="1:75" s="9" customFormat="1" ht="14.25" x14ac:dyDescent="0.2">
      <c r="A416" s="10"/>
      <c r="B416" s="8"/>
      <c r="R416" s="62"/>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c r="BC416" s="6"/>
      <c r="BD416" s="6"/>
      <c r="BE416" s="6"/>
      <c r="BF416" s="6"/>
      <c r="BG416" s="6"/>
      <c r="BH416" s="6"/>
      <c r="BI416" s="6"/>
      <c r="BJ416" s="6"/>
      <c r="BK416" s="6"/>
      <c r="BL416" s="6"/>
      <c r="BM416" s="6"/>
      <c r="BN416" s="6"/>
      <c r="BO416" s="6"/>
      <c r="BP416" s="6"/>
      <c r="BQ416" s="6"/>
      <c r="BR416" s="6"/>
      <c r="BS416" s="6"/>
      <c r="BT416" s="6"/>
      <c r="BU416" s="6"/>
      <c r="BV416" s="6"/>
      <c r="BW416" s="6"/>
    </row>
    <row r="417" spans="1:75" s="9" customFormat="1" ht="14.25" x14ac:dyDescent="0.2">
      <c r="A417" s="10"/>
      <c r="B417" s="8"/>
      <c r="R417" s="62"/>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c r="BC417" s="6"/>
      <c r="BD417" s="6"/>
      <c r="BE417" s="6"/>
      <c r="BF417" s="6"/>
      <c r="BG417" s="6"/>
      <c r="BH417" s="6"/>
      <c r="BI417" s="6"/>
      <c r="BJ417" s="6"/>
      <c r="BK417" s="6"/>
      <c r="BL417" s="6"/>
      <c r="BM417" s="6"/>
      <c r="BN417" s="6"/>
      <c r="BO417" s="6"/>
      <c r="BP417" s="6"/>
      <c r="BQ417" s="6"/>
      <c r="BR417" s="6"/>
      <c r="BS417" s="6"/>
      <c r="BT417" s="6"/>
      <c r="BU417" s="6"/>
      <c r="BV417" s="6"/>
      <c r="BW417" s="6"/>
    </row>
    <row r="418" spans="1:75" s="9" customFormat="1" ht="14.25" x14ac:dyDescent="0.2">
      <c r="A418" s="10"/>
      <c r="B418" s="8"/>
      <c r="R418" s="62"/>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c r="BC418" s="6"/>
      <c r="BD418" s="6"/>
      <c r="BE418" s="6"/>
      <c r="BF418" s="6"/>
      <c r="BG418" s="6"/>
      <c r="BH418" s="6"/>
      <c r="BI418" s="6"/>
      <c r="BJ418" s="6"/>
      <c r="BK418" s="6"/>
      <c r="BL418" s="6"/>
      <c r="BM418" s="6"/>
      <c r="BN418" s="6"/>
      <c r="BO418" s="6"/>
      <c r="BP418" s="6"/>
      <c r="BQ418" s="6"/>
      <c r="BR418" s="6"/>
      <c r="BS418" s="6"/>
      <c r="BT418" s="6"/>
      <c r="BU418" s="6"/>
      <c r="BV418" s="6"/>
      <c r="BW418" s="6"/>
    </row>
    <row r="419" spans="1:75" s="9" customFormat="1" ht="14.25" x14ac:dyDescent="0.2">
      <c r="A419" s="10"/>
      <c r="B419" s="8"/>
      <c r="R419" s="62"/>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6"/>
      <c r="BE419" s="6"/>
      <c r="BF419" s="6"/>
      <c r="BG419" s="6"/>
      <c r="BH419" s="6"/>
      <c r="BI419" s="6"/>
      <c r="BJ419" s="6"/>
      <c r="BK419" s="6"/>
      <c r="BL419" s="6"/>
      <c r="BM419" s="6"/>
      <c r="BN419" s="6"/>
      <c r="BO419" s="6"/>
      <c r="BP419" s="6"/>
      <c r="BQ419" s="6"/>
      <c r="BR419" s="6"/>
      <c r="BS419" s="6"/>
      <c r="BT419" s="6"/>
      <c r="BU419" s="6"/>
      <c r="BV419" s="6"/>
      <c r="BW419" s="6"/>
    </row>
    <row r="420" spans="1:75" s="9" customFormat="1" ht="14.25" x14ac:dyDescent="0.2">
      <c r="A420" s="10"/>
      <c r="B420" s="8"/>
      <c r="R420" s="62"/>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6"/>
      <c r="BE420" s="6"/>
      <c r="BF420" s="6"/>
      <c r="BG420" s="6"/>
      <c r="BH420" s="6"/>
      <c r="BI420" s="6"/>
      <c r="BJ420" s="6"/>
      <c r="BK420" s="6"/>
      <c r="BL420" s="6"/>
      <c r="BM420" s="6"/>
      <c r="BN420" s="6"/>
      <c r="BO420" s="6"/>
      <c r="BP420" s="6"/>
      <c r="BQ420" s="6"/>
      <c r="BR420" s="6"/>
      <c r="BS420" s="6"/>
      <c r="BT420" s="6"/>
      <c r="BU420" s="6"/>
      <c r="BV420" s="6"/>
      <c r="BW420" s="6"/>
    </row>
    <row r="421" spans="1:75" s="9" customFormat="1" ht="14.25" x14ac:dyDescent="0.2">
      <c r="A421" s="10"/>
      <c r="B421" s="8"/>
      <c r="R421" s="62"/>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6"/>
      <c r="BE421" s="6"/>
      <c r="BF421" s="6"/>
      <c r="BG421" s="6"/>
      <c r="BH421" s="6"/>
      <c r="BI421" s="6"/>
      <c r="BJ421" s="6"/>
      <c r="BK421" s="6"/>
      <c r="BL421" s="6"/>
      <c r="BM421" s="6"/>
      <c r="BN421" s="6"/>
      <c r="BO421" s="6"/>
      <c r="BP421" s="6"/>
      <c r="BQ421" s="6"/>
      <c r="BR421" s="6"/>
      <c r="BS421" s="6"/>
      <c r="BT421" s="6"/>
      <c r="BU421" s="6"/>
      <c r="BV421" s="6"/>
      <c r="BW421" s="6"/>
    </row>
    <row r="422" spans="1:75" s="9" customFormat="1" ht="14.25" x14ac:dyDescent="0.2">
      <c r="A422" s="10"/>
      <c r="B422" s="8"/>
      <c r="R422" s="62"/>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6"/>
      <c r="BM422" s="6"/>
      <c r="BN422" s="6"/>
      <c r="BO422" s="6"/>
      <c r="BP422" s="6"/>
      <c r="BQ422" s="6"/>
      <c r="BR422" s="6"/>
      <c r="BS422" s="6"/>
      <c r="BT422" s="6"/>
      <c r="BU422" s="6"/>
      <c r="BV422" s="6"/>
      <c r="BW422" s="6"/>
    </row>
    <row r="423" spans="1:75" s="9" customFormat="1" ht="14.25" x14ac:dyDescent="0.2">
      <c r="A423" s="10"/>
      <c r="B423" s="8"/>
      <c r="R423" s="62"/>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c r="BA423" s="6"/>
      <c r="BB423" s="6"/>
      <c r="BC423" s="6"/>
      <c r="BD423" s="6"/>
      <c r="BE423" s="6"/>
      <c r="BF423" s="6"/>
      <c r="BG423" s="6"/>
      <c r="BH423" s="6"/>
      <c r="BI423" s="6"/>
      <c r="BJ423" s="6"/>
      <c r="BK423" s="6"/>
      <c r="BL423" s="6"/>
      <c r="BM423" s="6"/>
      <c r="BN423" s="6"/>
      <c r="BO423" s="6"/>
      <c r="BP423" s="6"/>
      <c r="BQ423" s="6"/>
      <c r="BR423" s="6"/>
      <c r="BS423" s="6"/>
      <c r="BT423" s="6"/>
      <c r="BU423" s="6"/>
      <c r="BV423" s="6"/>
      <c r="BW423" s="6"/>
    </row>
    <row r="424" spans="1:75" s="9" customFormat="1" ht="14.25" x14ac:dyDescent="0.2">
      <c r="A424" s="10"/>
      <c r="B424" s="8"/>
      <c r="R424" s="62"/>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c r="BC424" s="6"/>
      <c r="BD424" s="6"/>
      <c r="BE424" s="6"/>
      <c r="BF424" s="6"/>
      <c r="BG424" s="6"/>
      <c r="BH424" s="6"/>
      <c r="BI424" s="6"/>
      <c r="BJ424" s="6"/>
      <c r="BK424" s="6"/>
      <c r="BL424" s="6"/>
      <c r="BM424" s="6"/>
      <c r="BN424" s="6"/>
      <c r="BO424" s="6"/>
      <c r="BP424" s="6"/>
      <c r="BQ424" s="6"/>
      <c r="BR424" s="6"/>
      <c r="BS424" s="6"/>
      <c r="BT424" s="6"/>
      <c r="BU424" s="6"/>
      <c r="BV424" s="6"/>
      <c r="BW424" s="6"/>
    </row>
    <row r="425" spans="1:75" s="9" customFormat="1" ht="14.25" x14ac:dyDescent="0.2">
      <c r="A425" s="10"/>
      <c r="B425" s="8"/>
      <c r="R425" s="62"/>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c r="BC425" s="6"/>
      <c r="BD425" s="6"/>
      <c r="BE425" s="6"/>
      <c r="BF425" s="6"/>
      <c r="BG425" s="6"/>
      <c r="BH425" s="6"/>
      <c r="BI425" s="6"/>
      <c r="BJ425" s="6"/>
      <c r="BK425" s="6"/>
      <c r="BL425" s="6"/>
      <c r="BM425" s="6"/>
      <c r="BN425" s="6"/>
      <c r="BO425" s="6"/>
      <c r="BP425" s="6"/>
      <c r="BQ425" s="6"/>
      <c r="BR425" s="6"/>
      <c r="BS425" s="6"/>
      <c r="BT425" s="6"/>
      <c r="BU425" s="6"/>
      <c r="BV425" s="6"/>
      <c r="BW425" s="6"/>
    </row>
    <row r="426" spans="1:75" s="9" customFormat="1" ht="14.25" x14ac:dyDescent="0.2">
      <c r="A426" s="10"/>
      <c r="B426" s="8"/>
      <c r="R426" s="62"/>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c r="BC426" s="6"/>
      <c r="BD426" s="6"/>
      <c r="BE426" s="6"/>
      <c r="BF426" s="6"/>
      <c r="BG426" s="6"/>
      <c r="BH426" s="6"/>
      <c r="BI426" s="6"/>
      <c r="BJ426" s="6"/>
      <c r="BK426" s="6"/>
      <c r="BL426" s="6"/>
      <c r="BM426" s="6"/>
      <c r="BN426" s="6"/>
      <c r="BO426" s="6"/>
      <c r="BP426" s="6"/>
      <c r="BQ426" s="6"/>
      <c r="BR426" s="6"/>
      <c r="BS426" s="6"/>
      <c r="BT426" s="6"/>
      <c r="BU426" s="6"/>
      <c r="BV426" s="6"/>
      <c r="BW426" s="6"/>
    </row>
    <row r="427" spans="1:75" s="9" customFormat="1" ht="14.25" x14ac:dyDescent="0.2">
      <c r="A427" s="10"/>
      <c r="B427" s="8"/>
      <c r="R427" s="62"/>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c r="BC427" s="6"/>
      <c r="BD427" s="6"/>
      <c r="BE427" s="6"/>
      <c r="BF427" s="6"/>
      <c r="BG427" s="6"/>
      <c r="BH427" s="6"/>
      <c r="BI427" s="6"/>
      <c r="BJ427" s="6"/>
      <c r="BK427" s="6"/>
      <c r="BL427" s="6"/>
      <c r="BM427" s="6"/>
      <c r="BN427" s="6"/>
      <c r="BO427" s="6"/>
      <c r="BP427" s="6"/>
      <c r="BQ427" s="6"/>
      <c r="BR427" s="6"/>
      <c r="BS427" s="6"/>
      <c r="BT427" s="6"/>
      <c r="BU427" s="6"/>
      <c r="BV427" s="6"/>
      <c r="BW427" s="6"/>
    </row>
    <row r="428" spans="1:75" s="9" customFormat="1" ht="14.25" x14ac:dyDescent="0.2">
      <c r="A428" s="10"/>
      <c r="B428" s="8"/>
      <c r="R428" s="62"/>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c r="BC428" s="6"/>
      <c r="BD428" s="6"/>
      <c r="BE428" s="6"/>
      <c r="BF428" s="6"/>
      <c r="BG428" s="6"/>
      <c r="BH428" s="6"/>
      <c r="BI428" s="6"/>
      <c r="BJ428" s="6"/>
      <c r="BK428" s="6"/>
      <c r="BL428" s="6"/>
      <c r="BM428" s="6"/>
      <c r="BN428" s="6"/>
      <c r="BO428" s="6"/>
      <c r="BP428" s="6"/>
      <c r="BQ428" s="6"/>
      <c r="BR428" s="6"/>
      <c r="BS428" s="6"/>
      <c r="BT428" s="6"/>
      <c r="BU428" s="6"/>
      <c r="BV428" s="6"/>
      <c r="BW428" s="6"/>
    </row>
    <row r="429" spans="1:75" s="9" customFormat="1" ht="14.25" x14ac:dyDescent="0.2">
      <c r="A429" s="10"/>
      <c r="B429" s="8"/>
      <c r="R429" s="62"/>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c r="BC429" s="6"/>
      <c r="BD429" s="6"/>
      <c r="BE429" s="6"/>
      <c r="BF429" s="6"/>
      <c r="BG429" s="6"/>
      <c r="BH429" s="6"/>
      <c r="BI429" s="6"/>
      <c r="BJ429" s="6"/>
      <c r="BK429" s="6"/>
      <c r="BL429" s="6"/>
      <c r="BM429" s="6"/>
      <c r="BN429" s="6"/>
      <c r="BO429" s="6"/>
      <c r="BP429" s="6"/>
      <c r="BQ429" s="6"/>
      <c r="BR429" s="6"/>
      <c r="BS429" s="6"/>
      <c r="BT429" s="6"/>
      <c r="BU429" s="6"/>
      <c r="BV429" s="6"/>
      <c r="BW429" s="6"/>
    </row>
    <row r="430" spans="1:75" s="9" customFormat="1" ht="14.25" x14ac:dyDescent="0.2">
      <c r="A430" s="10"/>
      <c r="B430" s="8"/>
      <c r="R430" s="62"/>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c r="BC430" s="6"/>
      <c r="BD430" s="6"/>
      <c r="BE430" s="6"/>
      <c r="BF430" s="6"/>
      <c r="BG430" s="6"/>
      <c r="BH430" s="6"/>
      <c r="BI430" s="6"/>
      <c r="BJ430" s="6"/>
      <c r="BK430" s="6"/>
      <c r="BL430" s="6"/>
      <c r="BM430" s="6"/>
      <c r="BN430" s="6"/>
      <c r="BO430" s="6"/>
      <c r="BP430" s="6"/>
      <c r="BQ430" s="6"/>
      <c r="BR430" s="6"/>
      <c r="BS430" s="6"/>
      <c r="BT430" s="6"/>
      <c r="BU430" s="6"/>
      <c r="BV430" s="6"/>
      <c r="BW430" s="6"/>
    </row>
    <row r="431" spans="1:75" s="9" customFormat="1" ht="14.25" x14ac:dyDescent="0.2">
      <c r="A431" s="10"/>
      <c r="B431" s="8"/>
      <c r="R431" s="62"/>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c r="BA431" s="6"/>
      <c r="BB431" s="6"/>
      <c r="BC431" s="6"/>
      <c r="BD431" s="6"/>
      <c r="BE431" s="6"/>
      <c r="BF431" s="6"/>
      <c r="BG431" s="6"/>
      <c r="BH431" s="6"/>
      <c r="BI431" s="6"/>
      <c r="BJ431" s="6"/>
      <c r="BK431" s="6"/>
      <c r="BL431" s="6"/>
      <c r="BM431" s="6"/>
      <c r="BN431" s="6"/>
      <c r="BO431" s="6"/>
      <c r="BP431" s="6"/>
      <c r="BQ431" s="6"/>
      <c r="BR431" s="6"/>
      <c r="BS431" s="6"/>
      <c r="BT431" s="6"/>
      <c r="BU431" s="6"/>
      <c r="BV431" s="6"/>
      <c r="BW431" s="6"/>
    </row>
    <row r="432" spans="1:75" s="9" customFormat="1" ht="14.25" x14ac:dyDescent="0.2">
      <c r="A432" s="10"/>
      <c r="B432" s="8"/>
      <c r="R432" s="62"/>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6"/>
      <c r="BE432" s="6"/>
      <c r="BF432" s="6"/>
      <c r="BG432" s="6"/>
      <c r="BH432" s="6"/>
      <c r="BI432" s="6"/>
      <c r="BJ432" s="6"/>
      <c r="BK432" s="6"/>
      <c r="BL432" s="6"/>
      <c r="BM432" s="6"/>
      <c r="BN432" s="6"/>
      <c r="BO432" s="6"/>
      <c r="BP432" s="6"/>
      <c r="BQ432" s="6"/>
      <c r="BR432" s="6"/>
      <c r="BS432" s="6"/>
      <c r="BT432" s="6"/>
      <c r="BU432" s="6"/>
      <c r="BV432" s="6"/>
      <c r="BW432" s="6"/>
    </row>
    <row r="433" spans="1:75" s="9" customFormat="1" ht="14.25" x14ac:dyDescent="0.2">
      <c r="A433" s="10"/>
      <c r="B433" s="8"/>
      <c r="R433" s="62"/>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6"/>
      <c r="BE433" s="6"/>
      <c r="BF433" s="6"/>
      <c r="BG433" s="6"/>
      <c r="BH433" s="6"/>
      <c r="BI433" s="6"/>
      <c r="BJ433" s="6"/>
      <c r="BK433" s="6"/>
      <c r="BL433" s="6"/>
      <c r="BM433" s="6"/>
      <c r="BN433" s="6"/>
      <c r="BO433" s="6"/>
      <c r="BP433" s="6"/>
      <c r="BQ433" s="6"/>
      <c r="BR433" s="6"/>
      <c r="BS433" s="6"/>
      <c r="BT433" s="6"/>
      <c r="BU433" s="6"/>
      <c r="BV433" s="6"/>
      <c r="BW433" s="6"/>
    </row>
    <row r="434" spans="1:75" s="9" customFormat="1" ht="14.25" x14ac:dyDescent="0.2">
      <c r="A434" s="10"/>
      <c r="B434" s="8"/>
      <c r="R434" s="62"/>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6"/>
      <c r="BE434" s="6"/>
      <c r="BF434" s="6"/>
      <c r="BG434" s="6"/>
      <c r="BH434" s="6"/>
      <c r="BI434" s="6"/>
      <c r="BJ434" s="6"/>
      <c r="BK434" s="6"/>
      <c r="BL434" s="6"/>
      <c r="BM434" s="6"/>
      <c r="BN434" s="6"/>
      <c r="BO434" s="6"/>
      <c r="BP434" s="6"/>
      <c r="BQ434" s="6"/>
      <c r="BR434" s="6"/>
      <c r="BS434" s="6"/>
      <c r="BT434" s="6"/>
      <c r="BU434" s="6"/>
      <c r="BV434" s="6"/>
      <c r="BW434" s="6"/>
    </row>
    <row r="435" spans="1:75" s="9" customFormat="1" ht="14.25" x14ac:dyDescent="0.2">
      <c r="A435" s="10"/>
      <c r="B435" s="8"/>
      <c r="R435" s="62"/>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6"/>
      <c r="BE435" s="6"/>
      <c r="BF435" s="6"/>
      <c r="BG435" s="6"/>
      <c r="BH435" s="6"/>
      <c r="BI435" s="6"/>
      <c r="BJ435" s="6"/>
      <c r="BK435" s="6"/>
      <c r="BL435" s="6"/>
      <c r="BM435" s="6"/>
      <c r="BN435" s="6"/>
      <c r="BO435" s="6"/>
      <c r="BP435" s="6"/>
      <c r="BQ435" s="6"/>
      <c r="BR435" s="6"/>
      <c r="BS435" s="6"/>
      <c r="BT435" s="6"/>
      <c r="BU435" s="6"/>
      <c r="BV435" s="6"/>
      <c r="BW435" s="6"/>
    </row>
    <row r="436" spans="1:75" s="9" customFormat="1" ht="14.25" x14ac:dyDescent="0.2">
      <c r="A436" s="10"/>
      <c r="B436" s="8"/>
      <c r="R436" s="62"/>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6"/>
      <c r="BE436" s="6"/>
      <c r="BF436" s="6"/>
      <c r="BG436" s="6"/>
      <c r="BH436" s="6"/>
      <c r="BI436" s="6"/>
      <c r="BJ436" s="6"/>
      <c r="BK436" s="6"/>
      <c r="BL436" s="6"/>
      <c r="BM436" s="6"/>
      <c r="BN436" s="6"/>
      <c r="BO436" s="6"/>
      <c r="BP436" s="6"/>
      <c r="BQ436" s="6"/>
      <c r="BR436" s="6"/>
      <c r="BS436" s="6"/>
      <c r="BT436" s="6"/>
      <c r="BU436" s="6"/>
      <c r="BV436" s="6"/>
      <c r="BW436" s="6"/>
    </row>
    <row r="437" spans="1:75" s="9" customFormat="1" ht="14.25" x14ac:dyDescent="0.2">
      <c r="A437" s="10"/>
      <c r="B437" s="8"/>
      <c r="R437" s="62"/>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6"/>
      <c r="BE437" s="6"/>
      <c r="BF437" s="6"/>
      <c r="BG437" s="6"/>
      <c r="BH437" s="6"/>
      <c r="BI437" s="6"/>
      <c r="BJ437" s="6"/>
      <c r="BK437" s="6"/>
      <c r="BL437" s="6"/>
      <c r="BM437" s="6"/>
      <c r="BN437" s="6"/>
      <c r="BO437" s="6"/>
      <c r="BP437" s="6"/>
      <c r="BQ437" s="6"/>
      <c r="BR437" s="6"/>
      <c r="BS437" s="6"/>
      <c r="BT437" s="6"/>
      <c r="BU437" s="6"/>
      <c r="BV437" s="6"/>
      <c r="BW437" s="6"/>
    </row>
    <row r="438" spans="1:75" s="9" customFormat="1" ht="14.25" x14ac:dyDescent="0.2">
      <c r="A438" s="10"/>
      <c r="B438" s="8"/>
      <c r="R438" s="62"/>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6"/>
      <c r="BE438" s="6"/>
      <c r="BF438" s="6"/>
      <c r="BG438" s="6"/>
      <c r="BH438" s="6"/>
      <c r="BI438" s="6"/>
      <c r="BJ438" s="6"/>
      <c r="BK438" s="6"/>
      <c r="BL438" s="6"/>
      <c r="BM438" s="6"/>
      <c r="BN438" s="6"/>
      <c r="BO438" s="6"/>
      <c r="BP438" s="6"/>
      <c r="BQ438" s="6"/>
      <c r="BR438" s="6"/>
      <c r="BS438" s="6"/>
      <c r="BT438" s="6"/>
      <c r="BU438" s="6"/>
      <c r="BV438" s="6"/>
      <c r="BW438" s="6"/>
    </row>
    <row r="439" spans="1:75" s="9" customFormat="1" ht="14.25" x14ac:dyDescent="0.2">
      <c r="A439" s="10"/>
      <c r="B439" s="8"/>
      <c r="R439" s="62"/>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6"/>
      <c r="BE439" s="6"/>
      <c r="BF439" s="6"/>
      <c r="BG439" s="6"/>
      <c r="BH439" s="6"/>
      <c r="BI439" s="6"/>
      <c r="BJ439" s="6"/>
      <c r="BK439" s="6"/>
      <c r="BL439" s="6"/>
      <c r="BM439" s="6"/>
      <c r="BN439" s="6"/>
      <c r="BO439" s="6"/>
      <c r="BP439" s="6"/>
      <c r="BQ439" s="6"/>
      <c r="BR439" s="6"/>
      <c r="BS439" s="6"/>
      <c r="BT439" s="6"/>
      <c r="BU439" s="6"/>
      <c r="BV439" s="6"/>
      <c r="BW439" s="6"/>
    </row>
    <row r="440" spans="1:75" s="9" customFormat="1" ht="14.25" x14ac:dyDescent="0.2">
      <c r="A440" s="10"/>
      <c r="B440" s="8"/>
      <c r="R440" s="62"/>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c r="BA440" s="6"/>
      <c r="BB440" s="6"/>
      <c r="BC440" s="6"/>
      <c r="BD440" s="6"/>
      <c r="BE440" s="6"/>
      <c r="BF440" s="6"/>
      <c r="BG440" s="6"/>
      <c r="BH440" s="6"/>
      <c r="BI440" s="6"/>
      <c r="BJ440" s="6"/>
      <c r="BK440" s="6"/>
      <c r="BL440" s="6"/>
      <c r="BM440" s="6"/>
      <c r="BN440" s="6"/>
      <c r="BO440" s="6"/>
      <c r="BP440" s="6"/>
      <c r="BQ440" s="6"/>
      <c r="BR440" s="6"/>
      <c r="BS440" s="6"/>
      <c r="BT440" s="6"/>
      <c r="BU440" s="6"/>
      <c r="BV440" s="6"/>
      <c r="BW440" s="6"/>
    </row>
    <row r="441" spans="1:75" s="9" customFormat="1" ht="14.25" x14ac:dyDescent="0.2">
      <c r="A441" s="10"/>
      <c r="B441" s="8"/>
      <c r="R441" s="62"/>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c r="AX441" s="6"/>
      <c r="AY441" s="6"/>
      <c r="AZ441" s="6"/>
      <c r="BA441" s="6"/>
      <c r="BB441" s="6"/>
      <c r="BC441" s="6"/>
      <c r="BD441" s="6"/>
      <c r="BE441" s="6"/>
      <c r="BF441" s="6"/>
      <c r="BG441" s="6"/>
      <c r="BH441" s="6"/>
      <c r="BI441" s="6"/>
      <c r="BJ441" s="6"/>
      <c r="BK441" s="6"/>
      <c r="BL441" s="6"/>
      <c r="BM441" s="6"/>
      <c r="BN441" s="6"/>
      <c r="BO441" s="6"/>
      <c r="BP441" s="6"/>
      <c r="BQ441" s="6"/>
      <c r="BR441" s="6"/>
      <c r="BS441" s="6"/>
      <c r="BT441" s="6"/>
      <c r="BU441" s="6"/>
      <c r="BV441" s="6"/>
      <c r="BW441" s="6"/>
    </row>
    <row r="442" spans="1:75" s="9" customFormat="1" ht="14.25" x14ac:dyDescent="0.2">
      <c r="A442" s="10"/>
      <c r="B442" s="8"/>
      <c r="R442" s="62"/>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c r="BA442" s="6"/>
      <c r="BB442" s="6"/>
      <c r="BC442" s="6"/>
      <c r="BD442" s="6"/>
      <c r="BE442" s="6"/>
      <c r="BF442" s="6"/>
      <c r="BG442" s="6"/>
      <c r="BH442" s="6"/>
      <c r="BI442" s="6"/>
      <c r="BJ442" s="6"/>
      <c r="BK442" s="6"/>
      <c r="BL442" s="6"/>
      <c r="BM442" s="6"/>
      <c r="BN442" s="6"/>
      <c r="BO442" s="6"/>
      <c r="BP442" s="6"/>
      <c r="BQ442" s="6"/>
      <c r="BR442" s="6"/>
      <c r="BS442" s="6"/>
      <c r="BT442" s="6"/>
      <c r="BU442" s="6"/>
      <c r="BV442" s="6"/>
      <c r="BW442" s="6"/>
    </row>
    <row r="443" spans="1:75" s="9" customFormat="1" ht="14.25" x14ac:dyDescent="0.2">
      <c r="A443" s="10"/>
      <c r="B443" s="8"/>
      <c r="R443" s="62"/>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c r="BA443" s="6"/>
      <c r="BB443" s="6"/>
      <c r="BC443" s="6"/>
      <c r="BD443" s="6"/>
      <c r="BE443" s="6"/>
      <c r="BF443" s="6"/>
      <c r="BG443" s="6"/>
      <c r="BH443" s="6"/>
      <c r="BI443" s="6"/>
      <c r="BJ443" s="6"/>
      <c r="BK443" s="6"/>
      <c r="BL443" s="6"/>
      <c r="BM443" s="6"/>
      <c r="BN443" s="6"/>
      <c r="BO443" s="6"/>
      <c r="BP443" s="6"/>
      <c r="BQ443" s="6"/>
      <c r="BR443" s="6"/>
      <c r="BS443" s="6"/>
      <c r="BT443" s="6"/>
      <c r="BU443" s="6"/>
      <c r="BV443" s="6"/>
      <c r="BW443" s="6"/>
    </row>
    <row r="444" spans="1:75" s="9" customFormat="1" ht="14.25" x14ac:dyDescent="0.2">
      <c r="A444" s="10"/>
      <c r="B444" s="8"/>
      <c r="R444" s="62"/>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c r="BA444" s="6"/>
      <c r="BB444" s="6"/>
      <c r="BC444" s="6"/>
      <c r="BD444" s="6"/>
      <c r="BE444" s="6"/>
      <c r="BF444" s="6"/>
      <c r="BG444" s="6"/>
      <c r="BH444" s="6"/>
      <c r="BI444" s="6"/>
      <c r="BJ444" s="6"/>
      <c r="BK444" s="6"/>
      <c r="BL444" s="6"/>
      <c r="BM444" s="6"/>
      <c r="BN444" s="6"/>
      <c r="BO444" s="6"/>
      <c r="BP444" s="6"/>
      <c r="BQ444" s="6"/>
      <c r="BR444" s="6"/>
      <c r="BS444" s="6"/>
      <c r="BT444" s="6"/>
      <c r="BU444" s="6"/>
      <c r="BV444" s="6"/>
      <c r="BW444" s="6"/>
    </row>
    <row r="445" spans="1:75" s="9" customFormat="1" ht="14.25" x14ac:dyDescent="0.2">
      <c r="A445" s="10"/>
      <c r="B445" s="8"/>
      <c r="R445" s="62"/>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6"/>
      <c r="AZ445" s="6"/>
      <c r="BA445" s="6"/>
      <c r="BB445" s="6"/>
      <c r="BC445" s="6"/>
      <c r="BD445" s="6"/>
      <c r="BE445" s="6"/>
      <c r="BF445" s="6"/>
      <c r="BG445" s="6"/>
      <c r="BH445" s="6"/>
      <c r="BI445" s="6"/>
      <c r="BJ445" s="6"/>
      <c r="BK445" s="6"/>
      <c r="BL445" s="6"/>
      <c r="BM445" s="6"/>
      <c r="BN445" s="6"/>
      <c r="BO445" s="6"/>
      <c r="BP445" s="6"/>
      <c r="BQ445" s="6"/>
      <c r="BR445" s="6"/>
      <c r="BS445" s="6"/>
      <c r="BT445" s="6"/>
      <c r="BU445" s="6"/>
      <c r="BV445" s="6"/>
      <c r="BW445" s="6"/>
    </row>
    <row r="446" spans="1:75" s="9" customFormat="1" ht="14.25" x14ac:dyDescent="0.2">
      <c r="A446" s="10"/>
      <c r="B446" s="8"/>
      <c r="R446" s="62"/>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c r="BC446" s="6"/>
      <c r="BD446" s="6"/>
      <c r="BE446" s="6"/>
      <c r="BF446" s="6"/>
      <c r="BG446" s="6"/>
      <c r="BH446" s="6"/>
      <c r="BI446" s="6"/>
      <c r="BJ446" s="6"/>
      <c r="BK446" s="6"/>
      <c r="BL446" s="6"/>
      <c r="BM446" s="6"/>
      <c r="BN446" s="6"/>
      <c r="BO446" s="6"/>
      <c r="BP446" s="6"/>
      <c r="BQ446" s="6"/>
      <c r="BR446" s="6"/>
      <c r="BS446" s="6"/>
      <c r="BT446" s="6"/>
      <c r="BU446" s="6"/>
      <c r="BV446" s="6"/>
      <c r="BW446" s="6"/>
    </row>
    <row r="447" spans="1:75" s="9" customFormat="1" ht="14.25" x14ac:dyDescent="0.2">
      <c r="A447" s="10"/>
      <c r="B447" s="8"/>
      <c r="R447" s="62"/>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c r="BA447" s="6"/>
      <c r="BB447" s="6"/>
      <c r="BC447" s="6"/>
      <c r="BD447" s="6"/>
      <c r="BE447" s="6"/>
      <c r="BF447" s="6"/>
      <c r="BG447" s="6"/>
      <c r="BH447" s="6"/>
      <c r="BI447" s="6"/>
      <c r="BJ447" s="6"/>
      <c r="BK447" s="6"/>
      <c r="BL447" s="6"/>
      <c r="BM447" s="6"/>
      <c r="BN447" s="6"/>
      <c r="BO447" s="6"/>
      <c r="BP447" s="6"/>
      <c r="BQ447" s="6"/>
      <c r="BR447" s="6"/>
      <c r="BS447" s="6"/>
      <c r="BT447" s="6"/>
      <c r="BU447" s="6"/>
      <c r="BV447" s="6"/>
      <c r="BW447" s="6"/>
    </row>
    <row r="448" spans="1:75" s="9" customFormat="1" ht="14.25" x14ac:dyDescent="0.2">
      <c r="A448" s="10"/>
      <c r="B448" s="8"/>
      <c r="R448" s="62"/>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c r="BA448" s="6"/>
      <c r="BB448" s="6"/>
      <c r="BC448" s="6"/>
      <c r="BD448" s="6"/>
      <c r="BE448" s="6"/>
      <c r="BF448" s="6"/>
      <c r="BG448" s="6"/>
      <c r="BH448" s="6"/>
      <c r="BI448" s="6"/>
      <c r="BJ448" s="6"/>
      <c r="BK448" s="6"/>
      <c r="BL448" s="6"/>
      <c r="BM448" s="6"/>
      <c r="BN448" s="6"/>
      <c r="BO448" s="6"/>
      <c r="BP448" s="6"/>
      <c r="BQ448" s="6"/>
      <c r="BR448" s="6"/>
      <c r="BS448" s="6"/>
      <c r="BT448" s="6"/>
      <c r="BU448" s="6"/>
      <c r="BV448" s="6"/>
      <c r="BW448" s="6"/>
    </row>
    <row r="449" spans="1:75" s="9" customFormat="1" ht="14.25" x14ac:dyDescent="0.2">
      <c r="A449" s="10"/>
      <c r="B449" s="8"/>
      <c r="R449" s="62"/>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c r="BA449" s="6"/>
      <c r="BB449" s="6"/>
      <c r="BC449" s="6"/>
      <c r="BD449" s="6"/>
      <c r="BE449" s="6"/>
      <c r="BF449" s="6"/>
      <c r="BG449" s="6"/>
      <c r="BH449" s="6"/>
      <c r="BI449" s="6"/>
      <c r="BJ449" s="6"/>
      <c r="BK449" s="6"/>
      <c r="BL449" s="6"/>
      <c r="BM449" s="6"/>
      <c r="BN449" s="6"/>
      <c r="BO449" s="6"/>
      <c r="BP449" s="6"/>
      <c r="BQ449" s="6"/>
      <c r="BR449" s="6"/>
      <c r="BS449" s="6"/>
      <c r="BT449" s="6"/>
      <c r="BU449" s="6"/>
      <c r="BV449" s="6"/>
      <c r="BW449" s="6"/>
    </row>
    <row r="450" spans="1:75" s="9" customFormat="1" ht="14.25" x14ac:dyDescent="0.2">
      <c r="A450" s="10"/>
      <c r="B450" s="8"/>
      <c r="R450" s="62"/>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c r="BA450" s="6"/>
      <c r="BB450" s="6"/>
      <c r="BC450" s="6"/>
      <c r="BD450" s="6"/>
      <c r="BE450" s="6"/>
      <c r="BF450" s="6"/>
      <c r="BG450" s="6"/>
      <c r="BH450" s="6"/>
      <c r="BI450" s="6"/>
      <c r="BJ450" s="6"/>
      <c r="BK450" s="6"/>
      <c r="BL450" s="6"/>
      <c r="BM450" s="6"/>
      <c r="BN450" s="6"/>
      <c r="BO450" s="6"/>
      <c r="BP450" s="6"/>
      <c r="BQ450" s="6"/>
      <c r="BR450" s="6"/>
      <c r="BS450" s="6"/>
      <c r="BT450" s="6"/>
      <c r="BU450" s="6"/>
      <c r="BV450" s="6"/>
      <c r="BW450" s="6"/>
    </row>
    <row r="451" spans="1:75" s="9" customFormat="1" ht="14.25" x14ac:dyDescent="0.2">
      <c r="A451" s="10"/>
      <c r="B451" s="8"/>
      <c r="R451" s="62"/>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6"/>
      <c r="AZ451" s="6"/>
      <c r="BA451" s="6"/>
      <c r="BB451" s="6"/>
      <c r="BC451" s="6"/>
      <c r="BD451" s="6"/>
      <c r="BE451" s="6"/>
      <c r="BF451" s="6"/>
      <c r="BG451" s="6"/>
      <c r="BH451" s="6"/>
      <c r="BI451" s="6"/>
      <c r="BJ451" s="6"/>
      <c r="BK451" s="6"/>
      <c r="BL451" s="6"/>
      <c r="BM451" s="6"/>
      <c r="BN451" s="6"/>
      <c r="BO451" s="6"/>
      <c r="BP451" s="6"/>
      <c r="BQ451" s="6"/>
      <c r="BR451" s="6"/>
      <c r="BS451" s="6"/>
      <c r="BT451" s="6"/>
      <c r="BU451" s="6"/>
      <c r="BV451" s="6"/>
      <c r="BW451" s="6"/>
    </row>
    <row r="452" spans="1:75" s="9" customFormat="1" ht="14.25" x14ac:dyDescent="0.2">
      <c r="A452" s="10"/>
      <c r="B452" s="8"/>
      <c r="R452" s="62"/>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6"/>
      <c r="AY452" s="6"/>
      <c r="AZ452" s="6"/>
      <c r="BA452" s="6"/>
      <c r="BB452" s="6"/>
      <c r="BC452" s="6"/>
      <c r="BD452" s="6"/>
      <c r="BE452" s="6"/>
      <c r="BF452" s="6"/>
      <c r="BG452" s="6"/>
      <c r="BH452" s="6"/>
      <c r="BI452" s="6"/>
      <c r="BJ452" s="6"/>
      <c r="BK452" s="6"/>
      <c r="BL452" s="6"/>
      <c r="BM452" s="6"/>
      <c r="BN452" s="6"/>
      <c r="BO452" s="6"/>
      <c r="BP452" s="6"/>
      <c r="BQ452" s="6"/>
      <c r="BR452" s="6"/>
      <c r="BS452" s="6"/>
      <c r="BT452" s="6"/>
      <c r="BU452" s="6"/>
      <c r="BV452" s="6"/>
      <c r="BW452" s="6"/>
    </row>
    <row r="453" spans="1:75" s="9" customFormat="1" ht="14.25" x14ac:dyDescent="0.2">
      <c r="A453" s="10"/>
      <c r="B453" s="8"/>
      <c r="R453" s="62"/>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6"/>
      <c r="AZ453" s="6"/>
      <c r="BA453" s="6"/>
      <c r="BB453" s="6"/>
      <c r="BC453" s="6"/>
      <c r="BD453" s="6"/>
      <c r="BE453" s="6"/>
      <c r="BF453" s="6"/>
      <c r="BG453" s="6"/>
      <c r="BH453" s="6"/>
      <c r="BI453" s="6"/>
      <c r="BJ453" s="6"/>
      <c r="BK453" s="6"/>
      <c r="BL453" s="6"/>
      <c r="BM453" s="6"/>
      <c r="BN453" s="6"/>
      <c r="BO453" s="6"/>
      <c r="BP453" s="6"/>
      <c r="BQ453" s="6"/>
      <c r="BR453" s="6"/>
      <c r="BS453" s="6"/>
      <c r="BT453" s="6"/>
      <c r="BU453" s="6"/>
      <c r="BV453" s="6"/>
      <c r="BW453" s="6"/>
    </row>
    <row r="454" spans="1:75" s="9" customFormat="1" ht="14.25" x14ac:dyDescent="0.2">
      <c r="A454" s="10"/>
      <c r="B454" s="8"/>
      <c r="R454" s="62"/>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c r="BC454" s="6"/>
      <c r="BD454" s="6"/>
      <c r="BE454" s="6"/>
      <c r="BF454" s="6"/>
      <c r="BG454" s="6"/>
      <c r="BH454" s="6"/>
      <c r="BI454" s="6"/>
      <c r="BJ454" s="6"/>
      <c r="BK454" s="6"/>
      <c r="BL454" s="6"/>
      <c r="BM454" s="6"/>
      <c r="BN454" s="6"/>
      <c r="BO454" s="6"/>
      <c r="BP454" s="6"/>
      <c r="BQ454" s="6"/>
      <c r="BR454" s="6"/>
      <c r="BS454" s="6"/>
      <c r="BT454" s="6"/>
      <c r="BU454" s="6"/>
      <c r="BV454" s="6"/>
      <c r="BW454" s="6"/>
    </row>
    <row r="455" spans="1:75" s="9" customFormat="1" ht="14.25" x14ac:dyDescent="0.2">
      <c r="A455" s="10"/>
      <c r="B455" s="8"/>
      <c r="R455" s="62"/>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c r="BA455" s="6"/>
      <c r="BB455" s="6"/>
      <c r="BC455" s="6"/>
      <c r="BD455" s="6"/>
      <c r="BE455" s="6"/>
      <c r="BF455" s="6"/>
      <c r="BG455" s="6"/>
      <c r="BH455" s="6"/>
      <c r="BI455" s="6"/>
      <c r="BJ455" s="6"/>
      <c r="BK455" s="6"/>
      <c r="BL455" s="6"/>
      <c r="BM455" s="6"/>
      <c r="BN455" s="6"/>
      <c r="BO455" s="6"/>
      <c r="BP455" s="6"/>
      <c r="BQ455" s="6"/>
      <c r="BR455" s="6"/>
      <c r="BS455" s="6"/>
      <c r="BT455" s="6"/>
      <c r="BU455" s="6"/>
      <c r="BV455" s="6"/>
      <c r="BW455" s="6"/>
    </row>
    <row r="456" spans="1:75" s="9" customFormat="1" ht="14.25" x14ac:dyDescent="0.2">
      <c r="A456" s="10"/>
      <c r="B456" s="8"/>
      <c r="R456" s="62"/>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c r="BA456" s="6"/>
      <c r="BB456" s="6"/>
      <c r="BC456" s="6"/>
      <c r="BD456" s="6"/>
      <c r="BE456" s="6"/>
      <c r="BF456" s="6"/>
      <c r="BG456" s="6"/>
      <c r="BH456" s="6"/>
      <c r="BI456" s="6"/>
      <c r="BJ456" s="6"/>
      <c r="BK456" s="6"/>
      <c r="BL456" s="6"/>
      <c r="BM456" s="6"/>
      <c r="BN456" s="6"/>
      <c r="BO456" s="6"/>
      <c r="BP456" s="6"/>
      <c r="BQ456" s="6"/>
      <c r="BR456" s="6"/>
      <c r="BS456" s="6"/>
      <c r="BT456" s="6"/>
      <c r="BU456" s="6"/>
      <c r="BV456" s="6"/>
      <c r="BW456" s="6"/>
    </row>
    <row r="457" spans="1:75" s="9" customFormat="1" ht="14.25" x14ac:dyDescent="0.2">
      <c r="A457" s="10"/>
      <c r="B457" s="8"/>
      <c r="R457" s="62"/>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c r="AX457" s="6"/>
      <c r="AY457" s="6"/>
      <c r="AZ457" s="6"/>
      <c r="BA457" s="6"/>
      <c r="BB457" s="6"/>
      <c r="BC457" s="6"/>
      <c r="BD457" s="6"/>
      <c r="BE457" s="6"/>
      <c r="BF457" s="6"/>
      <c r="BG457" s="6"/>
      <c r="BH457" s="6"/>
      <c r="BI457" s="6"/>
      <c r="BJ457" s="6"/>
      <c r="BK457" s="6"/>
      <c r="BL457" s="6"/>
      <c r="BM457" s="6"/>
      <c r="BN457" s="6"/>
      <c r="BO457" s="6"/>
      <c r="BP457" s="6"/>
      <c r="BQ457" s="6"/>
      <c r="BR457" s="6"/>
      <c r="BS457" s="6"/>
      <c r="BT457" s="6"/>
      <c r="BU457" s="6"/>
      <c r="BV457" s="6"/>
      <c r="BW457" s="6"/>
    </row>
    <row r="458" spans="1:75" s="9" customFormat="1" ht="14.25" x14ac:dyDescent="0.2">
      <c r="A458" s="10"/>
      <c r="B458" s="8"/>
      <c r="R458" s="62"/>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c r="AX458" s="6"/>
      <c r="AY458" s="6"/>
      <c r="AZ458" s="6"/>
      <c r="BA458" s="6"/>
      <c r="BB458" s="6"/>
      <c r="BC458" s="6"/>
      <c r="BD458" s="6"/>
      <c r="BE458" s="6"/>
      <c r="BF458" s="6"/>
      <c r="BG458" s="6"/>
      <c r="BH458" s="6"/>
      <c r="BI458" s="6"/>
      <c r="BJ458" s="6"/>
      <c r="BK458" s="6"/>
      <c r="BL458" s="6"/>
      <c r="BM458" s="6"/>
      <c r="BN458" s="6"/>
      <c r="BO458" s="6"/>
      <c r="BP458" s="6"/>
      <c r="BQ458" s="6"/>
      <c r="BR458" s="6"/>
      <c r="BS458" s="6"/>
      <c r="BT458" s="6"/>
      <c r="BU458" s="6"/>
      <c r="BV458" s="6"/>
      <c r="BW458" s="6"/>
    </row>
    <row r="459" spans="1:75" s="9" customFormat="1" ht="14.25" x14ac:dyDescent="0.2">
      <c r="A459" s="10"/>
      <c r="B459" s="8"/>
      <c r="R459" s="62"/>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c r="AX459" s="6"/>
      <c r="AY459" s="6"/>
      <c r="AZ459" s="6"/>
      <c r="BA459" s="6"/>
      <c r="BB459" s="6"/>
      <c r="BC459" s="6"/>
      <c r="BD459" s="6"/>
      <c r="BE459" s="6"/>
      <c r="BF459" s="6"/>
      <c r="BG459" s="6"/>
      <c r="BH459" s="6"/>
      <c r="BI459" s="6"/>
      <c r="BJ459" s="6"/>
      <c r="BK459" s="6"/>
      <c r="BL459" s="6"/>
      <c r="BM459" s="6"/>
      <c r="BN459" s="6"/>
      <c r="BO459" s="6"/>
      <c r="BP459" s="6"/>
      <c r="BQ459" s="6"/>
      <c r="BR459" s="6"/>
      <c r="BS459" s="6"/>
      <c r="BT459" s="6"/>
      <c r="BU459" s="6"/>
      <c r="BV459" s="6"/>
      <c r="BW459" s="6"/>
    </row>
    <row r="460" spans="1:75" s="9" customFormat="1" ht="14.25" x14ac:dyDescent="0.2">
      <c r="A460" s="10"/>
      <c r="B460" s="8"/>
      <c r="R460" s="62"/>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c r="AX460" s="6"/>
      <c r="AY460" s="6"/>
      <c r="AZ460" s="6"/>
      <c r="BA460" s="6"/>
      <c r="BB460" s="6"/>
      <c r="BC460" s="6"/>
      <c r="BD460" s="6"/>
      <c r="BE460" s="6"/>
      <c r="BF460" s="6"/>
      <c r="BG460" s="6"/>
      <c r="BH460" s="6"/>
      <c r="BI460" s="6"/>
      <c r="BJ460" s="6"/>
      <c r="BK460" s="6"/>
      <c r="BL460" s="6"/>
      <c r="BM460" s="6"/>
      <c r="BN460" s="6"/>
      <c r="BO460" s="6"/>
      <c r="BP460" s="6"/>
      <c r="BQ460" s="6"/>
      <c r="BR460" s="6"/>
      <c r="BS460" s="6"/>
      <c r="BT460" s="6"/>
      <c r="BU460" s="6"/>
      <c r="BV460" s="6"/>
      <c r="BW460" s="6"/>
    </row>
    <row r="461" spans="1:75" s="9" customFormat="1" ht="14.25" x14ac:dyDescent="0.2">
      <c r="A461" s="10"/>
      <c r="B461" s="8"/>
      <c r="R461" s="62"/>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c r="AX461" s="6"/>
      <c r="AY461" s="6"/>
      <c r="AZ461" s="6"/>
      <c r="BA461" s="6"/>
      <c r="BB461" s="6"/>
      <c r="BC461" s="6"/>
      <c r="BD461" s="6"/>
      <c r="BE461" s="6"/>
      <c r="BF461" s="6"/>
      <c r="BG461" s="6"/>
      <c r="BH461" s="6"/>
      <c r="BI461" s="6"/>
      <c r="BJ461" s="6"/>
      <c r="BK461" s="6"/>
      <c r="BL461" s="6"/>
      <c r="BM461" s="6"/>
      <c r="BN461" s="6"/>
      <c r="BO461" s="6"/>
      <c r="BP461" s="6"/>
      <c r="BQ461" s="6"/>
      <c r="BR461" s="6"/>
      <c r="BS461" s="6"/>
      <c r="BT461" s="6"/>
      <c r="BU461" s="6"/>
      <c r="BV461" s="6"/>
      <c r="BW461" s="6"/>
    </row>
    <row r="462" spans="1:75" s="9" customFormat="1" ht="14.25" x14ac:dyDescent="0.2">
      <c r="A462" s="10"/>
      <c r="B462" s="8"/>
      <c r="R462" s="62"/>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c r="BA462" s="6"/>
      <c r="BB462" s="6"/>
      <c r="BC462" s="6"/>
      <c r="BD462" s="6"/>
      <c r="BE462" s="6"/>
      <c r="BF462" s="6"/>
      <c r="BG462" s="6"/>
      <c r="BH462" s="6"/>
      <c r="BI462" s="6"/>
      <c r="BJ462" s="6"/>
      <c r="BK462" s="6"/>
      <c r="BL462" s="6"/>
      <c r="BM462" s="6"/>
      <c r="BN462" s="6"/>
      <c r="BO462" s="6"/>
      <c r="BP462" s="6"/>
      <c r="BQ462" s="6"/>
      <c r="BR462" s="6"/>
      <c r="BS462" s="6"/>
      <c r="BT462" s="6"/>
      <c r="BU462" s="6"/>
      <c r="BV462" s="6"/>
      <c r="BW462" s="6"/>
    </row>
    <row r="463" spans="1:75" s="9" customFormat="1" ht="14.25" x14ac:dyDescent="0.2">
      <c r="A463" s="10"/>
      <c r="B463" s="8"/>
      <c r="R463" s="62"/>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6"/>
      <c r="BJ463" s="6"/>
      <c r="BK463" s="6"/>
      <c r="BL463" s="6"/>
      <c r="BM463" s="6"/>
      <c r="BN463" s="6"/>
      <c r="BO463" s="6"/>
      <c r="BP463" s="6"/>
      <c r="BQ463" s="6"/>
      <c r="BR463" s="6"/>
      <c r="BS463" s="6"/>
      <c r="BT463" s="6"/>
      <c r="BU463" s="6"/>
      <c r="BV463" s="6"/>
      <c r="BW463" s="6"/>
    </row>
    <row r="464" spans="1:75" s="9" customFormat="1" ht="14.25" x14ac:dyDescent="0.2">
      <c r="A464" s="10"/>
      <c r="B464" s="8"/>
      <c r="R464" s="62"/>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c r="BA464" s="6"/>
      <c r="BB464" s="6"/>
      <c r="BC464" s="6"/>
      <c r="BD464" s="6"/>
      <c r="BE464" s="6"/>
      <c r="BF464" s="6"/>
      <c r="BG464" s="6"/>
      <c r="BH464" s="6"/>
      <c r="BI464" s="6"/>
      <c r="BJ464" s="6"/>
      <c r="BK464" s="6"/>
      <c r="BL464" s="6"/>
      <c r="BM464" s="6"/>
      <c r="BN464" s="6"/>
      <c r="BO464" s="6"/>
      <c r="BP464" s="6"/>
      <c r="BQ464" s="6"/>
      <c r="BR464" s="6"/>
      <c r="BS464" s="6"/>
      <c r="BT464" s="6"/>
      <c r="BU464" s="6"/>
      <c r="BV464" s="6"/>
      <c r="BW464" s="6"/>
    </row>
    <row r="465" spans="1:75" s="9" customFormat="1" ht="14.25" x14ac:dyDescent="0.2">
      <c r="A465" s="10"/>
      <c r="B465" s="8"/>
      <c r="R465" s="62"/>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c r="BA465" s="6"/>
      <c r="BB465" s="6"/>
      <c r="BC465" s="6"/>
      <c r="BD465" s="6"/>
      <c r="BE465" s="6"/>
      <c r="BF465" s="6"/>
      <c r="BG465" s="6"/>
      <c r="BH465" s="6"/>
      <c r="BI465" s="6"/>
      <c r="BJ465" s="6"/>
      <c r="BK465" s="6"/>
      <c r="BL465" s="6"/>
      <c r="BM465" s="6"/>
      <c r="BN465" s="6"/>
      <c r="BO465" s="6"/>
      <c r="BP465" s="6"/>
      <c r="BQ465" s="6"/>
      <c r="BR465" s="6"/>
      <c r="BS465" s="6"/>
      <c r="BT465" s="6"/>
      <c r="BU465" s="6"/>
      <c r="BV465" s="6"/>
      <c r="BW465" s="6"/>
    </row>
    <row r="466" spans="1:75" s="9" customFormat="1" ht="14.25" x14ac:dyDescent="0.2">
      <c r="A466" s="10"/>
      <c r="B466" s="8"/>
      <c r="R466" s="62"/>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c r="BA466" s="6"/>
      <c r="BB466" s="6"/>
      <c r="BC466" s="6"/>
      <c r="BD466" s="6"/>
      <c r="BE466" s="6"/>
      <c r="BF466" s="6"/>
      <c r="BG466" s="6"/>
      <c r="BH466" s="6"/>
      <c r="BI466" s="6"/>
      <c r="BJ466" s="6"/>
      <c r="BK466" s="6"/>
      <c r="BL466" s="6"/>
      <c r="BM466" s="6"/>
      <c r="BN466" s="6"/>
      <c r="BO466" s="6"/>
      <c r="BP466" s="6"/>
      <c r="BQ466" s="6"/>
      <c r="BR466" s="6"/>
      <c r="BS466" s="6"/>
      <c r="BT466" s="6"/>
      <c r="BU466" s="6"/>
      <c r="BV466" s="6"/>
      <c r="BW466" s="6"/>
    </row>
    <row r="467" spans="1:75" s="9" customFormat="1" ht="14.25" x14ac:dyDescent="0.2">
      <c r="A467" s="10"/>
      <c r="B467" s="8"/>
      <c r="R467" s="62"/>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c r="BA467" s="6"/>
      <c r="BB467" s="6"/>
      <c r="BC467" s="6"/>
      <c r="BD467" s="6"/>
      <c r="BE467" s="6"/>
      <c r="BF467" s="6"/>
      <c r="BG467" s="6"/>
      <c r="BH467" s="6"/>
      <c r="BI467" s="6"/>
      <c r="BJ467" s="6"/>
      <c r="BK467" s="6"/>
      <c r="BL467" s="6"/>
      <c r="BM467" s="6"/>
      <c r="BN467" s="6"/>
      <c r="BO467" s="6"/>
      <c r="BP467" s="6"/>
      <c r="BQ467" s="6"/>
      <c r="BR467" s="6"/>
      <c r="BS467" s="6"/>
      <c r="BT467" s="6"/>
      <c r="BU467" s="6"/>
      <c r="BV467" s="6"/>
      <c r="BW467" s="6"/>
    </row>
    <row r="468" spans="1:75" s="9" customFormat="1" ht="14.25" x14ac:dyDescent="0.2">
      <c r="A468" s="10"/>
      <c r="B468" s="8"/>
      <c r="R468" s="62"/>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c r="BA468" s="6"/>
      <c r="BB468" s="6"/>
      <c r="BC468" s="6"/>
      <c r="BD468" s="6"/>
      <c r="BE468" s="6"/>
      <c r="BF468" s="6"/>
      <c r="BG468" s="6"/>
      <c r="BH468" s="6"/>
      <c r="BI468" s="6"/>
      <c r="BJ468" s="6"/>
      <c r="BK468" s="6"/>
      <c r="BL468" s="6"/>
      <c r="BM468" s="6"/>
      <c r="BN468" s="6"/>
      <c r="BO468" s="6"/>
      <c r="BP468" s="6"/>
      <c r="BQ468" s="6"/>
      <c r="BR468" s="6"/>
      <c r="BS468" s="6"/>
      <c r="BT468" s="6"/>
      <c r="BU468" s="6"/>
      <c r="BV468" s="6"/>
      <c r="BW468" s="6"/>
    </row>
    <row r="469" spans="1:75" s="9" customFormat="1" ht="14.25" x14ac:dyDescent="0.2">
      <c r="A469" s="10"/>
      <c r="B469" s="8"/>
      <c r="R469" s="62"/>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c r="BA469" s="6"/>
      <c r="BB469" s="6"/>
      <c r="BC469" s="6"/>
      <c r="BD469" s="6"/>
      <c r="BE469" s="6"/>
      <c r="BF469" s="6"/>
      <c r="BG469" s="6"/>
      <c r="BH469" s="6"/>
      <c r="BI469" s="6"/>
      <c r="BJ469" s="6"/>
      <c r="BK469" s="6"/>
      <c r="BL469" s="6"/>
      <c r="BM469" s="6"/>
      <c r="BN469" s="6"/>
      <c r="BO469" s="6"/>
      <c r="BP469" s="6"/>
      <c r="BQ469" s="6"/>
      <c r="BR469" s="6"/>
      <c r="BS469" s="6"/>
      <c r="BT469" s="6"/>
      <c r="BU469" s="6"/>
      <c r="BV469" s="6"/>
      <c r="BW469" s="6"/>
    </row>
    <row r="470" spans="1:75" s="9" customFormat="1" ht="14.25" x14ac:dyDescent="0.2">
      <c r="A470" s="10"/>
      <c r="B470" s="8"/>
      <c r="R470" s="62"/>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c r="BA470" s="6"/>
      <c r="BB470" s="6"/>
      <c r="BC470" s="6"/>
      <c r="BD470" s="6"/>
      <c r="BE470" s="6"/>
      <c r="BF470" s="6"/>
      <c r="BG470" s="6"/>
      <c r="BH470" s="6"/>
      <c r="BI470" s="6"/>
      <c r="BJ470" s="6"/>
      <c r="BK470" s="6"/>
      <c r="BL470" s="6"/>
      <c r="BM470" s="6"/>
      <c r="BN470" s="6"/>
      <c r="BO470" s="6"/>
      <c r="BP470" s="6"/>
      <c r="BQ470" s="6"/>
      <c r="BR470" s="6"/>
      <c r="BS470" s="6"/>
      <c r="BT470" s="6"/>
      <c r="BU470" s="6"/>
      <c r="BV470" s="6"/>
      <c r="BW470" s="6"/>
    </row>
    <row r="471" spans="1:75" s="9" customFormat="1" ht="14.25" x14ac:dyDescent="0.2">
      <c r="A471" s="10"/>
      <c r="B471" s="8"/>
      <c r="R471" s="62"/>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c r="AY471" s="6"/>
      <c r="AZ471" s="6"/>
      <c r="BA471" s="6"/>
      <c r="BB471" s="6"/>
      <c r="BC471" s="6"/>
      <c r="BD471" s="6"/>
      <c r="BE471" s="6"/>
      <c r="BF471" s="6"/>
      <c r="BG471" s="6"/>
      <c r="BH471" s="6"/>
      <c r="BI471" s="6"/>
      <c r="BJ471" s="6"/>
      <c r="BK471" s="6"/>
      <c r="BL471" s="6"/>
      <c r="BM471" s="6"/>
      <c r="BN471" s="6"/>
      <c r="BO471" s="6"/>
      <c r="BP471" s="6"/>
      <c r="BQ471" s="6"/>
      <c r="BR471" s="6"/>
      <c r="BS471" s="6"/>
      <c r="BT471" s="6"/>
      <c r="BU471" s="6"/>
      <c r="BV471" s="6"/>
      <c r="BW471" s="6"/>
    </row>
    <row r="472" spans="1:75" s="9" customFormat="1" ht="14.25" x14ac:dyDescent="0.2">
      <c r="A472" s="10"/>
      <c r="B472" s="8"/>
      <c r="R472" s="62"/>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c r="BC472" s="6"/>
      <c r="BD472" s="6"/>
      <c r="BE472" s="6"/>
      <c r="BF472" s="6"/>
      <c r="BG472" s="6"/>
      <c r="BH472" s="6"/>
      <c r="BI472" s="6"/>
      <c r="BJ472" s="6"/>
      <c r="BK472" s="6"/>
      <c r="BL472" s="6"/>
      <c r="BM472" s="6"/>
      <c r="BN472" s="6"/>
      <c r="BO472" s="6"/>
      <c r="BP472" s="6"/>
      <c r="BQ472" s="6"/>
      <c r="BR472" s="6"/>
      <c r="BS472" s="6"/>
      <c r="BT472" s="6"/>
      <c r="BU472" s="6"/>
      <c r="BV472" s="6"/>
      <c r="BW472" s="6"/>
    </row>
    <row r="473" spans="1:75" s="9" customFormat="1" ht="14.25" x14ac:dyDescent="0.2">
      <c r="A473" s="10"/>
      <c r="B473" s="8"/>
      <c r="R473" s="62"/>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c r="BA473" s="6"/>
      <c r="BB473" s="6"/>
      <c r="BC473" s="6"/>
      <c r="BD473" s="6"/>
      <c r="BE473" s="6"/>
      <c r="BF473" s="6"/>
      <c r="BG473" s="6"/>
      <c r="BH473" s="6"/>
      <c r="BI473" s="6"/>
      <c r="BJ473" s="6"/>
      <c r="BK473" s="6"/>
      <c r="BL473" s="6"/>
      <c r="BM473" s="6"/>
      <c r="BN473" s="6"/>
      <c r="BO473" s="6"/>
      <c r="BP473" s="6"/>
      <c r="BQ473" s="6"/>
      <c r="BR473" s="6"/>
      <c r="BS473" s="6"/>
      <c r="BT473" s="6"/>
      <c r="BU473" s="6"/>
      <c r="BV473" s="6"/>
      <c r="BW473" s="6"/>
    </row>
    <row r="474" spans="1:75" s="9" customFormat="1" ht="14.25" x14ac:dyDescent="0.2">
      <c r="A474" s="10"/>
      <c r="B474" s="8"/>
      <c r="R474" s="62"/>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c r="BA474" s="6"/>
      <c r="BB474" s="6"/>
      <c r="BC474" s="6"/>
      <c r="BD474" s="6"/>
      <c r="BE474" s="6"/>
      <c r="BF474" s="6"/>
      <c r="BG474" s="6"/>
      <c r="BH474" s="6"/>
      <c r="BI474" s="6"/>
      <c r="BJ474" s="6"/>
      <c r="BK474" s="6"/>
      <c r="BL474" s="6"/>
      <c r="BM474" s="6"/>
      <c r="BN474" s="6"/>
      <c r="BO474" s="6"/>
      <c r="BP474" s="6"/>
      <c r="BQ474" s="6"/>
      <c r="BR474" s="6"/>
      <c r="BS474" s="6"/>
      <c r="BT474" s="6"/>
      <c r="BU474" s="6"/>
      <c r="BV474" s="6"/>
      <c r="BW474" s="6"/>
    </row>
    <row r="475" spans="1:75" s="9" customFormat="1" ht="14.25" x14ac:dyDescent="0.2">
      <c r="A475" s="10"/>
      <c r="B475" s="8"/>
      <c r="R475" s="62"/>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c r="BA475" s="6"/>
      <c r="BB475" s="6"/>
      <c r="BC475" s="6"/>
      <c r="BD475" s="6"/>
      <c r="BE475" s="6"/>
      <c r="BF475" s="6"/>
      <c r="BG475" s="6"/>
      <c r="BH475" s="6"/>
      <c r="BI475" s="6"/>
      <c r="BJ475" s="6"/>
      <c r="BK475" s="6"/>
      <c r="BL475" s="6"/>
      <c r="BM475" s="6"/>
      <c r="BN475" s="6"/>
      <c r="BO475" s="6"/>
      <c r="BP475" s="6"/>
      <c r="BQ475" s="6"/>
      <c r="BR475" s="6"/>
      <c r="BS475" s="6"/>
      <c r="BT475" s="6"/>
      <c r="BU475" s="6"/>
      <c r="BV475" s="6"/>
      <c r="BW475" s="6"/>
    </row>
    <row r="476" spans="1:75" s="9" customFormat="1" ht="14.25" x14ac:dyDescent="0.2">
      <c r="A476" s="10"/>
      <c r="B476" s="8"/>
      <c r="R476" s="62"/>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c r="BA476" s="6"/>
      <c r="BB476" s="6"/>
      <c r="BC476" s="6"/>
      <c r="BD476" s="6"/>
      <c r="BE476" s="6"/>
      <c r="BF476" s="6"/>
      <c r="BG476" s="6"/>
      <c r="BH476" s="6"/>
      <c r="BI476" s="6"/>
      <c r="BJ476" s="6"/>
      <c r="BK476" s="6"/>
      <c r="BL476" s="6"/>
      <c r="BM476" s="6"/>
      <c r="BN476" s="6"/>
      <c r="BO476" s="6"/>
      <c r="BP476" s="6"/>
      <c r="BQ476" s="6"/>
      <c r="BR476" s="6"/>
      <c r="BS476" s="6"/>
      <c r="BT476" s="6"/>
      <c r="BU476" s="6"/>
      <c r="BV476" s="6"/>
      <c r="BW476" s="6"/>
    </row>
    <row r="477" spans="1:75" s="9" customFormat="1" ht="14.25" x14ac:dyDescent="0.2">
      <c r="A477" s="10"/>
      <c r="B477" s="8"/>
      <c r="R477" s="62"/>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c r="BA477" s="6"/>
      <c r="BB477" s="6"/>
      <c r="BC477" s="6"/>
      <c r="BD477" s="6"/>
      <c r="BE477" s="6"/>
      <c r="BF477" s="6"/>
      <c r="BG477" s="6"/>
      <c r="BH477" s="6"/>
      <c r="BI477" s="6"/>
      <c r="BJ477" s="6"/>
      <c r="BK477" s="6"/>
      <c r="BL477" s="6"/>
      <c r="BM477" s="6"/>
      <c r="BN477" s="6"/>
      <c r="BO477" s="6"/>
      <c r="BP477" s="6"/>
      <c r="BQ477" s="6"/>
      <c r="BR477" s="6"/>
      <c r="BS477" s="6"/>
      <c r="BT477" s="6"/>
      <c r="BU477" s="6"/>
      <c r="BV477" s="6"/>
      <c r="BW477" s="6"/>
    </row>
    <row r="478" spans="1:75" s="9" customFormat="1" ht="14.25" x14ac:dyDescent="0.2">
      <c r="A478" s="10"/>
      <c r="B478" s="8"/>
      <c r="R478" s="62"/>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c r="BC478" s="6"/>
      <c r="BD478" s="6"/>
      <c r="BE478" s="6"/>
      <c r="BF478" s="6"/>
      <c r="BG478" s="6"/>
      <c r="BH478" s="6"/>
      <c r="BI478" s="6"/>
      <c r="BJ478" s="6"/>
      <c r="BK478" s="6"/>
      <c r="BL478" s="6"/>
      <c r="BM478" s="6"/>
      <c r="BN478" s="6"/>
      <c r="BO478" s="6"/>
      <c r="BP478" s="6"/>
      <c r="BQ478" s="6"/>
      <c r="BR478" s="6"/>
      <c r="BS478" s="6"/>
      <c r="BT478" s="6"/>
      <c r="BU478" s="6"/>
      <c r="BV478" s="6"/>
      <c r="BW478" s="6"/>
    </row>
    <row r="479" spans="1:75" s="9" customFormat="1" ht="14.25" x14ac:dyDescent="0.2">
      <c r="A479" s="10"/>
      <c r="B479" s="8"/>
      <c r="R479" s="62"/>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c r="BA479" s="6"/>
      <c r="BB479" s="6"/>
      <c r="BC479" s="6"/>
      <c r="BD479" s="6"/>
      <c r="BE479" s="6"/>
      <c r="BF479" s="6"/>
      <c r="BG479" s="6"/>
      <c r="BH479" s="6"/>
      <c r="BI479" s="6"/>
      <c r="BJ479" s="6"/>
      <c r="BK479" s="6"/>
      <c r="BL479" s="6"/>
      <c r="BM479" s="6"/>
      <c r="BN479" s="6"/>
      <c r="BO479" s="6"/>
      <c r="BP479" s="6"/>
      <c r="BQ479" s="6"/>
      <c r="BR479" s="6"/>
      <c r="BS479" s="6"/>
      <c r="BT479" s="6"/>
      <c r="BU479" s="6"/>
      <c r="BV479" s="6"/>
      <c r="BW479" s="6"/>
    </row>
    <row r="480" spans="1:75" s="9" customFormat="1" ht="14.25" x14ac:dyDescent="0.2">
      <c r="A480" s="10"/>
      <c r="B480" s="8"/>
      <c r="R480" s="62"/>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c r="BA480" s="6"/>
      <c r="BB480" s="6"/>
      <c r="BC480" s="6"/>
      <c r="BD480" s="6"/>
      <c r="BE480" s="6"/>
      <c r="BF480" s="6"/>
      <c r="BG480" s="6"/>
      <c r="BH480" s="6"/>
      <c r="BI480" s="6"/>
      <c r="BJ480" s="6"/>
      <c r="BK480" s="6"/>
      <c r="BL480" s="6"/>
      <c r="BM480" s="6"/>
      <c r="BN480" s="6"/>
      <c r="BO480" s="6"/>
      <c r="BP480" s="6"/>
      <c r="BQ480" s="6"/>
      <c r="BR480" s="6"/>
      <c r="BS480" s="6"/>
      <c r="BT480" s="6"/>
      <c r="BU480" s="6"/>
      <c r="BV480" s="6"/>
      <c r="BW480" s="6"/>
    </row>
    <row r="481" spans="1:75" s="9" customFormat="1" ht="14.25" x14ac:dyDescent="0.2">
      <c r="A481" s="10"/>
      <c r="B481" s="8"/>
      <c r="R481" s="62"/>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c r="BA481" s="6"/>
      <c r="BB481" s="6"/>
      <c r="BC481" s="6"/>
      <c r="BD481" s="6"/>
      <c r="BE481" s="6"/>
      <c r="BF481" s="6"/>
      <c r="BG481" s="6"/>
      <c r="BH481" s="6"/>
      <c r="BI481" s="6"/>
      <c r="BJ481" s="6"/>
      <c r="BK481" s="6"/>
      <c r="BL481" s="6"/>
      <c r="BM481" s="6"/>
      <c r="BN481" s="6"/>
      <c r="BO481" s="6"/>
      <c r="BP481" s="6"/>
      <c r="BQ481" s="6"/>
      <c r="BR481" s="6"/>
      <c r="BS481" s="6"/>
      <c r="BT481" s="6"/>
      <c r="BU481" s="6"/>
      <c r="BV481" s="6"/>
      <c r="BW481" s="6"/>
    </row>
    <row r="482" spans="1:75" s="9" customFormat="1" ht="14.25" x14ac:dyDescent="0.2">
      <c r="A482" s="10"/>
      <c r="B482" s="8"/>
      <c r="R482" s="62"/>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c r="BA482" s="6"/>
      <c r="BB482" s="6"/>
      <c r="BC482" s="6"/>
      <c r="BD482" s="6"/>
      <c r="BE482" s="6"/>
      <c r="BF482" s="6"/>
      <c r="BG482" s="6"/>
      <c r="BH482" s="6"/>
      <c r="BI482" s="6"/>
      <c r="BJ482" s="6"/>
      <c r="BK482" s="6"/>
      <c r="BL482" s="6"/>
      <c r="BM482" s="6"/>
      <c r="BN482" s="6"/>
      <c r="BO482" s="6"/>
      <c r="BP482" s="6"/>
      <c r="BQ482" s="6"/>
      <c r="BR482" s="6"/>
      <c r="BS482" s="6"/>
      <c r="BT482" s="6"/>
      <c r="BU482" s="6"/>
      <c r="BV482" s="6"/>
      <c r="BW482" s="6"/>
    </row>
    <row r="483" spans="1:75" s="9" customFormat="1" ht="14.25" x14ac:dyDescent="0.2">
      <c r="A483" s="10"/>
      <c r="B483" s="8"/>
      <c r="R483" s="62"/>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c r="BA483" s="6"/>
      <c r="BB483" s="6"/>
      <c r="BC483" s="6"/>
      <c r="BD483" s="6"/>
      <c r="BE483" s="6"/>
      <c r="BF483" s="6"/>
      <c r="BG483" s="6"/>
      <c r="BH483" s="6"/>
      <c r="BI483" s="6"/>
      <c r="BJ483" s="6"/>
      <c r="BK483" s="6"/>
      <c r="BL483" s="6"/>
      <c r="BM483" s="6"/>
      <c r="BN483" s="6"/>
      <c r="BO483" s="6"/>
      <c r="BP483" s="6"/>
      <c r="BQ483" s="6"/>
      <c r="BR483" s="6"/>
      <c r="BS483" s="6"/>
      <c r="BT483" s="6"/>
      <c r="BU483" s="6"/>
      <c r="BV483" s="6"/>
      <c r="BW483" s="6"/>
    </row>
    <row r="484" spans="1:75" s="9" customFormat="1" ht="14.25" x14ac:dyDescent="0.2">
      <c r="A484" s="10"/>
      <c r="B484" s="8"/>
      <c r="R484" s="62"/>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c r="BA484" s="6"/>
      <c r="BB484" s="6"/>
      <c r="BC484" s="6"/>
      <c r="BD484" s="6"/>
      <c r="BE484" s="6"/>
      <c r="BF484" s="6"/>
      <c r="BG484" s="6"/>
      <c r="BH484" s="6"/>
      <c r="BI484" s="6"/>
      <c r="BJ484" s="6"/>
      <c r="BK484" s="6"/>
      <c r="BL484" s="6"/>
      <c r="BM484" s="6"/>
      <c r="BN484" s="6"/>
      <c r="BO484" s="6"/>
      <c r="BP484" s="6"/>
      <c r="BQ484" s="6"/>
      <c r="BR484" s="6"/>
      <c r="BS484" s="6"/>
      <c r="BT484" s="6"/>
      <c r="BU484" s="6"/>
      <c r="BV484" s="6"/>
      <c r="BW484" s="6"/>
    </row>
    <row r="485" spans="1:75" s="9" customFormat="1" ht="14.25" x14ac:dyDescent="0.2">
      <c r="A485" s="10"/>
      <c r="B485" s="8"/>
      <c r="R485" s="62"/>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c r="BA485" s="6"/>
      <c r="BB485" s="6"/>
      <c r="BC485" s="6"/>
      <c r="BD485" s="6"/>
      <c r="BE485" s="6"/>
      <c r="BF485" s="6"/>
      <c r="BG485" s="6"/>
      <c r="BH485" s="6"/>
      <c r="BI485" s="6"/>
      <c r="BJ485" s="6"/>
      <c r="BK485" s="6"/>
      <c r="BL485" s="6"/>
      <c r="BM485" s="6"/>
      <c r="BN485" s="6"/>
      <c r="BO485" s="6"/>
      <c r="BP485" s="6"/>
      <c r="BQ485" s="6"/>
      <c r="BR485" s="6"/>
      <c r="BS485" s="6"/>
      <c r="BT485" s="6"/>
      <c r="BU485" s="6"/>
      <c r="BV485" s="6"/>
      <c r="BW485" s="6"/>
    </row>
    <row r="486" spans="1:75" s="9" customFormat="1" ht="14.25" x14ac:dyDescent="0.2">
      <c r="A486" s="10"/>
      <c r="B486" s="8"/>
      <c r="R486" s="62"/>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c r="BC486" s="6"/>
      <c r="BD486" s="6"/>
      <c r="BE486" s="6"/>
      <c r="BF486" s="6"/>
      <c r="BG486" s="6"/>
      <c r="BH486" s="6"/>
      <c r="BI486" s="6"/>
      <c r="BJ486" s="6"/>
      <c r="BK486" s="6"/>
      <c r="BL486" s="6"/>
      <c r="BM486" s="6"/>
      <c r="BN486" s="6"/>
      <c r="BO486" s="6"/>
      <c r="BP486" s="6"/>
      <c r="BQ486" s="6"/>
      <c r="BR486" s="6"/>
      <c r="BS486" s="6"/>
      <c r="BT486" s="6"/>
      <c r="BU486" s="6"/>
      <c r="BV486" s="6"/>
      <c r="BW486" s="6"/>
    </row>
    <row r="487" spans="1:75" s="9" customFormat="1" ht="14.25" x14ac:dyDescent="0.2">
      <c r="A487" s="10"/>
      <c r="B487" s="8"/>
      <c r="R487" s="62"/>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c r="BA487" s="6"/>
      <c r="BB487" s="6"/>
      <c r="BC487" s="6"/>
      <c r="BD487" s="6"/>
      <c r="BE487" s="6"/>
      <c r="BF487" s="6"/>
      <c r="BG487" s="6"/>
      <c r="BH487" s="6"/>
      <c r="BI487" s="6"/>
      <c r="BJ487" s="6"/>
      <c r="BK487" s="6"/>
      <c r="BL487" s="6"/>
      <c r="BM487" s="6"/>
      <c r="BN487" s="6"/>
      <c r="BO487" s="6"/>
      <c r="BP487" s="6"/>
      <c r="BQ487" s="6"/>
      <c r="BR487" s="6"/>
      <c r="BS487" s="6"/>
      <c r="BT487" s="6"/>
      <c r="BU487" s="6"/>
      <c r="BV487" s="6"/>
      <c r="BW487" s="6"/>
    </row>
    <row r="488" spans="1:75" s="9" customFormat="1" ht="14.25" x14ac:dyDescent="0.2">
      <c r="A488" s="10"/>
      <c r="B488" s="8"/>
      <c r="R488" s="62"/>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6"/>
      <c r="AY488" s="6"/>
      <c r="AZ488" s="6"/>
      <c r="BA488" s="6"/>
      <c r="BB488" s="6"/>
      <c r="BC488" s="6"/>
      <c r="BD488" s="6"/>
      <c r="BE488" s="6"/>
      <c r="BF488" s="6"/>
      <c r="BG488" s="6"/>
      <c r="BH488" s="6"/>
      <c r="BI488" s="6"/>
      <c r="BJ488" s="6"/>
      <c r="BK488" s="6"/>
      <c r="BL488" s="6"/>
      <c r="BM488" s="6"/>
      <c r="BN488" s="6"/>
      <c r="BO488" s="6"/>
      <c r="BP488" s="6"/>
      <c r="BQ488" s="6"/>
      <c r="BR488" s="6"/>
      <c r="BS488" s="6"/>
      <c r="BT488" s="6"/>
      <c r="BU488" s="6"/>
      <c r="BV488" s="6"/>
      <c r="BW488" s="6"/>
    </row>
    <row r="489" spans="1:75" s="9" customFormat="1" ht="14.25" x14ac:dyDescent="0.2">
      <c r="A489" s="10"/>
      <c r="B489" s="8"/>
      <c r="R489" s="62"/>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c r="BA489" s="6"/>
      <c r="BB489" s="6"/>
      <c r="BC489" s="6"/>
      <c r="BD489" s="6"/>
      <c r="BE489" s="6"/>
      <c r="BF489" s="6"/>
      <c r="BG489" s="6"/>
      <c r="BH489" s="6"/>
      <c r="BI489" s="6"/>
      <c r="BJ489" s="6"/>
      <c r="BK489" s="6"/>
      <c r="BL489" s="6"/>
      <c r="BM489" s="6"/>
      <c r="BN489" s="6"/>
      <c r="BO489" s="6"/>
      <c r="BP489" s="6"/>
      <c r="BQ489" s="6"/>
      <c r="BR489" s="6"/>
      <c r="BS489" s="6"/>
      <c r="BT489" s="6"/>
      <c r="BU489" s="6"/>
      <c r="BV489" s="6"/>
      <c r="BW489" s="6"/>
    </row>
    <row r="490" spans="1:75" s="9" customFormat="1" ht="14.25" x14ac:dyDescent="0.2">
      <c r="A490" s="10"/>
      <c r="B490" s="8"/>
      <c r="R490" s="62"/>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c r="BA490" s="6"/>
      <c r="BB490" s="6"/>
      <c r="BC490" s="6"/>
      <c r="BD490" s="6"/>
      <c r="BE490" s="6"/>
      <c r="BF490" s="6"/>
      <c r="BG490" s="6"/>
      <c r="BH490" s="6"/>
      <c r="BI490" s="6"/>
      <c r="BJ490" s="6"/>
      <c r="BK490" s="6"/>
      <c r="BL490" s="6"/>
      <c r="BM490" s="6"/>
      <c r="BN490" s="6"/>
      <c r="BO490" s="6"/>
      <c r="BP490" s="6"/>
      <c r="BQ490" s="6"/>
      <c r="BR490" s="6"/>
      <c r="BS490" s="6"/>
      <c r="BT490" s="6"/>
      <c r="BU490" s="6"/>
      <c r="BV490" s="6"/>
      <c r="BW490" s="6"/>
    </row>
    <row r="491" spans="1:75" s="9" customFormat="1" ht="14.25" x14ac:dyDescent="0.2">
      <c r="A491" s="10"/>
      <c r="B491" s="8"/>
      <c r="R491" s="62"/>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6"/>
      <c r="AZ491" s="6"/>
      <c r="BA491" s="6"/>
      <c r="BB491" s="6"/>
      <c r="BC491" s="6"/>
      <c r="BD491" s="6"/>
      <c r="BE491" s="6"/>
      <c r="BF491" s="6"/>
      <c r="BG491" s="6"/>
      <c r="BH491" s="6"/>
      <c r="BI491" s="6"/>
      <c r="BJ491" s="6"/>
      <c r="BK491" s="6"/>
      <c r="BL491" s="6"/>
      <c r="BM491" s="6"/>
      <c r="BN491" s="6"/>
      <c r="BO491" s="6"/>
      <c r="BP491" s="6"/>
      <c r="BQ491" s="6"/>
      <c r="BR491" s="6"/>
      <c r="BS491" s="6"/>
      <c r="BT491" s="6"/>
      <c r="BU491" s="6"/>
      <c r="BV491" s="6"/>
      <c r="BW491" s="6"/>
    </row>
    <row r="492" spans="1:75" s="9" customFormat="1" ht="14.25" x14ac:dyDescent="0.2">
      <c r="A492" s="10"/>
      <c r="B492" s="8"/>
      <c r="R492" s="62"/>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c r="BA492" s="6"/>
      <c r="BB492" s="6"/>
      <c r="BC492" s="6"/>
      <c r="BD492" s="6"/>
      <c r="BE492" s="6"/>
      <c r="BF492" s="6"/>
      <c r="BG492" s="6"/>
      <c r="BH492" s="6"/>
      <c r="BI492" s="6"/>
      <c r="BJ492" s="6"/>
      <c r="BK492" s="6"/>
      <c r="BL492" s="6"/>
      <c r="BM492" s="6"/>
      <c r="BN492" s="6"/>
      <c r="BO492" s="6"/>
      <c r="BP492" s="6"/>
      <c r="BQ492" s="6"/>
      <c r="BR492" s="6"/>
      <c r="BS492" s="6"/>
      <c r="BT492" s="6"/>
      <c r="BU492" s="6"/>
      <c r="BV492" s="6"/>
      <c r="BW492" s="6"/>
    </row>
    <row r="493" spans="1:75" s="9" customFormat="1" ht="14.25" x14ac:dyDescent="0.2">
      <c r="A493" s="10"/>
      <c r="B493" s="8"/>
      <c r="R493" s="62"/>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c r="BA493" s="6"/>
      <c r="BB493" s="6"/>
      <c r="BC493" s="6"/>
      <c r="BD493" s="6"/>
      <c r="BE493" s="6"/>
      <c r="BF493" s="6"/>
      <c r="BG493" s="6"/>
      <c r="BH493" s="6"/>
      <c r="BI493" s="6"/>
      <c r="BJ493" s="6"/>
      <c r="BK493" s="6"/>
      <c r="BL493" s="6"/>
      <c r="BM493" s="6"/>
      <c r="BN493" s="6"/>
      <c r="BO493" s="6"/>
      <c r="BP493" s="6"/>
      <c r="BQ493" s="6"/>
      <c r="BR493" s="6"/>
      <c r="BS493" s="6"/>
      <c r="BT493" s="6"/>
      <c r="BU493" s="6"/>
      <c r="BV493" s="6"/>
      <c r="BW493" s="6"/>
    </row>
    <row r="494" spans="1:75" s="9" customFormat="1" ht="14.25" x14ac:dyDescent="0.2">
      <c r="A494" s="10"/>
      <c r="B494" s="8"/>
      <c r="R494" s="62"/>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6"/>
      <c r="AY494" s="6"/>
      <c r="AZ494" s="6"/>
      <c r="BA494" s="6"/>
      <c r="BB494" s="6"/>
      <c r="BC494" s="6"/>
      <c r="BD494" s="6"/>
      <c r="BE494" s="6"/>
      <c r="BF494" s="6"/>
      <c r="BG494" s="6"/>
      <c r="BH494" s="6"/>
      <c r="BI494" s="6"/>
      <c r="BJ494" s="6"/>
      <c r="BK494" s="6"/>
      <c r="BL494" s="6"/>
      <c r="BM494" s="6"/>
      <c r="BN494" s="6"/>
      <c r="BO494" s="6"/>
      <c r="BP494" s="6"/>
      <c r="BQ494" s="6"/>
      <c r="BR494" s="6"/>
      <c r="BS494" s="6"/>
      <c r="BT494" s="6"/>
      <c r="BU494" s="6"/>
      <c r="BV494" s="6"/>
      <c r="BW494" s="6"/>
    </row>
    <row r="495" spans="1:75" s="9" customFormat="1" ht="14.25" x14ac:dyDescent="0.2">
      <c r="A495" s="10"/>
      <c r="B495" s="8"/>
      <c r="R495" s="62"/>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6"/>
      <c r="AY495" s="6"/>
      <c r="AZ495" s="6"/>
      <c r="BA495" s="6"/>
      <c r="BB495" s="6"/>
      <c r="BC495" s="6"/>
      <c r="BD495" s="6"/>
      <c r="BE495" s="6"/>
      <c r="BF495" s="6"/>
      <c r="BG495" s="6"/>
      <c r="BH495" s="6"/>
      <c r="BI495" s="6"/>
      <c r="BJ495" s="6"/>
      <c r="BK495" s="6"/>
      <c r="BL495" s="6"/>
      <c r="BM495" s="6"/>
      <c r="BN495" s="6"/>
      <c r="BO495" s="6"/>
      <c r="BP495" s="6"/>
      <c r="BQ495" s="6"/>
      <c r="BR495" s="6"/>
      <c r="BS495" s="6"/>
      <c r="BT495" s="6"/>
      <c r="BU495" s="6"/>
      <c r="BV495" s="6"/>
      <c r="BW495" s="6"/>
    </row>
    <row r="496" spans="1:75" s="9" customFormat="1" ht="14.25" x14ac:dyDescent="0.2">
      <c r="A496" s="10"/>
      <c r="B496" s="8"/>
      <c r="R496" s="62"/>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6"/>
      <c r="AY496" s="6"/>
      <c r="AZ496" s="6"/>
      <c r="BA496" s="6"/>
      <c r="BB496" s="6"/>
      <c r="BC496" s="6"/>
      <c r="BD496" s="6"/>
      <c r="BE496" s="6"/>
      <c r="BF496" s="6"/>
      <c r="BG496" s="6"/>
      <c r="BH496" s="6"/>
      <c r="BI496" s="6"/>
      <c r="BJ496" s="6"/>
      <c r="BK496" s="6"/>
      <c r="BL496" s="6"/>
      <c r="BM496" s="6"/>
      <c r="BN496" s="6"/>
      <c r="BO496" s="6"/>
      <c r="BP496" s="6"/>
      <c r="BQ496" s="6"/>
      <c r="BR496" s="6"/>
      <c r="BS496" s="6"/>
      <c r="BT496" s="6"/>
      <c r="BU496" s="6"/>
      <c r="BV496" s="6"/>
      <c r="BW496" s="6"/>
    </row>
    <row r="497" spans="1:75" s="9" customFormat="1" ht="14.25" x14ac:dyDescent="0.2">
      <c r="A497" s="10"/>
      <c r="B497" s="8"/>
      <c r="R497" s="62"/>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6"/>
      <c r="AY497" s="6"/>
      <c r="AZ497" s="6"/>
      <c r="BA497" s="6"/>
      <c r="BB497" s="6"/>
      <c r="BC497" s="6"/>
      <c r="BD497" s="6"/>
      <c r="BE497" s="6"/>
      <c r="BF497" s="6"/>
      <c r="BG497" s="6"/>
      <c r="BH497" s="6"/>
      <c r="BI497" s="6"/>
      <c r="BJ497" s="6"/>
      <c r="BK497" s="6"/>
      <c r="BL497" s="6"/>
      <c r="BM497" s="6"/>
      <c r="BN497" s="6"/>
      <c r="BO497" s="6"/>
      <c r="BP497" s="6"/>
      <c r="BQ497" s="6"/>
      <c r="BR497" s="6"/>
      <c r="BS497" s="6"/>
      <c r="BT497" s="6"/>
      <c r="BU497" s="6"/>
      <c r="BV497" s="6"/>
      <c r="BW497" s="6"/>
    </row>
    <row r="498" spans="1:75" s="9" customFormat="1" ht="14.25" x14ac:dyDescent="0.2">
      <c r="A498" s="10"/>
      <c r="B498" s="8"/>
      <c r="R498" s="62"/>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AW498" s="6"/>
      <c r="AX498" s="6"/>
      <c r="AY498" s="6"/>
      <c r="AZ498" s="6"/>
      <c r="BA498" s="6"/>
      <c r="BB498" s="6"/>
      <c r="BC498" s="6"/>
      <c r="BD498" s="6"/>
      <c r="BE498" s="6"/>
      <c r="BF498" s="6"/>
      <c r="BG498" s="6"/>
      <c r="BH498" s="6"/>
      <c r="BI498" s="6"/>
      <c r="BJ498" s="6"/>
      <c r="BK498" s="6"/>
      <c r="BL498" s="6"/>
      <c r="BM498" s="6"/>
      <c r="BN498" s="6"/>
      <c r="BO498" s="6"/>
      <c r="BP498" s="6"/>
      <c r="BQ498" s="6"/>
      <c r="BR498" s="6"/>
      <c r="BS498" s="6"/>
      <c r="BT498" s="6"/>
      <c r="BU498" s="6"/>
      <c r="BV498" s="6"/>
      <c r="BW498" s="6"/>
    </row>
    <row r="499" spans="1:75" s="9" customFormat="1" ht="14.25" x14ac:dyDescent="0.2">
      <c r="A499" s="10"/>
      <c r="B499" s="8"/>
      <c r="R499" s="62"/>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c r="AX499" s="6"/>
      <c r="AY499" s="6"/>
      <c r="AZ499" s="6"/>
      <c r="BA499" s="6"/>
      <c r="BB499" s="6"/>
      <c r="BC499" s="6"/>
      <c r="BD499" s="6"/>
      <c r="BE499" s="6"/>
      <c r="BF499" s="6"/>
      <c r="BG499" s="6"/>
      <c r="BH499" s="6"/>
      <c r="BI499" s="6"/>
      <c r="BJ499" s="6"/>
      <c r="BK499" s="6"/>
      <c r="BL499" s="6"/>
      <c r="BM499" s="6"/>
      <c r="BN499" s="6"/>
      <c r="BO499" s="6"/>
      <c r="BP499" s="6"/>
      <c r="BQ499" s="6"/>
      <c r="BR499" s="6"/>
      <c r="BS499" s="6"/>
      <c r="BT499" s="6"/>
      <c r="BU499" s="6"/>
      <c r="BV499" s="6"/>
      <c r="BW499" s="6"/>
    </row>
    <row r="500" spans="1:75" s="9" customFormat="1" ht="14.25" x14ac:dyDescent="0.2">
      <c r="A500" s="10"/>
      <c r="B500" s="8"/>
      <c r="R500" s="62"/>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6"/>
      <c r="AY500" s="6"/>
      <c r="AZ500" s="6"/>
      <c r="BA500" s="6"/>
      <c r="BB500" s="6"/>
      <c r="BC500" s="6"/>
      <c r="BD500" s="6"/>
      <c r="BE500" s="6"/>
      <c r="BF500" s="6"/>
      <c r="BG500" s="6"/>
      <c r="BH500" s="6"/>
      <c r="BI500" s="6"/>
      <c r="BJ500" s="6"/>
      <c r="BK500" s="6"/>
      <c r="BL500" s="6"/>
      <c r="BM500" s="6"/>
      <c r="BN500" s="6"/>
      <c r="BO500" s="6"/>
      <c r="BP500" s="6"/>
      <c r="BQ500" s="6"/>
      <c r="BR500" s="6"/>
      <c r="BS500" s="6"/>
      <c r="BT500" s="6"/>
      <c r="BU500" s="6"/>
      <c r="BV500" s="6"/>
      <c r="BW500" s="6"/>
    </row>
    <row r="501" spans="1:75" s="9" customFormat="1" ht="14.25" x14ac:dyDescent="0.2">
      <c r="A501" s="10"/>
      <c r="B501" s="8"/>
      <c r="R501" s="62"/>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c r="AX501" s="6"/>
      <c r="AY501" s="6"/>
      <c r="AZ501" s="6"/>
      <c r="BA501" s="6"/>
      <c r="BB501" s="6"/>
      <c r="BC501" s="6"/>
      <c r="BD501" s="6"/>
      <c r="BE501" s="6"/>
      <c r="BF501" s="6"/>
      <c r="BG501" s="6"/>
      <c r="BH501" s="6"/>
      <c r="BI501" s="6"/>
      <c r="BJ501" s="6"/>
      <c r="BK501" s="6"/>
      <c r="BL501" s="6"/>
      <c r="BM501" s="6"/>
      <c r="BN501" s="6"/>
      <c r="BO501" s="6"/>
      <c r="BP501" s="6"/>
      <c r="BQ501" s="6"/>
      <c r="BR501" s="6"/>
      <c r="BS501" s="6"/>
      <c r="BT501" s="6"/>
      <c r="BU501" s="6"/>
      <c r="BV501" s="6"/>
      <c r="BW501" s="6"/>
    </row>
    <row r="502" spans="1:75" s="9" customFormat="1" ht="14.25" x14ac:dyDescent="0.2">
      <c r="A502" s="10"/>
      <c r="B502" s="8"/>
      <c r="R502" s="62"/>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c r="AX502" s="6"/>
      <c r="AY502" s="6"/>
      <c r="AZ502" s="6"/>
      <c r="BA502" s="6"/>
      <c r="BB502" s="6"/>
      <c r="BC502" s="6"/>
      <c r="BD502" s="6"/>
      <c r="BE502" s="6"/>
      <c r="BF502" s="6"/>
      <c r="BG502" s="6"/>
      <c r="BH502" s="6"/>
      <c r="BI502" s="6"/>
      <c r="BJ502" s="6"/>
      <c r="BK502" s="6"/>
      <c r="BL502" s="6"/>
      <c r="BM502" s="6"/>
      <c r="BN502" s="6"/>
      <c r="BO502" s="6"/>
      <c r="BP502" s="6"/>
      <c r="BQ502" s="6"/>
      <c r="BR502" s="6"/>
      <c r="BS502" s="6"/>
      <c r="BT502" s="6"/>
      <c r="BU502" s="6"/>
      <c r="BV502" s="6"/>
      <c r="BW502" s="6"/>
    </row>
    <row r="503" spans="1:75" s="9" customFormat="1" ht="14.25" x14ac:dyDescent="0.2">
      <c r="A503" s="10"/>
      <c r="B503" s="8"/>
      <c r="R503" s="62"/>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6"/>
      <c r="AY503" s="6"/>
      <c r="AZ503" s="6"/>
      <c r="BA503" s="6"/>
      <c r="BB503" s="6"/>
      <c r="BC503" s="6"/>
      <c r="BD503" s="6"/>
      <c r="BE503" s="6"/>
      <c r="BF503" s="6"/>
      <c r="BG503" s="6"/>
      <c r="BH503" s="6"/>
      <c r="BI503" s="6"/>
      <c r="BJ503" s="6"/>
      <c r="BK503" s="6"/>
      <c r="BL503" s="6"/>
      <c r="BM503" s="6"/>
      <c r="BN503" s="6"/>
      <c r="BO503" s="6"/>
      <c r="BP503" s="6"/>
      <c r="BQ503" s="6"/>
      <c r="BR503" s="6"/>
      <c r="BS503" s="6"/>
      <c r="BT503" s="6"/>
      <c r="BU503" s="6"/>
      <c r="BV503" s="6"/>
      <c r="BW503" s="6"/>
    </row>
    <row r="504" spans="1:75" s="9" customFormat="1" ht="14.25" x14ac:dyDescent="0.2">
      <c r="A504" s="10"/>
      <c r="B504" s="8"/>
      <c r="R504" s="62"/>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6"/>
      <c r="AY504" s="6"/>
      <c r="AZ504" s="6"/>
      <c r="BA504" s="6"/>
      <c r="BB504" s="6"/>
      <c r="BC504" s="6"/>
      <c r="BD504" s="6"/>
      <c r="BE504" s="6"/>
      <c r="BF504" s="6"/>
      <c r="BG504" s="6"/>
      <c r="BH504" s="6"/>
      <c r="BI504" s="6"/>
      <c r="BJ504" s="6"/>
      <c r="BK504" s="6"/>
      <c r="BL504" s="6"/>
      <c r="BM504" s="6"/>
      <c r="BN504" s="6"/>
      <c r="BO504" s="6"/>
      <c r="BP504" s="6"/>
      <c r="BQ504" s="6"/>
      <c r="BR504" s="6"/>
      <c r="BS504" s="6"/>
      <c r="BT504" s="6"/>
      <c r="BU504" s="6"/>
      <c r="BV504" s="6"/>
      <c r="BW504" s="6"/>
    </row>
    <row r="505" spans="1:75" s="9" customFormat="1" ht="14.25" x14ac:dyDescent="0.2">
      <c r="A505" s="10"/>
      <c r="B505" s="8"/>
      <c r="R505" s="62"/>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c r="BG505" s="6"/>
      <c r="BH505" s="6"/>
      <c r="BI505" s="6"/>
      <c r="BJ505" s="6"/>
      <c r="BK505" s="6"/>
      <c r="BL505" s="6"/>
      <c r="BM505" s="6"/>
      <c r="BN505" s="6"/>
      <c r="BO505" s="6"/>
      <c r="BP505" s="6"/>
      <c r="BQ505" s="6"/>
      <c r="BR505" s="6"/>
      <c r="BS505" s="6"/>
      <c r="BT505" s="6"/>
      <c r="BU505" s="6"/>
      <c r="BV505" s="6"/>
      <c r="BW505" s="6"/>
    </row>
    <row r="506" spans="1:75" s="9" customFormat="1" ht="14.25" x14ac:dyDescent="0.2">
      <c r="A506" s="10"/>
      <c r="B506" s="8"/>
      <c r="R506" s="62"/>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6"/>
      <c r="AY506" s="6"/>
      <c r="AZ506" s="6"/>
      <c r="BA506" s="6"/>
      <c r="BB506" s="6"/>
      <c r="BC506" s="6"/>
      <c r="BD506" s="6"/>
      <c r="BE506" s="6"/>
      <c r="BF506" s="6"/>
      <c r="BG506" s="6"/>
      <c r="BH506" s="6"/>
      <c r="BI506" s="6"/>
      <c r="BJ506" s="6"/>
      <c r="BK506" s="6"/>
      <c r="BL506" s="6"/>
      <c r="BM506" s="6"/>
      <c r="BN506" s="6"/>
      <c r="BO506" s="6"/>
      <c r="BP506" s="6"/>
      <c r="BQ506" s="6"/>
      <c r="BR506" s="6"/>
      <c r="BS506" s="6"/>
      <c r="BT506" s="6"/>
      <c r="BU506" s="6"/>
      <c r="BV506" s="6"/>
      <c r="BW506" s="6"/>
    </row>
    <row r="507" spans="1:75" s="9" customFormat="1" ht="14.25" x14ac:dyDescent="0.2">
      <c r="A507" s="10"/>
      <c r="B507" s="8"/>
      <c r="R507" s="62"/>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6"/>
      <c r="AY507" s="6"/>
      <c r="AZ507" s="6"/>
      <c r="BA507" s="6"/>
      <c r="BB507" s="6"/>
      <c r="BC507" s="6"/>
      <c r="BD507" s="6"/>
      <c r="BE507" s="6"/>
      <c r="BF507" s="6"/>
      <c r="BG507" s="6"/>
      <c r="BH507" s="6"/>
      <c r="BI507" s="6"/>
      <c r="BJ507" s="6"/>
      <c r="BK507" s="6"/>
      <c r="BL507" s="6"/>
      <c r="BM507" s="6"/>
      <c r="BN507" s="6"/>
      <c r="BO507" s="6"/>
      <c r="BP507" s="6"/>
      <c r="BQ507" s="6"/>
      <c r="BR507" s="6"/>
      <c r="BS507" s="6"/>
      <c r="BT507" s="6"/>
      <c r="BU507" s="6"/>
      <c r="BV507" s="6"/>
      <c r="BW507" s="6"/>
    </row>
    <row r="508" spans="1:75" s="9" customFormat="1" ht="14.25" x14ac:dyDescent="0.2">
      <c r="A508" s="10"/>
      <c r="B508" s="8"/>
      <c r="R508" s="62"/>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6"/>
      <c r="AY508" s="6"/>
      <c r="AZ508" s="6"/>
      <c r="BA508" s="6"/>
      <c r="BB508" s="6"/>
      <c r="BC508" s="6"/>
      <c r="BD508" s="6"/>
      <c r="BE508" s="6"/>
      <c r="BF508" s="6"/>
      <c r="BG508" s="6"/>
      <c r="BH508" s="6"/>
      <c r="BI508" s="6"/>
      <c r="BJ508" s="6"/>
      <c r="BK508" s="6"/>
      <c r="BL508" s="6"/>
      <c r="BM508" s="6"/>
      <c r="BN508" s="6"/>
      <c r="BO508" s="6"/>
      <c r="BP508" s="6"/>
      <c r="BQ508" s="6"/>
      <c r="BR508" s="6"/>
      <c r="BS508" s="6"/>
      <c r="BT508" s="6"/>
      <c r="BU508" s="6"/>
      <c r="BV508" s="6"/>
      <c r="BW508" s="6"/>
    </row>
    <row r="509" spans="1:75" s="9" customFormat="1" ht="14.25" x14ac:dyDescent="0.2">
      <c r="A509" s="10"/>
      <c r="B509" s="8"/>
      <c r="R509" s="62"/>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6"/>
      <c r="AY509" s="6"/>
      <c r="AZ509" s="6"/>
      <c r="BA509" s="6"/>
      <c r="BB509" s="6"/>
      <c r="BC509" s="6"/>
      <c r="BD509" s="6"/>
      <c r="BE509" s="6"/>
      <c r="BF509" s="6"/>
      <c r="BG509" s="6"/>
      <c r="BH509" s="6"/>
      <c r="BI509" s="6"/>
      <c r="BJ509" s="6"/>
      <c r="BK509" s="6"/>
      <c r="BL509" s="6"/>
      <c r="BM509" s="6"/>
      <c r="BN509" s="6"/>
      <c r="BO509" s="6"/>
      <c r="BP509" s="6"/>
      <c r="BQ509" s="6"/>
      <c r="BR509" s="6"/>
      <c r="BS509" s="6"/>
      <c r="BT509" s="6"/>
      <c r="BU509" s="6"/>
      <c r="BV509" s="6"/>
      <c r="BW509" s="6"/>
    </row>
    <row r="510" spans="1:75" s="9" customFormat="1" ht="14.25" x14ac:dyDescent="0.2">
      <c r="A510" s="10"/>
      <c r="B510" s="8"/>
      <c r="R510" s="62"/>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6"/>
      <c r="AY510" s="6"/>
      <c r="AZ510" s="6"/>
      <c r="BA510" s="6"/>
      <c r="BB510" s="6"/>
      <c r="BC510" s="6"/>
      <c r="BD510" s="6"/>
      <c r="BE510" s="6"/>
      <c r="BF510" s="6"/>
      <c r="BG510" s="6"/>
      <c r="BH510" s="6"/>
      <c r="BI510" s="6"/>
      <c r="BJ510" s="6"/>
      <c r="BK510" s="6"/>
      <c r="BL510" s="6"/>
      <c r="BM510" s="6"/>
      <c r="BN510" s="6"/>
      <c r="BO510" s="6"/>
      <c r="BP510" s="6"/>
      <c r="BQ510" s="6"/>
      <c r="BR510" s="6"/>
      <c r="BS510" s="6"/>
      <c r="BT510" s="6"/>
      <c r="BU510" s="6"/>
      <c r="BV510" s="6"/>
      <c r="BW510" s="6"/>
    </row>
    <row r="511" spans="1:75" s="9" customFormat="1" ht="14.25" x14ac:dyDescent="0.2">
      <c r="A511" s="10"/>
      <c r="B511" s="8"/>
      <c r="R511" s="62"/>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c r="BA511" s="6"/>
      <c r="BB511" s="6"/>
      <c r="BC511" s="6"/>
      <c r="BD511" s="6"/>
      <c r="BE511" s="6"/>
      <c r="BF511" s="6"/>
      <c r="BG511" s="6"/>
      <c r="BH511" s="6"/>
      <c r="BI511" s="6"/>
      <c r="BJ511" s="6"/>
      <c r="BK511" s="6"/>
      <c r="BL511" s="6"/>
      <c r="BM511" s="6"/>
      <c r="BN511" s="6"/>
      <c r="BO511" s="6"/>
      <c r="BP511" s="6"/>
      <c r="BQ511" s="6"/>
      <c r="BR511" s="6"/>
      <c r="BS511" s="6"/>
      <c r="BT511" s="6"/>
      <c r="BU511" s="6"/>
      <c r="BV511" s="6"/>
      <c r="BW511" s="6"/>
    </row>
    <row r="512" spans="1:75" s="9" customFormat="1" ht="14.25" x14ac:dyDescent="0.2">
      <c r="A512" s="10"/>
      <c r="B512" s="8"/>
      <c r="R512" s="62"/>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c r="BA512" s="6"/>
      <c r="BB512" s="6"/>
      <c r="BC512" s="6"/>
      <c r="BD512" s="6"/>
      <c r="BE512" s="6"/>
      <c r="BF512" s="6"/>
      <c r="BG512" s="6"/>
      <c r="BH512" s="6"/>
      <c r="BI512" s="6"/>
      <c r="BJ512" s="6"/>
      <c r="BK512" s="6"/>
      <c r="BL512" s="6"/>
      <c r="BM512" s="6"/>
      <c r="BN512" s="6"/>
      <c r="BO512" s="6"/>
      <c r="BP512" s="6"/>
      <c r="BQ512" s="6"/>
      <c r="BR512" s="6"/>
      <c r="BS512" s="6"/>
      <c r="BT512" s="6"/>
      <c r="BU512" s="6"/>
      <c r="BV512" s="6"/>
      <c r="BW512" s="6"/>
    </row>
    <row r="513" spans="1:75" s="9" customFormat="1" ht="14.25" x14ac:dyDescent="0.2">
      <c r="A513" s="10"/>
      <c r="B513" s="8"/>
      <c r="R513" s="62"/>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6"/>
      <c r="AY513" s="6"/>
      <c r="AZ513" s="6"/>
      <c r="BA513" s="6"/>
      <c r="BB513" s="6"/>
      <c r="BC513" s="6"/>
      <c r="BD513" s="6"/>
      <c r="BE513" s="6"/>
      <c r="BF513" s="6"/>
      <c r="BG513" s="6"/>
      <c r="BH513" s="6"/>
      <c r="BI513" s="6"/>
      <c r="BJ513" s="6"/>
      <c r="BK513" s="6"/>
      <c r="BL513" s="6"/>
      <c r="BM513" s="6"/>
      <c r="BN513" s="6"/>
      <c r="BO513" s="6"/>
      <c r="BP513" s="6"/>
      <c r="BQ513" s="6"/>
      <c r="BR513" s="6"/>
      <c r="BS513" s="6"/>
      <c r="BT513" s="6"/>
      <c r="BU513" s="6"/>
      <c r="BV513" s="6"/>
      <c r="BW513" s="6"/>
    </row>
    <row r="514" spans="1:75" s="9" customFormat="1" ht="14.25" x14ac:dyDescent="0.2">
      <c r="A514" s="10"/>
      <c r="B514" s="8"/>
      <c r="R514" s="62"/>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c r="BA514" s="6"/>
      <c r="BB514" s="6"/>
      <c r="BC514" s="6"/>
      <c r="BD514" s="6"/>
      <c r="BE514" s="6"/>
      <c r="BF514" s="6"/>
      <c r="BG514" s="6"/>
      <c r="BH514" s="6"/>
      <c r="BI514" s="6"/>
      <c r="BJ514" s="6"/>
      <c r="BK514" s="6"/>
      <c r="BL514" s="6"/>
      <c r="BM514" s="6"/>
      <c r="BN514" s="6"/>
      <c r="BO514" s="6"/>
      <c r="BP514" s="6"/>
      <c r="BQ514" s="6"/>
      <c r="BR514" s="6"/>
      <c r="BS514" s="6"/>
      <c r="BT514" s="6"/>
      <c r="BU514" s="6"/>
      <c r="BV514" s="6"/>
      <c r="BW514" s="6"/>
    </row>
    <row r="515" spans="1:75" s="9" customFormat="1" ht="14.25" x14ac:dyDescent="0.2">
      <c r="A515" s="10"/>
      <c r="B515" s="8"/>
      <c r="R515" s="62"/>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c r="AY515" s="6"/>
      <c r="AZ515" s="6"/>
      <c r="BA515" s="6"/>
      <c r="BB515" s="6"/>
      <c r="BC515" s="6"/>
      <c r="BD515" s="6"/>
      <c r="BE515" s="6"/>
      <c r="BF515" s="6"/>
      <c r="BG515" s="6"/>
      <c r="BH515" s="6"/>
      <c r="BI515" s="6"/>
      <c r="BJ515" s="6"/>
      <c r="BK515" s="6"/>
      <c r="BL515" s="6"/>
      <c r="BM515" s="6"/>
      <c r="BN515" s="6"/>
      <c r="BO515" s="6"/>
      <c r="BP515" s="6"/>
      <c r="BQ515" s="6"/>
      <c r="BR515" s="6"/>
      <c r="BS515" s="6"/>
      <c r="BT515" s="6"/>
      <c r="BU515" s="6"/>
      <c r="BV515" s="6"/>
      <c r="BW515" s="6"/>
    </row>
    <row r="516" spans="1:75" s="9" customFormat="1" ht="14.25" x14ac:dyDescent="0.2">
      <c r="A516" s="10"/>
      <c r="B516" s="8"/>
      <c r="R516" s="62"/>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6"/>
      <c r="AY516" s="6"/>
      <c r="AZ516" s="6"/>
      <c r="BA516" s="6"/>
      <c r="BB516" s="6"/>
      <c r="BC516" s="6"/>
      <c r="BD516" s="6"/>
      <c r="BE516" s="6"/>
      <c r="BF516" s="6"/>
      <c r="BG516" s="6"/>
      <c r="BH516" s="6"/>
      <c r="BI516" s="6"/>
      <c r="BJ516" s="6"/>
      <c r="BK516" s="6"/>
      <c r="BL516" s="6"/>
      <c r="BM516" s="6"/>
      <c r="BN516" s="6"/>
      <c r="BO516" s="6"/>
      <c r="BP516" s="6"/>
      <c r="BQ516" s="6"/>
      <c r="BR516" s="6"/>
      <c r="BS516" s="6"/>
      <c r="BT516" s="6"/>
      <c r="BU516" s="6"/>
      <c r="BV516" s="6"/>
      <c r="BW516" s="6"/>
    </row>
    <row r="517" spans="1:75" s="9" customFormat="1" ht="14.25" x14ac:dyDescent="0.2">
      <c r="A517" s="10"/>
      <c r="B517" s="8"/>
      <c r="R517" s="62"/>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6"/>
      <c r="AY517" s="6"/>
      <c r="AZ517" s="6"/>
      <c r="BA517" s="6"/>
      <c r="BB517" s="6"/>
      <c r="BC517" s="6"/>
      <c r="BD517" s="6"/>
      <c r="BE517" s="6"/>
      <c r="BF517" s="6"/>
      <c r="BG517" s="6"/>
      <c r="BH517" s="6"/>
      <c r="BI517" s="6"/>
      <c r="BJ517" s="6"/>
      <c r="BK517" s="6"/>
      <c r="BL517" s="6"/>
      <c r="BM517" s="6"/>
      <c r="BN517" s="6"/>
      <c r="BO517" s="6"/>
      <c r="BP517" s="6"/>
      <c r="BQ517" s="6"/>
      <c r="BR517" s="6"/>
      <c r="BS517" s="6"/>
      <c r="BT517" s="6"/>
      <c r="BU517" s="6"/>
      <c r="BV517" s="6"/>
      <c r="BW517" s="6"/>
    </row>
    <row r="518" spans="1:75" s="9" customFormat="1" ht="14.25" x14ac:dyDescent="0.2">
      <c r="A518" s="10"/>
      <c r="B518" s="8"/>
      <c r="R518" s="62"/>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c r="BA518" s="6"/>
      <c r="BB518" s="6"/>
      <c r="BC518" s="6"/>
      <c r="BD518" s="6"/>
      <c r="BE518" s="6"/>
      <c r="BF518" s="6"/>
      <c r="BG518" s="6"/>
      <c r="BH518" s="6"/>
      <c r="BI518" s="6"/>
      <c r="BJ518" s="6"/>
      <c r="BK518" s="6"/>
      <c r="BL518" s="6"/>
      <c r="BM518" s="6"/>
      <c r="BN518" s="6"/>
      <c r="BO518" s="6"/>
      <c r="BP518" s="6"/>
      <c r="BQ518" s="6"/>
      <c r="BR518" s="6"/>
      <c r="BS518" s="6"/>
      <c r="BT518" s="6"/>
      <c r="BU518" s="6"/>
      <c r="BV518" s="6"/>
      <c r="BW518" s="6"/>
    </row>
    <row r="519" spans="1:75" s="9" customFormat="1" ht="14.25" x14ac:dyDescent="0.2">
      <c r="A519" s="10"/>
      <c r="B519" s="8"/>
      <c r="R519" s="62"/>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6"/>
      <c r="AY519" s="6"/>
      <c r="AZ519" s="6"/>
      <c r="BA519" s="6"/>
      <c r="BB519" s="6"/>
      <c r="BC519" s="6"/>
      <c r="BD519" s="6"/>
      <c r="BE519" s="6"/>
      <c r="BF519" s="6"/>
      <c r="BG519" s="6"/>
      <c r="BH519" s="6"/>
      <c r="BI519" s="6"/>
      <c r="BJ519" s="6"/>
      <c r="BK519" s="6"/>
      <c r="BL519" s="6"/>
      <c r="BM519" s="6"/>
      <c r="BN519" s="6"/>
      <c r="BO519" s="6"/>
      <c r="BP519" s="6"/>
      <c r="BQ519" s="6"/>
      <c r="BR519" s="6"/>
      <c r="BS519" s="6"/>
      <c r="BT519" s="6"/>
      <c r="BU519" s="6"/>
      <c r="BV519" s="6"/>
      <c r="BW519" s="6"/>
    </row>
    <row r="520" spans="1:75" s="9" customFormat="1" ht="14.25" x14ac:dyDescent="0.2">
      <c r="A520" s="10"/>
      <c r="B520" s="8"/>
      <c r="R520" s="62"/>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c r="BA520" s="6"/>
      <c r="BB520" s="6"/>
      <c r="BC520" s="6"/>
      <c r="BD520" s="6"/>
      <c r="BE520" s="6"/>
      <c r="BF520" s="6"/>
      <c r="BG520" s="6"/>
      <c r="BH520" s="6"/>
      <c r="BI520" s="6"/>
      <c r="BJ520" s="6"/>
      <c r="BK520" s="6"/>
      <c r="BL520" s="6"/>
      <c r="BM520" s="6"/>
      <c r="BN520" s="6"/>
      <c r="BO520" s="6"/>
      <c r="BP520" s="6"/>
      <c r="BQ520" s="6"/>
      <c r="BR520" s="6"/>
      <c r="BS520" s="6"/>
      <c r="BT520" s="6"/>
      <c r="BU520" s="6"/>
      <c r="BV520" s="6"/>
      <c r="BW520" s="6"/>
    </row>
    <row r="521" spans="1:75" s="9" customFormat="1" ht="14.25" x14ac:dyDescent="0.2">
      <c r="A521" s="10"/>
      <c r="B521" s="8"/>
      <c r="R521" s="62"/>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6"/>
      <c r="AZ521" s="6"/>
      <c r="BA521" s="6"/>
      <c r="BB521" s="6"/>
      <c r="BC521" s="6"/>
      <c r="BD521" s="6"/>
      <c r="BE521" s="6"/>
      <c r="BF521" s="6"/>
      <c r="BG521" s="6"/>
      <c r="BH521" s="6"/>
      <c r="BI521" s="6"/>
      <c r="BJ521" s="6"/>
      <c r="BK521" s="6"/>
      <c r="BL521" s="6"/>
      <c r="BM521" s="6"/>
      <c r="BN521" s="6"/>
      <c r="BO521" s="6"/>
      <c r="BP521" s="6"/>
      <c r="BQ521" s="6"/>
      <c r="BR521" s="6"/>
      <c r="BS521" s="6"/>
      <c r="BT521" s="6"/>
      <c r="BU521" s="6"/>
      <c r="BV521" s="6"/>
      <c r="BW521" s="6"/>
    </row>
    <row r="522" spans="1:75" s="9" customFormat="1" ht="14.25" x14ac:dyDescent="0.2">
      <c r="A522" s="10"/>
      <c r="B522" s="8"/>
      <c r="R522" s="62"/>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c r="BA522" s="6"/>
      <c r="BB522" s="6"/>
      <c r="BC522" s="6"/>
      <c r="BD522" s="6"/>
      <c r="BE522" s="6"/>
      <c r="BF522" s="6"/>
      <c r="BG522" s="6"/>
      <c r="BH522" s="6"/>
      <c r="BI522" s="6"/>
      <c r="BJ522" s="6"/>
      <c r="BK522" s="6"/>
      <c r="BL522" s="6"/>
      <c r="BM522" s="6"/>
      <c r="BN522" s="6"/>
      <c r="BO522" s="6"/>
      <c r="BP522" s="6"/>
      <c r="BQ522" s="6"/>
      <c r="BR522" s="6"/>
      <c r="BS522" s="6"/>
      <c r="BT522" s="6"/>
      <c r="BU522" s="6"/>
      <c r="BV522" s="6"/>
      <c r="BW522" s="6"/>
    </row>
    <row r="523" spans="1:75" s="9" customFormat="1" ht="14.25" x14ac:dyDescent="0.2">
      <c r="A523" s="10"/>
      <c r="B523" s="8"/>
      <c r="R523" s="62"/>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c r="AY523" s="6"/>
      <c r="AZ523" s="6"/>
      <c r="BA523" s="6"/>
      <c r="BB523" s="6"/>
      <c r="BC523" s="6"/>
      <c r="BD523" s="6"/>
      <c r="BE523" s="6"/>
      <c r="BF523" s="6"/>
      <c r="BG523" s="6"/>
      <c r="BH523" s="6"/>
      <c r="BI523" s="6"/>
      <c r="BJ523" s="6"/>
      <c r="BK523" s="6"/>
      <c r="BL523" s="6"/>
      <c r="BM523" s="6"/>
      <c r="BN523" s="6"/>
      <c r="BO523" s="6"/>
      <c r="BP523" s="6"/>
      <c r="BQ523" s="6"/>
      <c r="BR523" s="6"/>
      <c r="BS523" s="6"/>
      <c r="BT523" s="6"/>
      <c r="BU523" s="6"/>
      <c r="BV523" s="6"/>
      <c r="BW523" s="6"/>
    </row>
    <row r="524" spans="1:75" s="9" customFormat="1" ht="14.25" x14ac:dyDescent="0.2">
      <c r="A524" s="10"/>
      <c r="B524" s="8"/>
      <c r="R524" s="62"/>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c r="AX524" s="6"/>
      <c r="AY524" s="6"/>
      <c r="AZ524" s="6"/>
      <c r="BA524" s="6"/>
      <c r="BB524" s="6"/>
      <c r="BC524" s="6"/>
      <c r="BD524" s="6"/>
      <c r="BE524" s="6"/>
      <c r="BF524" s="6"/>
      <c r="BG524" s="6"/>
      <c r="BH524" s="6"/>
      <c r="BI524" s="6"/>
      <c r="BJ524" s="6"/>
      <c r="BK524" s="6"/>
      <c r="BL524" s="6"/>
      <c r="BM524" s="6"/>
      <c r="BN524" s="6"/>
      <c r="BO524" s="6"/>
      <c r="BP524" s="6"/>
      <c r="BQ524" s="6"/>
      <c r="BR524" s="6"/>
      <c r="BS524" s="6"/>
      <c r="BT524" s="6"/>
      <c r="BU524" s="6"/>
      <c r="BV524" s="6"/>
      <c r="BW524" s="6"/>
    </row>
    <row r="525" spans="1:75" s="9" customFormat="1" ht="14.25" x14ac:dyDescent="0.2">
      <c r="A525" s="10"/>
      <c r="B525" s="8"/>
      <c r="R525" s="62"/>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6"/>
      <c r="AY525" s="6"/>
      <c r="AZ525" s="6"/>
      <c r="BA525" s="6"/>
      <c r="BB525" s="6"/>
      <c r="BC525" s="6"/>
      <c r="BD525" s="6"/>
      <c r="BE525" s="6"/>
      <c r="BF525" s="6"/>
      <c r="BG525" s="6"/>
      <c r="BH525" s="6"/>
      <c r="BI525" s="6"/>
      <c r="BJ525" s="6"/>
      <c r="BK525" s="6"/>
      <c r="BL525" s="6"/>
      <c r="BM525" s="6"/>
      <c r="BN525" s="6"/>
      <c r="BO525" s="6"/>
      <c r="BP525" s="6"/>
      <c r="BQ525" s="6"/>
      <c r="BR525" s="6"/>
      <c r="BS525" s="6"/>
      <c r="BT525" s="6"/>
      <c r="BU525" s="6"/>
      <c r="BV525" s="6"/>
      <c r="BW525" s="6"/>
    </row>
    <row r="526" spans="1:75" s="9" customFormat="1" ht="14.25" x14ac:dyDescent="0.2">
      <c r="A526" s="10"/>
      <c r="B526" s="8"/>
      <c r="R526" s="62"/>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c r="BA526" s="6"/>
      <c r="BB526" s="6"/>
      <c r="BC526" s="6"/>
      <c r="BD526" s="6"/>
      <c r="BE526" s="6"/>
      <c r="BF526" s="6"/>
      <c r="BG526" s="6"/>
      <c r="BH526" s="6"/>
      <c r="BI526" s="6"/>
      <c r="BJ526" s="6"/>
      <c r="BK526" s="6"/>
      <c r="BL526" s="6"/>
      <c r="BM526" s="6"/>
      <c r="BN526" s="6"/>
      <c r="BO526" s="6"/>
      <c r="BP526" s="6"/>
      <c r="BQ526" s="6"/>
      <c r="BR526" s="6"/>
      <c r="BS526" s="6"/>
      <c r="BT526" s="6"/>
      <c r="BU526" s="6"/>
      <c r="BV526" s="6"/>
      <c r="BW526" s="6"/>
    </row>
    <row r="527" spans="1:75" s="9" customFormat="1" ht="14.25" x14ac:dyDescent="0.2">
      <c r="A527" s="10"/>
      <c r="B527" s="8"/>
      <c r="R527" s="62"/>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6"/>
      <c r="AY527" s="6"/>
      <c r="AZ527" s="6"/>
      <c r="BA527" s="6"/>
      <c r="BB527" s="6"/>
      <c r="BC527" s="6"/>
      <c r="BD527" s="6"/>
      <c r="BE527" s="6"/>
      <c r="BF527" s="6"/>
      <c r="BG527" s="6"/>
      <c r="BH527" s="6"/>
      <c r="BI527" s="6"/>
      <c r="BJ527" s="6"/>
      <c r="BK527" s="6"/>
      <c r="BL527" s="6"/>
      <c r="BM527" s="6"/>
      <c r="BN527" s="6"/>
      <c r="BO527" s="6"/>
      <c r="BP527" s="6"/>
      <c r="BQ527" s="6"/>
      <c r="BR527" s="6"/>
      <c r="BS527" s="6"/>
      <c r="BT527" s="6"/>
      <c r="BU527" s="6"/>
      <c r="BV527" s="6"/>
      <c r="BW527" s="6"/>
    </row>
    <row r="528" spans="1:75" s="9" customFormat="1" ht="14.25" x14ac:dyDescent="0.2">
      <c r="A528" s="10"/>
      <c r="B528" s="8"/>
      <c r="R528" s="62"/>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c r="AX528" s="6"/>
      <c r="AY528" s="6"/>
      <c r="AZ528" s="6"/>
      <c r="BA528" s="6"/>
      <c r="BB528" s="6"/>
      <c r="BC528" s="6"/>
      <c r="BD528" s="6"/>
      <c r="BE528" s="6"/>
      <c r="BF528" s="6"/>
      <c r="BG528" s="6"/>
      <c r="BH528" s="6"/>
      <c r="BI528" s="6"/>
      <c r="BJ528" s="6"/>
      <c r="BK528" s="6"/>
      <c r="BL528" s="6"/>
      <c r="BM528" s="6"/>
      <c r="BN528" s="6"/>
      <c r="BO528" s="6"/>
      <c r="BP528" s="6"/>
      <c r="BQ528" s="6"/>
      <c r="BR528" s="6"/>
      <c r="BS528" s="6"/>
      <c r="BT528" s="6"/>
      <c r="BU528" s="6"/>
      <c r="BV528" s="6"/>
      <c r="BW528" s="6"/>
    </row>
    <row r="529" spans="1:75" s="9" customFormat="1" ht="14.25" x14ac:dyDescent="0.2">
      <c r="A529" s="10"/>
      <c r="B529" s="8"/>
      <c r="R529" s="62"/>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c r="AX529" s="6"/>
      <c r="AY529" s="6"/>
      <c r="AZ529" s="6"/>
      <c r="BA529" s="6"/>
      <c r="BB529" s="6"/>
      <c r="BC529" s="6"/>
      <c r="BD529" s="6"/>
      <c r="BE529" s="6"/>
      <c r="BF529" s="6"/>
      <c r="BG529" s="6"/>
      <c r="BH529" s="6"/>
      <c r="BI529" s="6"/>
      <c r="BJ529" s="6"/>
      <c r="BK529" s="6"/>
      <c r="BL529" s="6"/>
      <c r="BM529" s="6"/>
      <c r="BN529" s="6"/>
      <c r="BO529" s="6"/>
      <c r="BP529" s="6"/>
      <c r="BQ529" s="6"/>
      <c r="BR529" s="6"/>
      <c r="BS529" s="6"/>
      <c r="BT529" s="6"/>
      <c r="BU529" s="6"/>
      <c r="BV529" s="6"/>
      <c r="BW529" s="6"/>
    </row>
    <row r="530" spans="1:75" s="9" customFormat="1" ht="14.25" x14ac:dyDescent="0.2">
      <c r="A530" s="10"/>
      <c r="B530" s="8"/>
      <c r="R530" s="62"/>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6"/>
      <c r="AY530" s="6"/>
      <c r="AZ530" s="6"/>
      <c r="BA530" s="6"/>
      <c r="BB530" s="6"/>
      <c r="BC530" s="6"/>
      <c r="BD530" s="6"/>
      <c r="BE530" s="6"/>
      <c r="BF530" s="6"/>
      <c r="BG530" s="6"/>
      <c r="BH530" s="6"/>
      <c r="BI530" s="6"/>
      <c r="BJ530" s="6"/>
      <c r="BK530" s="6"/>
      <c r="BL530" s="6"/>
      <c r="BM530" s="6"/>
      <c r="BN530" s="6"/>
      <c r="BO530" s="6"/>
      <c r="BP530" s="6"/>
      <c r="BQ530" s="6"/>
      <c r="BR530" s="6"/>
      <c r="BS530" s="6"/>
      <c r="BT530" s="6"/>
      <c r="BU530" s="6"/>
      <c r="BV530" s="6"/>
      <c r="BW530" s="6"/>
    </row>
    <row r="531" spans="1:75" s="9" customFormat="1" ht="14.25" x14ac:dyDescent="0.2">
      <c r="A531" s="10"/>
      <c r="B531" s="8"/>
      <c r="R531" s="62"/>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c r="AX531" s="6"/>
      <c r="AY531" s="6"/>
      <c r="AZ531" s="6"/>
      <c r="BA531" s="6"/>
      <c r="BB531" s="6"/>
      <c r="BC531" s="6"/>
      <c r="BD531" s="6"/>
      <c r="BE531" s="6"/>
      <c r="BF531" s="6"/>
      <c r="BG531" s="6"/>
      <c r="BH531" s="6"/>
      <c r="BI531" s="6"/>
      <c r="BJ531" s="6"/>
      <c r="BK531" s="6"/>
      <c r="BL531" s="6"/>
      <c r="BM531" s="6"/>
      <c r="BN531" s="6"/>
      <c r="BO531" s="6"/>
      <c r="BP531" s="6"/>
      <c r="BQ531" s="6"/>
      <c r="BR531" s="6"/>
      <c r="BS531" s="6"/>
      <c r="BT531" s="6"/>
      <c r="BU531" s="6"/>
      <c r="BV531" s="6"/>
      <c r="BW531" s="6"/>
    </row>
    <row r="532" spans="1:75" s="9" customFormat="1" ht="14.25" x14ac:dyDescent="0.2">
      <c r="A532" s="10"/>
      <c r="B532" s="8"/>
      <c r="R532" s="62"/>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AW532" s="6"/>
      <c r="AX532" s="6"/>
      <c r="AY532" s="6"/>
      <c r="AZ532" s="6"/>
      <c r="BA532" s="6"/>
      <c r="BB532" s="6"/>
      <c r="BC532" s="6"/>
      <c r="BD532" s="6"/>
      <c r="BE532" s="6"/>
      <c r="BF532" s="6"/>
      <c r="BG532" s="6"/>
      <c r="BH532" s="6"/>
      <c r="BI532" s="6"/>
      <c r="BJ532" s="6"/>
      <c r="BK532" s="6"/>
      <c r="BL532" s="6"/>
      <c r="BM532" s="6"/>
      <c r="BN532" s="6"/>
      <c r="BO532" s="6"/>
      <c r="BP532" s="6"/>
      <c r="BQ532" s="6"/>
      <c r="BR532" s="6"/>
      <c r="BS532" s="6"/>
      <c r="BT532" s="6"/>
      <c r="BU532" s="6"/>
      <c r="BV532" s="6"/>
      <c r="BW532" s="6"/>
    </row>
    <row r="533" spans="1:75" s="9" customFormat="1" ht="14.25" x14ac:dyDescent="0.2">
      <c r="A533" s="10"/>
      <c r="B533" s="8"/>
      <c r="R533" s="62"/>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c r="AX533" s="6"/>
      <c r="AY533" s="6"/>
      <c r="AZ533" s="6"/>
      <c r="BA533" s="6"/>
      <c r="BB533" s="6"/>
      <c r="BC533" s="6"/>
      <c r="BD533" s="6"/>
      <c r="BE533" s="6"/>
      <c r="BF533" s="6"/>
      <c r="BG533" s="6"/>
      <c r="BH533" s="6"/>
      <c r="BI533" s="6"/>
      <c r="BJ533" s="6"/>
      <c r="BK533" s="6"/>
      <c r="BL533" s="6"/>
      <c r="BM533" s="6"/>
      <c r="BN533" s="6"/>
      <c r="BO533" s="6"/>
      <c r="BP533" s="6"/>
      <c r="BQ533" s="6"/>
      <c r="BR533" s="6"/>
      <c r="BS533" s="6"/>
      <c r="BT533" s="6"/>
      <c r="BU533" s="6"/>
      <c r="BV533" s="6"/>
      <c r="BW533" s="6"/>
    </row>
    <row r="534" spans="1:75" s="9" customFormat="1" ht="14.25" x14ac:dyDescent="0.2">
      <c r="A534" s="10"/>
      <c r="B534" s="8"/>
      <c r="R534" s="62"/>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c r="AX534" s="6"/>
      <c r="AY534" s="6"/>
      <c r="AZ534" s="6"/>
      <c r="BA534" s="6"/>
      <c r="BB534" s="6"/>
      <c r="BC534" s="6"/>
      <c r="BD534" s="6"/>
      <c r="BE534" s="6"/>
      <c r="BF534" s="6"/>
      <c r="BG534" s="6"/>
      <c r="BH534" s="6"/>
      <c r="BI534" s="6"/>
      <c r="BJ534" s="6"/>
      <c r="BK534" s="6"/>
      <c r="BL534" s="6"/>
      <c r="BM534" s="6"/>
      <c r="BN534" s="6"/>
      <c r="BO534" s="6"/>
      <c r="BP534" s="6"/>
      <c r="BQ534" s="6"/>
      <c r="BR534" s="6"/>
      <c r="BS534" s="6"/>
      <c r="BT534" s="6"/>
      <c r="BU534" s="6"/>
      <c r="BV534" s="6"/>
      <c r="BW534" s="6"/>
    </row>
    <row r="535" spans="1:75" s="9" customFormat="1" ht="14.25" x14ac:dyDescent="0.2">
      <c r="A535" s="10"/>
      <c r="B535" s="8"/>
      <c r="R535" s="62"/>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c r="AX535" s="6"/>
      <c r="AY535" s="6"/>
      <c r="AZ535" s="6"/>
      <c r="BA535" s="6"/>
      <c r="BB535" s="6"/>
      <c r="BC535" s="6"/>
      <c r="BD535" s="6"/>
      <c r="BE535" s="6"/>
      <c r="BF535" s="6"/>
      <c r="BG535" s="6"/>
      <c r="BH535" s="6"/>
      <c r="BI535" s="6"/>
      <c r="BJ535" s="6"/>
      <c r="BK535" s="6"/>
      <c r="BL535" s="6"/>
      <c r="BM535" s="6"/>
      <c r="BN535" s="6"/>
      <c r="BO535" s="6"/>
      <c r="BP535" s="6"/>
      <c r="BQ535" s="6"/>
      <c r="BR535" s="6"/>
      <c r="BS535" s="6"/>
      <c r="BT535" s="6"/>
      <c r="BU535" s="6"/>
      <c r="BV535" s="6"/>
      <c r="BW535" s="6"/>
    </row>
    <row r="536" spans="1:75" s="9" customFormat="1" ht="14.25" x14ac:dyDescent="0.2">
      <c r="A536" s="10"/>
      <c r="B536" s="8"/>
      <c r="R536" s="62"/>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c r="AX536" s="6"/>
      <c r="AY536" s="6"/>
      <c r="AZ536" s="6"/>
      <c r="BA536" s="6"/>
      <c r="BB536" s="6"/>
      <c r="BC536" s="6"/>
      <c r="BD536" s="6"/>
      <c r="BE536" s="6"/>
      <c r="BF536" s="6"/>
      <c r="BG536" s="6"/>
      <c r="BH536" s="6"/>
      <c r="BI536" s="6"/>
      <c r="BJ536" s="6"/>
      <c r="BK536" s="6"/>
      <c r="BL536" s="6"/>
      <c r="BM536" s="6"/>
      <c r="BN536" s="6"/>
      <c r="BO536" s="6"/>
      <c r="BP536" s="6"/>
      <c r="BQ536" s="6"/>
      <c r="BR536" s="6"/>
      <c r="BS536" s="6"/>
      <c r="BT536" s="6"/>
      <c r="BU536" s="6"/>
      <c r="BV536" s="6"/>
      <c r="BW536" s="6"/>
    </row>
    <row r="537" spans="1:75" s="9" customFormat="1" ht="14.25" x14ac:dyDescent="0.2">
      <c r="A537" s="10"/>
      <c r="B537" s="8"/>
      <c r="R537" s="62"/>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c r="AX537" s="6"/>
      <c r="AY537" s="6"/>
      <c r="AZ537" s="6"/>
      <c r="BA537" s="6"/>
      <c r="BB537" s="6"/>
      <c r="BC537" s="6"/>
      <c r="BD537" s="6"/>
      <c r="BE537" s="6"/>
      <c r="BF537" s="6"/>
      <c r="BG537" s="6"/>
      <c r="BH537" s="6"/>
      <c r="BI537" s="6"/>
      <c r="BJ537" s="6"/>
      <c r="BK537" s="6"/>
      <c r="BL537" s="6"/>
      <c r="BM537" s="6"/>
      <c r="BN537" s="6"/>
      <c r="BO537" s="6"/>
      <c r="BP537" s="6"/>
      <c r="BQ537" s="6"/>
      <c r="BR537" s="6"/>
      <c r="BS537" s="6"/>
      <c r="BT537" s="6"/>
      <c r="BU537" s="6"/>
      <c r="BV537" s="6"/>
      <c r="BW537" s="6"/>
    </row>
    <row r="538" spans="1:75" s="9" customFormat="1" ht="14.25" x14ac:dyDescent="0.2">
      <c r="A538" s="10"/>
      <c r="B538" s="8"/>
      <c r="R538" s="62"/>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c r="AW538" s="6"/>
      <c r="AX538" s="6"/>
      <c r="AY538" s="6"/>
      <c r="AZ538" s="6"/>
      <c r="BA538" s="6"/>
      <c r="BB538" s="6"/>
      <c r="BC538" s="6"/>
      <c r="BD538" s="6"/>
      <c r="BE538" s="6"/>
      <c r="BF538" s="6"/>
      <c r="BG538" s="6"/>
      <c r="BH538" s="6"/>
      <c r="BI538" s="6"/>
      <c r="BJ538" s="6"/>
      <c r="BK538" s="6"/>
      <c r="BL538" s="6"/>
      <c r="BM538" s="6"/>
      <c r="BN538" s="6"/>
      <c r="BO538" s="6"/>
      <c r="BP538" s="6"/>
      <c r="BQ538" s="6"/>
      <c r="BR538" s="6"/>
      <c r="BS538" s="6"/>
      <c r="BT538" s="6"/>
      <c r="BU538" s="6"/>
      <c r="BV538" s="6"/>
      <c r="BW538" s="6"/>
    </row>
    <row r="539" spans="1:75" s="9" customFormat="1" ht="14.25" x14ac:dyDescent="0.2">
      <c r="A539" s="10"/>
      <c r="B539" s="8"/>
      <c r="R539" s="62"/>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c r="AY539" s="6"/>
      <c r="AZ539" s="6"/>
      <c r="BA539" s="6"/>
      <c r="BB539" s="6"/>
      <c r="BC539" s="6"/>
      <c r="BD539" s="6"/>
      <c r="BE539" s="6"/>
      <c r="BF539" s="6"/>
      <c r="BG539" s="6"/>
      <c r="BH539" s="6"/>
      <c r="BI539" s="6"/>
      <c r="BJ539" s="6"/>
      <c r="BK539" s="6"/>
      <c r="BL539" s="6"/>
      <c r="BM539" s="6"/>
      <c r="BN539" s="6"/>
      <c r="BO539" s="6"/>
      <c r="BP539" s="6"/>
      <c r="BQ539" s="6"/>
      <c r="BR539" s="6"/>
      <c r="BS539" s="6"/>
      <c r="BT539" s="6"/>
      <c r="BU539" s="6"/>
      <c r="BV539" s="6"/>
      <c r="BW539" s="6"/>
    </row>
    <row r="540" spans="1:75" s="9" customFormat="1" ht="14.25" x14ac:dyDescent="0.2">
      <c r="A540" s="10"/>
      <c r="B540" s="8"/>
      <c r="R540" s="62"/>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c r="AX540" s="6"/>
      <c r="AY540" s="6"/>
      <c r="AZ540" s="6"/>
      <c r="BA540" s="6"/>
      <c r="BB540" s="6"/>
      <c r="BC540" s="6"/>
      <c r="BD540" s="6"/>
      <c r="BE540" s="6"/>
      <c r="BF540" s="6"/>
      <c r="BG540" s="6"/>
      <c r="BH540" s="6"/>
      <c r="BI540" s="6"/>
      <c r="BJ540" s="6"/>
      <c r="BK540" s="6"/>
      <c r="BL540" s="6"/>
      <c r="BM540" s="6"/>
      <c r="BN540" s="6"/>
      <c r="BO540" s="6"/>
      <c r="BP540" s="6"/>
      <c r="BQ540" s="6"/>
      <c r="BR540" s="6"/>
      <c r="BS540" s="6"/>
      <c r="BT540" s="6"/>
      <c r="BU540" s="6"/>
      <c r="BV540" s="6"/>
      <c r="BW540" s="6"/>
    </row>
    <row r="541" spans="1:75" s="9" customFormat="1" ht="14.25" x14ac:dyDescent="0.2">
      <c r="A541" s="10"/>
      <c r="B541" s="8"/>
      <c r="R541" s="62"/>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AW541" s="6"/>
      <c r="AX541" s="6"/>
      <c r="AY541" s="6"/>
      <c r="AZ541" s="6"/>
      <c r="BA541" s="6"/>
      <c r="BB541" s="6"/>
      <c r="BC541" s="6"/>
      <c r="BD541" s="6"/>
      <c r="BE541" s="6"/>
      <c r="BF541" s="6"/>
      <c r="BG541" s="6"/>
      <c r="BH541" s="6"/>
      <c r="BI541" s="6"/>
      <c r="BJ541" s="6"/>
      <c r="BK541" s="6"/>
      <c r="BL541" s="6"/>
      <c r="BM541" s="6"/>
      <c r="BN541" s="6"/>
      <c r="BO541" s="6"/>
      <c r="BP541" s="6"/>
      <c r="BQ541" s="6"/>
      <c r="BR541" s="6"/>
      <c r="BS541" s="6"/>
      <c r="BT541" s="6"/>
      <c r="BU541" s="6"/>
      <c r="BV541" s="6"/>
      <c r="BW541" s="6"/>
    </row>
    <row r="542" spans="1:75" s="9" customFormat="1" ht="14.25" x14ac:dyDescent="0.2">
      <c r="A542" s="10"/>
      <c r="B542" s="8"/>
      <c r="R542" s="62"/>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c r="AW542" s="6"/>
      <c r="AX542" s="6"/>
      <c r="AY542" s="6"/>
      <c r="AZ542" s="6"/>
      <c r="BA542" s="6"/>
      <c r="BB542" s="6"/>
      <c r="BC542" s="6"/>
      <c r="BD542" s="6"/>
      <c r="BE542" s="6"/>
      <c r="BF542" s="6"/>
      <c r="BG542" s="6"/>
      <c r="BH542" s="6"/>
      <c r="BI542" s="6"/>
      <c r="BJ542" s="6"/>
      <c r="BK542" s="6"/>
      <c r="BL542" s="6"/>
      <c r="BM542" s="6"/>
      <c r="BN542" s="6"/>
      <c r="BO542" s="6"/>
      <c r="BP542" s="6"/>
      <c r="BQ542" s="6"/>
      <c r="BR542" s="6"/>
      <c r="BS542" s="6"/>
      <c r="BT542" s="6"/>
      <c r="BU542" s="6"/>
      <c r="BV542" s="6"/>
      <c r="BW542" s="6"/>
    </row>
    <row r="543" spans="1:75" s="9" customFormat="1" ht="14.25" x14ac:dyDescent="0.2">
      <c r="A543" s="10"/>
      <c r="B543" s="8"/>
      <c r="R543" s="62"/>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AW543" s="6"/>
      <c r="AX543" s="6"/>
      <c r="AY543" s="6"/>
      <c r="AZ543" s="6"/>
      <c r="BA543" s="6"/>
      <c r="BB543" s="6"/>
      <c r="BC543" s="6"/>
      <c r="BD543" s="6"/>
      <c r="BE543" s="6"/>
      <c r="BF543" s="6"/>
      <c r="BG543" s="6"/>
      <c r="BH543" s="6"/>
      <c r="BI543" s="6"/>
      <c r="BJ543" s="6"/>
      <c r="BK543" s="6"/>
      <c r="BL543" s="6"/>
      <c r="BM543" s="6"/>
      <c r="BN543" s="6"/>
      <c r="BO543" s="6"/>
      <c r="BP543" s="6"/>
      <c r="BQ543" s="6"/>
      <c r="BR543" s="6"/>
      <c r="BS543" s="6"/>
      <c r="BT543" s="6"/>
      <c r="BU543" s="6"/>
      <c r="BV543" s="6"/>
      <c r="BW543" s="6"/>
    </row>
    <row r="544" spans="1:75" s="9" customFormat="1" ht="14.25" x14ac:dyDescent="0.2">
      <c r="A544" s="10"/>
      <c r="B544" s="8"/>
      <c r="R544" s="62"/>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AW544" s="6"/>
      <c r="AX544" s="6"/>
      <c r="AY544" s="6"/>
      <c r="AZ544" s="6"/>
      <c r="BA544" s="6"/>
      <c r="BB544" s="6"/>
      <c r="BC544" s="6"/>
      <c r="BD544" s="6"/>
      <c r="BE544" s="6"/>
      <c r="BF544" s="6"/>
      <c r="BG544" s="6"/>
      <c r="BH544" s="6"/>
      <c r="BI544" s="6"/>
      <c r="BJ544" s="6"/>
      <c r="BK544" s="6"/>
      <c r="BL544" s="6"/>
      <c r="BM544" s="6"/>
      <c r="BN544" s="6"/>
      <c r="BO544" s="6"/>
      <c r="BP544" s="6"/>
      <c r="BQ544" s="6"/>
      <c r="BR544" s="6"/>
      <c r="BS544" s="6"/>
      <c r="BT544" s="6"/>
      <c r="BU544" s="6"/>
      <c r="BV544" s="6"/>
      <c r="BW544" s="6"/>
    </row>
    <row r="545" spans="1:75" s="9" customFormat="1" ht="14.25" x14ac:dyDescent="0.2">
      <c r="A545" s="10"/>
      <c r="B545" s="8"/>
      <c r="R545" s="62"/>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AW545" s="6"/>
      <c r="AX545" s="6"/>
      <c r="AY545" s="6"/>
      <c r="AZ545" s="6"/>
      <c r="BA545" s="6"/>
      <c r="BB545" s="6"/>
      <c r="BC545" s="6"/>
      <c r="BD545" s="6"/>
      <c r="BE545" s="6"/>
      <c r="BF545" s="6"/>
      <c r="BG545" s="6"/>
      <c r="BH545" s="6"/>
      <c r="BI545" s="6"/>
      <c r="BJ545" s="6"/>
      <c r="BK545" s="6"/>
      <c r="BL545" s="6"/>
      <c r="BM545" s="6"/>
      <c r="BN545" s="6"/>
      <c r="BO545" s="6"/>
      <c r="BP545" s="6"/>
      <c r="BQ545" s="6"/>
      <c r="BR545" s="6"/>
      <c r="BS545" s="6"/>
      <c r="BT545" s="6"/>
      <c r="BU545" s="6"/>
      <c r="BV545" s="6"/>
      <c r="BW545" s="6"/>
    </row>
    <row r="546" spans="1:75" s="9" customFormat="1" ht="14.25" x14ac:dyDescent="0.2">
      <c r="A546" s="10"/>
      <c r="B546" s="8"/>
      <c r="R546" s="62"/>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6"/>
      <c r="BJ546" s="6"/>
      <c r="BK546" s="6"/>
      <c r="BL546" s="6"/>
      <c r="BM546" s="6"/>
      <c r="BN546" s="6"/>
      <c r="BO546" s="6"/>
      <c r="BP546" s="6"/>
      <c r="BQ546" s="6"/>
      <c r="BR546" s="6"/>
      <c r="BS546" s="6"/>
      <c r="BT546" s="6"/>
      <c r="BU546" s="6"/>
      <c r="BV546" s="6"/>
      <c r="BW546" s="6"/>
    </row>
    <row r="547" spans="1:75" s="9" customFormat="1" ht="14.25" x14ac:dyDescent="0.2">
      <c r="A547" s="10"/>
      <c r="B547" s="8"/>
      <c r="R547" s="62"/>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AW547" s="6"/>
      <c r="AX547" s="6"/>
      <c r="AY547" s="6"/>
      <c r="AZ547" s="6"/>
      <c r="BA547" s="6"/>
      <c r="BB547" s="6"/>
      <c r="BC547" s="6"/>
      <c r="BD547" s="6"/>
      <c r="BE547" s="6"/>
      <c r="BF547" s="6"/>
      <c r="BG547" s="6"/>
      <c r="BH547" s="6"/>
      <c r="BI547" s="6"/>
      <c r="BJ547" s="6"/>
      <c r="BK547" s="6"/>
      <c r="BL547" s="6"/>
      <c r="BM547" s="6"/>
      <c r="BN547" s="6"/>
      <c r="BO547" s="6"/>
      <c r="BP547" s="6"/>
      <c r="BQ547" s="6"/>
      <c r="BR547" s="6"/>
      <c r="BS547" s="6"/>
      <c r="BT547" s="6"/>
      <c r="BU547" s="6"/>
      <c r="BV547" s="6"/>
      <c r="BW547" s="6"/>
    </row>
    <row r="548" spans="1:75" s="9" customFormat="1" ht="14.25" x14ac:dyDescent="0.2">
      <c r="A548" s="10"/>
      <c r="B548" s="8"/>
      <c r="R548" s="62"/>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c r="AW548" s="6"/>
      <c r="AX548" s="6"/>
      <c r="AY548" s="6"/>
      <c r="AZ548" s="6"/>
      <c r="BA548" s="6"/>
      <c r="BB548" s="6"/>
      <c r="BC548" s="6"/>
      <c r="BD548" s="6"/>
      <c r="BE548" s="6"/>
      <c r="BF548" s="6"/>
      <c r="BG548" s="6"/>
      <c r="BH548" s="6"/>
      <c r="BI548" s="6"/>
      <c r="BJ548" s="6"/>
      <c r="BK548" s="6"/>
      <c r="BL548" s="6"/>
      <c r="BM548" s="6"/>
      <c r="BN548" s="6"/>
      <c r="BO548" s="6"/>
      <c r="BP548" s="6"/>
      <c r="BQ548" s="6"/>
      <c r="BR548" s="6"/>
      <c r="BS548" s="6"/>
      <c r="BT548" s="6"/>
      <c r="BU548" s="6"/>
      <c r="BV548" s="6"/>
      <c r="BW548" s="6"/>
    </row>
    <row r="549" spans="1:75" s="9" customFormat="1" ht="14.25" x14ac:dyDescent="0.2">
      <c r="A549" s="10"/>
      <c r="B549" s="8"/>
      <c r="R549" s="62"/>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c r="AW549" s="6"/>
      <c r="AX549" s="6"/>
      <c r="AY549" s="6"/>
      <c r="AZ549" s="6"/>
      <c r="BA549" s="6"/>
      <c r="BB549" s="6"/>
      <c r="BC549" s="6"/>
      <c r="BD549" s="6"/>
      <c r="BE549" s="6"/>
      <c r="BF549" s="6"/>
      <c r="BG549" s="6"/>
      <c r="BH549" s="6"/>
      <c r="BI549" s="6"/>
      <c r="BJ549" s="6"/>
      <c r="BK549" s="6"/>
      <c r="BL549" s="6"/>
      <c r="BM549" s="6"/>
      <c r="BN549" s="6"/>
      <c r="BO549" s="6"/>
      <c r="BP549" s="6"/>
      <c r="BQ549" s="6"/>
      <c r="BR549" s="6"/>
      <c r="BS549" s="6"/>
      <c r="BT549" s="6"/>
      <c r="BU549" s="6"/>
      <c r="BV549" s="6"/>
      <c r="BW549" s="6"/>
    </row>
    <row r="550" spans="1:75" s="9" customFormat="1" ht="14.25" x14ac:dyDescent="0.2">
      <c r="A550" s="10"/>
      <c r="B550" s="8"/>
      <c r="R550" s="62"/>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c r="AW550" s="6"/>
      <c r="AX550" s="6"/>
      <c r="AY550" s="6"/>
      <c r="AZ550" s="6"/>
      <c r="BA550" s="6"/>
      <c r="BB550" s="6"/>
      <c r="BC550" s="6"/>
      <c r="BD550" s="6"/>
      <c r="BE550" s="6"/>
      <c r="BF550" s="6"/>
      <c r="BG550" s="6"/>
      <c r="BH550" s="6"/>
      <c r="BI550" s="6"/>
      <c r="BJ550" s="6"/>
      <c r="BK550" s="6"/>
      <c r="BL550" s="6"/>
      <c r="BM550" s="6"/>
      <c r="BN550" s="6"/>
      <c r="BO550" s="6"/>
      <c r="BP550" s="6"/>
      <c r="BQ550" s="6"/>
      <c r="BR550" s="6"/>
      <c r="BS550" s="6"/>
      <c r="BT550" s="6"/>
      <c r="BU550" s="6"/>
      <c r="BV550" s="6"/>
      <c r="BW550" s="6"/>
    </row>
    <row r="551" spans="1:75" s="9" customFormat="1" ht="14.25" x14ac:dyDescent="0.2">
      <c r="A551" s="10"/>
      <c r="B551" s="8"/>
      <c r="R551" s="62"/>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c r="AW551" s="6"/>
      <c r="AX551" s="6"/>
      <c r="AY551" s="6"/>
      <c r="AZ551" s="6"/>
      <c r="BA551" s="6"/>
      <c r="BB551" s="6"/>
      <c r="BC551" s="6"/>
      <c r="BD551" s="6"/>
      <c r="BE551" s="6"/>
      <c r="BF551" s="6"/>
      <c r="BG551" s="6"/>
      <c r="BH551" s="6"/>
      <c r="BI551" s="6"/>
      <c r="BJ551" s="6"/>
      <c r="BK551" s="6"/>
      <c r="BL551" s="6"/>
      <c r="BM551" s="6"/>
      <c r="BN551" s="6"/>
      <c r="BO551" s="6"/>
      <c r="BP551" s="6"/>
      <c r="BQ551" s="6"/>
      <c r="BR551" s="6"/>
      <c r="BS551" s="6"/>
      <c r="BT551" s="6"/>
      <c r="BU551" s="6"/>
      <c r="BV551" s="6"/>
      <c r="BW551" s="6"/>
    </row>
    <row r="552" spans="1:75" s="9" customFormat="1" ht="14.25" x14ac:dyDescent="0.2">
      <c r="A552" s="10"/>
      <c r="B552" s="8"/>
      <c r="R552" s="62"/>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c r="AW552" s="6"/>
      <c r="AX552" s="6"/>
      <c r="AY552" s="6"/>
      <c r="AZ552" s="6"/>
      <c r="BA552" s="6"/>
      <c r="BB552" s="6"/>
      <c r="BC552" s="6"/>
      <c r="BD552" s="6"/>
      <c r="BE552" s="6"/>
      <c r="BF552" s="6"/>
      <c r="BG552" s="6"/>
      <c r="BH552" s="6"/>
      <c r="BI552" s="6"/>
      <c r="BJ552" s="6"/>
      <c r="BK552" s="6"/>
      <c r="BL552" s="6"/>
      <c r="BM552" s="6"/>
      <c r="BN552" s="6"/>
      <c r="BO552" s="6"/>
      <c r="BP552" s="6"/>
      <c r="BQ552" s="6"/>
      <c r="BR552" s="6"/>
      <c r="BS552" s="6"/>
      <c r="BT552" s="6"/>
      <c r="BU552" s="6"/>
      <c r="BV552" s="6"/>
      <c r="BW552" s="6"/>
    </row>
    <row r="553" spans="1:75" s="9" customFormat="1" ht="14.25" x14ac:dyDescent="0.2">
      <c r="A553" s="10"/>
      <c r="B553" s="8"/>
      <c r="R553" s="62"/>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c r="AW553" s="6"/>
      <c r="AX553" s="6"/>
      <c r="AY553" s="6"/>
      <c r="AZ553" s="6"/>
      <c r="BA553" s="6"/>
      <c r="BB553" s="6"/>
      <c r="BC553" s="6"/>
      <c r="BD553" s="6"/>
      <c r="BE553" s="6"/>
      <c r="BF553" s="6"/>
      <c r="BG553" s="6"/>
      <c r="BH553" s="6"/>
      <c r="BI553" s="6"/>
      <c r="BJ553" s="6"/>
      <c r="BK553" s="6"/>
      <c r="BL553" s="6"/>
      <c r="BM553" s="6"/>
      <c r="BN553" s="6"/>
      <c r="BO553" s="6"/>
      <c r="BP553" s="6"/>
      <c r="BQ553" s="6"/>
      <c r="BR553" s="6"/>
      <c r="BS553" s="6"/>
      <c r="BT553" s="6"/>
      <c r="BU553" s="6"/>
      <c r="BV553" s="6"/>
      <c r="BW553" s="6"/>
    </row>
    <row r="554" spans="1:75" s="9" customFormat="1" ht="14.25" x14ac:dyDescent="0.2">
      <c r="A554" s="10"/>
      <c r="B554" s="8"/>
      <c r="R554" s="62"/>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c r="AW554" s="6"/>
      <c r="AX554" s="6"/>
      <c r="AY554" s="6"/>
      <c r="AZ554" s="6"/>
      <c r="BA554" s="6"/>
      <c r="BB554" s="6"/>
      <c r="BC554" s="6"/>
      <c r="BD554" s="6"/>
      <c r="BE554" s="6"/>
      <c r="BF554" s="6"/>
      <c r="BG554" s="6"/>
      <c r="BH554" s="6"/>
      <c r="BI554" s="6"/>
      <c r="BJ554" s="6"/>
      <c r="BK554" s="6"/>
      <c r="BL554" s="6"/>
      <c r="BM554" s="6"/>
      <c r="BN554" s="6"/>
      <c r="BO554" s="6"/>
      <c r="BP554" s="6"/>
      <c r="BQ554" s="6"/>
      <c r="BR554" s="6"/>
      <c r="BS554" s="6"/>
      <c r="BT554" s="6"/>
      <c r="BU554" s="6"/>
      <c r="BV554" s="6"/>
      <c r="BW554" s="6"/>
    </row>
    <row r="555" spans="1:75" s="9" customFormat="1" ht="14.25" x14ac:dyDescent="0.2">
      <c r="A555" s="10"/>
      <c r="B555" s="8"/>
      <c r="R555" s="62"/>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c r="AW555" s="6"/>
      <c r="AX555" s="6"/>
      <c r="AY555" s="6"/>
      <c r="AZ555" s="6"/>
      <c r="BA555" s="6"/>
      <c r="BB555" s="6"/>
      <c r="BC555" s="6"/>
      <c r="BD555" s="6"/>
      <c r="BE555" s="6"/>
      <c r="BF555" s="6"/>
      <c r="BG555" s="6"/>
      <c r="BH555" s="6"/>
      <c r="BI555" s="6"/>
      <c r="BJ555" s="6"/>
      <c r="BK555" s="6"/>
      <c r="BL555" s="6"/>
      <c r="BM555" s="6"/>
      <c r="BN555" s="6"/>
      <c r="BO555" s="6"/>
      <c r="BP555" s="6"/>
      <c r="BQ555" s="6"/>
      <c r="BR555" s="6"/>
      <c r="BS555" s="6"/>
      <c r="BT555" s="6"/>
      <c r="BU555" s="6"/>
      <c r="BV555" s="6"/>
      <c r="BW555" s="6"/>
    </row>
    <row r="556" spans="1:75" s="9" customFormat="1" ht="14.25" x14ac:dyDescent="0.2">
      <c r="A556" s="10"/>
      <c r="B556" s="8"/>
      <c r="R556" s="62"/>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c r="AW556" s="6"/>
      <c r="AX556" s="6"/>
      <c r="AY556" s="6"/>
      <c r="AZ556" s="6"/>
      <c r="BA556" s="6"/>
      <c r="BB556" s="6"/>
      <c r="BC556" s="6"/>
      <c r="BD556" s="6"/>
      <c r="BE556" s="6"/>
      <c r="BF556" s="6"/>
      <c r="BG556" s="6"/>
      <c r="BH556" s="6"/>
      <c r="BI556" s="6"/>
      <c r="BJ556" s="6"/>
      <c r="BK556" s="6"/>
      <c r="BL556" s="6"/>
      <c r="BM556" s="6"/>
      <c r="BN556" s="6"/>
      <c r="BO556" s="6"/>
      <c r="BP556" s="6"/>
      <c r="BQ556" s="6"/>
      <c r="BR556" s="6"/>
      <c r="BS556" s="6"/>
      <c r="BT556" s="6"/>
      <c r="BU556" s="6"/>
      <c r="BV556" s="6"/>
      <c r="BW556" s="6"/>
    </row>
    <row r="557" spans="1:75" s="9" customFormat="1" ht="14.25" x14ac:dyDescent="0.2">
      <c r="A557" s="10"/>
      <c r="B557" s="8"/>
      <c r="R557" s="62"/>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c r="AW557" s="6"/>
      <c r="AX557" s="6"/>
      <c r="AY557" s="6"/>
      <c r="AZ557" s="6"/>
      <c r="BA557" s="6"/>
      <c r="BB557" s="6"/>
      <c r="BC557" s="6"/>
      <c r="BD557" s="6"/>
      <c r="BE557" s="6"/>
      <c r="BF557" s="6"/>
      <c r="BG557" s="6"/>
      <c r="BH557" s="6"/>
      <c r="BI557" s="6"/>
      <c r="BJ557" s="6"/>
      <c r="BK557" s="6"/>
      <c r="BL557" s="6"/>
      <c r="BM557" s="6"/>
      <c r="BN557" s="6"/>
      <c r="BO557" s="6"/>
      <c r="BP557" s="6"/>
      <c r="BQ557" s="6"/>
      <c r="BR557" s="6"/>
      <c r="BS557" s="6"/>
      <c r="BT557" s="6"/>
      <c r="BU557" s="6"/>
      <c r="BV557" s="6"/>
      <c r="BW557" s="6"/>
    </row>
    <row r="558" spans="1:75" s="9" customFormat="1" ht="14.25" x14ac:dyDescent="0.2">
      <c r="A558" s="10"/>
      <c r="B558" s="8"/>
      <c r="R558" s="62"/>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c r="AW558" s="6"/>
      <c r="AX558" s="6"/>
      <c r="AY558" s="6"/>
      <c r="AZ558" s="6"/>
      <c r="BA558" s="6"/>
      <c r="BB558" s="6"/>
      <c r="BC558" s="6"/>
      <c r="BD558" s="6"/>
      <c r="BE558" s="6"/>
      <c r="BF558" s="6"/>
      <c r="BG558" s="6"/>
      <c r="BH558" s="6"/>
      <c r="BI558" s="6"/>
      <c r="BJ558" s="6"/>
      <c r="BK558" s="6"/>
      <c r="BL558" s="6"/>
      <c r="BM558" s="6"/>
      <c r="BN558" s="6"/>
      <c r="BO558" s="6"/>
      <c r="BP558" s="6"/>
      <c r="BQ558" s="6"/>
      <c r="BR558" s="6"/>
      <c r="BS558" s="6"/>
      <c r="BT558" s="6"/>
      <c r="BU558" s="6"/>
      <c r="BV558" s="6"/>
      <c r="BW558" s="6"/>
    </row>
    <row r="559" spans="1:75" s="9" customFormat="1" ht="14.25" x14ac:dyDescent="0.2">
      <c r="A559" s="10"/>
      <c r="B559" s="8"/>
      <c r="R559" s="62"/>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c r="AW559" s="6"/>
      <c r="AX559" s="6"/>
      <c r="AY559" s="6"/>
      <c r="AZ559" s="6"/>
      <c r="BA559" s="6"/>
      <c r="BB559" s="6"/>
      <c r="BC559" s="6"/>
      <c r="BD559" s="6"/>
      <c r="BE559" s="6"/>
      <c r="BF559" s="6"/>
      <c r="BG559" s="6"/>
      <c r="BH559" s="6"/>
      <c r="BI559" s="6"/>
      <c r="BJ559" s="6"/>
      <c r="BK559" s="6"/>
      <c r="BL559" s="6"/>
      <c r="BM559" s="6"/>
      <c r="BN559" s="6"/>
      <c r="BO559" s="6"/>
      <c r="BP559" s="6"/>
      <c r="BQ559" s="6"/>
      <c r="BR559" s="6"/>
      <c r="BS559" s="6"/>
      <c r="BT559" s="6"/>
      <c r="BU559" s="6"/>
      <c r="BV559" s="6"/>
      <c r="BW559" s="6"/>
    </row>
    <row r="560" spans="1:75" s="9" customFormat="1" ht="14.25" x14ac:dyDescent="0.2">
      <c r="A560" s="10"/>
      <c r="B560" s="8"/>
      <c r="R560" s="62"/>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c r="AW560" s="6"/>
      <c r="AX560" s="6"/>
      <c r="AY560" s="6"/>
      <c r="AZ560" s="6"/>
      <c r="BA560" s="6"/>
      <c r="BB560" s="6"/>
      <c r="BC560" s="6"/>
      <c r="BD560" s="6"/>
      <c r="BE560" s="6"/>
      <c r="BF560" s="6"/>
      <c r="BG560" s="6"/>
      <c r="BH560" s="6"/>
      <c r="BI560" s="6"/>
      <c r="BJ560" s="6"/>
      <c r="BK560" s="6"/>
      <c r="BL560" s="6"/>
      <c r="BM560" s="6"/>
      <c r="BN560" s="6"/>
      <c r="BO560" s="6"/>
      <c r="BP560" s="6"/>
      <c r="BQ560" s="6"/>
      <c r="BR560" s="6"/>
      <c r="BS560" s="6"/>
      <c r="BT560" s="6"/>
      <c r="BU560" s="6"/>
      <c r="BV560" s="6"/>
      <c r="BW560" s="6"/>
    </row>
    <row r="561" spans="1:75" s="9" customFormat="1" ht="14.25" x14ac:dyDescent="0.2">
      <c r="A561" s="10"/>
      <c r="B561" s="8"/>
      <c r="R561" s="62"/>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c r="AW561" s="6"/>
      <c r="AX561" s="6"/>
      <c r="AY561" s="6"/>
      <c r="AZ561" s="6"/>
      <c r="BA561" s="6"/>
      <c r="BB561" s="6"/>
      <c r="BC561" s="6"/>
      <c r="BD561" s="6"/>
      <c r="BE561" s="6"/>
      <c r="BF561" s="6"/>
      <c r="BG561" s="6"/>
      <c r="BH561" s="6"/>
      <c r="BI561" s="6"/>
      <c r="BJ561" s="6"/>
      <c r="BK561" s="6"/>
      <c r="BL561" s="6"/>
      <c r="BM561" s="6"/>
      <c r="BN561" s="6"/>
      <c r="BO561" s="6"/>
      <c r="BP561" s="6"/>
      <c r="BQ561" s="6"/>
      <c r="BR561" s="6"/>
      <c r="BS561" s="6"/>
      <c r="BT561" s="6"/>
      <c r="BU561" s="6"/>
      <c r="BV561" s="6"/>
      <c r="BW561" s="6"/>
    </row>
    <row r="562" spans="1:75" s="9" customFormat="1" ht="14.25" x14ac:dyDescent="0.2">
      <c r="A562" s="10"/>
      <c r="B562" s="8"/>
      <c r="R562" s="62"/>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c r="AW562" s="6"/>
      <c r="AX562" s="6"/>
      <c r="AY562" s="6"/>
      <c r="AZ562" s="6"/>
      <c r="BA562" s="6"/>
      <c r="BB562" s="6"/>
      <c r="BC562" s="6"/>
      <c r="BD562" s="6"/>
      <c r="BE562" s="6"/>
      <c r="BF562" s="6"/>
      <c r="BG562" s="6"/>
      <c r="BH562" s="6"/>
      <c r="BI562" s="6"/>
      <c r="BJ562" s="6"/>
      <c r="BK562" s="6"/>
      <c r="BL562" s="6"/>
      <c r="BM562" s="6"/>
      <c r="BN562" s="6"/>
      <c r="BO562" s="6"/>
      <c r="BP562" s="6"/>
      <c r="BQ562" s="6"/>
      <c r="BR562" s="6"/>
      <c r="BS562" s="6"/>
      <c r="BT562" s="6"/>
      <c r="BU562" s="6"/>
      <c r="BV562" s="6"/>
      <c r="BW562" s="6"/>
    </row>
    <row r="563" spans="1:75" s="9" customFormat="1" ht="14.25" x14ac:dyDescent="0.2">
      <c r="A563" s="10"/>
      <c r="B563" s="8"/>
      <c r="R563" s="62"/>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c r="AW563" s="6"/>
      <c r="AX563" s="6"/>
      <c r="AY563" s="6"/>
      <c r="AZ563" s="6"/>
      <c r="BA563" s="6"/>
      <c r="BB563" s="6"/>
      <c r="BC563" s="6"/>
      <c r="BD563" s="6"/>
      <c r="BE563" s="6"/>
      <c r="BF563" s="6"/>
      <c r="BG563" s="6"/>
      <c r="BH563" s="6"/>
      <c r="BI563" s="6"/>
      <c r="BJ563" s="6"/>
      <c r="BK563" s="6"/>
      <c r="BL563" s="6"/>
      <c r="BM563" s="6"/>
      <c r="BN563" s="6"/>
      <c r="BO563" s="6"/>
      <c r="BP563" s="6"/>
      <c r="BQ563" s="6"/>
      <c r="BR563" s="6"/>
      <c r="BS563" s="6"/>
      <c r="BT563" s="6"/>
      <c r="BU563" s="6"/>
      <c r="BV563" s="6"/>
      <c r="BW563" s="6"/>
    </row>
    <row r="564" spans="1:75" s="9" customFormat="1" ht="14.25" x14ac:dyDescent="0.2">
      <c r="A564" s="10"/>
      <c r="B564" s="8"/>
      <c r="R564" s="62"/>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c r="AW564" s="6"/>
      <c r="AX564" s="6"/>
      <c r="AY564" s="6"/>
      <c r="AZ564" s="6"/>
      <c r="BA564" s="6"/>
      <c r="BB564" s="6"/>
      <c r="BC564" s="6"/>
      <c r="BD564" s="6"/>
      <c r="BE564" s="6"/>
      <c r="BF564" s="6"/>
      <c r="BG564" s="6"/>
      <c r="BH564" s="6"/>
      <c r="BI564" s="6"/>
      <c r="BJ564" s="6"/>
      <c r="BK564" s="6"/>
      <c r="BL564" s="6"/>
      <c r="BM564" s="6"/>
      <c r="BN564" s="6"/>
      <c r="BO564" s="6"/>
      <c r="BP564" s="6"/>
      <c r="BQ564" s="6"/>
      <c r="BR564" s="6"/>
      <c r="BS564" s="6"/>
      <c r="BT564" s="6"/>
      <c r="BU564" s="6"/>
      <c r="BV564" s="6"/>
      <c r="BW564" s="6"/>
    </row>
    <row r="565" spans="1:75" s="9" customFormat="1" ht="14.25" x14ac:dyDescent="0.2">
      <c r="A565" s="10"/>
      <c r="B565" s="8"/>
      <c r="R565" s="62"/>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c r="AW565" s="6"/>
      <c r="AX565" s="6"/>
      <c r="AY565" s="6"/>
      <c r="AZ565" s="6"/>
      <c r="BA565" s="6"/>
      <c r="BB565" s="6"/>
      <c r="BC565" s="6"/>
      <c r="BD565" s="6"/>
      <c r="BE565" s="6"/>
      <c r="BF565" s="6"/>
      <c r="BG565" s="6"/>
      <c r="BH565" s="6"/>
      <c r="BI565" s="6"/>
      <c r="BJ565" s="6"/>
      <c r="BK565" s="6"/>
      <c r="BL565" s="6"/>
      <c r="BM565" s="6"/>
      <c r="BN565" s="6"/>
      <c r="BO565" s="6"/>
      <c r="BP565" s="6"/>
      <c r="BQ565" s="6"/>
      <c r="BR565" s="6"/>
      <c r="BS565" s="6"/>
      <c r="BT565" s="6"/>
      <c r="BU565" s="6"/>
      <c r="BV565" s="6"/>
      <c r="BW565" s="6"/>
    </row>
    <row r="566" spans="1:75" s="9" customFormat="1" ht="14.25" x14ac:dyDescent="0.2">
      <c r="A566" s="10"/>
      <c r="B566" s="8"/>
      <c r="R566" s="62"/>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c r="AW566" s="6"/>
      <c r="AX566" s="6"/>
      <c r="AY566" s="6"/>
      <c r="AZ566" s="6"/>
      <c r="BA566" s="6"/>
      <c r="BB566" s="6"/>
      <c r="BC566" s="6"/>
      <c r="BD566" s="6"/>
      <c r="BE566" s="6"/>
      <c r="BF566" s="6"/>
      <c r="BG566" s="6"/>
      <c r="BH566" s="6"/>
      <c r="BI566" s="6"/>
      <c r="BJ566" s="6"/>
      <c r="BK566" s="6"/>
      <c r="BL566" s="6"/>
      <c r="BM566" s="6"/>
      <c r="BN566" s="6"/>
      <c r="BO566" s="6"/>
      <c r="BP566" s="6"/>
      <c r="BQ566" s="6"/>
      <c r="BR566" s="6"/>
      <c r="BS566" s="6"/>
      <c r="BT566" s="6"/>
      <c r="BU566" s="6"/>
      <c r="BV566" s="6"/>
      <c r="BW566" s="6"/>
    </row>
    <row r="567" spans="1:75" s="9" customFormat="1" ht="14.25" x14ac:dyDescent="0.2">
      <c r="A567" s="10"/>
      <c r="B567" s="8"/>
      <c r="R567" s="62"/>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c r="AW567" s="6"/>
      <c r="AX567" s="6"/>
      <c r="AY567" s="6"/>
      <c r="AZ567" s="6"/>
      <c r="BA567" s="6"/>
      <c r="BB567" s="6"/>
      <c r="BC567" s="6"/>
      <c r="BD567" s="6"/>
      <c r="BE567" s="6"/>
      <c r="BF567" s="6"/>
      <c r="BG567" s="6"/>
      <c r="BH567" s="6"/>
      <c r="BI567" s="6"/>
      <c r="BJ567" s="6"/>
      <c r="BK567" s="6"/>
      <c r="BL567" s="6"/>
      <c r="BM567" s="6"/>
      <c r="BN567" s="6"/>
      <c r="BO567" s="6"/>
      <c r="BP567" s="6"/>
      <c r="BQ567" s="6"/>
      <c r="BR567" s="6"/>
      <c r="BS567" s="6"/>
      <c r="BT567" s="6"/>
      <c r="BU567" s="6"/>
      <c r="BV567" s="6"/>
      <c r="BW567" s="6"/>
    </row>
    <row r="568" spans="1:75" s="9" customFormat="1" ht="14.25" x14ac:dyDescent="0.2">
      <c r="A568" s="10"/>
      <c r="B568" s="8"/>
      <c r="R568" s="62"/>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c r="AW568" s="6"/>
      <c r="AX568" s="6"/>
      <c r="AY568" s="6"/>
      <c r="AZ568" s="6"/>
      <c r="BA568" s="6"/>
      <c r="BB568" s="6"/>
      <c r="BC568" s="6"/>
      <c r="BD568" s="6"/>
      <c r="BE568" s="6"/>
      <c r="BF568" s="6"/>
      <c r="BG568" s="6"/>
      <c r="BH568" s="6"/>
      <c r="BI568" s="6"/>
      <c r="BJ568" s="6"/>
      <c r="BK568" s="6"/>
      <c r="BL568" s="6"/>
      <c r="BM568" s="6"/>
      <c r="BN568" s="6"/>
      <c r="BO568" s="6"/>
      <c r="BP568" s="6"/>
      <c r="BQ568" s="6"/>
      <c r="BR568" s="6"/>
      <c r="BS568" s="6"/>
      <c r="BT568" s="6"/>
      <c r="BU568" s="6"/>
      <c r="BV568" s="6"/>
      <c r="BW568" s="6"/>
    </row>
    <row r="569" spans="1:75" s="9" customFormat="1" ht="14.25" x14ac:dyDescent="0.2">
      <c r="A569" s="10"/>
      <c r="B569" s="8"/>
      <c r="R569" s="62"/>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c r="AW569" s="6"/>
      <c r="AX569" s="6"/>
      <c r="AY569" s="6"/>
      <c r="AZ569" s="6"/>
      <c r="BA569" s="6"/>
      <c r="BB569" s="6"/>
      <c r="BC569" s="6"/>
      <c r="BD569" s="6"/>
      <c r="BE569" s="6"/>
      <c r="BF569" s="6"/>
      <c r="BG569" s="6"/>
      <c r="BH569" s="6"/>
      <c r="BI569" s="6"/>
      <c r="BJ569" s="6"/>
      <c r="BK569" s="6"/>
      <c r="BL569" s="6"/>
      <c r="BM569" s="6"/>
      <c r="BN569" s="6"/>
      <c r="BO569" s="6"/>
      <c r="BP569" s="6"/>
      <c r="BQ569" s="6"/>
      <c r="BR569" s="6"/>
      <c r="BS569" s="6"/>
      <c r="BT569" s="6"/>
      <c r="BU569" s="6"/>
      <c r="BV569" s="6"/>
      <c r="BW569" s="6"/>
    </row>
    <row r="570" spans="1:75" s="9" customFormat="1" ht="14.25" x14ac:dyDescent="0.2">
      <c r="A570" s="10"/>
      <c r="B570" s="8"/>
      <c r="R570" s="62"/>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c r="AW570" s="6"/>
      <c r="AX570" s="6"/>
      <c r="AY570" s="6"/>
      <c r="AZ570" s="6"/>
      <c r="BA570" s="6"/>
      <c r="BB570" s="6"/>
      <c r="BC570" s="6"/>
      <c r="BD570" s="6"/>
      <c r="BE570" s="6"/>
      <c r="BF570" s="6"/>
      <c r="BG570" s="6"/>
      <c r="BH570" s="6"/>
      <c r="BI570" s="6"/>
      <c r="BJ570" s="6"/>
      <c r="BK570" s="6"/>
      <c r="BL570" s="6"/>
      <c r="BM570" s="6"/>
      <c r="BN570" s="6"/>
      <c r="BO570" s="6"/>
      <c r="BP570" s="6"/>
      <c r="BQ570" s="6"/>
      <c r="BR570" s="6"/>
      <c r="BS570" s="6"/>
      <c r="BT570" s="6"/>
      <c r="BU570" s="6"/>
      <c r="BV570" s="6"/>
      <c r="BW570" s="6"/>
    </row>
    <row r="571" spans="1:75" s="9" customFormat="1" ht="14.25" x14ac:dyDescent="0.2">
      <c r="A571" s="10"/>
      <c r="B571" s="8"/>
      <c r="R571" s="62"/>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c r="AW571" s="6"/>
      <c r="AX571" s="6"/>
      <c r="AY571" s="6"/>
      <c r="AZ571" s="6"/>
      <c r="BA571" s="6"/>
      <c r="BB571" s="6"/>
      <c r="BC571" s="6"/>
      <c r="BD571" s="6"/>
      <c r="BE571" s="6"/>
      <c r="BF571" s="6"/>
      <c r="BG571" s="6"/>
      <c r="BH571" s="6"/>
      <c r="BI571" s="6"/>
      <c r="BJ571" s="6"/>
      <c r="BK571" s="6"/>
      <c r="BL571" s="6"/>
      <c r="BM571" s="6"/>
      <c r="BN571" s="6"/>
      <c r="BO571" s="6"/>
      <c r="BP571" s="6"/>
      <c r="BQ571" s="6"/>
      <c r="BR571" s="6"/>
      <c r="BS571" s="6"/>
      <c r="BT571" s="6"/>
      <c r="BU571" s="6"/>
      <c r="BV571" s="6"/>
      <c r="BW571" s="6"/>
    </row>
    <row r="572" spans="1:75" s="9" customFormat="1" ht="14.25" x14ac:dyDescent="0.2">
      <c r="A572" s="10"/>
      <c r="B572" s="8"/>
      <c r="R572" s="62"/>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c r="AW572" s="6"/>
      <c r="AX572" s="6"/>
      <c r="AY572" s="6"/>
      <c r="AZ572" s="6"/>
      <c r="BA572" s="6"/>
      <c r="BB572" s="6"/>
      <c r="BC572" s="6"/>
      <c r="BD572" s="6"/>
      <c r="BE572" s="6"/>
      <c r="BF572" s="6"/>
      <c r="BG572" s="6"/>
      <c r="BH572" s="6"/>
      <c r="BI572" s="6"/>
      <c r="BJ572" s="6"/>
      <c r="BK572" s="6"/>
      <c r="BL572" s="6"/>
      <c r="BM572" s="6"/>
      <c r="BN572" s="6"/>
      <c r="BO572" s="6"/>
      <c r="BP572" s="6"/>
      <c r="BQ572" s="6"/>
      <c r="BR572" s="6"/>
      <c r="BS572" s="6"/>
      <c r="BT572" s="6"/>
      <c r="BU572" s="6"/>
      <c r="BV572" s="6"/>
      <c r="BW572" s="6"/>
    </row>
    <row r="573" spans="1:75" s="9" customFormat="1" ht="14.25" x14ac:dyDescent="0.2">
      <c r="A573" s="10"/>
      <c r="B573" s="8"/>
      <c r="R573" s="62"/>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c r="AW573" s="6"/>
      <c r="AX573" s="6"/>
      <c r="AY573" s="6"/>
      <c r="AZ573" s="6"/>
      <c r="BA573" s="6"/>
      <c r="BB573" s="6"/>
      <c r="BC573" s="6"/>
      <c r="BD573" s="6"/>
      <c r="BE573" s="6"/>
      <c r="BF573" s="6"/>
      <c r="BG573" s="6"/>
      <c r="BH573" s="6"/>
      <c r="BI573" s="6"/>
      <c r="BJ573" s="6"/>
      <c r="BK573" s="6"/>
      <c r="BL573" s="6"/>
      <c r="BM573" s="6"/>
      <c r="BN573" s="6"/>
      <c r="BO573" s="6"/>
      <c r="BP573" s="6"/>
      <c r="BQ573" s="6"/>
      <c r="BR573" s="6"/>
      <c r="BS573" s="6"/>
      <c r="BT573" s="6"/>
      <c r="BU573" s="6"/>
      <c r="BV573" s="6"/>
      <c r="BW573" s="6"/>
    </row>
    <row r="574" spans="1:75" s="9" customFormat="1" ht="14.25" x14ac:dyDescent="0.2">
      <c r="A574" s="10"/>
      <c r="B574" s="8"/>
      <c r="R574" s="62"/>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c r="AW574" s="6"/>
      <c r="AX574" s="6"/>
      <c r="AY574" s="6"/>
      <c r="AZ574" s="6"/>
      <c r="BA574" s="6"/>
      <c r="BB574" s="6"/>
      <c r="BC574" s="6"/>
      <c r="BD574" s="6"/>
      <c r="BE574" s="6"/>
      <c r="BF574" s="6"/>
      <c r="BG574" s="6"/>
      <c r="BH574" s="6"/>
      <c r="BI574" s="6"/>
      <c r="BJ574" s="6"/>
      <c r="BK574" s="6"/>
      <c r="BL574" s="6"/>
      <c r="BM574" s="6"/>
      <c r="BN574" s="6"/>
      <c r="BO574" s="6"/>
      <c r="BP574" s="6"/>
      <c r="BQ574" s="6"/>
      <c r="BR574" s="6"/>
      <c r="BS574" s="6"/>
      <c r="BT574" s="6"/>
      <c r="BU574" s="6"/>
      <c r="BV574" s="6"/>
      <c r="BW574" s="6"/>
    </row>
    <row r="575" spans="1:75" s="9" customFormat="1" ht="14.25" x14ac:dyDescent="0.2">
      <c r="A575" s="10"/>
      <c r="B575" s="8"/>
      <c r="R575" s="62"/>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c r="AW575" s="6"/>
      <c r="AX575" s="6"/>
      <c r="AY575" s="6"/>
      <c r="AZ575" s="6"/>
      <c r="BA575" s="6"/>
      <c r="BB575" s="6"/>
      <c r="BC575" s="6"/>
      <c r="BD575" s="6"/>
      <c r="BE575" s="6"/>
      <c r="BF575" s="6"/>
      <c r="BG575" s="6"/>
      <c r="BH575" s="6"/>
      <c r="BI575" s="6"/>
      <c r="BJ575" s="6"/>
      <c r="BK575" s="6"/>
      <c r="BL575" s="6"/>
      <c r="BM575" s="6"/>
      <c r="BN575" s="6"/>
      <c r="BO575" s="6"/>
      <c r="BP575" s="6"/>
      <c r="BQ575" s="6"/>
      <c r="BR575" s="6"/>
      <c r="BS575" s="6"/>
      <c r="BT575" s="6"/>
      <c r="BU575" s="6"/>
      <c r="BV575" s="6"/>
      <c r="BW575" s="6"/>
    </row>
    <row r="576" spans="1:75" s="9" customFormat="1" ht="14.25" x14ac:dyDescent="0.2">
      <c r="A576" s="10"/>
      <c r="B576" s="8"/>
      <c r="R576" s="62"/>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c r="AW576" s="6"/>
      <c r="AX576" s="6"/>
      <c r="AY576" s="6"/>
      <c r="AZ576" s="6"/>
      <c r="BA576" s="6"/>
      <c r="BB576" s="6"/>
      <c r="BC576" s="6"/>
      <c r="BD576" s="6"/>
      <c r="BE576" s="6"/>
      <c r="BF576" s="6"/>
      <c r="BG576" s="6"/>
      <c r="BH576" s="6"/>
      <c r="BI576" s="6"/>
      <c r="BJ576" s="6"/>
      <c r="BK576" s="6"/>
      <c r="BL576" s="6"/>
      <c r="BM576" s="6"/>
      <c r="BN576" s="6"/>
      <c r="BO576" s="6"/>
      <c r="BP576" s="6"/>
      <c r="BQ576" s="6"/>
      <c r="BR576" s="6"/>
      <c r="BS576" s="6"/>
      <c r="BT576" s="6"/>
      <c r="BU576" s="6"/>
      <c r="BV576" s="6"/>
      <c r="BW576" s="6"/>
    </row>
    <row r="577" spans="1:75" s="9" customFormat="1" ht="14.25" x14ac:dyDescent="0.2">
      <c r="A577" s="10"/>
      <c r="B577" s="8"/>
      <c r="R577" s="62"/>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c r="AW577" s="6"/>
      <c r="AX577" s="6"/>
      <c r="AY577" s="6"/>
      <c r="AZ577" s="6"/>
      <c r="BA577" s="6"/>
      <c r="BB577" s="6"/>
      <c r="BC577" s="6"/>
      <c r="BD577" s="6"/>
      <c r="BE577" s="6"/>
      <c r="BF577" s="6"/>
      <c r="BG577" s="6"/>
      <c r="BH577" s="6"/>
      <c r="BI577" s="6"/>
      <c r="BJ577" s="6"/>
      <c r="BK577" s="6"/>
      <c r="BL577" s="6"/>
      <c r="BM577" s="6"/>
      <c r="BN577" s="6"/>
      <c r="BO577" s="6"/>
      <c r="BP577" s="6"/>
      <c r="BQ577" s="6"/>
      <c r="BR577" s="6"/>
      <c r="BS577" s="6"/>
      <c r="BT577" s="6"/>
      <c r="BU577" s="6"/>
      <c r="BV577" s="6"/>
      <c r="BW577" s="6"/>
    </row>
    <row r="578" spans="1:75" s="9" customFormat="1" ht="14.25" x14ac:dyDescent="0.2">
      <c r="A578" s="10"/>
      <c r="B578" s="8"/>
      <c r="R578" s="62"/>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c r="AW578" s="6"/>
      <c r="AX578" s="6"/>
      <c r="AY578" s="6"/>
      <c r="AZ578" s="6"/>
      <c r="BA578" s="6"/>
      <c r="BB578" s="6"/>
      <c r="BC578" s="6"/>
      <c r="BD578" s="6"/>
      <c r="BE578" s="6"/>
      <c r="BF578" s="6"/>
      <c r="BG578" s="6"/>
      <c r="BH578" s="6"/>
      <c r="BI578" s="6"/>
      <c r="BJ578" s="6"/>
      <c r="BK578" s="6"/>
      <c r="BL578" s="6"/>
      <c r="BM578" s="6"/>
      <c r="BN578" s="6"/>
      <c r="BO578" s="6"/>
      <c r="BP578" s="6"/>
      <c r="BQ578" s="6"/>
      <c r="BR578" s="6"/>
      <c r="BS578" s="6"/>
      <c r="BT578" s="6"/>
      <c r="BU578" s="6"/>
      <c r="BV578" s="6"/>
      <c r="BW578" s="6"/>
    </row>
    <row r="579" spans="1:75" s="9" customFormat="1" ht="14.25" x14ac:dyDescent="0.2">
      <c r="A579" s="10"/>
      <c r="B579" s="8"/>
      <c r="R579" s="62"/>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c r="AW579" s="6"/>
      <c r="AX579" s="6"/>
      <c r="AY579" s="6"/>
      <c r="AZ579" s="6"/>
      <c r="BA579" s="6"/>
      <c r="BB579" s="6"/>
      <c r="BC579" s="6"/>
      <c r="BD579" s="6"/>
      <c r="BE579" s="6"/>
      <c r="BF579" s="6"/>
      <c r="BG579" s="6"/>
      <c r="BH579" s="6"/>
      <c r="BI579" s="6"/>
      <c r="BJ579" s="6"/>
      <c r="BK579" s="6"/>
      <c r="BL579" s="6"/>
      <c r="BM579" s="6"/>
      <c r="BN579" s="6"/>
      <c r="BO579" s="6"/>
      <c r="BP579" s="6"/>
      <c r="BQ579" s="6"/>
      <c r="BR579" s="6"/>
      <c r="BS579" s="6"/>
      <c r="BT579" s="6"/>
      <c r="BU579" s="6"/>
      <c r="BV579" s="6"/>
      <c r="BW579" s="6"/>
    </row>
    <row r="580" spans="1:75" s="9" customFormat="1" ht="14.25" x14ac:dyDescent="0.2">
      <c r="A580" s="10"/>
      <c r="B580" s="8"/>
      <c r="R580" s="62"/>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c r="AW580" s="6"/>
      <c r="AX580" s="6"/>
      <c r="AY580" s="6"/>
      <c r="AZ580" s="6"/>
      <c r="BA580" s="6"/>
      <c r="BB580" s="6"/>
      <c r="BC580" s="6"/>
      <c r="BD580" s="6"/>
      <c r="BE580" s="6"/>
      <c r="BF580" s="6"/>
      <c r="BG580" s="6"/>
      <c r="BH580" s="6"/>
      <c r="BI580" s="6"/>
      <c r="BJ580" s="6"/>
      <c r="BK580" s="6"/>
      <c r="BL580" s="6"/>
      <c r="BM580" s="6"/>
      <c r="BN580" s="6"/>
      <c r="BO580" s="6"/>
      <c r="BP580" s="6"/>
      <c r="BQ580" s="6"/>
      <c r="BR580" s="6"/>
      <c r="BS580" s="6"/>
      <c r="BT580" s="6"/>
      <c r="BU580" s="6"/>
      <c r="BV580" s="6"/>
      <c r="BW580" s="6"/>
    </row>
    <row r="581" spans="1:75" s="9" customFormat="1" ht="14.25" x14ac:dyDescent="0.2">
      <c r="A581" s="10"/>
      <c r="B581" s="8"/>
      <c r="R581" s="62"/>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c r="AW581" s="6"/>
      <c r="AX581" s="6"/>
      <c r="AY581" s="6"/>
      <c r="AZ581" s="6"/>
      <c r="BA581" s="6"/>
      <c r="BB581" s="6"/>
      <c r="BC581" s="6"/>
      <c r="BD581" s="6"/>
      <c r="BE581" s="6"/>
      <c r="BF581" s="6"/>
      <c r="BG581" s="6"/>
      <c r="BH581" s="6"/>
      <c r="BI581" s="6"/>
      <c r="BJ581" s="6"/>
      <c r="BK581" s="6"/>
      <c r="BL581" s="6"/>
      <c r="BM581" s="6"/>
      <c r="BN581" s="6"/>
      <c r="BO581" s="6"/>
      <c r="BP581" s="6"/>
      <c r="BQ581" s="6"/>
      <c r="BR581" s="6"/>
      <c r="BS581" s="6"/>
      <c r="BT581" s="6"/>
      <c r="BU581" s="6"/>
      <c r="BV581" s="6"/>
      <c r="BW581" s="6"/>
    </row>
    <row r="582" spans="1:75" s="9" customFormat="1" ht="14.25" x14ac:dyDescent="0.2">
      <c r="A582" s="10"/>
      <c r="B582" s="8"/>
      <c r="R582" s="62"/>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6"/>
      <c r="BE582" s="6"/>
      <c r="BF582" s="6"/>
      <c r="BG582" s="6"/>
      <c r="BH582" s="6"/>
      <c r="BI582" s="6"/>
      <c r="BJ582" s="6"/>
      <c r="BK582" s="6"/>
      <c r="BL582" s="6"/>
      <c r="BM582" s="6"/>
      <c r="BN582" s="6"/>
      <c r="BO582" s="6"/>
      <c r="BP582" s="6"/>
      <c r="BQ582" s="6"/>
      <c r="BR582" s="6"/>
      <c r="BS582" s="6"/>
      <c r="BT582" s="6"/>
      <c r="BU582" s="6"/>
      <c r="BV582" s="6"/>
      <c r="BW582" s="6"/>
    </row>
    <row r="583" spans="1:75" s="9" customFormat="1" ht="14.25" x14ac:dyDescent="0.2">
      <c r="A583" s="10"/>
      <c r="B583" s="8"/>
      <c r="R583" s="62"/>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6"/>
      <c r="BE583" s="6"/>
      <c r="BF583" s="6"/>
      <c r="BG583" s="6"/>
      <c r="BH583" s="6"/>
      <c r="BI583" s="6"/>
      <c r="BJ583" s="6"/>
      <c r="BK583" s="6"/>
      <c r="BL583" s="6"/>
      <c r="BM583" s="6"/>
      <c r="BN583" s="6"/>
      <c r="BO583" s="6"/>
      <c r="BP583" s="6"/>
      <c r="BQ583" s="6"/>
      <c r="BR583" s="6"/>
      <c r="BS583" s="6"/>
      <c r="BT583" s="6"/>
      <c r="BU583" s="6"/>
      <c r="BV583" s="6"/>
      <c r="BW583" s="6"/>
    </row>
    <row r="584" spans="1:75" s="9" customFormat="1" ht="14.25" x14ac:dyDescent="0.2">
      <c r="A584" s="10"/>
      <c r="B584" s="8"/>
      <c r="R584" s="62"/>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c r="AW584" s="6"/>
      <c r="AX584" s="6"/>
      <c r="AY584" s="6"/>
      <c r="AZ584" s="6"/>
      <c r="BA584" s="6"/>
      <c r="BB584" s="6"/>
      <c r="BC584" s="6"/>
      <c r="BD584" s="6"/>
      <c r="BE584" s="6"/>
      <c r="BF584" s="6"/>
      <c r="BG584" s="6"/>
      <c r="BH584" s="6"/>
      <c r="BI584" s="6"/>
      <c r="BJ584" s="6"/>
      <c r="BK584" s="6"/>
      <c r="BL584" s="6"/>
      <c r="BM584" s="6"/>
      <c r="BN584" s="6"/>
      <c r="BO584" s="6"/>
      <c r="BP584" s="6"/>
      <c r="BQ584" s="6"/>
      <c r="BR584" s="6"/>
      <c r="BS584" s="6"/>
      <c r="BT584" s="6"/>
      <c r="BU584" s="6"/>
      <c r="BV584" s="6"/>
      <c r="BW584" s="6"/>
    </row>
    <row r="585" spans="1:75" s="9" customFormat="1" ht="14.25" x14ac:dyDescent="0.2">
      <c r="A585" s="10"/>
      <c r="B585" s="8"/>
      <c r="R585" s="62"/>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c r="AW585" s="6"/>
      <c r="AX585" s="6"/>
      <c r="AY585" s="6"/>
      <c r="AZ585" s="6"/>
      <c r="BA585" s="6"/>
      <c r="BB585" s="6"/>
      <c r="BC585" s="6"/>
      <c r="BD585" s="6"/>
      <c r="BE585" s="6"/>
      <c r="BF585" s="6"/>
      <c r="BG585" s="6"/>
      <c r="BH585" s="6"/>
      <c r="BI585" s="6"/>
      <c r="BJ585" s="6"/>
      <c r="BK585" s="6"/>
      <c r="BL585" s="6"/>
      <c r="BM585" s="6"/>
      <c r="BN585" s="6"/>
      <c r="BO585" s="6"/>
      <c r="BP585" s="6"/>
      <c r="BQ585" s="6"/>
      <c r="BR585" s="6"/>
      <c r="BS585" s="6"/>
      <c r="BT585" s="6"/>
      <c r="BU585" s="6"/>
      <c r="BV585" s="6"/>
      <c r="BW585" s="6"/>
    </row>
    <row r="586" spans="1:75" s="9" customFormat="1" ht="14.25" x14ac:dyDescent="0.2">
      <c r="A586" s="10"/>
      <c r="B586" s="8"/>
      <c r="R586" s="62"/>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c r="AW586" s="6"/>
      <c r="AX586" s="6"/>
      <c r="AY586" s="6"/>
      <c r="AZ586" s="6"/>
      <c r="BA586" s="6"/>
      <c r="BB586" s="6"/>
      <c r="BC586" s="6"/>
      <c r="BD586" s="6"/>
      <c r="BE586" s="6"/>
      <c r="BF586" s="6"/>
      <c r="BG586" s="6"/>
      <c r="BH586" s="6"/>
      <c r="BI586" s="6"/>
      <c r="BJ586" s="6"/>
      <c r="BK586" s="6"/>
      <c r="BL586" s="6"/>
      <c r="BM586" s="6"/>
      <c r="BN586" s="6"/>
      <c r="BO586" s="6"/>
      <c r="BP586" s="6"/>
      <c r="BQ586" s="6"/>
      <c r="BR586" s="6"/>
      <c r="BS586" s="6"/>
      <c r="BT586" s="6"/>
      <c r="BU586" s="6"/>
      <c r="BV586" s="6"/>
      <c r="BW586" s="6"/>
    </row>
    <row r="587" spans="1:75" s="9" customFormat="1" ht="14.25" x14ac:dyDescent="0.2">
      <c r="A587" s="10"/>
      <c r="B587" s="8"/>
      <c r="R587" s="62"/>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c r="AW587" s="6"/>
      <c r="AX587" s="6"/>
      <c r="AY587" s="6"/>
      <c r="AZ587" s="6"/>
      <c r="BA587" s="6"/>
      <c r="BB587" s="6"/>
      <c r="BC587" s="6"/>
      <c r="BD587" s="6"/>
      <c r="BE587" s="6"/>
      <c r="BF587" s="6"/>
      <c r="BG587" s="6"/>
      <c r="BH587" s="6"/>
      <c r="BI587" s="6"/>
      <c r="BJ587" s="6"/>
      <c r="BK587" s="6"/>
      <c r="BL587" s="6"/>
      <c r="BM587" s="6"/>
      <c r="BN587" s="6"/>
      <c r="BO587" s="6"/>
      <c r="BP587" s="6"/>
      <c r="BQ587" s="6"/>
      <c r="BR587" s="6"/>
      <c r="BS587" s="6"/>
      <c r="BT587" s="6"/>
      <c r="BU587" s="6"/>
      <c r="BV587" s="6"/>
      <c r="BW587" s="6"/>
    </row>
    <row r="588" spans="1:75" s="9" customFormat="1" ht="14.25" x14ac:dyDescent="0.2">
      <c r="A588" s="10"/>
      <c r="B588" s="8"/>
      <c r="R588" s="62"/>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c r="AW588" s="6"/>
      <c r="AX588" s="6"/>
      <c r="AY588" s="6"/>
      <c r="AZ588" s="6"/>
      <c r="BA588" s="6"/>
      <c r="BB588" s="6"/>
      <c r="BC588" s="6"/>
      <c r="BD588" s="6"/>
      <c r="BE588" s="6"/>
      <c r="BF588" s="6"/>
      <c r="BG588" s="6"/>
      <c r="BH588" s="6"/>
      <c r="BI588" s="6"/>
      <c r="BJ588" s="6"/>
      <c r="BK588" s="6"/>
      <c r="BL588" s="6"/>
      <c r="BM588" s="6"/>
      <c r="BN588" s="6"/>
      <c r="BO588" s="6"/>
      <c r="BP588" s="6"/>
      <c r="BQ588" s="6"/>
      <c r="BR588" s="6"/>
      <c r="BS588" s="6"/>
      <c r="BT588" s="6"/>
      <c r="BU588" s="6"/>
      <c r="BV588" s="6"/>
      <c r="BW588" s="6"/>
    </row>
    <row r="589" spans="1:75" s="9" customFormat="1" ht="14.25" x14ac:dyDescent="0.2">
      <c r="A589" s="10"/>
      <c r="B589" s="8"/>
      <c r="R589" s="62"/>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c r="BC589" s="6"/>
      <c r="BD589" s="6"/>
      <c r="BE589" s="6"/>
      <c r="BF589" s="6"/>
      <c r="BG589" s="6"/>
      <c r="BH589" s="6"/>
      <c r="BI589" s="6"/>
      <c r="BJ589" s="6"/>
      <c r="BK589" s="6"/>
      <c r="BL589" s="6"/>
      <c r="BM589" s="6"/>
      <c r="BN589" s="6"/>
      <c r="BO589" s="6"/>
      <c r="BP589" s="6"/>
      <c r="BQ589" s="6"/>
      <c r="BR589" s="6"/>
      <c r="BS589" s="6"/>
      <c r="BT589" s="6"/>
      <c r="BU589" s="6"/>
      <c r="BV589" s="6"/>
      <c r="BW589" s="6"/>
    </row>
    <row r="590" spans="1:75" s="9" customFormat="1" ht="14.25" x14ac:dyDescent="0.2">
      <c r="A590" s="10"/>
      <c r="B590" s="8"/>
      <c r="R590" s="62"/>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c r="AW590" s="6"/>
      <c r="AX590" s="6"/>
      <c r="AY590" s="6"/>
      <c r="AZ590" s="6"/>
      <c r="BA590" s="6"/>
      <c r="BB590" s="6"/>
      <c r="BC590" s="6"/>
      <c r="BD590" s="6"/>
      <c r="BE590" s="6"/>
      <c r="BF590" s="6"/>
      <c r="BG590" s="6"/>
      <c r="BH590" s="6"/>
      <c r="BI590" s="6"/>
      <c r="BJ590" s="6"/>
      <c r="BK590" s="6"/>
      <c r="BL590" s="6"/>
      <c r="BM590" s="6"/>
      <c r="BN590" s="6"/>
      <c r="BO590" s="6"/>
      <c r="BP590" s="6"/>
      <c r="BQ590" s="6"/>
      <c r="BR590" s="6"/>
      <c r="BS590" s="6"/>
      <c r="BT590" s="6"/>
      <c r="BU590" s="6"/>
      <c r="BV590" s="6"/>
      <c r="BW590" s="6"/>
    </row>
    <row r="591" spans="1:75" s="9" customFormat="1" ht="14.25" x14ac:dyDescent="0.2">
      <c r="A591" s="10"/>
      <c r="B591" s="8"/>
      <c r="R591" s="62"/>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c r="AW591" s="6"/>
      <c r="AX591" s="6"/>
      <c r="AY591" s="6"/>
      <c r="AZ591" s="6"/>
      <c r="BA591" s="6"/>
      <c r="BB591" s="6"/>
      <c r="BC591" s="6"/>
      <c r="BD591" s="6"/>
      <c r="BE591" s="6"/>
      <c r="BF591" s="6"/>
      <c r="BG591" s="6"/>
      <c r="BH591" s="6"/>
      <c r="BI591" s="6"/>
      <c r="BJ591" s="6"/>
      <c r="BK591" s="6"/>
      <c r="BL591" s="6"/>
      <c r="BM591" s="6"/>
      <c r="BN591" s="6"/>
      <c r="BO591" s="6"/>
      <c r="BP591" s="6"/>
      <c r="BQ591" s="6"/>
      <c r="BR591" s="6"/>
      <c r="BS591" s="6"/>
      <c r="BT591" s="6"/>
      <c r="BU591" s="6"/>
      <c r="BV591" s="6"/>
      <c r="BW591" s="6"/>
    </row>
    <row r="592" spans="1:75" s="9" customFormat="1" ht="14.25" x14ac:dyDescent="0.2">
      <c r="A592" s="10"/>
      <c r="B592" s="8"/>
      <c r="R592" s="62"/>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c r="AW592" s="6"/>
      <c r="AX592" s="6"/>
      <c r="AY592" s="6"/>
      <c r="AZ592" s="6"/>
      <c r="BA592" s="6"/>
      <c r="BB592" s="6"/>
      <c r="BC592" s="6"/>
      <c r="BD592" s="6"/>
      <c r="BE592" s="6"/>
      <c r="BF592" s="6"/>
      <c r="BG592" s="6"/>
      <c r="BH592" s="6"/>
      <c r="BI592" s="6"/>
      <c r="BJ592" s="6"/>
      <c r="BK592" s="6"/>
      <c r="BL592" s="6"/>
      <c r="BM592" s="6"/>
      <c r="BN592" s="6"/>
      <c r="BO592" s="6"/>
      <c r="BP592" s="6"/>
      <c r="BQ592" s="6"/>
      <c r="BR592" s="6"/>
      <c r="BS592" s="6"/>
      <c r="BT592" s="6"/>
      <c r="BU592" s="6"/>
      <c r="BV592" s="6"/>
      <c r="BW592" s="6"/>
    </row>
    <row r="593" spans="1:75" s="9" customFormat="1" ht="14.25" x14ac:dyDescent="0.2">
      <c r="A593" s="10"/>
      <c r="B593" s="8"/>
      <c r="R593" s="62"/>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c r="AW593" s="6"/>
      <c r="AX593" s="6"/>
      <c r="AY593" s="6"/>
      <c r="AZ593" s="6"/>
      <c r="BA593" s="6"/>
      <c r="BB593" s="6"/>
      <c r="BC593" s="6"/>
      <c r="BD593" s="6"/>
      <c r="BE593" s="6"/>
      <c r="BF593" s="6"/>
      <c r="BG593" s="6"/>
      <c r="BH593" s="6"/>
      <c r="BI593" s="6"/>
      <c r="BJ593" s="6"/>
      <c r="BK593" s="6"/>
      <c r="BL593" s="6"/>
      <c r="BM593" s="6"/>
      <c r="BN593" s="6"/>
      <c r="BO593" s="6"/>
      <c r="BP593" s="6"/>
      <c r="BQ593" s="6"/>
      <c r="BR593" s="6"/>
      <c r="BS593" s="6"/>
      <c r="BT593" s="6"/>
      <c r="BU593" s="6"/>
      <c r="BV593" s="6"/>
      <c r="BW593" s="6"/>
    </row>
    <row r="594" spans="1:75" s="9" customFormat="1" ht="14.25" x14ac:dyDescent="0.2">
      <c r="A594" s="10"/>
      <c r="B594" s="8"/>
      <c r="R594" s="62"/>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6"/>
      <c r="AY594" s="6"/>
      <c r="AZ594" s="6"/>
      <c r="BA594" s="6"/>
      <c r="BB594" s="6"/>
      <c r="BC594" s="6"/>
      <c r="BD594" s="6"/>
      <c r="BE594" s="6"/>
      <c r="BF594" s="6"/>
      <c r="BG594" s="6"/>
      <c r="BH594" s="6"/>
      <c r="BI594" s="6"/>
      <c r="BJ594" s="6"/>
      <c r="BK594" s="6"/>
      <c r="BL594" s="6"/>
      <c r="BM594" s="6"/>
      <c r="BN594" s="6"/>
      <c r="BO594" s="6"/>
      <c r="BP594" s="6"/>
      <c r="BQ594" s="6"/>
      <c r="BR594" s="6"/>
      <c r="BS594" s="6"/>
      <c r="BT594" s="6"/>
      <c r="BU594" s="6"/>
      <c r="BV594" s="6"/>
      <c r="BW594" s="6"/>
    </row>
    <row r="595" spans="1:75" s="9" customFormat="1" ht="14.25" x14ac:dyDescent="0.2">
      <c r="A595" s="10"/>
      <c r="B595" s="8"/>
      <c r="R595" s="62"/>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c r="AW595" s="6"/>
      <c r="AX595" s="6"/>
      <c r="AY595" s="6"/>
      <c r="AZ595" s="6"/>
      <c r="BA595" s="6"/>
      <c r="BB595" s="6"/>
      <c r="BC595" s="6"/>
      <c r="BD595" s="6"/>
      <c r="BE595" s="6"/>
      <c r="BF595" s="6"/>
      <c r="BG595" s="6"/>
      <c r="BH595" s="6"/>
      <c r="BI595" s="6"/>
      <c r="BJ595" s="6"/>
      <c r="BK595" s="6"/>
      <c r="BL595" s="6"/>
      <c r="BM595" s="6"/>
      <c r="BN595" s="6"/>
      <c r="BO595" s="6"/>
      <c r="BP595" s="6"/>
      <c r="BQ595" s="6"/>
      <c r="BR595" s="6"/>
      <c r="BS595" s="6"/>
      <c r="BT595" s="6"/>
      <c r="BU595" s="6"/>
      <c r="BV595" s="6"/>
      <c r="BW595" s="6"/>
    </row>
    <row r="596" spans="1:75" s="9" customFormat="1" ht="14.25" x14ac:dyDescent="0.2">
      <c r="A596" s="10"/>
      <c r="B596" s="8"/>
      <c r="R596" s="62"/>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c r="AW596" s="6"/>
      <c r="AX596" s="6"/>
      <c r="AY596" s="6"/>
      <c r="AZ596" s="6"/>
      <c r="BA596" s="6"/>
      <c r="BB596" s="6"/>
      <c r="BC596" s="6"/>
      <c r="BD596" s="6"/>
      <c r="BE596" s="6"/>
      <c r="BF596" s="6"/>
      <c r="BG596" s="6"/>
      <c r="BH596" s="6"/>
      <c r="BI596" s="6"/>
      <c r="BJ596" s="6"/>
      <c r="BK596" s="6"/>
      <c r="BL596" s="6"/>
      <c r="BM596" s="6"/>
      <c r="BN596" s="6"/>
      <c r="BO596" s="6"/>
      <c r="BP596" s="6"/>
      <c r="BQ596" s="6"/>
      <c r="BR596" s="6"/>
      <c r="BS596" s="6"/>
      <c r="BT596" s="6"/>
      <c r="BU596" s="6"/>
      <c r="BV596" s="6"/>
      <c r="BW596" s="6"/>
    </row>
    <row r="597" spans="1:75" s="9" customFormat="1" ht="14.25" x14ac:dyDescent="0.2">
      <c r="A597" s="10"/>
      <c r="B597" s="8"/>
      <c r="R597" s="62"/>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c r="AW597" s="6"/>
      <c r="AX597" s="6"/>
      <c r="AY597" s="6"/>
      <c r="AZ597" s="6"/>
      <c r="BA597" s="6"/>
      <c r="BB597" s="6"/>
      <c r="BC597" s="6"/>
      <c r="BD597" s="6"/>
      <c r="BE597" s="6"/>
      <c r="BF597" s="6"/>
      <c r="BG597" s="6"/>
      <c r="BH597" s="6"/>
      <c r="BI597" s="6"/>
      <c r="BJ597" s="6"/>
      <c r="BK597" s="6"/>
      <c r="BL597" s="6"/>
      <c r="BM597" s="6"/>
      <c r="BN597" s="6"/>
      <c r="BO597" s="6"/>
      <c r="BP597" s="6"/>
      <c r="BQ597" s="6"/>
      <c r="BR597" s="6"/>
      <c r="BS597" s="6"/>
      <c r="BT597" s="6"/>
      <c r="BU597" s="6"/>
      <c r="BV597" s="6"/>
      <c r="BW597" s="6"/>
    </row>
    <row r="598" spans="1:75" s="9" customFormat="1" ht="14.25" x14ac:dyDescent="0.2">
      <c r="A598" s="10"/>
      <c r="B598" s="8"/>
      <c r="R598" s="62"/>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c r="AW598" s="6"/>
      <c r="AX598" s="6"/>
      <c r="AY598" s="6"/>
      <c r="AZ598" s="6"/>
      <c r="BA598" s="6"/>
      <c r="BB598" s="6"/>
      <c r="BC598" s="6"/>
      <c r="BD598" s="6"/>
      <c r="BE598" s="6"/>
      <c r="BF598" s="6"/>
      <c r="BG598" s="6"/>
      <c r="BH598" s="6"/>
      <c r="BI598" s="6"/>
      <c r="BJ598" s="6"/>
      <c r="BK598" s="6"/>
      <c r="BL598" s="6"/>
      <c r="BM598" s="6"/>
      <c r="BN598" s="6"/>
      <c r="BO598" s="6"/>
      <c r="BP598" s="6"/>
      <c r="BQ598" s="6"/>
      <c r="BR598" s="6"/>
      <c r="BS598" s="6"/>
      <c r="BT598" s="6"/>
      <c r="BU598" s="6"/>
      <c r="BV598" s="6"/>
      <c r="BW598" s="6"/>
    </row>
    <row r="599" spans="1:75" s="9" customFormat="1" ht="14.25" x14ac:dyDescent="0.2">
      <c r="A599" s="10"/>
      <c r="B599" s="8"/>
      <c r="R599" s="62"/>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c r="AW599" s="6"/>
      <c r="AX599" s="6"/>
      <c r="AY599" s="6"/>
      <c r="AZ599" s="6"/>
      <c r="BA599" s="6"/>
      <c r="BB599" s="6"/>
      <c r="BC599" s="6"/>
      <c r="BD599" s="6"/>
      <c r="BE599" s="6"/>
      <c r="BF599" s="6"/>
      <c r="BG599" s="6"/>
      <c r="BH599" s="6"/>
      <c r="BI599" s="6"/>
      <c r="BJ599" s="6"/>
      <c r="BK599" s="6"/>
      <c r="BL599" s="6"/>
      <c r="BM599" s="6"/>
      <c r="BN599" s="6"/>
      <c r="BO599" s="6"/>
      <c r="BP599" s="6"/>
      <c r="BQ599" s="6"/>
      <c r="BR599" s="6"/>
      <c r="BS599" s="6"/>
      <c r="BT599" s="6"/>
      <c r="BU599" s="6"/>
      <c r="BV599" s="6"/>
      <c r="BW599" s="6"/>
    </row>
    <row r="600" spans="1:75" s="9" customFormat="1" ht="14.25" x14ac:dyDescent="0.2">
      <c r="A600" s="10"/>
      <c r="B600" s="8"/>
      <c r="R600" s="62"/>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c r="AX600" s="6"/>
      <c r="AY600" s="6"/>
      <c r="AZ600" s="6"/>
      <c r="BA600" s="6"/>
      <c r="BB600" s="6"/>
      <c r="BC600" s="6"/>
      <c r="BD600" s="6"/>
      <c r="BE600" s="6"/>
      <c r="BF600" s="6"/>
      <c r="BG600" s="6"/>
      <c r="BH600" s="6"/>
      <c r="BI600" s="6"/>
      <c r="BJ600" s="6"/>
      <c r="BK600" s="6"/>
      <c r="BL600" s="6"/>
      <c r="BM600" s="6"/>
      <c r="BN600" s="6"/>
      <c r="BO600" s="6"/>
      <c r="BP600" s="6"/>
      <c r="BQ600" s="6"/>
      <c r="BR600" s="6"/>
      <c r="BS600" s="6"/>
      <c r="BT600" s="6"/>
      <c r="BU600" s="6"/>
      <c r="BV600" s="6"/>
      <c r="BW600" s="6"/>
    </row>
    <row r="601" spans="1:75" s="9" customFormat="1" ht="14.25" x14ac:dyDescent="0.2">
      <c r="A601" s="10"/>
      <c r="B601" s="8"/>
      <c r="R601" s="62"/>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c r="AW601" s="6"/>
      <c r="AX601" s="6"/>
      <c r="AY601" s="6"/>
      <c r="AZ601" s="6"/>
      <c r="BA601" s="6"/>
      <c r="BB601" s="6"/>
      <c r="BC601" s="6"/>
      <c r="BD601" s="6"/>
      <c r="BE601" s="6"/>
      <c r="BF601" s="6"/>
      <c r="BG601" s="6"/>
      <c r="BH601" s="6"/>
      <c r="BI601" s="6"/>
      <c r="BJ601" s="6"/>
      <c r="BK601" s="6"/>
      <c r="BL601" s="6"/>
      <c r="BM601" s="6"/>
      <c r="BN601" s="6"/>
      <c r="BO601" s="6"/>
      <c r="BP601" s="6"/>
      <c r="BQ601" s="6"/>
      <c r="BR601" s="6"/>
      <c r="BS601" s="6"/>
      <c r="BT601" s="6"/>
      <c r="BU601" s="6"/>
      <c r="BV601" s="6"/>
      <c r="BW601" s="6"/>
    </row>
    <row r="602" spans="1:75" s="9" customFormat="1" ht="14.25" x14ac:dyDescent="0.2">
      <c r="A602" s="10"/>
      <c r="B602" s="8"/>
      <c r="R602" s="62"/>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c r="AW602" s="6"/>
      <c r="AX602" s="6"/>
      <c r="AY602" s="6"/>
      <c r="AZ602" s="6"/>
      <c r="BA602" s="6"/>
      <c r="BB602" s="6"/>
      <c r="BC602" s="6"/>
      <c r="BD602" s="6"/>
      <c r="BE602" s="6"/>
      <c r="BF602" s="6"/>
      <c r="BG602" s="6"/>
      <c r="BH602" s="6"/>
      <c r="BI602" s="6"/>
      <c r="BJ602" s="6"/>
      <c r="BK602" s="6"/>
      <c r="BL602" s="6"/>
      <c r="BM602" s="6"/>
      <c r="BN602" s="6"/>
      <c r="BO602" s="6"/>
      <c r="BP602" s="6"/>
      <c r="BQ602" s="6"/>
      <c r="BR602" s="6"/>
      <c r="BS602" s="6"/>
      <c r="BT602" s="6"/>
      <c r="BU602" s="6"/>
      <c r="BV602" s="6"/>
      <c r="BW602" s="6"/>
    </row>
    <row r="603" spans="1:75" s="9" customFormat="1" ht="14.25" x14ac:dyDescent="0.2">
      <c r="A603" s="10"/>
      <c r="B603" s="8"/>
      <c r="R603" s="62"/>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c r="AW603" s="6"/>
      <c r="AX603" s="6"/>
      <c r="AY603" s="6"/>
      <c r="AZ603" s="6"/>
      <c r="BA603" s="6"/>
      <c r="BB603" s="6"/>
      <c r="BC603" s="6"/>
      <c r="BD603" s="6"/>
      <c r="BE603" s="6"/>
      <c r="BF603" s="6"/>
      <c r="BG603" s="6"/>
      <c r="BH603" s="6"/>
      <c r="BI603" s="6"/>
      <c r="BJ603" s="6"/>
      <c r="BK603" s="6"/>
      <c r="BL603" s="6"/>
      <c r="BM603" s="6"/>
      <c r="BN603" s="6"/>
      <c r="BO603" s="6"/>
      <c r="BP603" s="6"/>
      <c r="BQ603" s="6"/>
      <c r="BR603" s="6"/>
      <c r="BS603" s="6"/>
      <c r="BT603" s="6"/>
      <c r="BU603" s="6"/>
      <c r="BV603" s="6"/>
      <c r="BW603" s="6"/>
    </row>
    <row r="604" spans="1:75" s="9" customFormat="1" ht="14.25" x14ac:dyDescent="0.2">
      <c r="A604" s="10"/>
      <c r="B604" s="8"/>
      <c r="R604" s="62"/>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c r="AW604" s="6"/>
      <c r="AX604" s="6"/>
      <c r="AY604" s="6"/>
      <c r="AZ604" s="6"/>
      <c r="BA604" s="6"/>
      <c r="BB604" s="6"/>
      <c r="BC604" s="6"/>
      <c r="BD604" s="6"/>
      <c r="BE604" s="6"/>
      <c r="BF604" s="6"/>
      <c r="BG604" s="6"/>
      <c r="BH604" s="6"/>
      <c r="BI604" s="6"/>
      <c r="BJ604" s="6"/>
      <c r="BK604" s="6"/>
      <c r="BL604" s="6"/>
      <c r="BM604" s="6"/>
      <c r="BN604" s="6"/>
      <c r="BO604" s="6"/>
      <c r="BP604" s="6"/>
      <c r="BQ604" s="6"/>
      <c r="BR604" s="6"/>
      <c r="BS604" s="6"/>
      <c r="BT604" s="6"/>
      <c r="BU604" s="6"/>
      <c r="BV604" s="6"/>
      <c r="BW604" s="6"/>
    </row>
    <row r="605" spans="1:75" s="9" customFormat="1" ht="14.25" x14ac:dyDescent="0.2">
      <c r="A605" s="10"/>
      <c r="B605" s="8"/>
      <c r="R605" s="62"/>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c r="AW605" s="6"/>
      <c r="AX605" s="6"/>
      <c r="AY605" s="6"/>
      <c r="AZ605" s="6"/>
      <c r="BA605" s="6"/>
      <c r="BB605" s="6"/>
      <c r="BC605" s="6"/>
      <c r="BD605" s="6"/>
      <c r="BE605" s="6"/>
      <c r="BF605" s="6"/>
      <c r="BG605" s="6"/>
      <c r="BH605" s="6"/>
      <c r="BI605" s="6"/>
      <c r="BJ605" s="6"/>
      <c r="BK605" s="6"/>
      <c r="BL605" s="6"/>
      <c r="BM605" s="6"/>
      <c r="BN605" s="6"/>
      <c r="BO605" s="6"/>
      <c r="BP605" s="6"/>
      <c r="BQ605" s="6"/>
      <c r="BR605" s="6"/>
      <c r="BS605" s="6"/>
      <c r="BT605" s="6"/>
      <c r="BU605" s="6"/>
      <c r="BV605" s="6"/>
      <c r="BW605" s="6"/>
    </row>
    <row r="606" spans="1:75" s="9" customFormat="1" ht="14.25" x14ac:dyDescent="0.2">
      <c r="A606" s="10"/>
      <c r="B606" s="8"/>
      <c r="R606" s="62"/>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c r="AW606" s="6"/>
      <c r="AX606" s="6"/>
      <c r="AY606" s="6"/>
      <c r="AZ606" s="6"/>
      <c r="BA606" s="6"/>
      <c r="BB606" s="6"/>
      <c r="BC606" s="6"/>
      <c r="BD606" s="6"/>
      <c r="BE606" s="6"/>
      <c r="BF606" s="6"/>
      <c r="BG606" s="6"/>
      <c r="BH606" s="6"/>
      <c r="BI606" s="6"/>
      <c r="BJ606" s="6"/>
      <c r="BK606" s="6"/>
      <c r="BL606" s="6"/>
      <c r="BM606" s="6"/>
      <c r="BN606" s="6"/>
      <c r="BO606" s="6"/>
      <c r="BP606" s="6"/>
      <c r="BQ606" s="6"/>
      <c r="BR606" s="6"/>
      <c r="BS606" s="6"/>
      <c r="BT606" s="6"/>
      <c r="BU606" s="6"/>
      <c r="BV606" s="6"/>
      <c r="BW606" s="6"/>
    </row>
    <row r="607" spans="1:75" s="9" customFormat="1" ht="14.25" x14ac:dyDescent="0.2">
      <c r="A607" s="10"/>
      <c r="B607" s="8"/>
      <c r="R607" s="62"/>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c r="AW607" s="6"/>
      <c r="AX607" s="6"/>
      <c r="AY607" s="6"/>
      <c r="AZ607" s="6"/>
      <c r="BA607" s="6"/>
      <c r="BB607" s="6"/>
      <c r="BC607" s="6"/>
      <c r="BD607" s="6"/>
      <c r="BE607" s="6"/>
      <c r="BF607" s="6"/>
      <c r="BG607" s="6"/>
      <c r="BH607" s="6"/>
      <c r="BI607" s="6"/>
      <c r="BJ607" s="6"/>
      <c r="BK607" s="6"/>
      <c r="BL607" s="6"/>
      <c r="BM607" s="6"/>
      <c r="BN607" s="6"/>
      <c r="BO607" s="6"/>
      <c r="BP607" s="6"/>
      <c r="BQ607" s="6"/>
      <c r="BR607" s="6"/>
      <c r="BS607" s="6"/>
      <c r="BT607" s="6"/>
      <c r="BU607" s="6"/>
      <c r="BV607" s="6"/>
      <c r="BW607" s="6"/>
    </row>
    <row r="608" spans="1:75" s="9" customFormat="1" ht="14.25" x14ac:dyDescent="0.2">
      <c r="A608" s="10"/>
      <c r="B608" s="8"/>
      <c r="R608" s="62"/>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c r="AW608" s="6"/>
      <c r="AX608" s="6"/>
      <c r="AY608" s="6"/>
      <c r="AZ608" s="6"/>
      <c r="BA608" s="6"/>
      <c r="BB608" s="6"/>
      <c r="BC608" s="6"/>
      <c r="BD608" s="6"/>
      <c r="BE608" s="6"/>
      <c r="BF608" s="6"/>
      <c r="BG608" s="6"/>
      <c r="BH608" s="6"/>
      <c r="BI608" s="6"/>
      <c r="BJ608" s="6"/>
      <c r="BK608" s="6"/>
      <c r="BL608" s="6"/>
      <c r="BM608" s="6"/>
      <c r="BN608" s="6"/>
      <c r="BO608" s="6"/>
      <c r="BP608" s="6"/>
      <c r="BQ608" s="6"/>
      <c r="BR608" s="6"/>
      <c r="BS608" s="6"/>
      <c r="BT608" s="6"/>
      <c r="BU608" s="6"/>
      <c r="BV608" s="6"/>
      <c r="BW608" s="6"/>
    </row>
    <row r="609" spans="1:75" s="9" customFormat="1" ht="14.25" x14ac:dyDescent="0.2">
      <c r="A609" s="10"/>
      <c r="B609" s="8"/>
      <c r="R609" s="62"/>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c r="AW609" s="6"/>
      <c r="AX609" s="6"/>
      <c r="AY609" s="6"/>
      <c r="AZ609" s="6"/>
      <c r="BA609" s="6"/>
      <c r="BB609" s="6"/>
      <c r="BC609" s="6"/>
      <c r="BD609" s="6"/>
      <c r="BE609" s="6"/>
      <c r="BF609" s="6"/>
      <c r="BG609" s="6"/>
      <c r="BH609" s="6"/>
      <c r="BI609" s="6"/>
      <c r="BJ609" s="6"/>
      <c r="BK609" s="6"/>
      <c r="BL609" s="6"/>
      <c r="BM609" s="6"/>
      <c r="BN609" s="6"/>
      <c r="BO609" s="6"/>
      <c r="BP609" s="6"/>
      <c r="BQ609" s="6"/>
      <c r="BR609" s="6"/>
      <c r="BS609" s="6"/>
      <c r="BT609" s="6"/>
      <c r="BU609" s="6"/>
      <c r="BV609" s="6"/>
      <c r="BW609" s="6"/>
    </row>
    <row r="610" spans="1:75" s="9" customFormat="1" ht="14.25" x14ac:dyDescent="0.2">
      <c r="A610" s="10"/>
      <c r="B610" s="8"/>
      <c r="R610" s="62"/>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c r="AX610" s="6"/>
      <c r="AY610" s="6"/>
      <c r="AZ610" s="6"/>
      <c r="BA610" s="6"/>
      <c r="BB610" s="6"/>
      <c r="BC610" s="6"/>
      <c r="BD610" s="6"/>
      <c r="BE610" s="6"/>
      <c r="BF610" s="6"/>
      <c r="BG610" s="6"/>
      <c r="BH610" s="6"/>
      <c r="BI610" s="6"/>
      <c r="BJ610" s="6"/>
      <c r="BK610" s="6"/>
      <c r="BL610" s="6"/>
      <c r="BM610" s="6"/>
      <c r="BN610" s="6"/>
      <c r="BO610" s="6"/>
      <c r="BP610" s="6"/>
      <c r="BQ610" s="6"/>
      <c r="BR610" s="6"/>
      <c r="BS610" s="6"/>
      <c r="BT610" s="6"/>
      <c r="BU610" s="6"/>
      <c r="BV610" s="6"/>
      <c r="BW610" s="6"/>
    </row>
    <row r="611" spans="1:75" s="9" customFormat="1" ht="14.25" x14ac:dyDescent="0.2">
      <c r="A611" s="10"/>
      <c r="B611" s="8"/>
      <c r="R611" s="62"/>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c r="AX611" s="6"/>
      <c r="AY611" s="6"/>
      <c r="AZ611" s="6"/>
      <c r="BA611" s="6"/>
      <c r="BB611" s="6"/>
      <c r="BC611" s="6"/>
      <c r="BD611" s="6"/>
      <c r="BE611" s="6"/>
      <c r="BF611" s="6"/>
      <c r="BG611" s="6"/>
      <c r="BH611" s="6"/>
      <c r="BI611" s="6"/>
      <c r="BJ611" s="6"/>
      <c r="BK611" s="6"/>
      <c r="BL611" s="6"/>
      <c r="BM611" s="6"/>
      <c r="BN611" s="6"/>
      <c r="BO611" s="6"/>
      <c r="BP611" s="6"/>
      <c r="BQ611" s="6"/>
      <c r="BR611" s="6"/>
      <c r="BS611" s="6"/>
      <c r="BT611" s="6"/>
      <c r="BU611" s="6"/>
      <c r="BV611" s="6"/>
      <c r="BW611" s="6"/>
    </row>
    <row r="612" spans="1:75" s="9" customFormat="1" ht="14.25" x14ac:dyDescent="0.2">
      <c r="A612" s="10"/>
      <c r="B612" s="8"/>
      <c r="R612" s="62"/>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c r="AX612" s="6"/>
      <c r="AY612" s="6"/>
      <c r="AZ612" s="6"/>
      <c r="BA612" s="6"/>
      <c r="BB612" s="6"/>
      <c r="BC612" s="6"/>
      <c r="BD612" s="6"/>
      <c r="BE612" s="6"/>
      <c r="BF612" s="6"/>
      <c r="BG612" s="6"/>
      <c r="BH612" s="6"/>
      <c r="BI612" s="6"/>
      <c r="BJ612" s="6"/>
      <c r="BK612" s="6"/>
      <c r="BL612" s="6"/>
      <c r="BM612" s="6"/>
      <c r="BN612" s="6"/>
      <c r="BO612" s="6"/>
      <c r="BP612" s="6"/>
      <c r="BQ612" s="6"/>
      <c r="BR612" s="6"/>
      <c r="BS612" s="6"/>
      <c r="BT612" s="6"/>
      <c r="BU612" s="6"/>
      <c r="BV612" s="6"/>
      <c r="BW612" s="6"/>
    </row>
    <row r="613" spans="1:75" s="9" customFormat="1" ht="14.25" x14ac:dyDescent="0.2">
      <c r="A613" s="10"/>
      <c r="B613" s="8"/>
      <c r="R613" s="62"/>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AW613" s="6"/>
      <c r="AX613" s="6"/>
      <c r="AY613" s="6"/>
      <c r="AZ613" s="6"/>
      <c r="BA613" s="6"/>
      <c r="BB613" s="6"/>
      <c r="BC613" s="6"/>
      <c r="BD613" s="6"/>
      <c r="BE613" s="6"/>
      <c r="BF613" s="6"/>
      <c r="BG613" s="6"/>
      <c r="BH613" s="6"/>
      <c r="BI613" s="6"/>
      <c r="BJ613" s="6"/>
      <c r="BK613" s="6"/>
      <c r="BL613" s="6"/>
      <c r="BM613" s="6"/>
      <c r="BN613" s="6"/>
      <c r="BO613" s="6"/>
      <c r="BP613" s="6"/>
      <c r="BQ613" s="6"/>
      <c r="BR613" s="6"/>
      <c r="BS613" s="6"/>
      <c r="BT613" s="6"/>
      <c r="BU613" s="6"/>
      <c r="BV613" s="6"/>
      <c r="BW613" s="6"/>
    </row>
    <row r="614" spans="1:75" s="9" customFormat="1" ht="14.25" x14ac:dyDescent="0.2">
      <c r="A614" s="10"/>
      <c r="B614" s="8"/>
      <c r="R614" s="62"/>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c r="AW614" s="6"/>
      <c r="AX614" s="6"/>
      <c r="AY614" s="6"/>
      <c r="AZ614" s="6"/>
      <c r="BA614" s="6"/>
      <c r="BB614" s="6"/>
      <c r="BC614" s="6"/>
      <c r="BD614" s="6"/>
      <c r="BE614" s="6"/>
      <c r="BF614" s="6"/>
      <c r="BG614" s="6"/>
      <c r="BH614" s="6"/>
      <c r="BI614" s="6"/>
      <c r="BJ614" s="6"/>
      <c r="BK614" s="6"/>
      <c r="BL614" s="6"/>
      <c r="BM614" s="6"/>
      <c r="BN614" s="6"/>
      <c r="BO614" s="6"/>
      <c r="BP614" s="6"/>
      <c r="BQ614" s="6"/>
      <c r="BR614" s="6"/>
      <c r="BS614" s="6"/>
      <c r="BT614" s="6"/>
      <c r="BU614" s="6"/>
      <c r="BV614" s="6"/>
      <c r="BW614" s="6"/>
    </row>
    <row r="615" spans="1:75" s="9" customFormat="1" ht="14.25" x14ac:dyDescent="0.2">
      <c r="A615" s="10"/>
      <c r="B615" s="8"/>
      <c r="R615" s="62"/>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c r="AW615" s="6"/>
      <c r="AX615" s="6"/>
      <c r="AY615" s="6"/>
      <c r="AZ615" s="6"/>
      <c r="BA615" s="6"/>
      <c r="BB615" s="6"/>
      <c r="BC615" s="6"/>
      <c r="BD615" s="6"/>
      <c r="BE615" s="6"/>
      <c r="BF615" s="6"/>
      <c r="BG615" s="6"/>
      <c r="BH615" s="6"/>
      <c r="BI615" s="6"/>
      <c r="BJ615" s="6"/>
      <c r="BK615" s="6"/>
      <c r="BL615" s="6"/>
      <c r="BM615" s="6"/>
      <c r="BN615" s="6"/>
      <c r="BO615" s="6"/>
      <c r="BP615" s="6"/>
      <c r="BQ615" s="6"/>
      <c r="BR615" s="6"/>
      <c r="BS615" s="6"/>
      <c r="BT615" s="6"/>
      <c r="BU615" s="6"/>
      <c r="BV615" s="6"/>
      <c r="BW615" s="6"/>
    </row>
    <row r="616" spans="1:75" s="9" customFormat="1" ht="14.25" x14ac:dyDescent="0.2">
      <c r="A616" s="10"/>
      <c r="B616" s="8"/>
      <c r="R616" s="62"/>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c r="AW616" s="6"/>
      <c r="AX616" s="6"/>
      <c r="AY616" s="6"/>
      <c r="AZ616" s="6"/>
      <c r="BA616" s="6"/>
      <c r="BB616" s="6"/>
      <c r="BC616" s="6"/>
      <c r="BD616" s="6"/>
      <c r="BE616" s="6"/>
      <c r="BF616" s="6"/>
      <c r="BG616" s="6"/>
      <c r="BH616" s="6"/>
      <c r="BI616" s="6"/>
      <c r="BJ616" s="6"/>
      <c r="BK616" s="6"/>
      <c r="BL616" s="6"/>
      <c r="BM616" s="6"/>
      <c r="BN616" s="6"/>
      <c r="BO616" s="6"/>
      <c r="BP616" s="6"/>
      <c r="BQ616" s="6"/>
      <c r="BR616" s="6"/>
      <c r="BS616" s="6"/>
      <c r="BT616" s="6"/>
      <c r="BU616" s="6"/>
      <c r="BV616" s="6"/>
      <c r="BW616" s="6"/>
    </row>
    <row r="617" spans="1:75" s="9" customFormat="1" ht="14.25" x14ac:dyDescent="0.2">
      <c r="A617" s="10"/>
      <c r="B617" s="8"/>
      <c r="R617" s="62"/>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c r="AW617" s="6"/>
      <c r="AX617" s="6"/>
      <c r="AY617" s="6"/>
      <c r="AZ617" s="6"/>
      <c r="BA617" s="6"/>
      <c r="BB617" s="6"/>
      <c r="BC617" s="6"/>
      <c r="BD617" s="6"/>
      <c r="BE617" s="6"/>
      <c r="BF617" s="6"/>
      <c r="BG617" s="6"/>
      <c r="BH617" s="6"/>
      <c r="BI617" s="6"/>
      <c r="BJ617" s="6"/>
      <c r="BK617" s="6"/>
      <c r="BL617" s="6"/>
      <c r="BM617" s="6"/>
      <c r="BN617" s="6"/>
      <c r="BO617" s="6"/>
      <c r="BP617" s="6"/>
      <c r="BQ617" s="6"/>
      <c r="BR617" s="6"/>
      <c r="BS617" s="6"/>
      <c r="BT617" s="6"/>
      <c r="BU617" s="6"/>
      <c r="BV617" s="6"/>
      <c r="BW617" s="6"/>
    </row>
    <row r="618" spans="1:75" s="9" customFormat="1" ht="14.25" x14ac:dyDescent="0.2">
      <c r="A618" s="10"/>
      <c r="B618" s="8"/>
      <c r="R618" s="62"/>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c r="AX618" s="6"/>
      <c r="AY618" s="6"/>
      <c r="AZ618" s="6"/>
      <c r="BA618" s="6"/>
      <c r="BB618" s="6"/>
      <c r="BC618" s="6"/>
      <c r="BD618" s="6"/>
      <c r="BE618" s="6"/>
      <c r="BF618" s="6"/>
      <c r="BG618" s="6"/>
      <c r="BH618" s="6"/>
      <c r="BI618" s="6"/>
      <c r="BJ618" s="6"/>
      <c r="BK618" s="6"/>
      <c r="BL618" s="6"/>
      <c r="BM618" s="6"/>
      <c r="BN618" s="6"/>
      <c r="BO618" s="6"/>
      <c r="BP618" s="6"/>
      <c r="BQ618" s="6"/>
      <c r="BR618" s="6"/>
      <c r="BS618" s="6"/>
      <c r="BT618" s="6"/>
      <c r="BU618" s="6"/>
      <c r="BV618" s="6"/>
      <c r="BW618" s="6"/>
    </row>
    <row r="619" spans="1:75" s="9" customFormat="1" ht="14.25" x14ac:dyDescent="0.2">
      <c r="A619" s="10"/>
      <c r="B619" s="8"/>
      <c r="R619" s="62"/>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c r="AX619" s="6"/>
      <c r="AY619" s="6"/>
      <c r="AZ619" s="6"/>
      <c r="BA619" s="6"/>
      <c r="BB619" s="6"/>
      <c r="BC619" s="6"/>
      <c r="BD619" s="6"/>
      <c r="BE619" s="6"/>
      <c r="BF619" s="6"/>
      <c r="BG619" s="6"/>
      <c r="BH619" s="6"/>
      <c r="BI619" s="6"/>
      <c r="BJ619" s="6"/>
      <c r="BK619" s="6"/>
      <c r="BL619" s="6"/>
      <c r="BM619" s="6"/>
      <c r="BN619" s="6"/>
      <c r="BO619" s="6"/>
      <c r="BP619" s="6"/>
      <c r="BQ619" s="6"/>
      <c r="BR619" s="6"/>
      <c r="BS619" s="6"/>
      <c r="BT619" s="6"/>
      <c r="BU619" s="6"/>
      <c r="BV619" s="6"/>
      <c r="BW619" s="6"/>
    </row>
    <row r="620" spans="1:75" s="9" customFormat="1" ht="14.25" x14ac:dyDescent="0.2">
      <c r="A620" s="10"/>
      <c r="B620" s="8"/>
      <c r="R620" s="62"/>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AW620" s="6"/>
      <c r="AX620" s="6"/>
      <c r="AY620" s="6"/>
      <c r="AZ620" s="6"/>
      <c r="BA620" s="6"/>
      <c r="BB620" s="6"/>
      <c r="BC620" s="6"/>
      <c r="BD620" s="6"/>
      <c r="BE620" s="6"/>
      <c r="BF620" s="6"/>
      <c r="BG620" s="6"/>
      <c r="BH620" s="6"/>
      <c r="BI620" s="6"/>
      <c r="BJ620" s="6"/>
      <c r="BK620" s="6"/>
      <c r="BL620" s="6"/>
      <c r="BM620" s="6"/>
      <c r="BN620" s="6"/>
      <c r="BO620" s="6"/>
      <c r="BP620" s="6"/>
      <c r="BQ620" s="6"/>
      <c r="BR620" s="6"/>
      <c r="BS620" s="6"/>
      <c r="BT620" s="6"/>
      <c r="BU620" s="6"/>
      <c r="BV620" s="6"/>
      <c r="BW620" s="6"/>
    </row>
    <row r="621" spans="1:75" s="9" customFormat="1" ht="14.25" x14ac:dyDescent="0.2">
      <c r="A621" s="10"/>
      <c r="B621" s="8"/>
      <c r="R621" s="62"/>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6"/>
      <c r="AX621" s="6"/>
      <c r="AY621" s="6"/>
      <c r="AZ621" s="6"/>
      <c r="BA621" s="6"/>
      <c r="BB621" s="6"/>
      <c r="BC621" s="6"/>
      <c r="BD621" s="6"/>
      <c r="BE621" s="6"/>
      <c r="BF621" s="6"/>
      <c r="BG621" s="6"/>
      <c r="BH621" s="6"/>
      <c r="BI621" s="6"/>
      <c r="BJ621" s="6"/>
      <c r="BK621" s="6"/>
      <c r="BL621" s="6"/>
      <c r="BM621" s="6"/>
      <c r="BN621" s="6"/>
      <c r="BO621" s="6"/>
      <c r="BP621" s="6"/>
      <c r="BQ621" s="6"/>
      <c r="BR621" s="6"/>
      <c r="BS621" s="6"/>
      <c r="BT621" s="6"/>
      <c r="BU621" s="6"/>
      <c r="BV621" s="6"/>
      <c r="BW621" s="6"/>
    </row>
    <row r="622" spans="1:75" s="9" customFormat="1" ht="14.25" x14ac:dyDescent="0.2">
      <c r="A622" s="10"/>
      <c r="B622" s="8"/>
      <c r="R622" s="62"/>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AW622" s="6"/>
      <c r="AX622" s="6"/>
      <c r="AY622" s="6"/>
      <c r="AZ622" s="6"/>
      <c r="BA622" s="6"/>
      <c r="BB622" s="6"/>
      <c r="BC622" s="6"/>
      <c r="BD622" s="6"/>
      <c r="BE622" s="6"/>
      <c r="BF622" s="6"/>
      <c r="BG622" s="6"/>
      <c r="BH622" s="6"/>
      <c r="BI622" s="6"/>
      <c r="BJ622" s="6"/>
      <c r="BK622" s="6"/>
      <c r="BL622" s="6"/>
      <c r="BM622" s="6"/>
      <c r="BN622" s="6"/>
      <c r="BO622" s="6"/>
      <c r="BP622" s="6"/>
      <c r="BQ622" s="6"/>
      <c r="BR622" s="6"/>
      <c r="BS622" s="6"/>
      <c r="BT622" s="6"/>
      <c r="BU622" s="6"/>
      <c r="BV622" s="6"/>
      <c r="BW622" s="6"/>
    </row>
    <row r="623" spans="1:75" s="9" customFormat="1" ht="14.25" x14ac:dyDescent="0.2">
      <c r="A623" s="10"/>
      <c r="B623" s="8"/>
      <c r="R623" s="62"/>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AW623" s="6"/>
      <c r="AX623" s="6"/>
      <c r="AY623" s="6"/>
      <c r="AZ623" s="6"/>
      <c r="BA623" s="6"/>
      <c r="BB623" s="6"/>
      <c r="BC623" s="6"/>
      <c r="BD623" s="6"/>
      <c r="BE623" s="6"/>
      <c r="BF623" s="6"/>
      <c r="BG623" s="6"/>
      <c r="BH623" s="6"/>
      <c r="BI623" s="6"/>
      <c r="BJ623" s="6"/>
      <c r="BK623" s="6"/>
      <c r="BL623" s="6"/>
      <c r="BM623" s="6"/>
      <c r="BN623" s="6"/>
      <c r="BO623" s="6"/>
      <c r="BP623" s="6"/>
      <c r="BQ623" s="6"/>
      <c r="BR623" s="6"/>
      <c r="BS623" s="6"/>
      <c r="BT623" s="6"/>
      <c r="BU623" s="6"/>
      <c r="BV623" s="6"/>
      <c r="BW623" s="6"/>
    </row>
    <row r="624" spans="1:75" s="9" customFormat="1" ht="14.25" x14ac:dyDescent="0.2">
      <c r="A624" s="10"/>
      <c r="B624" s="8"/>
      <c r="R624" s="62"/>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c r="AW624" s="6"/>
      <c r="AX624" s="6"/>
      <c r="AY624" s="6"/>
      <c r="AZ624" s="6"/>
      <c r="BA624" s="6"/>
      <c r="BB624" s="6"/>
      <c r="BC624" s="6"/>
      <c r="BD624" s="6"/>
      <c r="BE624" s="6"/>
      <c r="BF624" s="6"/>
      <c r="BG624" s="6"/>
      <c r="BH624" s="6"/>
      <c r="BI624" s="6"/>
      <c r="BJ624" s="6"/>
      <c r="BK624" s="6"/>
      <c r="BL624" s="6"/>
      <c r="BM624" s="6"/>
      <c r="BN624" s="6"/>
      <c r="BO624" s="6"/>
      <c r="BP624" s="6"/>
      <c r="BQ624" s="6"/>
      <c r="BR624" s="6"/>
      <c r="BS624" s="6"/>
      <c r="BT624" s="6"/>
      <c r="BU624" s="6"/>
      <c r="BV624" s="6"/>
      <c r="BW624" s="6"/>
    </row>
    <row r="625" spans="1:75" s="9" customFormat="1" ht="14.25" x14ac:dyDescent="0.2">
      <c r="A625" s="10"/>
      <c r="B625" s="8"/>
      <c r="R625" s="62"/>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c r="AW625" s="6"/>
      <c r="AX625" s="6"/>
      <c r="AY625" s="6"/>
      <c r="AZ625" s="6"/>
      <c r="BA625" s="6"/>
      <c r="BB625" s="6"/>
      <c r="BC625" s="6"/>
      <c r="BD625" s="6"/>
      <c r="BE625" s="6"/>
      <c r="BF625" s="6"/>
      <c r="BG625" s="6"/>
      <c r="BH625" s="6"/>
      <c r="BI625" s="6"/>
      <c r="BJ625" s="6"/>
      <c r="BK625" s="6"/>
      <c r="BL625" s="6"/>
      <c r="BM625" s="6"/>
      <c r="BN625" s="6"/>
      <c r="BO625" s="6"/>
      <c r="BP625" s="6"/>
      <c r="BQ625" s="6"/>
      <c r="BR625" s="6"/>
      <c r="BS625" s="6"/>
      <c r="BT625" s="6"/>
      <c r="BU625" s="6"/>
      <c r="BV625" s="6"/>
      <c r="BW625" s="6"/>
    </row>
    <row r="626" spans="1:75" s="9" customFormat="1" ht="14.25" x14ac:dyDescent="0.2">
      <c r="A626" s="10"/>
      <c r="B626" s="8"/>
      <c r="R626" s="62"/>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c r="AW626" s="6"/>
      <c r="AX626" s="6"/>
      <c r="AY626" s="6"/>
      <c r="AZ626" s="6"/>
      <c r="BA626" s="6"/>
      <c r="BB626" s="6"/>
      <c r="BC626" s="6"/>
      <c r="BD626" s="6"/>
      <c r="BE626" s="6"/>
      <c r="BF626" s="6"/>
      <c r="BG626" s="6"/>
      <c r="BH626" s="6"/>
      <c r="BI626" s="6"/>
      <c r="BJ626" s="6"/>
      <c r="BK626" s="6"/>
      <c r="BL626" s="6"/>
      <c r="BM626" s="6"/>
      <c r="BN626" s="6"/>
      <c r="BO626" s="6"/>
      <c r="BP626" s="6"/>
      <c r="BQ626" s="6"/>
      <c r="BR626" s="6"/>
      <c r="BS626" s="6"/>
      <c r="BT626" s="6"/>
      <c r="BU626" s="6"/>
      <c r="BV626" s="6"/>
      <c r="BW626" s="6"/>
    </row>
    <row r="627" spans="1:75" s="9" customFormat="1" ht="14.25" x14ac:dyDescent="0.2">
      <c r="A627" s="10"/>
      <c r="B627" s="8"/>
      <c r="R627" s="62"/>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c r="AW627" s="6"/>
      <c r="AX627" s="6"/>
      <c r="AY627" s="6"/>
      <c r="AZ627" s="6"/>
      <c r="BA627" s="6"/>
      <c r="BB627" s="6"/>
      <c r="BC627" s="6"/>
      <c r="BD627" s="6"/>
      <c r="BE627" s="6"/>
      <c r="BF627" s="6"/>
      <c r="BG627" s="6"/>
      <c r="BH627" s="6"/>
      <c r="BI627" s="6"/>
      <c r="BJ627" s="6"/>
      <c r="BK627" s="6"/>
      <c r="BL627" s="6"/>
      <c r="BM627" s="6"/>
      <c r="BN627" s="6"/>
      <c r="BO627" s="6"/>
      <c r="BP627" s="6"/>
      <c r="BQ627" s="6"/>
      <c r="BR627" s="6"/>
      <c r="BS627" s="6"/>
      <c r="BT627" s="6"/>
      <c r="BU627" s="6"/>
      <c r="BV627" s="6"/>
      <c r="BW627" s="6"/>
    </row>
    <row r="628" spans="1:75" s="9" customFormat="1" ht="14.25" x14ac:dyDescent="0.2">
      <c r="A628" s="10"/>
      <c r="B628" s="8"/>
      <c r="R628" s="62"/>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c r="AW628" s="6"/>
      <c r="AX628" s="6"/>
      <c r="AY628" s="6"/>
      <c r="AZ628" s="6"/>
      <c r="BA628" s="6"/>
      <c r="BB628" s="6"/>
      <c r="BC628" s="6"/>
      <c r="BD628" s="6"/>
      <c r="BE628" s="6"/>
      <c r="BF628" s="6"/>
      <c r="BG628" s="6"/>
      <c r="BH628" s="6"/>
      <c r="BI628" s="6"/>
      <c r="BJ628" s="6"/>
      <c r="BK628" s="6"/>
      <c r="BL628" s="6"/>
      <c r="BM628" s="6"/>
      <c r="BN628" s="6"/>
      <c r="BO628" s="6"/>
      <c r="BP628" s="6"/>
      <c r="BQ628" s="6"/>
      <c r="BR628" s="6"/>
      <c r="BS628" s="6"/>
      <c r="BT628" s="6"/>
      <c r="BU628" s="6"/>
      <c r="BV628" s="6"/>
      <c r="BW628" s="6"/>
    </row>
    <row r="629" spans="1:75" s="9" customFormat="1" ht="14.25" x14ac:dyDescent="0.2">
      <c r="A629" s="10"/>
      <c r="B629" s="8"/>
      <c r="R629" s="62"/>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c r="AX629" s="6"/>
      <c r="AY629" s="6"/>
      <c r="AZ629" s="6"/>
      <c r="BA629" s="6"/>
      <c r="BB629" s="6"/>
      <c r="BC629" s="6"/>
      <c r="BD629" s="6"/>
      <c r="BE629" s="6"/>
      <c r="BF629" s="6"/>
      <c r="BG629" s="6"/>
      <c r="BH629" s="6"/>
      <c r="BI629" s="6"/>
      <c r="BJ629" s="6"/>
      <c r="BK629" s="6"/>
      <c r="BL629" s="6"/>
      <c r="BM629" s="6"/>
      <c r="BN629" s="6"/>
      <c r="BO629" s="6"/>
      <c r="BP629" s="6"/>
      <c r="BQ629" s="6"/>
      <c r="BR629" s="6"/>
      <c r="BS629" s="6"/>
      <c r="BT629" s="6"/>
      <c r="BU629" s="6"/>
      <c r="BV629" s="6"/>
      <c r="BW629" s="6"/>
    </row>
    <row r="630" spans="1:75" s="9" customFormat="1" ht="14.25" x14ac:dyDescent="0.2">
      <c r="A630" s="10"/>
      <c r="B630" s="8"/>
      <c r="R630" s="62"/>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6"/>
      <c r="BB630" s="6"/>
      <c r="BC630" s="6"/>
      <c r="BD630" s="6"/>
      <c r="BE630" s="6"/>
      <c r="BF630" s="6"/>
      <c r="BG630" s="6"/>
      <c r="BH630" s="6"/>
      <c r="BI630" s="6"/>
      <c r="BJ630" s="6"/>
      <c r="BK630" s="6"/>
      <c r="BL630" s="6"/>
      <c r="BM630" s="6"/>
      <c r="BN630" s="6"/>
      <c r="BO630" s="6"/>
      <c r="BP630" s="6"/>
      <c r="BQ630" s="6"/>
      <c r="BR630" s="6"/>
      <c r="BS630" s="6"/>
      <c r="BT630" s="6"/>
      <c r="BU630" s="6"/>
      <c r="BV630" s="6"/>
      <c r="BW630" s="6"/>
    </row>
    <row r="631" spans="1:75" s="9" customFormat="1" ht="14.25" x14ac:dyDescent="0.2">
      <c r="A631" s="10"/>
      <c r="B631" s="8"/>
      <c r="R631" s="62"/>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c r="AW631" s="6"/>
      <c r="AX631" s="6"/>
      <c r="AY631" s="6"/>
      <c r="AZ631" s="6"/>
      <c r="BA631" s="6"/>
      <c r="BB631" s="6"/>
      <c r="BC631" s="6"/>
      <c r="BD631" s="6"/>
      <c r="BE631" s="6"/>
      <c r="BF631" s="6"/>
      <c r="BG631" s="6"/>
      <c r="BH631" s="6"/>
      <c r="BI631" s="6"/>
      <c r="BJ631" s="6"/>
      <c r="BK631" s="6"/>
      <c r="BL631" s="6"/>
      <c r="BM631" s="6"/>
      <c r="BN631" s="6"/>
      <c r="BO631" s="6"/>
      <c r="BP631" s="6"/>
      <c r="BQ631" s="6"/>
      <c r="BR631" s="6"/>
      <c r="BS631" s="6"/>
      <c r="BT631" s="6"/>
      <c r="BU631" s="6"/>
      <c r="BV631" s="6"/>
      <c r="BW631" s="6"/>
    </row>
    <row r="632" spans="1:75" s="9" customFormat="1" ht="14.25" x14ac:dyDescent="0.2">
      <c r="A632" s="10"/>
      <c r="B632" s="8"/>
      <c r="R632" s="62"/>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c r="AW632" s="6"/>
      <c r="AX632" s="6"/>
      <c r="AY632" s="6"/>
      <c r="AZ632" s="6"/>
      <c r="BA632" s="6"/>
      <c r="BB632" s="6"/>
      <c r="BC632" s="6"/>
      <c r="BD632" s="6"/>
      <c r="BE632" s="6"/>
      <c r="BF632" s="6"/>
      <c r="BG632" s="6"/>
      <c r="BH632" s="6"/>
      <c r="BI632" s="6"/>
      <c r="BJ632" s="6"/>
      <c r="BK632" s="6"/>
      <c r="BL632" s="6"/>
      <c r="BM632" s="6"/>
      <c r="BN632" s="6"/>
      <c r="BO632" s="6"/>
      <c r="BP632" s="6"/>
      <c r="BQ632" s="6"/>
      <c r="BR632" s="6"/>
      <c r="BS632" s="6"/>
      <c r="BT632" s="6"/>
      <c r="BU632" s="6"/>
      <c r="BV632" s="6"/>
      <c r="BW632" s="6"/>
    </row>
    <row r="633" spans="1:75" s="9" customFormat="1" ht="14.25" x14ac:dyDescent="0.2">
      <c r="A633" s="10"/>
      <c r="B633" s="8"/>
      <c r="R633" s="62"/>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c r="AX633" s="6"/>
      <c r="AY633" s="6"/>
      <c r="AZ633" s="6"/>
      <c r="BA633" s="6"/>
      <c r="BB633" s="6"/>
      <c r="BC633" s="6"/>
      <c r="BD633" s="6"/>
      <c r="BE633" s="6"/>
      <c r="BF633" s="6"/>
      <c r="BG633" s="6"/>
      <c r="BH633" s="6"/>
      <c r="BI633" s="6"/>
      <c r="BJ633" s="6"/>
      <c r="BK633" s="6"/>
      <c r="BL633" s="6"/>
      <c r="BM633" s="6"/>
      <c r="BN633" s="6"/>
      <c r="BO633" s="6"/>
      <c r="BP633" s="6"/>
      <c r="BQ633" s="6"/>
      <c r="BR633" s="6"/>
      <c r="BS633" s="6"/>
      <c r="BT633" s="6"/>
      <c r="BU633" s="6"/>
      <c r="BV633" s="6"/>
      <c r="BW633" s="6"/>
    </row>
    <row r="634" spans="1:75" s="9" customFormat="1" ht="14.25" x14ac:dyDescent="0.2">
      <c r="A634" s="10"/>
      <c r="B634" s="8"/>
      <c r="R634" s="62"/>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c r="AW634" s="6"/>
      <c r="AX634" s="6"/>
      <c r="AY634" s="6"/>
      <c r="AZ634" s="6"/>
      <c r="BA634" s="6"/>
      <c r="BB634" s="6"/>
      <c r="BC634" s="6"/>
      <c r="BD634" s="6"/>
      <c r="BE634" s="6"/>
      <c r="BF634" s="6"/>
      <c r="BG634" s="6"/>
      <c r="BH634" s="6"/>
      <c r="BI634" s="6"/>
      <c r="BJ634" s="6"/>
      <c r="BK634" s="6"/>
      <c r="BL634" s="6"/>
      <c r="BM634" s="6"/>
      <c r="BN634" s="6"/>
      <c r="BO634" s="6"/>
      <c r="BP634" s="6"/>
      <c r="BQ634" s="6"/>
      <c r="BR634" s="6"/>
      <c r="BS634" s="6"/>
      <c r="BT634" s="6"/>
      <c r="BU634" s="6"/>
      <c r="BV634" s="6"/>
      <c r="BW634" s="6"/>
    </row>
    <row r="635" spans="1:75" s="9" customFormat="1" ht="14.25" x14ac:dyDescent="0.2">
      <c r="A635" s="10"/>
      <c r="B635" s="8"/>
      <c r="R635" s="62"/>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c r="AW635" s="6"/>
      <c r="AX635" s="6"/>
      <c r="AY635" s="6"/>
      <c r="AZ635" s="6"/>
      <c r="BA635" s="6"/>
      <c r="BB635" s="6"/>
      <c r="BC635" s="6"/>
      <c r="BD635" s="6"/>
      <c r="BE635" s="6"/>
      <c r="BF635" s="6"/>
      <c r="BG635" s="6"/>
      <c r="BH635" s="6"/>
      <c r="BI635" s="6"/>
      <c r="BJ635" s="6"/>
      <c r="BK635" s="6"/>
      <c r="BL635" s="6"/>
      <c r="BM635" s="6"/>
      <c r="BN635" s="6"/>
      <c r="BO635" s="6"/>
      <c r="BP635" s="6"/>
      <c r="BQ635" s="6"/>
      <c r="BR635" s="6"/>
      <c r="BS635" s="6"/>
      <c r="BT635" s="6"/>
      <c r="BU635" s="6"/>
      <c r="BV635" s="6"/>
      <c r="BW635" s="6"/>
    </row>
    <row r="636" spans="1:75" s="9" customFormat="1" ht="14.25" x14ac:dyDescent="0.2">
      <c r="A636" s="10"/>
      <c r="B636" s="8"/>
      <c r="R636" s="62"/>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c r="AW636" s="6"/>
      <c r="AX636" s="6"/>
      <c r="AY636" s="6"/>
      <c r="AZ636" s="6"/>
      <c r="BA636" s="6"/>
      <c r="BB636" s="6"/>
      <c r="BC636" s="6"/>
      <c r="BD636" s="6"/>
      <c r="BE636" s="6"/>
      <c r="BF636" s="6"/>
      <c r="BG636" s="6"/>
      <c r="BH636" s="6"/>
      <c r="BI636" s="6"/>
      <c r="BJ636" s="6"/>
      <c r="BK636" s="6"/>
      <c r="BL636" s="6"/>
      <c r="BM636" s="6"/>
      <c r="BN636" s="6"/>
      <c r="BO636" s="6"/>
      <c r="BP636" s="6"/>
      <c r="BQ636" s="6"/>
      <c r="BR636" s="6"/>
      <c r="BS636" s="6"/>
      <c r="BT636" s="6"/>
      <c r="BU636" s="6"/>
      <c r="BV636" s="6"/>
      <c r="BW636" s="6"/>
    </row>
    <row r="637" spans="1:75" s="9" customFormat="1" ht="14.25" x14ac:dyDescent="0.2">
      <c r="A637" s="10"/>
      <c r="B637" s="8"/>
      <c r="R637" s="62"/>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c r="AW637" s="6"/>
      <c r="AX637" s="6"/>
      <c r="AY637" s="6"/>
      <c r="AZ637" s="6"/>
      <c r="BA637" s="6"/>
      <c r="BB637" s="6"/>
      <c r="BC637" s="6"/>
      <c r="BD637" s="6"/>
      <c r="BE637" s="6"/>
      <c r="BF637" s="6"/>
      <c r="BG637" s="6"/>
      <c r="BH637" s="6"/>
      <c r="BI637" s="6"/>
      <c r="BJ637" s="6"/>
      <c r="BK637" s="6"/>
      <c r="BL637" s="6"/>
      <c r="BM637" s="6"/>
      <c r="BN637" s="6"/>
      <c r="BO637" s="6"/>
      <c r="BP637" s="6"/>
      <c r="BQ637" s="6"/>
      <c r="BR637" s="6"/>
      <c r="BS637" s="6"/>
      <c r="BT637" s="6"/>
      <c r="BU637" s="6"/>
      <c r="BV637" s="6"/>
      <c r="BW637" s="6"/>
    </row>
    <row r="638" spans="1:75" s="9" customFormat="1" ht="14.25" x14ac:dyDescent="0.2">
      <c r="A638" s="10"/>
      <c r="B638" s="8"/>
      <c r="R638" s="62"/>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c r="AW638" s="6"/>
      <c r="AX638" s="6"/>
      <c r="AY638" s="6"/>
      <c r="AZ638" s="6"/>
      <c r="BA638" s="6"/>
      <c r="BB638" s="6"/>
      <c r="BC638" s="6"/>
      <c r="BD638" s="6"/>
      <c r="BE638" s="6"/>
      <c r="BF638" s="6"/>
      <c r="BG638" s="6"/>
      <c r="BH638" s="6"/>
      <c r="BI638" s="6"/>
      <c r="BJ638" s="6"/>
      <c r="BK638" s="6"/>
      <c r="BL638" s="6"/>
      <c r="BM638" s="6"/>
      <c r="BN638" s="6"/>
      <c r="BO638" s="6"/>
      <c r="BP638" s="6"/>
      <c r="BQ638" s="6"/>
      <c r="BR638" s="6"/>
      <c r="BS638" s="6"/>
      <c r="BT638" s="6"/>
      <c r="BU638" s="6"/>
      <c r="BV638" s="6"/>
      <c r="BW638" s="6"/>
    </row>
    <row r="639" spans="1:75" s="9" customFormat="1" ht="14.25" x14ac:dyDescent="0.2">
      <c r="A639" s="10"/>
      <c r="B639" s="8"/>
      <c r="R639" s="62"/>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c r="AW639" s="6"/>
      <c r="AX639" s="6"/>
      <c r="AY639" s="6"/>
      <c r="AZ639" s="6"/>
      <c r="BA639" s="6"/>
      <c r="BB639" s="6"/>
      <c r="BC639" s="6"/>
      <c r="BD639" s="6"/>
      <c r="BE639" s="6"/>
      <c r="BF639" s="6"/>
      <c r="BG639" s="6"/>
      <c r="BH639" s="6"/>
      <c r="BI639" s="6"/>
      <c r="BJ639" s="6"/>
      <c r="BK639" s="6"/>
      <c r="BL639" s="6"/>
      <c r="BM639" s="6"/>
      <c r="BN639" s="6"/>
      <c r="BO639" s="6"/>
      <c r="BP639" s="6"/>
      <c r="BQ639" s="6"/>
      <c r="BR639" s="6"/>
      <c r="BS639" s="6"/>
      <c r="BT639" s="6"/>
      <c r="BU639" s="6"/>
      <c r="BV639" s="6"/>
      <c r="BW639" s="6"/>
    </row>
    <row r="640" spans="1:75" s="9" customFormat="1" ht="14.25" x14ac:dyDescent="0.2">
      <c r="A640" s="10"/>
      <c r="B640" s="8"/>
      <c r="R640" s="62"/>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c r="AW640" s="6"/>
      <c r="AX640" s="6"/>
      <c r="AY640" s="6"/>
      <c r="AZ640" s="6"/>
      <c r="BA640" s="6"/>
      <c r="BB640" s="6"/>
      <c r="BC640" s="6"/>
      <c r="BD640" s="6"/>
      <c r="BE640" s="6"/>
      <c r="BF640" s="6"/>
      <c r="BG640" s="6"/>
      <c r="BH640" s="6"/>
      <c r="BI640" s="6"/>
      <c r="BJ640" s="6"/>
      <c r="BK640" s="6"/>
      <c r="BL640" s="6"/>
      <c r="BM640" s="6"/>
      <c r="BN640" s="6"/>
      <c r="BO640" s="6"/>
      <c r="BP640" s="6"/>
      <c r="BQ640" s="6"/>
      <c r="BR640" s="6"/>
      <c r="BS640" s="6"/>
      <c r="BT640" s="6"/>
      <c r="BU640" s="6"/>
      <c r="BV640" s="6"/>
      <c r="BW640" s="6"/>
    </row>
    <row r="641" spans="1:75" s="9" customFormat="1" ht="14.25" x14ac:dyDescent="0.2">
      <c r="A641" s="10"/>
      <c r="B641" s="8"/>
      <c r="R641" s="62"/>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c r="AW641" s="6"/>
      <c r="AX641" s="6"/>
      <c r="AY641" s="6"/>
      <c r="AZ641" s="6"/>
      <c r="BA641" s="6"/>
      <c r="BB641" s="6"/>
      <c r="BC641" s="6"/>
      <c r="BD641" s="6"/>
      <c r="BE641" s="6"/>
      <c r="BF641" s="6"/>
      <c r="BG641" s="6"/>
      <c r="BH641" s="6"/>
      <c r="BI641" s="6"/>
      <c r="BJ641" s="6"/>
      <c r="BK641" s="6"/>
      <c r="BL641" s="6"/>
      <c r="BM641" s="6"/>
      <c r="BN641" s="6"/>
      <c r="BO641" s="6"/>
      <c r="BP641" s="6"/>
      <c r="BQ641" s="6"/>
      <c r="BR641" s="6"/>
      <c r="BS641" s="6"/>
      <c r="BT641" s="6"/>
      <c r="BU641" s="6"/>
      <c r="BV641" s="6"/>
      <c r="BW641" s="6"/>
    </row>
    <row r="642" spans="1:75" s="9" customFormat="1" ht="14.25" x14ac:dyDescent="0.2">
      <c r="A642" s="10"/>
      <c r="B642" s="8"/>
      <c r="R642" s="62"/>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c r="AW642" s="6"/>
      <c r="AX642" s="6"/>
      <c r="AY642" s="6"/>
      <c r="AZ642" s="6"/>
      <c r="BA642" s="6"/>
      <c r="BB642" s="6"/>
      <c r="BC642" s="6"/>
      <c r="BD642" s="6"/>
      <c r="BE642" s="6"/>
      <c r="BF642" s="6"/>
      <c r="BG642" s="6"/>
      <c r="BH642" s="6"/>
      <c r="BI642" s="6"/>
      <c r="BJ642" s="6"/>
      <c r="BK642" s="6"/>
      <c r="BL642" s="6"/>
      <c r="BM642" s="6"/>
      <c r="BN642" s="6"/>
      <c r="BO642" s="6"/>
      <c r="BP642" s="6"/>
      <c r="BQ642" s="6"/>
      <c r="BR642" s="6"/>
      <c r="BS642" s="6"/>
      <c r="BT642" s="6"/>
      <c r="BU642" s="6"/>
      <c r="BV642" s="6"/>
      <c r="BW642" s="6"/>
    </row>
    <row r="643" spans="1:75" s="9" customFormat="1" ht="14.25" x14ac:dyDescent="0.2">
      <c r="A643" s="10"/>
      <c r="B643" s="8"/>
      <c r="R643" s="62"/>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c r="AW643" s="6"/>
      <c r="AX643" s="6"/>
      <c r="AY643" s="6"/>
      <c r="AZ643" s="6"/>
      <c r="BA643" s="6"/>
      <c r="BB643" s="6"/>
      <c r="BC643" s="6"/>
      <c r="BD643" s="6"/>
      <c r="BE643" s="6"/>
      <c r="BF643" s="6"/>
      <c r="BG643" s="6"/>
      <c r="BH643" s="6"/>
      <c r="BI643" s="6"/>
      <c r="BJ643" s="6"/>
      <c r="BK643" s="6"/>
      <c r="BL643" s="6"/>
      <c r="BM643" s="6"/>
      <c r="BN643" s="6"/>
      <c r="BO643" s="6"/>
      <c r="BP643" s="6"/>
      <c r="BQ643" s="6"/>
      <c r="BR643" s="6"/>
      <c r="BS643" s="6"/>
      <c r="BT643" s="6"/>
      <c r="BU643" s="6"/>
      <c r="BV643" s="6"/>
      <c r="BW643" s="6"/>
    </row>
    <row r="644" spans="1:75" s="9" customFormat="1" ht="14.25" x14ac:dyDescent="0.2">
      <c r="A644" s="10"/>
      <c r="B644" s="8"/>
      <c r="R644" s="62"/>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c r="AW644" s="6"/>
      <c r="AX644" s="6"/>
      <c r="AY644" s="6"/>
      <c r="AZ644" s="6"/>
      <c r="BA644" s="6"/>
      <c r="BB644" s="6"/>
      <c r="BC644" s="6"/>
      <c r="BD644" s="6"/>
      <c r="BE644" s="6"/>
      <c r="BF644" s="6"/>
      <c r="BG644" s="6"/>
      <c r="BH644" s="6"/>
      <c r="BI644" s="6"/>
      <c r="BJ644" s="6"/>
      <c r="BK644" s="6"/>
      <c r="BL644" s="6"/>
      <c r="BM644" s="6"/>
      <c r="BN644" s="6"/>
      <c r="BO644" s="6"/>
      <c r="BP644" s="6"/>
      <c r="BQ644" s="6"/>
      <c r="BR644" s="6"/>
      <c r="BS644" s="6"/>
      <c r="BT644" s="6"/>
      <c r="BU644" s="6"/>
      <c r="BV644" s="6"/>
      <c r="BW644" s="6"/>
    </row>
    <row r="645" spans="1:75" s="9" customFormat="1" ht="14.25" x14ac:dyDescent="0.2">
      <c r="A645" s="10"/>
      <c r="B645" s="8"/>
      <c r="R645" s="62"/>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c r="AW645" s="6"/>
      <c r="AX645" s="6"/>
      <c r="AY645" s="6"/>
      <c r="AZ645" s="6"/>
      <c r="BA645" s="6"/>
      <c r="BB645" s="6"/>
      <c r="BC645" s="6"/>
      <c r="BD645" s="6"/>
      <c r="BE645" s="6"/>
      <c r="BF645" s="6"/>
      <c r="BG645" s="6"/>
      <c r="BH645" s="6"/>
      <c r="BI645" s="6"/>
      <c r="BJ645" s="6"/>
      <c r="BK645" s="6"/>
      <c r="BL645" s="6"/>
      <c r="BM645" s="6"/>
      <c r="BN645" s="6"/>
      <c r="BO645" s="6"/>
      <c r="BP645" s="6"/>
      <c r="BQ645" s="6"/>
      <c r="BR645" s="6"/>
      <c r="BS645" s="6"/>
      <c r="BT645" s="6"/>
      <c r="BU645" s="6"/>
      <c r="BV645" s="6"/>
      <c r="BW645" s="6"/>
    </row>
    <row r="646" spans="1:75" s="9" customFormat="1" ht="14.25" x14ac:dyDescent="0.2">
      <c r="A646" s="10"/>
      <c r="B646" s="8"/>
      <c r="R646" s="62"/>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c r="AW646" s="6"/>
      <c r="AX646" s="6"/>
      <c r="AY646" s="6"/>
      <c r="AZ646" s="6"/>
      <c r="BA646" s="6"/>
      <c r="BB646" s="6"/>
      <c r="BC646" s="6"/>
      <c r="BD646" s="6"/>
      <c r="BE646" s="6"/>
      <c r="BF646" s="6"/>
      <c r="BG646" s="6"/>
      <c r="BH646" s="6"/>
      <c r="BI646" s="6"/>
      <c r="BJ646" s="6"/>
      <c r="BK646" s="6"/>
      <c r="BL646" s="6"/>
      <c r="BM646" s="6"/>
      <c r="BN646" s="6"/>
      <c r="BO646" s="6"/>
      <c r="BP646" s="6"/>
      <c r="BQ646" s="6"/>
      <c r="BR646" s="6"/>
      <c r="BS646" s="6"/>
      <c r="BT646" s="6"/>
      <c r="BU646" s="6"/>
      <c r="BV646" s="6"/>
      <c r="BW646" s="6"/>
    </row>
    <row r="647" spans="1:75" s="9" customFormat="1" ht="14.25" x14ac:dyDescent="0.2">
      <c r="A647" s="10"/>
      <c r="B647" s="8"/>
      <c r="R647" s="62"/>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c r="AW647" s="6"/>
      <c r="AX647" s="6"/>
      <c r="AY647" s="6"/>
      <c r="AZ647" s="6"/>
      <c r="BA647" s="6"/>
      <c r="BB647" s="6"/>
      <c r="BC647" s="6"/>
      <c r="BD647" s="6"/>
      <c r="BE647" s="6"/>
      <c r="BF647" s="6"/>
      <c r="BG647" s="6"/>
      <c r="BH647" s="6"/>
      <c r="BI647" s="6"/>
      <c r="BJ647" s="6"/>
      <c r="BK647" s="6"/>
      <c r="BL647" s="6"/>
      <c r="BM647" s="6"/>
      <c r="BN647" s="6"/>
      <c r="BO647" s="6"/>
      <c r="BP647" s="6"/>
      <c r="BQ647" s="6"/>
      <c r="BR647" s="6"/>
      <c r="BS647" s="6"/>
      <c r="BT647" s="6"/>
      <c r="BU647" s="6"/>
      <c r="BV647" s="6"/>
      <c r="BW647" s="6"/>
    </row>
    <row r="648" spans="1:75" s="9" customFormat="1" ht="14.25" x14ac:dyDescent="0.2">
      <c r="A648" s="10"/>
      <c r="B648" s="8"/>
      <c r="R648" s="62"/>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c r="AW648" s="6"/>
      <c r="AX648" s="6"/>
      <c r="AY648" s="6"/>
      <c r="AZ648" s="6"/>
      <c r="BA648" s="6"/>
      <c r="BB648" s="6"/>
      <c r="BC648" s="6"/>
      <c r="BD648" s="6"/>
      <c r="BE648" s="6"/>
      <c r="BF648" s="6"/>
      <c r="BG648" s="6"/>
      <c r="BH648" s="6"/>
      <c r="BI648" s="6"/>
      <c r="BJ648" s="6"/>
      <c r="BK648" s="6"/>
      <c r="BL648" s="6"/>
      <c r="BM648" s="6"/>
      <c r="BN648" s="6"/>
      <c r="BO648" s="6"/>
      <c r="BP648" s="6"/>
      <c r="BQ648" s="6"/>
      <c r="BR648" s="6"/>
      <c r="BS648" s="6"/>
      <c r="BT648" s="6"/>
      <c r="BU648" s="6"/>
      <c r="BV648" s="6"/>
      <c r="BW648" s="6"/>
    </row>
    <row r="649" spans="1:75" s="9" customFormat="1" ht="14.25" x14ac:dyDescent="0.2">
      <c r="A649" s="10"/>
      <c r="B649" s="8"/>
      <c r="R649" s="62"/>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c r="AW649" s="6"/>
      <c r="AX649" s="6"/>
      <c r="AY649" s="6"/>
      <c r="AZ649" s="6"/>
      <c r="BA649" s="6"/>
      <c r="BB649" s="6"/>
      <c r="BC649" s="6"/>
      <c r="BD649" s="6"/>
      <c r="BE649" s="6"/>
      <c r="BF649" s="6"/>
      <c r="BG649" s="6"/>
      <c r="BH649" s="6"/>
      <c r="BI649" s="6"/>
      <c r="BJ649" s="6"/>
      <c r="BK649" s="6"/>
      <c r="BL649" s="6"/>
      <c r="BM649" s="6"/>
      <c r="BN649" s="6"/>
      <c r="BO649" s="6"/>
      <c r="BP649" s="6"/>
      <c r="BQ649" s="6"/>
      <c r="BR649" s="6"/>
      <c r="BS649" s="6"/>
      <c r="BT649" s="6"/>
      <c r="BU649" s="6"/>
      <c r="BV649" s="6"/>
      <c r="BW649" s="6"/>
    </row>
    <row r="650" spans="1:75" s="9" customFormat="1" ht="14.25" x14ac:dyDescent="0.2">
      <c r="A650" s="10"/>
      <c r="B650" s="8"/>
      <c r="R650" s="62"/>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c r="AW650" s="6"/>
      <c r="AX650" s="6"/>
      <c r="AY650" s="6"/>
      <c r="AZ650" s="6"/>
      <c r="BA650" s="6"/>
      <c r="BB650" s="6"/>
      <c r="BC650" s="6"/>
      <c r="BD650" s="6"/>
      <c r="BE650" s="6"/>
      <c r="BF650" s="6"/>
      <c r="BG650" s="6"/>
      <c r="BH650" s="6"/>
      <c r="BI650" s="6"/>
      <c r="BJ650" s="6"/>
      <c r="BK650" s="6"/>
      <c r="BL650" s="6"/>
      <c r="BM650" s="6"/>
      <c r="BN650" s="6"/>
      <c r="BO650" s="6"/>
      <c r="BP650" s="6"/>
      <c r="BQ650" s="6"/>
      <c r="BR650" s="6"/>
      <c r="BS650" s="6"/>
      <c r="BT650" s="6"/>
      <c r="BU650" s="6"/>
      <c r="BV650" s="6"/>
      <c r="BW650" s="6"/>
    </row>
    <row r="651" spans="1:75" s="9" customFormat="1" ht="14.25" x14ac:dyDescent="0.2">
      <c r="A651" s="10"/>
      <c r="B651" s="8"/>
      <c r="R651" s="62"/>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c r="AW651" s="6"/>
      <c r="AX651" s="6"/>
      <c r="AY651" s="6"/>
      <c r="AZ651" s="6"/>
      <c r="BA651" s="6"/>
      <c r="BB651" s="6"/>
      <c r="BC651" s="6"/>
      <c r="BD651" s="6"/>
      <c r="BE651" s="6"/>
      <c r="BF651" s="6"/>
      <c r="BG651" s="6"/>
      <c r="BH651" s="6"/>
      <c r="BI651" s="6"/>
      <c r="BJ651" s="6"/>
      <c r="BK651" s="6"/>
      <c r="BL651" s="6"/>
      <c r="BM651" s="6"/>
      <c r="BN651" s="6"/>
      <c r="BO651" s="6"/>
      <c r="BP651" s="6"/>
      <c r="BQ651" s="6"/>
      <c r="BR651" s="6"/>
      <c r="BS651" s="6"/>
      <c r="BT651" s="6"/>
      <c r="BU651" s="6"/>
      <c r="BV651" s="6"/>
      <c r="BW651" s="6"/>
    </row>
    <row r="652" spans="1:75" s="9" customFormat="1" ht="14.25" x14ac:dyDescent="0.2">
      <c r="A652" s="10"/>
      <c r="B652" s="8"/>
      <c r="R652" s="62"/>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c r="AW652" s="6"/>
      <c r="AX652" s="6"/>
      <c r="AY652" s="6"/>
      <c r="AZ652" s="6"/>
      <c r="BA652" s="6"/>
      <c r="BB652" s="6"/>
      <c r="BC652" s="6"/>
      <c r="BD652" s="6"/>
      <c r="BE652" s="6"/>
      <c r="BF652" s="6"/>
      <c r="BG652" s="6"/>
      <c r="BH652" s="6"/>
      <c r="BI652" s="6"/>
      <c r="BJ652" s="6"/>
      <c r="BK652" s="6"/>
      <c r="BL652" s="6"/>
      <c r="BM652" s="6"/>
      <c r="BN652" s="6"/>
      <c r="BO652" s="6"/>
      <c r="BP652" s="6"/>
      <c r="BQ652" s="6"/>
      <c r="BR652" s="6"/>
      <c r="BS652" s="6"/>
      <c r="BT652" s="6"/>
      <c r="BU652" s="6"/>
      <c r="BV652" s="6"/>
      <c r="BW652" s="6"/>
    </row>
    <row r="653" spans="1:75" s="9" customFormat="1" ht="14.25" x14ac:dyDescent="0.2">
      <c r="A653" s="10"/>
      <c r="B653" s="8"/>
      <c r="R653" s="62"/>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c r="AW653" s="6"/>
      <c r="AX653" s="6"/>
      <c r="AY653" s="6"/>
      <c r="AZ653" s="6"/>
      <c r="BA653" s="6"/>
      <c r="BB653" s="6"/>
      <c r="BC653" s="6"/>
      <c r="BD653" s="6"/>
      <c r="BE653" s="6"/>
      <c r="BF653" s="6"/>
      <c r="BG653" s="6"/>
      <c r="BH653" s="6"/>
      <c r="BI653" s="6"/>
      <c r="BJ653" s="6"/>
      <c r="BK653" s="6"/>
      <c r="BL653" s="6"/>
      <c r="BM653" s="6"/>
      <c r="BN653" s="6"/>
      <c r="BO653" s="6"/>
      <c r="BP653" s="6"/>
      <c r="BQ653" s="6"/>
      <c r="BR653" s="6"/>
      <c r="BS653" s="6"/>
      <c r="BT653" s="6"/>
      <c r="BU653" s="6"/>
      <c r="BV653" s="6"/>
      <c r="BW653" s="6"/>
    </row>
    <row r="654" spans="1:75" s="9" customFormat="1" ht="14.25" x14ac:dyDescent="0.2">
      <c r="A654" s="10"/>
      <c r="B654" s="8"/>
      <c r="R654" s="62"/>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c r="AW654" s="6"/>
      <c r="AX654" s="6"/>
      <c r="AY654" s="6"/>
      <c r="AZ654" s="6"/>
      <c r="BA654" s="6"/>
      <c r="BB654" s="6"/>
      <c r="BC654" s="6"/>
      <c r="BD654" s="6"/>
      <c r="BE654" s="6"/>
      <c r="BF654" s="6"/>
      <c r="BG654" s="6"/>
      <c r="BH654" s="6"/>
      <c r="BI654" s="6"/>
      <c r="BJ654" s="6"/>
      <c r="BK654" s="6"/>
      <c r="BL654" s="6"/>
      <c r="BM654" s="6"/>
      <c r="BN654" s="6"/>
      <c r="BO654" s="6"/>
      <c r="BP654" s="6"/>
      <c r="BQ654" s="6"/>
      <c r="BR654" s="6"/>
      <c r="BS654" s="6"/>
      <c r="BT654" s="6"/>
      <c r="BU654" s="6"/>
      <c r="BV654" s="6"/>
      <c r="BW654" s="6"/>
    </row>
    <row r="655" spans="1:75" s="9" customFormat="1" ht="14.25" x14ac:dyDescent="0.2">
      <c r="A655" s="10"/>
      <c r="B655" s="8"/>
      <c r="R655" s="62"/>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c r="AW655" s="6"/>
      <c r="AX655" s="6"/>
      <c r="AY655" s="6"/>
      <c r="AZ655" s="6"/>
      <c r="BA655" s="6"/>
      <c r="BB655" s="6"/>
      <c r="BC655" s="6"/>
      <c r="BD655" s="6"/>
      <c r="BE655" s="6"/>
      <c r="BF655" s="6"/>
      <c r="BG655" s="6"/>
      <c r="BH655" s="6"/>
      <c r="BI655" s="6"/>
      <c r="BJ655" s="6"/>
      <c r="BK655" s="6"/>
      <c r="BL655" s="6"/>
      <c r="BM655" s="6"/>
      <c r="BN655" s="6"/>
      <c r="BO655" s="6"/>
      <c r="BP655" s="6"/>
      <c r="BQ655" s="6"/>
      <c r="BR655" s="6"/>
      <c r="BS655" s="6"/>
      <c r="BT655" s="6"/>
      <c r="BU655" s="6"/>
      <c r="BV655" s="6"/>
      <c r="BW655" s="6"/>
    </row>
    <row r="656" spans="1:75" s="9" customFormat="1" ht="14.25" x14ac:dyDescent="0.2">
      <c r="A656" s="10"/>
      <c r="B656" s="8"/>
      <c r="R656" s="62"/>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c r="AW656" s="6"/>
      <c r="AX656" s="6"/>
      <c r="AY656" s="6"/>
      <c r="AZ656" s="6"/>
      <c r="BA656" s="6"/>
      <c r="BB656" s="6"/>
      <c r="BC656" s="6"/>
      <c r="BD656" s="6"/>
      <c r="BE656" s="6"/>
      <c r="BF656" s="6"/>
      <c r="BG656" s="6"/>
      <c r="BH656" s="6"/>
      <c r="BI656" s="6"/>
      <c r="BJ656" s="6"/>
      <c r="BK656" s="6"/>
      <c r="BL656" s="6"/>
      <c r="BM656" s="6"/>
      <c r="BN656" s="6"/>
      <c r="BO656" s="6"/>
      <c r="BP656" s="6"/>
      <c r="BQ656" s="6"/>
      <c r="BR656" s="6"/>
      <c r="BS656" s="6"/>
      <c r="BT656" s="6"/>
      <c r="BU656" s="6"/>
      <c r="BV656" s="6"/>
      <c r="BW656" s="6"/>
    </row>
    <row r="657" spans="1:75" s="9" customFormat="1" ht="14.25" x14ac:dyDescent="0.2">
      <c r="A657" s="10"/>
      <c r="B657" s="8"/>
      <c r="R657" s="62"/>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c r="AW657" s="6"/>
      <c r="AX657" s="6"/>
      <c r="AY657" s="6"/>
      <c r="AZ657" s="6"/>
      <c r="BA657" s="6"/>
      <c r="BB657" s="6"/>
      <c r="BC657" s="6"/>
      <c r="BD657" s="6"/>
      <c r="BE657" s="6"/>
      <c r="BF657" s="6"/>
      <c r="BG657" s="6"/>
      <c r="BH657" s="6"/>
      <c r="BI657" s="6"/>
      <c r="BJ657" s="6"/>
      <c r="BK657" s="6"/>
      <c r="BL657" s="6"/>
      <c r="BM657" s="6"/>
      <c r="BN657" s="6"/>
      <c r="BO657" s="6"/>
      <c r="BP657" s="6"/>
      <c r="BQ657" s="6"/>
      <c r="BR657" s="6"/>
      <c r="BS657" s="6"/>
      <c r="BT657" s="6"/>
      <c r="BU657" s="6"/>
      <c r="BV657" s="6"/>
      <c r="BW657" s="6"/>
    </row>
    <row r="658" spans="1:75" s="9" customFormat="1" ht="14.25" x14ac:dyDescent="0.2">
      <c r="A658" s="10"/>
      <c r="B658" s="8"/>
      <c r="R658" s="62"/>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c r="AW658" s="6"/>
      <c r="AX658" s="6"/>
      <c r="AY658" s="6"/>
      <c r="AZ658" s="6"/>
      <c r="BA658" s="6"/>
      <c r="BB658" s="6"/>
      <c r="BC658" s="6"/>
      <c r="BD658" s="6"/>
      <c r="BE658" s="6"/>
      <c r="BF658" s="6"/>
      <c r="BG658" s="6"/>
      <c r="BH658" s="6"/>
      <c r="BI658" s="6"/>
      <c r="BJ658" s="6"/>
      <c r="BK658" s="6"/>
      <c r="BL658" s="6"/>
      <c r="BM658" s="6"/>
      <c r="BN658" s="6"/>
      <c r="BO658" s="6"/>
      <c r="BP658" s="6"/>
      <c r="BQ658" s="6"/>
      <c r="BR658" s="6"/>
      <c r="BS658" s="6"/>
      <c r="BT658" s="6"/>
      <c r="BU658" s="6"/>
      <c r="BV658" s="6"/>
      <c r="BW658" s="6"/>
    </row>
    <row r="659" spans="1:75" s="9" customFormat="1" ht="14.25" x14ac:dyDescent="0.2">
      <c r="A659" s="10"/>
      <c r="B659" s="8"/>
      <c r="R659" s="62"/>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c r="AW659" s="6"/>
      <c r="AX659" s="6"/>
      <c r="AY659" s="6"/>
      <c r="AZ659" s="6"/>
      <c r="BA659" s="6"/>
      <c r="BB659" s="6"/>
      <c r="BC659" s="6"/>
      <c r="BD659" s="6"/>
      <c r="BE659" s="6"/>
      <c r="BF659" s="6"/>
      <c r="BG659" s="6"/>
      <c r="BH659" s="6"/>
      <c r="BI659" s="6"/>
      <c r="BJ659" s="6"/>
      <c r="BK659" s="6"/>
      <c r="BL659" s="6"/>
      <c r="BM659" s="6"/>
      <c r="BN659" s="6"/>
      <c r="BO659" s="6"/>
      <c r="BP659" s="6"/>
      <c r="BQ659" s="6"/>
      <c r="BR659" s="6"/>
      <c r="BS659" s="6"/>
      <c r="BT659" s="6"/>
      <c r="BU659" s="6"/>
      <c r="BV659" s="6"/>
      <c r="BW659" s="6"/>
    </row>
    <row r="660" spans="1:75" s="9" customFormat="1" ht="14.25" x14ac:dyDescent="0.2">
      <c r="A660" s="10"/>
      <c r="B660" s="8"/>
      <c r="R660" s="62"/>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c r="AW660" s="6"/>
      <c r="AX660" s="6"/>
      <c r="AY660" s="6"/>
      <c r="AZ660" s="6"/>
      <c r="BA660" s="6"/>
      <c r="BB660" s="6"/>
      <c r="BC660" s="6"/>
      <c r="BD660" s="6"/>
      <c r="BE660" s="6"/>
      <c r="BF660" s="6"/>
      <c r="BG660" s="6"/>
      <c r="BH660" s="6"/>
      <c r="BI660" s="6"/>
      <c r="BJ660" s="6"/>
      <c r="BK660" s="6"/>
      <c r="BL660" s="6"/>
      <c r="BM660" s="6"/>
      <c r="BN660" s="6"/>
      <c r="BO660" s="6"/>
      <c r="BP660" s="6"/>
      <c r="BQ660" s="6"/>
      <c r="BR660" s="6"/>
      <c r="BS660" s="6"/>
      <c r="BT660" s="6"/>
      <c r="BU660" s="6"/>
      <c r="BV660" s="6"/>
      <c r="BW660" s="6"/>
    </row>
    <row r="661" spans="1:75" s="9" customFormat="1" ht="14.25" x14ac:dyDescent="0.2">
      <c r="A661" s="10"/>
      <c r="B661" s="8"/>
      <c r="R661" s="62"/>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c r="AW661" s="6"/>
      <c r="AX661" s="6"/>
      <c r="AY661" s="6"/>
      <c r="AZ661" s="6"/>
      <c r="BA661" s="6"/>
      <c r="BB661" s="6"/>
      <c r="BC661" s="6"/>
      <c r="BD661" s="6"/>
      <c r="BE661" s="6"/>
      <c r="BF661" s="6"/>
      <c r="BG661" s="6"/>
      <c r="BH661" s="6"/>
      <c r="BI661" s="6"/>
      <c r="BJ661" s="6"/>
      <c r="BK661" s="6"/>
      <c r="BL661" s="6"/>
      <c r="BM661" s="6"/>
      <c r="BN661" s="6"/>
      <c r="BO661" s="6"/>
      <c r="BP661" s="6"/>
      <c r="BQ661" s="6"/>
      <c r="BR661" s="6"/>
      <c r="BS661" s="6"/>
      <c r="BT661" s="6"/>
      <c r="BU661" s="6"/>
      <c r="BV661" s="6"/>
      <c r="BW661" s="6"/>
    </row>
    <row r="662" spans="1:75" s="9" customFormat="1" ht="14.25" x14ac:dyDescent="0.2">
      <c r="A662" s="10"/>
      <c r="B662" s="8"/>
      <c r="R662" s="62"/>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c r="AW662" s="6"/>
      <c r="AX662" s="6"/>
      <c r="AY662" s="6"/>
      <c r="AZ662" s="6"/>
      <c r="BA662" s="6"/>
      <c r="BB662" s="6"/>
      <c r="BC662" s="6"/>
      <c r="BD662" s="6"/>
      <c r="BE662" s="6"/>
      <c r="BF662" s="6"/>
      <c r="BG662" s="6"/>
      <c r="BH662" s="6"/>
      <c r="BI662" s="6"/>
      <c r="BJ662" s="6"/>
      <c r="BK662" s="6"/>
      <c r="BL662" s="6"/>
      <c r="BM662" s="6"/>
      <c r="BN662" s="6"/>
      <c r="BO662" s="6"/>
      <c r="BP662" s="6"/>
      <c r="BQ662" s="6"/>
      <c r="BR662" s="6"/>
      <c r="BS662" s="6"/>
      <c r="BT662" s="6"/>
      <c r="BU662" s="6"/>
      <c r="BV662" s="6"/>
      <c r="BW662" s="6"/>
    </row>
    <row r="663" spans="1:75" s="9" customFormat="1" ht="14.25" x14ac:dyDescent="0.2">
      <c r="A663" s="10"/>
      <c r="B663" s="8"/>
      <c r="R663" s="62"/>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c r="AW663" s="6"/>
      <c r="AX663" s="6"/>
      <c r="AY663" s="6"/>
      <c r="AZ663" s="6"/>
      <c r="BA663" s="6"/>
      <c r="BB663" s="6"/>
      <c r="BC663" s="6"/>
      <c r="BD663" s="6"/>
      <c r="BE663" s="6"/>
      <c r="BF663" s="6"/>
      <c r="BG663" s="6"/>
      <c r="BH663" s="6"/>
      <c r="BI663" s="6"/>
      <c r="BJ663" s="6"/>
      <c r="BK663" s="6"/>
      <c r="BL663" s="6"/>
      <c r="BM663" s="6"/>
      <c r="BN663" s="6"/>
      <c r="BO663" s="6"/>
      <c r="BP663" s="6"/>
      <c r="BQ663" s="6"/>
      <c r="BR663" s="6"/>
      <c r="BS663" s="6"/>
      <c r="BT663" s="6"/>
      <c r="BU663" s="6"/>
      <c r="BV663" s="6"/>
      <c r="BW663" s="6"/>
    </row>
    <row r="664" spans="1:75" s="9" customFormat="1" ht="14.25" x14ac:dyDescent="0.2">
      <c r="A664" s="10"/>
      <c r="B664" s="8"/>
      <c r="R664" s="62"/>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c r="AW664" s="6"/>
      <c r="AX664" s="6"/>
      <c r="AY664" s="6"/>
      <c r="AZ664" s="6"/>
      <c r="BA664" s="6"/>
      <c r="BB664" s="6"/>
      <c r="BC664" s="6"/>
      <c r="BD664" s="6"/>
      <c r="BE664" s="6"/>
      <c r="BF664" s="6"/>
      <c r="BG664" s="6"/>
      <c r="BH664" s="6"/>
      <c r="BI664" s="6"/>
      <c r="BJ664" s="6"/>
      <c r="BK664" s="6"/>
      <c r="BL664" s="6"/>
      <c r="BM664" s="6"/>
      <c r="BN664" s="6"/>
      <c r="BO664" s="6"/>
      <c r="BP664" s="6"/>
      <c r="BQ664" s="6"/>
      <c r="BR664" s="6"/>
      <c r="BS664" s="6"/>
      <c r="BT664" s="6"/>
      <c r="BU664" s="6"/>
      <c r="BV664" s="6"/>
      <c r="BW664" s="6"/>
    </row>
    <row r="665" spans="1:75" s="9" customFormat="1" ht="14.25" x14ac:dyDescent="0.2">
      <c r="A665" s="10"/>
      <c r="B665" s="8"/>
      <c r="R665" s="62"/>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c r="AW665" s="6"/>
      <c r="AX665" s="6"/>
      <c r="AY665" s="6"/>
      <c r="AZ665" s="6"/>
      <c r="BA665" s="6"/>
      <c r="BB665" s="6"/>
      <c r="BC665" s="6"/>
      <c r="BD665" s="6"/>
      <c r="BE665" s="6"/>
      <c r="BF665" s="6"/>
      <c r="BG665" s="6"/>
      <c r="BH665" s="6"/>
      <c r="BI665" s="6"/>
      <c r="BJ665" s="6"/>
      <c r="BK665" s="6"/>
      <c r="BL665" s="6"/>
      <c r="BM665" s="6"/>
      <c r="BN665" s="6"/>
      <c r="BO665" s="6"/>
      <c r="BP665" s="6"/>
      <c r="BQ665" s="6"/>
      <c r="BR665" s="6"/>
      <c r="BS665" s="6"/>
      <c r="BT665" s="6"/>
      <c r="BU665" s="6"/>
      <c r="BV665" s="6"/>
      <c r="BW665" s="6"/>
    </row>
    <row r="666" spans="1:75" s="9" customFormat="1" ht="14.25" x14ac:dyDescent="0.2">
      <c r="A666" s="10"/>
      <c r="B666" s="8"/>
      <c r="R666" s="62"/>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c r="AW666" s="6"/>
      <c r="AX666" s="6"/>
      <c r="AY666" s="6"/>
      <c r="AZ666" s="6"/>
      <c r="BA666" s="6"/>
      <c r="BB666" s="6"/>
      <c r="BC666" s="6"/>
      <c r="BD666" s="6"/>
      <c r="BE666" s="6"/>
      <c r="BF666" s="6"/>
      <c r="BG666" s="6"/>
      <c r="BH666" s="6"/>
      <c r="BI666" s="6"/>
      <c r="BJ666" s="6"/>
      <c r="BK666" s="6"/>
      <c r="BL666" s="6"/>
      <c r="BM666" s="6"/>
      <c r="BN666" s="6"/>
      <c r="BO666" s="6"/>
      <c r="BP666" s="6"/>
      <c r="BQ666" s="6"/>
      <c r="BR666" s="6"/>
      <c r="BS666" s="6"/>
      <c r="BT666" s="6"/>
      <c r="BU666" s="6"/>
      <c r="BV666" s="6"/>
      <c r="BW666" s="6"/>
    </row>
    <row r="667" spans="1:75" s="9" customFormat="1" ht="14.25" x14ac:dyDescent="0.2">
      <c r="A667" s="10"/>
      <c r="B667" s="8"/>
      <c r="R667" s="62"/>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c r="AW667" s="6"/>
      <c r="AX667" s="6"/>
      <c r="AY667" s="6"/>
      <c r="AZ667" s="6"/>
      <c r="BA667" s="6"/>
      <c r="BB667" s="6"/>
      <c r="BC667" s="6"/>
      <c r="BD667" s="6"/>
      <c r="BE667" s="6"/>
      <c r="BF667" s="6"/>
      <c r="BG667" s="6"/>
      <c r="BH667" s="6"/>
      <c r="BI667" s="6"/>
      <c r="BJ667" s="6"/>
      <c r="BK667" s="6"/>
      <c r="BL667" s="6"/>
      <c r="BM667" s="6"/>
      <c r="BN667" s="6"/>
      <c r="BO667" s="6"/>
      <c r="BP667" s="6"/>
      <c r="BQ667" s="6"/>
      <c r="BR667" s="6"/>
      <c r="BS667" s="6"/>
      <c r="BT667" s="6"/>
      <c r="BU667" s="6"/>
      <c r="BV667" s="6"/>
      <c r="BW667" s="6"/>
    </row>
    <row r="668" spans="1:75" s="9" customFormat="1" ht="14.25" x14ac:dyDescent="0.2">
      <c r="A668" s="10"/>
      <c r="B668" s="8"/>
      <c r="R668" s="62"/>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c r="AW668" s="6"/>
      <c r="AX668" s="6"/>
      <c r="AY668" s="6"/>
      <c r="AZ668" s="6"/>
      <c r="BA668" s="6"/>
      <c r="BB668" s="6"/>
      <c r="BC668" s="6"/>
      <c r="BD668" s="6"/>
      <c r="BE668" s="6"/>
      <c r="BF668" s="6"/>
      <c r="BG668" s="6"/>
      <c r="BH668" s="6"/>
      <c r="BI668" s="6"/>
      <c r="BJ668" s="6"/>
      <c r="BK668" s="6"/>
      <c r="BL668" s="6"/>
      <c r="BM668" s="6"/>
      <c r="BN668" s="6"/>
      <c r="BO668" s="6"/>
      <c r="BP668" s="6"/>
      <c r="BQ668" s="6"/>
      <c r="BR668" s="6"/>
      <c r="BS668" s="6"/>
      <c r="BT668" s="6"/>
      <c r="BU668" s="6"/>
      <c r="BV668" s="6"/>
      <c r="BW668" s="6"/>
    </row>
    <row r="669" spans="1:75" s="9" customFormat="1" ht="14.25" x14ac:dyDescent="0.2">
      <c r="A669" s="10"/>
      <c r="B669" s="8"/>
      <c r="R669" s="62"/>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c r="AW669" s="6"/>
      <c r="AX669" s="6"/>
      <c r="AY669" s="6"/>
      <c r="AZ669" s="6"/>
      <c r="BA669" s="6"/>
      <c r="BB669" s="6"/>
      <c r="BC669" s="6"/>
      <c r="BD669" s="6"/>
      <c r="BE669" s="6"/>
      <c r="BF669" s="6"/>
      <c r="BG669" s="6"/>
      <c r="BH669" s="6"/>
      <c r="BI669" s="6"/>
      <c r="BJ669" s="6"/>
      <c r="BK669" s="6"/>
      <c r="BL669" s="6"/>
      <c r="BM669" s="6"/>
      <c r="BN669" s="6"/>
      <c r="BO669" s="6"/>
      <c r="BP669" s="6"/>
      <c r="BQ669" s="6"/>
      <c r="BR669" s="6"/>
      <c r="BS669" s="6"/>
      <c r="BT669" s="6"/>
      <c r="BU669" s="6"/>
      <c r="BV669" s="6"/>
      <c r="BW669" s="6"/>
    </row>
    <row r="670" spans="1:75" s="9" customFormat="1" ht="14.25" x14ac:dyDescent="0.2">
      <c r="A670" s="10"/>
      <c r="B670" s="8"/>
      <c r="R670" s="62"/>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c r="AW670" s="6"/>
      <c r="AX670" s="6"/>
      <c r="AY670" s="6"/>
      <c r="AZ670" s="6"/>
      <c r="BA670" s="6"/>
      <c r="BB670" s="6"/>
      <c r="BC670" s="6"/>
      <c r="BD670" s="6"/>
      <c r="BE670" s="6"/>
      <c r="BF670" s="6"/>
      <c r="BG670" s="6"/>
      <c r="BH670" s="6"/>
      <c r="BI670" s="6"/>
      <c r="BJ670" s="6"/>
      <c r="BK670" s="6"/>
      <c r="BL670" s="6"/>
      <c r="BM670" s="6"/>
      <c r="BN670" s="6"/>
      <c r="BO670" s="6"/>
      <c r="BP670" s="6"/>
      <c r="BQ670" s="6"/>
      <c r="BR670" s="6"/>
      <c r="BS670" s="6"/>
      <c r="BT670" s="6"/>
      <c r="BU670" s="6"/>
      <c r="BV670" s="6"/>
      <c r="BW670" s="6"/>
    </row>
    <row r="671" spans="1:75" s="9" customFormat="1" ht="14.25" x14ac:dyDescent="0.2">
      <c r="A671" s="10"/>
      <c r="B671" s="8"/>
      <c r="R671" s="62"/>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c r="AW671" s="6"/>
      <c r="AX671" s="6"/>
      <c r="AY671" s="6"/>
      <c r="AZ671" s="6"/>
      <c r="BA671" s="6"/>
      <c r="BB671" s="6"/>
      <c r="BC671" s="6"/>
      <c r="BD671" s="6"/>
      <c r="BE671" s="6"/>
      <c r="BF671" s="6"/>
      <c r="BG671" s="6"/>
      <c r="BH671" s="6"/>
      <c r="BI671" s="6"/>
      <c r="BJ671" s="6"/>
      <c r="BK671" s="6"/>
      <c r="BL671" s="6"/>
      <c r="BM671" s="6"/>
      <c r="BN671" s="6"/>
      <c r="BO671" s="6"/>
      <c r="BP671" s="6"/>
      <c r="BQ671" s="6"/>
      <c r="BR671" s="6"/>
      <c r="BS671" s="6"/>
      <c r="BT671" s="6"/>
      <c r="BU671" s="6"/>
      <c r="BV671" s="6"/>
      <c r="BW671" s="6"/>
    </row>
    <row r="672" spans="1:75" s="9" customFormat="1" ht="14.25" x14ac:dyDescent="0.2">
      <c r="A672" s="10"/>
      <c r="B672" s="8"/>
      <c r="R672" s="62"/>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AW672" s="6"/>
      <c r="AX672" s="6"/>
      <c r="AY672" s="6"/>
      <c r="AZ672" s="6"/>
      <c r="BA672" s="6"/>
      <c r="BB672" s="6"/>
      <c r="BC672" s="6"/>
      <c r="BD672" s="6"/>
      <c r="BE672" s="6"/>
      <c r="BF672" s="6"/>
      <c r="BG672" s="6"/>
      <c r="BH672" s="6"/>
      <c r="BI672" s="6"/>
      <c r="BJ672" s="6"/>
      <c r="BK672" s="6"/>
      <c r="BL672" s="6"/>
      <c r="BM672" s="6"/>
      <c r="BN672" s="6"/>
      <c r="BO672" s="6"/>
      <c r="BP672" s="6"/>
      <c r="BQ672" s="6"/>
      <c r="BR672" s="6"/>
      <c r="BS672" s="6"/>
      <c r="BT672" s="6"/>
      <c r="BU672" s="6"/>
      <c r="BV672" s="6"/>
      <c r="BW672" s="6"/>
    </row>
    <row r="673" spans="1:75" s="9" customFormat="1" ht="14.25" x14ac:dyDescent="0.2">
      <c r="A673" s="10"/>
      <c r="B673" s="8"/>
      <c r="R673" s="62"/>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c r="AW673" s="6"/>
      <c r="AX673" s="6"/>
      <c r="AY673" s="6"/>
      <c r="AZ673" s="6"/>
      <c r="BA673" s="6"/>
      <c r="BB673" s="6"/>
      <c r="BC673" s="6"/>
      <c r="BD673" s="6"/>
      <c r="BE673" s="6"/>
      <c r="BF673" s="6"/>
      <c r="BG673" s="6"/>
      <c r="BH673" s="6"/>
      <c r="BI673" s="6"/>
      <c r="BJ673" s="6"/>
      <c r="BK673" s="6"/>
      <c r="BL673" s="6"/>
      <c r="BM673" s="6"/>
      <c r="BN673" s="6"/>
      <c r="BO673" s="6"/>
      <c r="BP673" s="6"/>
      <c r="BQ673" s="6"/>
      <c r="BR673" s="6"/>
      <c r="BS673" s="6"/>
      <c r="BT673" s="6"/>
      <c r="BU673" s="6"/>
      <c r="BV673" s="6"/>
      <c r="BW673" s="6"/>
    </row>
    <row r="674" spans="1:75" s="9" customFormat="1" ht="14.25" x14ac:dyDescent="0.2">
      <c r="A674" s="10"/>
      <c r="B674" s="8"/>
      <c r="R674" s="62"/>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c r="AW674" s="6"/>
      <c r="AX674" s="6"/>
      <c r="AY674" s="6"/>
      <c r="AZ674" s="6"/>
      <c r="BA674" s="6"/>
      <c r="BB674" s="6"/>
      <c r="BC674" s="6"/>
      <c r="BD674" s="6"/>
      <c r="BE674" s="6"/>
      <c r="BF674" s="6"/>
      <c r="BG674" s="6"/>
      <c r="BH674" s="6"/>
      <c r="BI674" s="6"/>
      <c r="BJ674" s="6"/>
      <c r="BK674" s="6"/>
      <c r="BL674" s="6"/>
      <c r="BM674" s="6"/>
      <c r="BN674" s="6"/>
      <c r="BO674" s="6"/>
      <c r="BP674" s="6"/>
      <c r="BQ674" s="6"/>
      <c r="BR674" s="6"/>
      <c r="BS674" s="6"/>
      <c r="BT674" s="6"/>
      <c r="BU674" s="6"/>
      <c r="BV674" s="6"/>
      <c r="BW674" s="6"/>
    </row>
    <row r="675" spans="1:75" s="9" customFormat="1" ht="14.25" x14ac:dyDescent="0.2">
      <c r="A675" s="10"/>
      <c r="B675" s="8"/>
      <c r="R675" s="62"/>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6"/>
      <c r="BB675" s="6"/>
      <c r="BC675" s="6"/>
      <c r="BD675" s="6"/>
      <c r="BE675" s="6"/>
      <c r="BF675" s="6"/>
      <c r="BG675" s="6"/>
      <c r="BH675" s="6"/>
      <c r="BI675" s="6"/>
      <c r="BJ675" s="6"/>
      <c r="BK675" s="6"/>
      <c r="BL675" s="6"/>
      <c r="BM675" s="6"/>
      <c r="BN675" s="6"/>
      <c r="BO675" s="6"/>
      <c r="BP675" s="6"/>
      <c r="BQ675" s="6"/>
      <c r="BR675" s="6"/>
      <c r="BS675" s="6"/>
      <c r="BT675" s="6"/>
      <c r="BU675" s="6"/>
      <c r="BV675" s="6"/>
      <c r="BW675" s="6"/>
    </row>
    <row r="676" spans="1:75" s="9" customFormat="1" ht="14.25" x14ac:dyDescent="0.2">
      <c r="A676" s="10"/>
      <c r="B676" s="8"/>
      <c r="R676" s="62"/>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c r="AW676" s="6"/>
      <c r="AX676" s="6"/>
      <c r="AY676" s="6"/>
      <c r="AZ676" s="6"/>
      <c r="BA676" s="6"/>
      <c r="BB676" s="6"/>
      <c r="BC676" s="6"/>
      <c r="BD676" s="6"/>
      <c r="BE676" s="6"/>
      <c r="BF676" s="6"/>
      <c r="BG676" s="6"/>
      <c r="BH676" s="6"/>
      <c r="BI676" s="6"/>
      <c r="BJ676" s="6"/>
      <c r="BK676" s="6"/>
      <c r="BL676" s="6"/>
      <c r="BM676" s="6"/>
      <c r="BN676" s="6"/>
      <c r="BO676" s="6"/>
      <c r="BP676" s="6"/>
      <c r="BQ676" s="6"/>
      <c r="BR676" s="6"/>
      <c r="BS676" s="6"/>
      <c r="BT676" s="6"/>
      <c r="BU676" s="6"/>
      <c r="BV676" s="6"/>
      <c r="BW676" s="6"/>
    </row>
    <row r="677" spans="1:75" s="9" customFormat="1" ht="14.25" x14ac:dyDescent="0.2">
      <c r="A677" s="10"/>
      <c r="B677" s="8"/>
      <c r="R677" s="62"/>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c r="AW677" s="6"/>
      <c r="AX677" s="6"/>
      <c r="AY677" s="6"/>
      <c r="AZ677" s="6"/>
      <c r="BA677" s="6"/>
      <c r="BB677" s="6"/>
      <c r="BC677" s="6"/>
      <c r="BD677" s="6"/>
      <c r="BE677" s="6"/>
      <c r="BF677" s="6"/>
      <c r="BG677" s="6"/>
      <c r="BH677" s="6"/>
      <c r="BI677" s="6"/>
      <c r="BJ677" s="6"/>
      <c r="BK677" s="6"/>
      <c r="BL677" s="6"/>
      <c r="BM677" s="6"/>
      <c r="BN677" s="6"/>
      <c r="BO677" s="6"/>
      <c r="BP677" s="6"/>
      <c r="BQ677" s="6"/>
      <c r="BR677" s="6"/>
      <c r="BS677" s="6"/>
      <c r="BT677" s="6"/>
      <c r="BU677" s="6"/>
      <c r="BV677" s="6"/>
      <c r="BW677" s="6"/>
    </row>
    <row r="678" spans="1:75" s="9" customFormat="1" ht="14.25" x14ac:dyDescent="0.2">
      <c r="A678" s="10"/>
      <c r="B678" s="8"/>
      <c r="R678" s="62"/>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c r="AW678" s="6"/>
      <c r="AX678" s="6"/>
      <c r="AY678" s="6"/>
      <c r="AZ678" s="6"/>
      <c r="BA678" s="6"/>
      <c r="BB678" s="6"/>
      <c r="BC678" s="6"/>
      <c r="BD678" s="6"/>
      <c r="BE678" s="6"/>
      <c r="BF678" s="6"/>
      <c r="BG678" s="6"/>
      <c r="BH678" s="6"/>
      <c r="BI678" s="6"/>
      <c r="BJ678" s="6"/>
      <c r="BK678" s="6"/>
      <c r="BL678" s="6"/>
      <c r="BM678" s="6"/>
      <c r="BN678" s="6"/>
      <c r="BO678" s="6"/>
      <c r="BP678" s="6"/>
      <c r="BQ678" s="6"/>
      <c r="BR678" s="6"/>
      <c r="BS678" s="6"/>
      <c r="BT678" s="6"/>
      <c r="BU678" s="6"/>
      <c r="BV678" s="6"/>
      <c r="BW678" s="6"/>
    </row>
    <row r="679" spans="1:75" s="9" customFormat="1" ht="14.25" x14ac:dyDescent="0.2">
      <c r="A679" s="10"/>
      <c r="B679" s="8"/>
      <c r="R679" s="62"/>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c r="AW679" s="6"/>
      <c r="AX679" s="6"/>
      <c r="AY679" s="6"/>
      <c r="AZ679" s="6"/>
      <c r="BA679" s="6"/>
      <c r="BB679" s="6"/>
      <c r="BC679" s="6"/>
      <c r="BD679" s="6"/>
      <c r="BE679" s="6"/>
      <c r="BF679" s="6"/>
      <c r="BG679" s="6"/>
      <c r="BH679" s="6"/>
      <c r="BI679" s="6"/>
      <c r="BJ679" s="6"/>
      <c r="BK679" s="6"/>
      <c r="BL679" s="6"/>
      <c r="BM679" s="6"/>
      <c r="BN679" s="6"/>
      <c r="BO679" s="6"/>
      <c r="BP679" s="6"/>
      <c r="BQ679" s="6"/>
      <c r="BR679" s="6"/>
      <c r="BS679" s="6"/>
      <c r="BT679" s="6"/>
      <c r="BU679" s="6"/>
      <c r="BV679" s="6"/>
      <c r="BW679" s="6"/>
    </row>
    <row r="680" spans="1:75" s="9" customFormat="1" ht="14.25" x14ac:dyDescent="0.2">
      <c r="A680" s="10"/>
      <c r="B680" s="8"/>
      <c r="R680" s="62"/>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c r="AW680" s="6"/>
      <c r="AX680" s="6"/>
      <c r="AY680" s="6"/>
      <c r="AZ680" s="6"/>
      <c r="BA680" s="6"/>
      <c r="BB680" s="6"/>
      <c r="BC680" s="6"/>
      <c r="BD680" s="6"/>
      <c r="BE680" s="6"/>
      <c r="BF680" s="6"/>
      <c r="BG680" s="6"/>
      <c r="BH680" s="6"/>
      <c r="BI680" s="6"/>
      <c r="BJ680" s="6"/>
      <c r="BK680" s="6"/>
      <c r="BL680" s="6"/>
      <c r="BM680" s="6"/>
      <c r="BN680" s="6"/>
      <c r="BO680" s="6"/>
      <c r="BP680" s="6"/>
      <c r="BQ680" s="6"/>
      <c r="BR680" s="6"/>
      <c r="BS680" s="6"/>
      <c r="BT680" s="6"/>
      <c r="BU680" s="6"/>
      <c r="BV680" s="6"/>
      <c r="BW680" s="6"/>
    </row>
    <row r="681" spans="1:75" s="9" customFormat="1" ht="14.25" x14ac:dyDescent="0.2">
      <c r="A681" s="10"/>
      <c r="B681" s="8"/>
      <c r="R681" s="62"/>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c r="AW681" s="6"/>
      <c r="AX681" s="6"/>
      <c r="AY681" s="6"/>
      <c r="AZ681" s="6"/>
      <c r="BA681" s="6"/>
      <c r="BB681" s="6"/>
      <c r="BC681" s="6"/>
      <c r="BD681" s="6"/>
      <c r="BE681" s="6"/>
      <c r="BF681" s="6"/>
      <c r="BG681" s="6"/>
      <c r="BH681" s="6"/>
      <c r="BI681" s="6"/>
      <c r="BJ681" s="6"/>
      <c r="BK681" s="6"/>
      <c r="BL681" s="6"/>
      <c r="BM681" s="6"/>
      <c r="BN681" s="6"/>
      <c r="BO681" s="6"/>
      <c r="BP681" s="6"/>
      <c r="BQ681" s="6"/>
      <c r="BR681" s="6"/>
      <c r="BS681" s="6"/>
      <c r="BT681" s="6"/>
      <c r="BU681" s="6"/>
      <c r="BV681" s="6"/>
      <c r="BW681" s="6"/>
    </row>
    <row r="682" spans="1:75" s="9" customFormat="1" ht="14.25" x14ac:dyDescent="0.2">
      <c r="A682" s="10"/>
      <c r="B682" s="8"/>
      <c r="R682" s="62"/>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c r="AW682" s="6"/>
      <c r="AX682" s="6"/>
      <c r="AY682" s="6"/>
      <c r="AZ682" s="6"/>
      <c r="BA682" s="6"/>
      <c r="BB682" s="6"/>
      <c r="BC682" s="6"/>
      <c r="BD682" s="6"/>
      <c r="BE682" s="6"/>
      <c r="BF682" s="6"/>
      <c r="BG682" s="6"/>
      <c r="BH682" s="6"/>
      <c r="BI682" s="6"/>
      <c r="BJ682" s="6"/>
      <c r="BK682" s="6"/>
      <c r="BL682" s="6"/>
      <c r="BM682" s="6"/>
      <c r="BN682" s="6"/>
      <c r="BO682" s="6"/>
      <c r="BP682" s="6"/>
      <c r="BQ682" s="6"/>
      <c r="BR682" s="6"/>
      <c r="BS682" s="6"/>
      <c r="BT682" s="6"/>
      <c r="BU682" s="6"/>
      <c r="BV682" s="6"/>
      <c r="BW682" s="6"/>
    </row>
    <row r="683" spans="1:75" s="9" customFormat="1" ht="14.25" x14ac:dyDescent="0.2">
      <c r="A683" s="10"/>
      <c r="B683" s="8"/>
      <c r="R683" s="62"/>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c r="AW683" s="6"/>
      <c r="AX683" s="6"/>
      <c r="AY683" s="6"/>
      <c r="AZ683" s="6"/>
      <c r="BA683" s="6"/>
      <c r="BB683" s="6"/>
      <c r="BC683" s="6"/>
      <c r="BD683" s="6"/>
      <c r="BE683" s="6"/>
      <c r="BF683" s="6"/>
      <c r="BG683" s="6"/>
      <c r="BH683" s="6"/>
      <c r="BI683" s="6"/>
      <c r="BJ683" s="6"/>
      <c r="BK683" s="6"/>
      <c r="BL683" s="6"/>
      <c r="BM683" s="6"/>
      <c r="BN683" s="6"/>
      <c r="BO683" s="6"/>
      <c r="BP683" s="6"/>
      <c r="BQ683" s="6"/>
      <c r="BR683" s="6"/>
      <c r="BS683" s="6"/>
      <c r="BT683" s="6"/>
      <c r="BU683" s="6"/>
      <c r="BV683" s="6"/>
      <c r="BW683" s="6"/>
    </row>
    <row r="684" spans="1:75" s="9" customFormat="1" ht="14.25" x14ac:dyDescent="0.2">
      <c r="A684" s="10"/>
      <c r="B684" s="8"/>
      <c r="R684" s="62"/>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c r="AW684" s="6"/>
      <c r="AX684" s="6"/>
      <c r="AY684" s="6"/>
      <c r="AZ684" s="6"/>
      <c r="BA684" s="6"/>
      <c r="BB684" s="6"/>
      <c r="BC684" s="6"/>
      <c r="BD684" s="6"/>
      <c r="BE684" s="6"/>
      <c r="BF684" s="6"/>
      <c r="BG684" s="6"/>
      <c r="BH684" s="6"/>
      <c r="BI684" s="6"/>
      <c r="BJ684" s="6"/>
      <c r="BK684" s="6"/>
      <c r="BL684" s="6"/>
      <c r="BM684" s="6"/>
      <c r="BN684" s="6"/>
      <c r="BO684" s="6"/>
      <c r="BP684" s="6"/>
      <c r="BQ684" s="6"/>
      <c r="BR684" s="6"/>
      <c r="BS684" s="6"/>
      <c r="BT684" s="6"/>
      <c r="BU684" s="6"/>
      <c r="BV684" s="6"/>
      <c r="BW684" s="6"/>
    </row>
    <row r="685" spans="1:75" s="9" customFormat="1" ht="14.25" x14ac:dyDescent="0.2">
      <c r="A685" s="10"/>
      <c r="B685" s="8"/>
      <c r="R685" s="62"/>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c r="AW685" s="6"/>
      <c r="AX685" s="6"/>
      <c r="AY685" s="6"/>
      <c r="AZ685" s="6"/>
      <c r="BA685" s="6"/>
      <c r="BB685" s="6"/>
      <c r="BC685" s="6"/>
      <c r="BD685" s="6"/>
      <c r="BE685" s="6"/>
      <c r="BF685" s="6"/>
      <c r="BG685" s="6"/>
      <c r="BH685" s="6"/>
      <c r="BI685" s="6"/>
      <c r="BJ685" s="6"/>
      <c r="BK685" s="6"/>
      <c r="BL685" s="6"/>
      <c r="BM685" s="6"/>
      <c r="BN685" s="6"/>
      <c r="BO685" s="6"/>
      <c r="BP685" s="6"/>
      <c r="BQ685" s="6"/>
      <c r="BR685" s="6"/>
      <c r="BS685" s="6"/>
      <c r="BT685" s="6"/>
      <c r="BU685" s="6"/>
      <c r="BV685" s="6"/>
      <c r="BW685" s="6"/>
    </row>
    <row r="686" spans="1:75" s="9" customFormat="1" ht="14.25" x14ac:dyDescent="0.2">
      <c r="A686" s="10"/>
      <c r="B686" s="8"/>
      <c r="R686" s="62"/>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c r="AW686" s="6"/>
      <c r="AX686" s="6"/>
      <c r="AY686" s="6"/>
      <c r="AZ686" s="6"/>
      <c r="BA686" s="6"/>
      <c r="BB686" s="6"/>
      <c r="BC686" s="6"/>
      <c r="BD686" s="6"/>
      <c r="BE686" s="6"/>
      <c r="BF686" s="6"/>
      <c r="BG686" s="6"/>
      <c r="BH686" s="6"/>
      <c r="BI686" s="6"/>
      <c r="BJ686" s="6"/>
      <c r="BK686" s="6"/>
      <c r="BL686" s="6"/>
      <c r="BM686" s="6"/>
      <c r="BN686" s="6"/>
      <c r="BO686" s="6"/>
      <c r="BP686" s="6"/>
      <c r="BQ686" s="6"/>
      <c r="BR686" s="6"/>
      <c r="BS686" s="6"/>
      <c r="BT686" s="6"/>
      <c r="BU686" s="6"/>
      <c r="BV686" s="6"/>
      <c r="BW686" s="6"/>
    </row>
    <row r="687" spans="1:75" s="9" customFormat="1" ht="14.25" x14ac:dyDescent="0.2">
      <c r="A687" s="10"/>
      <c r="B687" s="8"/>
      <c r="R687" s="62"/>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c r="AW687" s="6"/>
      <c r="AX687" s="6"/>
      <c r="AY687" s="6"/>
      <c r="AZ687" s="6"/>
      <c r="BA687" s="6"/>
      <c r="BB687" s="6"/>
      <c r="BC687" s="6"/>
      <c r="BD687" s="6"/>
      <c r="BE687" s="6"/>
      <c r="BF687" s="6"/>
      <c r="BG687" s="6"/>
      <c r="BH687" s="6"/>
      <c r="BI687" s="6"/>
      <c r="BJ687" s="6"/>
      <c r="BK687" s="6"/>
      <c r="BL687" s="6"/>
      <c r="BM687" s="6"/>
      <c r="BN687" s="6"/>
      <c r="BO687" s="6"/>
      <c r="BP687" s="6"/>
      <c r="BQ687" s="6"/>
      <c r="BR687" s="6"/>
      <c r="BS687" s="6"/>
      <c r="BT687" s="6"/>
      <c r="BU687" s="6"/>
      <c r="BV687" s="6"/>
      <c r="BW687" s="6"/>
    </row>
    <row r="688" spans="1:75" s="9" customFormat="1" ht="14.25" x14ac:dyDescent="0.2">
      <c r="A688" s="10"/>
      <c r="B688" s="8"/>
      <c r="R688" s="62"/>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c r="AW688" s="6"/>
      <c r="AX688" s="6"/>
      <c r="AY688" s="6"/>
      <c r="AZ688" s="6"/>
      <c r="BA688" s="6"/>
      <c r="BB688" s="6"/>
      <c r="BC688" s="6"/>
      <c r="BD688" s="6"/>
      <c r="BE688" s="6"/>
      <c r="BF688" s="6"/>
      <c r="BG688" s="6"/>
      <c r="BH688" s="6"/>
      <c r="BI688" s="6"/>
      <c r="BJ688" s="6"/>
      <c r="BK688" s="6"/>
      <c r="BL688" s="6"/>
      <c r="BM688" s="6"/>
      <c r="BN688" s="6"/>
      <c r="BO688" s="6"/>
      <c r="BP688" s="6"/>
      <c r="BQ688" s="6"/>
      <c r="BR688" s="6"/>
      <c r="BS688" s="6"/>
      <c r="BT688" s="6"/>
      <c r="BU688" s="6"/>
      <c r="BV688" s="6"/>
      <c r="BW688" s="6"/>
    </row>
    <row r="689" spans="1:75" s="9" customFormat="1" ht="14.25" x14ac:dyDescent="0.2">
      <c r="A689" s="10"/>
      <c r="B689" s="8"/>
      <c r="R689" s="62"/>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c r="AW689" s="6"/>
      <c r="AX689" s="6"/>
      <c r="AY689" s="6"/>
      <c r="AZ689" s="6"/>
      <c r="BA689" s="6"/>
      <c r="BB689" s="6"/>
      <c r="BC689" s="6"/>
      <c r="BD689" s="6"/>
      <c r="BE689" s="6"/>
      <c r="BF689" s="6"/>
      <c r="BG689" s="6"/>
      <c r="BH689" s="6"/>
      <c r="BI689" s="6"/>
      <c r="BJ689" s="6"/>
      <c r="BK689" s="6"/>
      <c r="BL689" s="6"/>
      <c r="BM689" s="6"/>
      <c r="BN689" s="6"/>
      <c r="BO689" s="6"/>
      <c r="BP689" s="6"/>
      <c r="BQ689" s="6"/>
      <c r="BR689" s="6"/>
      <c r="BS689" s="6"/>
      <c r="BT689" s="6"/>
      <c r="BU689" s="6"/>
      <c r="BV689" s="6"/>
      <c r="BW689" s="6"/>
    </row>
    <row r="690" spans="1:75" s="9" customFormat="1" ht="14.25" x14ac:dyDescent="0.2">
      <c r="A690" s="10"/>
      <c r="B690" s="8"/>
      <c r="R690" s="62"/>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c r="AW690" s="6"/>
      <c r="AX690" s="6"/>
      <c r="AY690" s="6"/>
      <c r="AZ690" s="6"/>
      <c r="BA690" s="6"/>
      <c r="BB690" s="6"/>
      <c r="BC690" s="6"/>
      <c r="BD690" s="6"/>
      <c r="BE690" s="6"/>
      <c r="BF690" s="6"/>
      <c r="BG690" s="6"/>
      <c r="BH690" s="6"/>
      <c r="BI690" s="6"/>
      <c r="BJ690" s="6"/>
      <c r="BK690" s="6"/>
      <c r="BL690" s="6"/>
      <c r="BM690" s="6"/>
      <c r="BN690" s="6"/>
      <c r="BO690" s="6"/>
      <c r="BP690" s="6"/>
      <c r="BQ690" s="6"/>
      <c r="BR690" s="6"/>
      <c r="BS690" s="6"/>
      <c r="BT690" s="6"/>
      <c r="BU690" s="6"/>
      <c r="BV690" s="6"/>
      <c r="BW690" s="6"/>
    </row>
    <row r="691" spans="1:75" s="9" customFormat="1" ht="14.25" x14ac:dyDescent="0.2">
      <c r="A691" s="10"/>
      <c r="B691" s="8"/>
      <c r="R691" s="62"/>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c r="AW691" s="6"/>
      <c r="AX691" s="6"/>
      <c r="AY691" s="6"/>
      <c r="AZ691" s="6"/>
      <c r="BA691" s="6"/>
      <c r="BB691" s="6"/>
      <c r="BC691" s="6"/>
      <c r="BD691" s="6"/>
      <c r="BE691" s="6"/>
      <c r="BF691" s="6"/>
      <c r="BG691" s="6"/>
      <c r="BH691" s="6"/>
      <c r="BI691" s="6"/>
      <c r="BJ691" s="6"/>
      <c r="BK691" s="6"/>
      <c r="BL691" s="6"/>
      <c r="BM691" s="6"/>
      <c r="BN691" s="6"/>
      <c r="BO691" s="6"/>
      <c r="BP691" s="6"/>
      <c r="BQ691" s="6"/>
      <c r="BR691" s="6"/>
      <c r="BS691" s="6"/>
      <c r="BT691" s="6"/>
      <c r="BU691" s="6"/>
      <c r="BV691" s="6"/>
      <c r="BW691" s="6"/>
    </row>
    <row r="692" spans="1:75" s="9" customFormat="1" ht="14.25" x14ac:dyDescent="0.2">
      <c r="A692" s="10"/>
      <c r="B692" s="8"/>
      <c r="R692" s="62"/>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c r="AW692" s="6"/>
      <c r="AX692" s="6"/>
      <c r="AY692" s="6"/>
      <c r="AZ692" s="6"/>
      <c r="BA692" s="6"/>
      <c r="BB692" s="6"/>
      <c r="BC692" s="6"/>
      <c r="BD692" s="6"/>
      <c r="BE692" s="6"/>
      <c r="BF692" s="6"/>
      <c r="BG692" s="6"/>
      <c r="BH692" s="6"/>
      <c r="BI692" s="6"/>
      <c r="BJ692" s="6"/>
      <c r="BK692" s="6"/>
      <c r="BL692" s="6"/>
      <c r="BM692" s="6"/>
      <c r="BN692" s="6"/>
      <c r="BO692" s="6"/>
      <c r="BP692" s="6"/>
      <c r="BQ692" s="6"/>
      <c r="BR692" s="6"/>
      <c r="BS692" s="6"/>
      <c r="BT692" s="6"/>
      <c r="BU692" s="6"/>
      <c r="BV692" s="6"/>
      <c r="BW692" s="6"/>
    </row>
    <row r="693" spans="1:75" s="9" customFormat="1" ht="14.25" x14ac:dyDescent="0.2">
      <c r="A693" s="10"/>
      <c r="B693" s="8"/>
      <c r="R693" s="62"/>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c r="AW693" s="6"/>
      <c r="AX693" s="6"/>
      <c r="AY693" s="6"/>
      <c r="AZ693" s="6"/>
      <c r="BA693" s="6"/>
      <c r="BB693" s="6"/>
      <c r="BC693" s="6"/>
      <c r="BD693" s="6"/>
      <c r="BE693" s="6"/>
      <c r="BF693" s="6"/>
      <c r="BG693" s="6"/>
      <c r="BH693" s="6"/>
      <c r="BI693" s="6"/>
      <c r="BJ693" s="6"/>
      <c r="BK693" s="6"/>
      <c r="BL693" s="6"/>
      <c r="BM693" s="6"/>
      <c r="BN693" s="6"/>
      <c r="BO693" s="6"/>
      <c r="BP693" s="6"/>
      <c r="BQ693" s="6"/>
      <c r="BR693" s="6"/>
      <c r="BS693" s="6"/>
      <c r="BT693" s="6"/>
      <c r="BU693" s="6"/>
      <c r="BV693" s="6"/>
      <c r="BW693" s="6"/>
    </row>
    <row r="694" spans="1:75" s="9" customFormat="1" ht="14.25" x14ac:dyDescent="0.2">
      <c r="A694" s="10"/>
      <c r="B694" s="8"/>
      <c r="R694" s="62"/>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c r="AW694" s="6"/>
      <c r="AX694" s="6"/>
      <c r="AY694" s="6"/>
      <c r="AZ694" s="6"/>
      <c r="BA694" s="6"/>
      <c r="BB694" s="6"/>
      <c r="BC694" s="6"/>
      <c r="BD694" s="6"/>
      <c r="BE694" s="6"/>
      <c r="BF694" s="6"/>
      <c r="BG694" s="6"/>
      <c r="BH694" s="6"/>
      <c r="BI694" s="6"/>
      <c r="BJ694" s="6"/>
      <c r="BK694" s="6"/>
      <c r="BL694" s="6"/>
      <c r="BM694" s="6"/>
      <c r="BN694" s="6"/>
      <c r="BO694" s="6"/>
      <c r="BP694" s="6"/>
      <c r="BQ694" s="6"/>
      <c r="BR694" s="6"/>
      <c r="BS694" s="6"/>
      <c r="BT694" s="6"/>
      <c r="BU694" s="6"/>
      <c r="BV694" s="6"/>
      <c r="BW694" s="6"/>
    </row>
    <row r="695" spans="1:75" s="9" customFormat="1" ht="14.25" x14ac:dyDescent="0.2">
      <c r="A695" s="10"/>
      <c r="B695" s="8"/>
      <c r="R695" s="62"/>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c r="AW695" s="6"/>
      <c r="AX695" s="6"/>
      <c r="AY695" s="6"/>
      <c r="AZ695" s="6"/>
      <c r="BA695" s="6"/>
      <c r="BB695" s="6"/>
      <c r="BC695" s="6"/>
      <c r="BD695" s="6"/>
      <c r="BE695" s="6"/>
      <c r="BF695" s="6"/>
      <c r="BG695" s="6"/>
      <c r="BH695" s="6"/>
      <c r="BI695" s="6"/>
      <c r="BJ695" s="6"/>
      <c r="BK695" s="6"/>
      <c r="BL695" s="6"/>
      <c r="BM695" s="6"/>
      <c r="BN695" s="6"/>
      <c r="BO695" s="6"/>
      <c r="BP695" s="6"/>
      <c r="BQ695" s="6"/>
      <c r="BR695" s="6"/>
      <c r="BS695" s="6"/>
      <c r="BT695" s="6"/>
      <c r="BU695" s="6"/>
      <c r="BV695" s="6"/>
      <c r="BW695" s="6"/>
    </row>
    <row r="696" spans="1:75" s="9" customFormat="1" ht="14.25" x14ac:dyDescent="0.2">
      <c r="A696" s="10"/>
      <c r="B696" s="8"/>
      <c r="R696" s="62"/>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c r="AW696" s="6"/>
      <c r="AX696" s="6"/>
      <c r="AY696" s="6"/>
      <c r="AZ696" s="6"/>
      <c r="BA696" s="6"/>
      <c r="BB696" s="6"/>
      <c r="BC696" s="6"/>
      <c r="BD696" s="6"/>
      <c r="BE696" s="6"/>
      <c r="BF696" s="6"/>
      <c r="BG696" s="6"/>
      <c r="BH696" s="6"/>
      <c r="BI696" s="6"/>
      <c r="BJ696" s="6"/>
      <c r="BK696" s="6"/>
      <c r="BL696" s="6"/>
      <c r="BM696" s="6"/>
      <c r="BN696" s="6"/>
      <c r="BO696" s="6"/>
      <c r="BP696" s="6"/>
      <c r="BQ696" s="6"/>
      <c r="BR696" s="6"/>
      <c r="BS696" s="6"/>
      <c r="BT696" s="6"/>
      <c r="BU696" s="6"/>
      <c r="BV696" s="6"/>
      <c r="BW696" s="6"/>
    </row>
    <row r="697" spans="1:75" s="9" customFormat="1" ht="14.25" x14ac:dyDescent="0.2">
      <c r="A697" s="10"/>
      <c r="B697" s="8"/>
      <c r="R697" s="62"/>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c r="AW697" s="6"/>
      <c r="AX697" s="6"/>
      <c r="AY697" s="6"/>
      <c r="AZ697" s="6"/>
      <c r="BA697" s="6"/>
      <c r="BB697" s="6"/>
      <c r="BC697" s="6"/>
      <c r="BD697" s="6"/>
      <c r="BE697" s="6"/>
      <c r="BF697" s="6"/>
      <c r="BG697" s="6"/>
      <c r="BH697" s="6"/>
      <c r="BI697" s="6"/>
      <c r="BJ697" s="6"/>
      <c r="BK697" s="6"/>
      <c r="BL697" s="6"/>
      <c r="BM697" s="6"/>
      <c r="BN697" s="6"/>
      <c r="BO697" s="6"/>
      <c r="BP697" s="6"/>
      <c r="BQ697" s="6"/>
      <c r="BR697" s="6"/>
      <c r="BS697" s="6"/>
      <c r="BT697" s="6"/>
      <c r="BU697" s="6"/>
      <c r="BV697" s="6"/>
      <c r="BW697" s="6"/>
    </row>
    <row r="698" spans="1:75" s="9" customFormat="1" ht="14.25" x14ac:dyDescent="0.2">
      <c r="A698" s="10"/>
      <c r="B698" s="8"/>
      <c r="R698" s="62"/>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c r="AW698" s="6"/>
      <c r="AX698" s="6"/>
      <c r="AY698" s="6"/>
      <c r="AZ698" s="6"/>
      <c r="BA698" s="6"/>
      <c r="BB698" s="6"/>
      <c r="BC698" s="6"/>
      <c r="BD698" s="6"/>
      <c r="BE698" s="6"/>
      <c r="BF698" s="6"/>
      <c r="BG698" s="6"/>
      <c r="BH698" s="6"/>
      <c r="BI698" s="6"/>
      <c r="BJ698" s="6"/>
      <c r="BK698" s="6"/>
      <c r="BL698" s="6"/>
      <c r="BM698" s="6"/>
      <c r="BN698" s="6"/>
      <c r="BO698" s="6"/>
      <c r="BP698" s="6"/>
      <c r="BQ698" s="6"/>
      <c r="BR698" s="6"/>
      <c r="BS698" s="6"/>
      <c r="BT698" s="6"/>
      <c r="BU698" s="6"/>
      <c r="BV698" s="6"/>
      <c r="BW698" s="6"/>
    </row>
    <row r="699" spans="1:75" s="9" customFormat="1" ht="14.25" x14ac:dyDescent="0.2">
      <c r="A699" s="10"/>
      <c r="B699" s="8"/>
      <c r="R699" s="62"/>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c r="AW699" s="6"/>
      <c r="AX699" s="6"/>
      <c r="AY699" s="6"/>
      <c r="AZ699" s="6"/>
      <c r="BA699" s="6"/>
      <c r="BB699" s="6"/>
      <c r="BC699" s="6"/>
      <c r="BD699" s="6"/>
      <c r="BE699" s="6"/>
      <c r="BF699" s="6"/>
      <c r="BG699" s="6"/>
      <c r="BH699" s="6"/>
      <c r="BI699" s="6"/>
      <c r="BJ699" s="6"/>
      <c r="BK699" s="6"/>
      <c r="BL699" s="6"/>
      <c r="BM699" s="6"/>
      <c r="BN699" s="6"/>
      <c r="BO699" s="6"/>
      <c r="BP699" s="6"/>
      <c r="BQ699" s="6"/>
      <c r="BR699" s="6"/>
      <c r="BS699" s="6"/>
      <c r="BT699" s="6"/>
      <c r="BU699" s="6"/>
      <c r="BV699" s="6"/>
      <c r="BW699" s="6"/>
    </row>
    <row r="700" spans="1:75" s="9" customFormat="1" ht="14.25" x14ac:dyDescent="0.2">
      <c r="A700" s="10"/>
      <c r="B700" s="8"/>
      <c r="R700" s="62"/>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c r="AW700" s="6"/>
      <c r="AX700" s="6"/>
      <c r="AY700" s="6"/>
      <c r="AZ700" s="6"/>
      <c r="BA700" s="6"/>
      <c r="BB700" s="6"/>
      <c r="BC700" s="6"/>
      <c r="BD700" s="6"/>
      <c r="BE700" s="6"/>
      <c r="BF700" s="6"/>
      <c r="BG700" s="6"/>
      <c r="BH700" s="6"/>
      <c r="BI700" s="6"/>
      <c r="BJ700" s="6"/>
      <c r="BK700" s="6"/>
      <c r="BL700" s="6"/>
      <c r="BM700" s="6"/>
      <c r="BN700" s="6"/>
      <c r="BO700" s="6"/>
      <c r="BP700" s="6"/>
      <c r="BQ700" s="6"/>
      <c r="BR700" s="6"/>
      <c r="BS700" s="6"/>
      <c r="BT700" s="6"/>
      <c r="BU700" s="6"/>
      <c r="BV700" s="6"/>
      <c r="BW700" s="6"/>
    </row>
    <row r="701" spans="1:75" s="9" customFormat="1" ht="14.25" x14ac:dyDescent="0.2">
      <c r="A701" s="10"/>
      <c r="B701" s="8"/>
      <c r="R701" s="62"/>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c r="AW701" s="6"/>
      <c r="AX701" s="6"/>
      <c r="AY701" s="6"/>
      <c r="AZ701" s="6"/>
      <c r="BA701" s="6"/>
      <c r="BB701" s="6"/>
      <c r="BC701" s="6"/>
      <c r="BD701" s="6"/>
      <c r="BE701" s="6"/>
      <c r="BF701" s="6"/>
      <c r="BG701" s="6"/>
      <c r="BH701" s="6"/>
      <c r="BI701" s="6"/>
      <c r="BJ701" s="6"/>
      <c r="BK701" s="6"/>
      <c r="BL701" s="6"/>
      <c r="BM701" s="6"/>
      <c r="BN701" s="6"/>
      <c r="BO701" s="6"/>
      <c r="BP701" s="6"/>
      <c r="BQ701" s="6"/>
      <c r="BR701" s="6"/>
      <c r="BS701" s="6"/>
      <c r="BT701" s="6"/>
      <c r="BU701" s="6"/>
      <c r="BV701" s="6"/>
      <c r="BW701" s="6"/>
    </row>
    <row r="702" spans="1:75" s="9" customFormat="1" ht="14.25" x14ac:dyDescent="0.2">
      <c r="A702" s="10"/>
      <c r="B702" s="8"/>
      <c r="R702" s="62"/>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c r="AW702" s="6"/>
      <c r="AX702" s="6"/>
      <c r="AY702" s="6"/>
      <c r="AZ702" s="6"/>
      <c r="BA702" s="6"/>
      <c r="BB702" s="6"/>
      <c r="BC702" s="6"/>
      <c r="BD702" s="6"/>
      <c r="BE702" s="6"/>
      <c r="BF702" s="6"/>
      <c r="BG702" s="6"/>
      <c r="BH702" s="6"/>
      <c r="BI702" s="6"/>
      <c r="BJ702" s="6"/>
      <c r="BK702" s="6"/>
      <c r="BL702" s="6"/>
      <c r="BM702" s="6"/>
      <c r="BN702" s="6"/>
      <c r="BO702" s="6"/>
      <c r="BP702" s="6"/>
      <c r="BQ702" s="6"/>
      <c r="BR702" s="6"/>
      <c r="BS702" s="6"/>
      <c r="BT702" s="6"/>
      <c r="BU702" s="6"/>
      <c r="BV702" s="6"/>
      <c r="BW702" s="6"/>
    </row>
    <row r="703" spans="1:75" s="9" customFormat="1" ht="14.25" x14ac:dyDescent="0.2">
      <c r="A703" s="10"/>
      <c r="B703" s="8"/>
      <c r="R703" s="62"/>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c r="AW703" s="6"/>
      <c r="AX703" s="6"/>
      <c r="AY703" s="6"/>
      <c r="AZ703" s="6"/>
      <c r="BA703" s="6"/>
      <c r="BB703" s="6"/>
      <c r="BC703" s="6"/>
      <c r="BD703" s="6"/>
      <c r="BE703" s="6"/>
      <c r="BF703" s="6"/>
      <c r="BG703" s="6"/>
      <c r="BH703" s="6"/>
      <c r="BI703" s="6"/>
      <c r="BJ703" s="6"/>
      <c r="BK703" s="6"/>
      <c r="BL703" s="6"/>
      <c r="BM703" s="6"/>
      <c r="BN703" s="6"/>
      <c r="BO703" s="6"/>
      <c r="BP703" s="6"/>
      <c r="BQ703" s="6"/>
      <c r="BR703" s="6"/>
      <c r="BS703" s="6"/>
      <c r="BT703" s="6"/>
      <c r="BU703" s="6"/>
      <c r="BV703" s="6"/>
      <c r="BW703" s="6"/>
    </row>
    <row r="704" spans="1:75" s="9" customFormat="1" ht="14.25" x14ac:dyDescent="0.2">
      <c r="A704" s="10"/>
      <c r="B704" s="8"/>
      <c r="R704" s="62"/>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c r="AW704" s="6"/>
      <c r="AX704" s="6"/>
      <c r="AY704" s="6"/>
      <c r="AZ704" s="6"/>
      <c r="BA704" s="6"/>
      <c r="BB704" s="6"/>
      <c r="BC704" s="6"/>
      <c r="BD704" s="6"/>
      <c r="BE704" s="6"/>
      <c r="BF704" s="6"/>
      <c r="BG704" s="6"/>
      <c r="BH704" s="6"/>
      <c r="BI704" s="6"/>
      <c r="BJ704" s="6"/>
      <c r="BK704" s="6"/>
      <c r="BL704" s="6"/>
      <c r="BM704" s="6"/>
      <c r="BN704" s="6"/>
      <c r="BO704" s="6"/>
      <c r="BP704" s="6"/>
      <c r="BQ704" s="6"/>
      <c r="BR704" s="6"/>
      <c r="BS704" s="6"/>
      <c r="BT704" s="6"/>
      <c r="BU704" s="6"/>
      <c r="BV704" s="6"/>
      <c r="BW704" s="6"/>
    </row>
    <row r="705" spans="1:75" s="9" customFormat="1" ht="14.25" x14ac:dyDescent="0.2">
      <c r="A705" s="10"/>
      <c r="B705" s="8"/>
      <c r="R705" s="62"/>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c r="AW705" s="6"/>
      <c r="AX705" s="6"/>
      <c r="AY705" s="6"/>
      <c r="AZ705" s="6"/>
      <c r="BA705" s="6"/>
      <c r="BB705" s="6"/>
      <c r="BC705" s="6"/>
      <c r="BD705" s="6"/>
      <c r="BE705" s="6"/>
      <c r="BF705" s="6"/>
      <c r="BG705" s="6"/>
      <c r="BH705" s="6"/>
      <c r="BI705" s="6"/>
      <c r="BJ705" s="6"/>
      <c r="BK705" s="6"/>
      <c r="BL705" s="6"/>
      <c r="BM705" s="6"/>
      <c r="BN705" s="6"/>
      <c r="BO705" s="6"/>
      <c r="BP705" s="6"/>
      <c r="BQ705" s="6"/>
      <c r="BR705" s="6"/>
      <c r="BS705" s="6"/>
      <c r="BT705" s="6"/>
      <c r="BU705" s="6"/>
      <c r="BV705" s="6"/>
      <c r="BW705" s="6"/>
    </row>
    <row r="706" spans="1:75" s="9" customFormat="1" ht="14.25" x14ac:dyDescent="0.2">
      <c r="A706" s="10"/>
      <c r="B706" s="8"/>
      <c r="R706" s="62"/>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c r="AW706" s="6"/>
      <c r="AX706" s="6"/>
      <c r="AY706" s="6"/>
      <c r="AZ706" s="6"/>
      <c r="BA706" s="6"/>
      <c r="BB706" s="6"/>
      <c r="BC706" s="6"/>
      <c r="BD706" s="6"/>
      <c r="BE706" s="6"/>
      <c r="BF706" s="6"/>
      <c r="BG706" s="6"/>
      <c r="BH706" s="6"/>
      <c r="BI706" s="6"/>
      <c r="BJ706" s="6"/>
      <c r="BK706" s="6"/>
      <c r="BL706" s="6"/>
      <c r="BM706" s="6"/>
      <c r="BN706" s="6"/>
      <c r="BO706" s="6"/>
      <c r="BP706" s="6"/>
      <c r="BQ706" s="6"/>
      <c r="BR706" s="6"/>
      <c r="BS706" s="6"/>
      <c r="BT706" s="6"/>
      <c r="BU706" s="6"/>
      <c r="BV706" s="6"/>
      <c r="BW706" s="6"/>
    </row>
    <row r="707" spans="1:75" s="9" customFormat="1" ht="14.25" x14ac:dyDescent="0.2">
      <c r="A707" s="10"/>
      <c r="B707" s="8"/>
      <c r="R707" s="62"/>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c r="AW707" s="6"/>
      <c r="AX707" s="6"/>
      <c r="AY707" s="6"/>
      <c r="AZ707" s="6"/>
      <c r="BA707" s="6"/>
      <c r="BB707" s="6"/>
      <c r="BC707" s="6"/>
      <c r="BD707" s="6"/>
      <c r="BE707" s="6"/>
      <c r="BF707" s="6"/>
      <c r="BG707" s="6"/>
      <c r="BH707" s="6"/>
      <c r="BI707" s="6"/>
      <c r="BJ707" s="6"/>
      <c r="BK707" s="6"/>
      <c r="BL707" s="6"/>
      <c r="BM707" s="6"/>
      <c r="BN707" s="6"/>
      <c r="BO707" s="6"/>
      <c r="BP707" s="6"/>
      <c r="BQ707" s="6"/>
      <c r="BR707" s="6"/>
      <c r="BS707" s="6"/>
      <c r="BT707" s="6"/>
      <c r="BU707" s="6"/>
      <c r="BV707" s="6"/>
      <c r="BW707" s="6"/>
    </row>
    <row r="708" spans="1:75" s="9" customFormat="1" ht="14.25" x14ac:dyDescent="0.2">
      <c r="A708" s="10"/>
      <c r="B708" s="8"/>
      <c r="R708" s="62"/>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c r="AW708" s="6"/>
      <c r="AX708" s="6"/>
      <c r="AY708" s="6"/>
      <c r="AZ708" s="6"/>
      <c r="BA708" s="6"/>
      <c r="BB708" s="6"/>
      <c r="BC708" s="6"/>
      <c r="BD708" s="6"/>
      <c r="BE708" s="6"/>
      <c r="BF708" s="6"/>
      <c r="BG708" s="6"/>
      <c r="BH708" s="6"/>
      <c r="BI708" s="6"/>
      <c r="BJ708" s="6"/>
      <c r="BK708" s="6"/>
      <c r="BL708" s="6"/>
      <c r="BM708" s="6"/>
      <c r="BN708" s="6"/>
      <c r="BO708" s="6"/>
      <c r="BP708" s="6"/>
      <c r="BQ708" s="6"/>
      <c r="BR708" s="6"/>
      <c r="BS708" s="6"/>
      <c r="BT708" s="6"/>
      <c r="BU708" s="6"/>
      <c r="BV708" s="6"/>
      <c r="BW708" s="6"/>
    </row>
    <row r="709" spans="1:75" s="9" customFormat="1" ht="14.25" x14ac:dyDescent="0.2">
      <c r="A709" s="10"/>
      <c r="B709" s="8"/>
      <c r="R709" s="62"/>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c r="AW709" s="6"/>
      <c r="AX709" s="6"/>
      <c r="AY709" s="6"/>
      <c r="AZ709" s="6"/>
      <c r="BA709" s="6"/>
      <c r="BB709" s="6"/>
      <c r="BC709" s="6"/>
      <c r="BD709" s="6"/>
      <c r="BE709" s="6"/>
      <c r="BF709" s="6"/>
      <c r="BG709" s="6"/>
      <c r="BH709" s="6"/>
      <c r="BI709" s="6"/>
      <c r="BJ709" s="6"/>
      <c r="BK709" s="6"/>
      <c r="BL709" s="6"/>
      <c r="BM709" s="6"/>
      <c r="BN709" s="6"/>
      <c r="BO709" s="6"/>
      <c r="BP709" s="6"/>
      <c r="BQ709" s="6"/>
      <c r="BR709" s="6"/>
      <c r="BS709" s="6"/>
      <c r="BT709" s="6"/>
      <c r="BU709" s="6"/>
      <c r="BV709" s="6"/>
      <c r="BW709" s="6"/>
    </row>
    <row r="710" spans="1:75" s="9" customFormat="1" ht="14.25" x14ac:dyDescent="0.2">
      <c r="A710" s="10"/>
      <c r="B710" s="8"/>
      <c r="R710" s="62"/>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c r="AW710" s="6"/>
      <c r="AX710" s="6"/>
      <c r="AY710" s="6"/>
      <c r="AZ710" s="6"/>
      <c r="BA710" s="6"/>
      <c r="BB710" s="6"/>
      <c r="BC710" s="6"/>
      <c r="BD710" s="6"/>
      <c r="BE710" s="6"/>
      <c r="BF710" s="6"/>
      <c r="BG710" s="6"/>
      <c r="BH710" s="6"/>
      <c r="BI710" s="6"/>
      <c r="BJ710" s="6"/>
      <c r="BK710" s="6"/>
      <c r="BL710" s="6"/>
      <c r="BM710" s="6"/>
      <c r="BN710" s="6"/>
      <c r="BO710" s="6"/>
      <c r="BP710" s="6"/>
      <c r="BQ710" s="6"/>
      <c r="BR710" s="6"/>
      <c r="BS710" s="6"/>
      <c r="BT710" s="6"/>
      <c r="BU710" s="6"/>
      <c r="BV710" s="6"/>
      <c r="BW710" s="6"/>
    </row>
    <row r="711" spans="1:75" s="9" customFormat="1" ht="14.25" x14ac:dyDescent="0.2">
      <c r="A711" s="10"/>
      <c r="B711" s="8"/>
      <c r="R711" s="62"/>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c r="AW711" s="6"/>
      <c r="AX711" s="6"/>
      <c r="AY711" s="6"/>
      <c r="AZ711" s="6"/>
      <c r="BA711" s="6"/>
      <c r="BB711" s="6"/>
      <c r="BC711" s="6"/>
      <c r="BD711" s="6"/>
      <c r="BE711" s="6"/>
      <c r="BF711" s="6"/>
      <c r="BG711" s="6"/>
      <c r="BH711" s="6"/>
      <c r="BI711" s="6"/>
      <c r="BJ711" s="6"/>
      <c r="BK711" s="6"/>
      <c r="BL711" s="6"/>
      <c r="BM711" s="6"/>
      <c r="BN711" s="6"/>
      <c r="BO711" s="6"/>
      <c r="BP711" s="6"/>
      <c r="BQ711" s="6"/>
      <c r="BR711" s="6"/>
      <c r="BS711" s="6"/>
      <c r="BT711" s="6"/>
      <c r="BU711" s="6"/>
      <c r="BV711" s="6"/>
      <c r="BW711" s="6"/>
    </row>
    <row r="712" spans="1:75" s="9" customFormat="1" ht="14.25" x14ac:dyDescent="0.2">
      <c r="A712" s="10"/>
      <c r="B712" s="8"/>
      <c r="R712" s="62"/>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c r="AW712" s="6"/>
      <c r="AX712" s="6"/>
      <c r="AY712" s="6"/>
      <c r="AZ712" s="6"/>
      <c r="BA712" s="6"/>
      <c r="BB712" s="6"/>
      <c r="BC712" s="6"/>
      <c r="BD712" s="6"/>
      <c r="BE712" s="6"/>
      <c r="BF712" s="6"/>
      <c r="BG712" s="6"/>
      <c r="BH712" s="6"/>
      <c r="BI712" s="6"/>
      <c r="BJ712" s="6"/>
      <c r="BK712" s="6"/>
      <c r="BL712" s="6"/>
      <c r="BM712" s="6"/>
      <c r="BN712" s="6"/>
      <c r="BO712" s="6"/>
      <c r="BP712" s="6"/>
      <c r="BQ712" s="6"/>
      <c r="BR712" s="6"/>
      <c r="BS712" s="6"/>
      <c r="BT712" s="6"/>
      <c r="BU712" s="6"/>
      <c r="BV712" s="6"/>
      <c r="BW712" s="6"/>
    </row>
    <row r="713" spans="1:75" s="9" customFormat="1" ht="14.25" x14ac:dyDescent="0.2">
      <c r="A713" s="10"/>
      <c r="B713" s="8"/>
      <c r="R713" s="62"/>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c r="AW713" s="6"/>
      <c r="AX713" s="6"/>
      <c r="AY713" s="6"/>
      <c r="AZ713" s="6"/>
      <c r="BA713" s="6"/>
      <c r="BB713" s="6"/>
      <c r="BC713" s="6"/>
      <c r="BD713" s="6"/>
      <c r="BE713" s="6"/>
      <c r="BF713" s="6"/>
      <c r="BG713" s="6"/>
      <c r="BH713" s="6"/>
      <c r="BI713" s="6"/>
      <c r="BJ713" s="6"/>
      <c r="BK713" s="6"/>
      <c r="BL713" s="6"/>
      <c r="BM713" s="6"/>
      <c r="BN713" s="6"/>
      <c r="BO713" s="6"/>
      <c r="BP713" s="6"/>
      <c r="BQ713" s="6"/>
      <c r="BR713" s="6"/>
      <c r="BS713" s="6"/>
      <c r="BT713" s="6"/>
      <c r="BU713" s="6"/>
      <c r="BV713" s="6"/>
      <c r="BW713" s="6"/>
    </row>
    <row r="714" spans="1:75" s="9" customFormat="1" ht="14.25" x14ac:dyDescent="0.2">
      <c r="A714" s="10"/>
      <c r="B714" s="8"/>
      <c r="R714" s="62"/>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c r="AW714" s="6"/>
      <c r="AX714" s="6"/>
      <c r="AY714" s="6"/>
      <c r="AZ714" s="6"/>
      <c r="BA714" s="6"/>
      <c r="BB714" s="6"/>
      <c r="BC714" s="6"/>
      <c r="BD714" s="6"/>
      <c r="BE714" s="6"/>
      <c r="BF714" s="6"/>
      <c r="BG714" s="6"/>
      <c r="BH714" s="6"/>
      <c r="BI714" s="6"/>
      <c r="BJ714" s="6"/>
      <c r="BK714" s="6"/>
      <c r="BL714" s="6"/>
      <c r="BM714" s="6"/>
      <c r="BN714" s="6"/>
      <c r="BO714" s="6"/>
      <c r="BP714" s="6"/>
      <c r="BQ714" s="6"/>
      <c r="BR714" s="6"/>
      <c r="BS714" s="6"/>
      <c r="BT714" s="6"/>
      <c r="BU714" s="6"/>
      <c r="BV714" s="6"/>
      <c r="BW714" s="6"/>
    </row>
    <row r="715" spans="1:75" s="9" customFormat="1" ht="14.25" x14ac:dyDescent="0.2">
      <c r="A715" s="10"/>
      <c r="B715" s="8"/>
      <c r="R715" s="62"/>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c r="AW715" s="6"/>
      <c r="AX715" s="6"/>
      <c r="AY715" s="6"/>
      <c r="AZ715" s="6"/>
      <c r="BA715" s="6"/>
      <c r="BB715" s="6"/>
      <c r="BC715" s="6"/>
      <c r="BD715" s="6"/>
      <c r="BE715" s="6"/>
      <c r="BF715" s="6"/>
      <c r="BG715" s="6"/>
      <c r="BH715" s="6"/>
      <c r="BI715" s="6"/>
      <c r="BJ715" s="6"/>
      <c r="BK715" s="6"/>
      <c r="BL715" s="6"/>
      <c r="BM715" s="6"/>
      <c r="BN715" s="6"/>
      <c r="BO715" s="6"/>
      <c r="BP715" s="6"/>
      <c r="BQ715" s="6"/>
      <c r="BR715" s="6"/>
      <c r="BS715" s="6"/>
      <c r="BT715" s="6"/>
      <c r="BU715" s="6"/>
      <c r="BV715" s="6"/>
      <c r="BW715" s="6"/>
    </row>
    <row r="716" spans="1:75" s="9" customFormat="1" ht="14.25" x14ac:dyDescent="0.2">
      <c r="A716" s="10"/>
      <c r="B716" s="8"/>
      <c r="R716" s="62"/>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c r="AW716" s="6"/>
      <c r="AX716" s="6"/>
      <c r="AY716" s="6"/>
      <c r="AZ716" s="6"/>
      <c r="BA716" s="6"/>
      <c r="BB716" s="6"/>
      <c r="BC716" s="6"/>
      <c r="BD716" s="6"/>
      <c r="BE716" s="6"/>
      <c r="BF716" s="6"/>
      <c r="BG716" s="6"/>
      <c r="BH716" s="6"/>
      <c r="BI716" s="6"/>
      <c r="BJ716" s="6"/>
      <c r="BK716" s="6"/>
      <c r="BL716" s="6"/>
      <c r="BM716" s="6"/>
      <c r="BN716" s="6"/>
      <c r="BO716" s="6"/>
      <c r="BP716" s="6"/>
      <c r="BQ716" s="6"/>
      <c r="BR716" s="6"/>
      <c r="BS716" s="6"/>
      <c r="BT716" s="6"/>
      <c r="BU716" s="6"/>
      <c r="BV716" s="6"/>
      <c r="BW716" s="6"/>
    </row>
    <row r="717" spans="1:75" s="9" customFormat="1" ht="14.25" x14ac:dyDescent="0.2">
      <c r="A717" s="10"/>
      <c r="B717" s="8"/>
      <c r="R717" s="62"/>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c r="AW717" s="6"/>
      <c r="AX717" s="6"/>
      <c r="AY717" s="6"/>
      <c r="AZ717" s="6"/>
      <c r="BA717" s="6"/>
      <c r="BB717" s="6"/>
      <c r="BC717" s="6"/>
      <c r="BD717" s="6"/>
      <c r="BE717" s="6"/>
      <c r="BF717" s="6"/>
      <c r="BG717" s="6"/>
      <c r="BH717" s="6"/>
      <c r="BI717" s="6"/>
      <c r="BJ717" s="6"/>
      <c r="BK717" s="6"/>
      <c r="BL717" s="6"/>
      <c r="BM717" s="6"/>
      <c r="BN717" s="6"/>
      <c r="BO717" s="6"/>
      <c r="BP717" s="6"/>
      <c r="BQ717" s="6"/>
      <c r="BR717" s="6"/>
      <c r="BS717" s="6"/>
      <c r="BT717" s="6"/>
      <c r="BU717" s="6"/>
      <c r="BV717" s="6"/>
      <c r="BW717" s="6"/>
    </row>
    <row r="718" spans="1:75" s="9" customFormat="1" ht="14.25" x14ac:dyDescent="0.2">
      <c r="A718" s="10"/>
      <c r="B718" s="8"/>
      <c r="R718" s="62"/>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6"/>
      <c r="BB718" s="6"/>
      <c r="BC718" s="6"/>
      <c r="BD718" s="6"/>
      <c r="BE718" s="6"/>
      <c r="BF718" s="6"/>
      <c r="BG718" s="6"/>
      <c r="BH718" s="6"/>
      <c r="BI718" s="6"/>
      <c r="BJ718" s="6"/>
      <c r="BK718" s="6"/>
      <c r="BL718" s="6"/>
      <c r="BM718" s="6"/>
      <c r="BN718" s="6"/>
      <c r="BO718" s="6"/>
      <c r="BP718" s="6"/>
      <c r="BQ718" s="6"/>
      <c r="BR718" s="6"/>
      <c r="BS718" s="6"/>
      <c r="BT718" s="6"/>
      <c r="BU718" s="6"/>
      <c r="BV718" s="6"/>
      <c r="BW718" s="6"/>
    </row>
    <row r="719" spans="1:75" s="9" customFormat="1" ht="14.25" x14ac:dyDescent="0.2">
      <c r="A719" s="10"/>
      <c r="B719" s="8"/>
      <c r="R719" s="62"/>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c r="AW719" s="6"/>
      <c r="AX719" s="6"/>
      <c r="AY719" s="6"/>
      <c r="AZ719" s="6"/>
      <c r="BA719" s="6"/>
      <c r="BB719" s="6"/>
      <c r="BC719" s="6"/>
      <c r="BD719" s="6"/>
      <c r="BE719" s="6"/>
      <c r="BF719" s="6"/>
      <c r="BG719" s="6"/>
      <c r="BH719" s="6"/>
      <c r="BI719" s="6"/>
      <c r="BJ719" s="6"/>
      <c r="BK719" s="6"/>
      <c r="BL719" s="6"/>
      <c r="BM719" s="6"/>
      <c r="BN719" s="6"/>
      <c r="BO719" s="6"/>
      <c r="BP719" s="6"/>
      <c r="BQ719" s="6"/>
      <c r="BR719" s="6"/>
      <c r="BS719" s="6"/>
      <c r="BT719" s="6"/>
      <c r="BU719" s="6"/>
      <c r="BV719" s="6"/>
      <c r="BW719" s="6"/>
    </row>
    <row r="720" spans="1:75" s="9" customFormat="1" ht="14.25" x14ac:dyDescent="0.2">
      <c r="A720" s="10"/>
      <c r="B720" s="8"/>
      <c r="R720" s="62"/>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c r="AW720" s="6"/>
      <c r="AX720" s="6"/>
      <c r="AY720" s="6"/>
      <c r="AZ720" s="6"/>
      <c r="BA720" s="6"/>
      <c r="BB720" s="6"/>
      <c r="BC720" s="6"/>
      <c r="BD720" s="6"/>
      <c r="BE720" s="6"/>
      <c r="BF720" s="6"/>
      <c r="BG720" s="6"/>
      <c r="BH720" s="6"/>
      <c r="BI720" s="6"/>
      <c r="BJ720" s="6"/>
      <c r="BK720" s="6"/>
      <c r="BL720" s="6"/>
      <c r="BM720" s="6"/>
      <c r="BN720" s="6"/>
      <c r="BO720" s="6"/>
      <c r="BP720" s="6"/>
      <c r="BQ720" s="6"/>
      <c r="BR720" s="6"/>
      <c r="BS720" s="6"/>
      <c r="BT720" s="6"/>
      <c r="BU720" s="6"/>
      <c r="BV720" s="6"/>
      <c r="BW720" s="6"/>
    </row>
    <row r="721" spans="1:75" s="9" customFormat="1" ht="14.25" x14ac:dyDescent="0.2">
      <c r="A721" s="10"/>
      <c r="B721" s="8"/>
      <c r="R721" s="62"/>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c r="AW721" s="6"/>
      <c r="AX721" s="6"/>
      <c r="AY721" s="6"/>
      <c r="AZ721" s="6"/>
      <c r="BA721" s="6"/>
      <c r="BB721" s="6"/>
      <c r="BC721" s="6"/>
      <c r="BD721" s="6"/>
      <c r="BE721" s="6"/>
      <c r="BF721" s="6"/>
      <c r="BG721" s="6"/>
      <c r="BH721" s="6"/>
      <c r="BI721" s="6"/>
      <c r="BJ721" s="6"/>
      <c r="BK721" s="6"/>
      <c r="BL721" s="6"/>
      <c r="BM721" s="6"/>
      <c r="BN721" s="6"/>
      <c r="BO721" s="6"/>
      <c r="BP721" s="6"/>
      <c r="BQ721" s="6"/>
      <c r="BR721" s="6"/>
      <c r="BS721" s="6"/>
      <c r="BT721" s="6"/>
      <c r="BU721" s="6"/>
      <c r="BV721" s="6"/>
      <c r="BW721" s="6"/>
    </row>
    <row r="722" spans="1:75" s="9" customFormat="1" ht="14.25" x14ac:dyDescent="0.2">
      <c r="A722" s="10"/>
      <c r="B722" s="8"/>
      <c r="R722" s="62"/>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c r="AW722" s="6"/>
      <c r="AX722" s="6"/>
      <c r="AY722" s="6"/>
      <c r="AZ722" s="6"/>
      <c r="BA722" s="6"/>
      <c r="BB722" s="6"/>
      <c r="BC722" s="6"/>
      <c r="BD722" s="6"/>
      <c r="BE722" s="6"/>
      <c r="BF722" s="6"/>
      <c r="BG722" s="6"/>
      <c r="BH722" s="6"/>
      <c r="BI722" s="6"/>
      <c r="BJ722" s="6"/>
      <c r="BK722" s="6"/>
      <c r="BL722" s="6"/>
      <c r="BM722" s="6"/>
      <c r="BN722" s="6"/>
      <c r="BO722" s="6"/>
      <c r="BP722" s="6"/>
      <c r="BQ722" s="6"/>
      <c r="BR722" s="6"/>
      <c r="BS722" s="6"/>
      <c r="BT722" s="6"/>
      <c r="BU722" s="6"/>
      <c r="BV722" s="6"/>
      <c r="BW722" s="6"/>
    </row>
    <row r="723" spans="1:75" s="9" customFormat="1" ht="14.25" x14ac:dyDescent="0.2">
      <c r="A723" s="10"/>
      <c r="B723" s="8"/>
      <c r="R723" s="62"/>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c r="AW723" s="6"/>
      <c r="AX723" s="6"/>
      <c r="AY723" s="6"/>
      <c r="AZ723" s="6"/>
      <c r="BA723" s="6"/>
      <c r="BB723" s="6"/>
      <c r="BC723" s="6"/>
      <c r="BD723" s="6"/>
      <c r="BE723" s="6"/>
      <c r="BF723" s="6"/>
      <c r="BG723" s="6"/>
      <c r="BH723" s="6"/>
      <c r="BI723" s="6"/>
      <c r="BJ723" s="6"/>
      <c r="BK723" s="6"/>
      <c r="BL723" s="6"/>
      <c r="BM723" s="6"/>
      <c r="BN723" s="6"/>
      <c r="BO723" s="6"/>
      <c r="BP723" s="6"/>
      <c r="BQ723" s="6"/>
      <c r="BR723" s="6"/>
      <c r="BS723" s="6"/>
      <c r="BT723" s="6"/>
      <c r="BU723" s="6"/>
      <c r="BV723" s="6"/>
      <c r="BW723" s="6"/>
    </row>
    <row r="724" spans="1:75" s="9" customFormat="1" ht="14.25" x14ac:dyDescent="0.2">
      <c r="A724" s="10"/>
      <c r="B724" s="8"/>
      <c r="R724" s="62"/>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c r="AW724" s="6"/>
      <c r="AX724" s="6"/>
      <c r="AY724" s="6"/>
      <c r="AZ724" s="6"/>
      <c r="BA724" s="6"/>
      <c r="BB724" s="6"/>
      <c r="BC724" s="6"/>
      <c r="BD724" s="6"/>
      <c r="BE724" s="6"/>
      <c r="BF724" s="6"/>
      <c r="BG724" s="6"/>
      <c r="BH724" s="6"/>
      <c r="BI724" s="6"/>
      <c r="BJ724" s="6"/>
      <c r="BK724" s="6"/>
      <c r="BL724" s="6"/>
      <c r="BM724" s="6"/>
      <c r="BN724" s="6"/>
      <c r="BO724" s="6"/>
      <c r="BP724" s="6"/>
      <c r="BQ724" s="6"/>
      <c r="BR724" s="6"/>
      <c r="BS724" s="6"/>
      <c r="BT724" s="6"/>
      <c r="BU724" s="6"/>
      <c r="BV724" s="6"/>
      <c r="BW724" s="6"/>
    </row>
    <row r="725" spans="1:75" s="9" customFormat="1" ht="14.25" x14ac:dyDescent="0.2">
      <c r="A725" s="10"/>
      <c r="B725" s="8"/>
      <c r="R725" s="62"/>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c r="AW725" s="6"/>
      <c r="AX725" s="6"/>
      <c r="AY725" s="6"/>
      <c r="AZ725" s="6"/>
      <c r="BA725" s="6"/>
      <c r="BB725" s="6"/>
      <c r="BC725" s="6"/>
      <c r="BD725" s="6"/>
      <c r="BE725" s="6"/>
      <c r="BF725" s="6"/>
      <c r="BG725" s="6"/>
      <c r="BH725" s="6"/>
      <c r="BI725" s="6"/>
      <c r="BJ725" s="6"/>
      <c r="BK725" s="6"/>
      <c r="BL725" s="6"/>
      <c r="BM725" s="6"/>
      <c r="BN725" s="6"/>
      <c r="BO725" s="6"/>
      <c r="BP725" s="6"/>
      <c r="BQ725" s="6"/>
      <c r="BR725" s="6"/>
      <c r="BS725" s="6"/>
      <c r="BT725" s="6"/>
      <c r="BU725" s="6"/>
      <c r="BV725" s="6"/>
      <c r="BW725" s="6"/>
    </row>
    <row r="726" spans="1:75" s="9" customFormat="1" ht="14.25" x14ac:dyDescent="0.2">
      <c r="A726" s="10"/>
      <c r="B726" s="8"/>
      <c r="R726" s="62"/>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c r="AX726" s="6"/>
      <c r="AY726" s="6"/>
      <c r="AZ726" s="6"/>
      <c r="BA726" s="6"/>
      <c r="BB726" s="6"/>
      <c r="BC726" s="6"/>
      <c r="BD726" s="6"/>
      <c r="BE726" s="6"/>
      <c r="BF726" s="6"/>
      <c r="BG726" s="6"/>
      <c r="BH726" s="6"/>
      <c r="BI726" s="6"/>
      <c r="BJ726" s="6"/>
      <c r="BK726" s="6"/>
      <c r="BL726" s="6"/>
      <c r="BM726" s="6"/>
      <c r="BN726" s="6"/>
      <c r="BO726" s="6"/>
      <c r="BP726" s="6"/>
      <c r="BQ726" s="6"/>
      <c r="BR726" s="6"/>
      <c r="BS726" s="6"/>
      <c r="BT726" s="6"/>
      <c r="BU726" s="6"/>
      <c r="BV726" s="6"/>
      <c r="BW726" s="6"/>
    </row>
    <row r="727" spans="1:75" s="9" customFormat="1" ht="14.25" x14ac:dyDescent="0.2">
      <c r="A727" s="10"/>
      <c r="B727" s="8"/>
      <c r="R727" s="62"/>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c r="AW727" s="6"/>
      <c r="AX727" s="6"/>
      <c r="AY727" s="6"/>
      <c r="AZ727" s="6"/>
      <c r="BA727" s="6"/>
      <c r="BB727" s="6"/>
      <c r="BC727" s="6"/>
      <c r="BD727" s="6"/>
      <c r="BE727" s="6"/>
      <c r="BF727" s="6"/>
      <c r="BG727" s="6"/>
      <c r="BH727" s="6"/>
      <c r="BI727" s="6"/>
      <c r="BJ727" s="6"/>
      <c r="BK727" s="6"/>
      <c r="BL727" s="6"/>
      <c r="BM727" s="6"/>
      <c r="BN727" s="6"/>
      <c r="BO727" s="6"/>
      <c r="BP727" s="6"/>
      <c r="BQ727" s="6"/>
      <c r="BR727" s="6"/>
      <c r="BS727" s="6"/>
      <c r="BT727" s="6"/>
      <c r="BU727" s="6"/>
      <c r="BV727" s="6"/>
      <c r="BW727" s="6"/>
    </row>
    <row r="728" spans="1:75" s="9" customFormat="1" ht="14.25" x14ac:dyDescent="0.2">
      <c r="A728" s="10"/>
      <c r="B728" s="8"/>
      <c r="R728" s="62"/>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c r="AW728" s="6"/>
      <c r="AX728" s="6"/>
      <c r="AY728" s="6"/>
      <c r="AZ728" s="6"/>
      <c r="BA728" s="6"/>
      <c r="BB728" s="6"/>
      <c r="BC728" s="6"/>
      <c r="BD728" s="6"/>
      <c r="BE728" s="6"/>
      <c r="BF728" s="6"/>
      <c r="BG728" s="6"/>
      <c r="BH728" s="6"/>
      <c r="BI728" s="6"/>
      <c r="BJ728" s="6"/>
      <c r="BK728" s="6"/>
      <c r="BL728" s="6"/>
      <c r="BM728" s="6"/>
      <c r="BN728" s="6"/>
      <c r="BO728" s="6"/>
      <c r="BP728" s="6"/>
      <c r="BQ728" s="6"/>
      <c r="BR728" s="6"/>
      <c r="BS728" s="6"/>
      <c r="BT728" s="6"/>
      <c r="BU728" s="6"/>
      <c r="BV728" s="6"/>
      <c r="BW728" s="6"/>
    </row>
    <row r="729" spans="1:75" s="9" customFormat="1" ht="14.25" x14ac:dyDescent="0.2">
      <c r="A729" s="10"/>
      <c r="B729" s="8"/>
      <c r="R729" s="62"/>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c r="AW729" s="6"/>
      <c r="AX729" s="6"/>
      <c r="AY729" s="6"/>
      <c r="AZ729" s="6"/>
      <c r="BA729" s="6"/>
      <c r="BB729" s="6"/>
      <c r="BC729" s="6"/>
      <c r="BD729" s="6"/>
      <c r="BE729" s="6"/>
      <c r="BF729" s="6"/>
      <c r="BG729" s="6"/>
      <c r="BH729" s="6"/>
      <c r="BI729" s="6"/>
      <c r="BJ729" s="6"/>
      <c r="BK729" s="6"/>
      <c r="BL729" s="6"/>
      <c r="BM729" s="6"/>
      <c r="BN729" s="6"/>
      <c r="BO729" s="6"/>
      <c r="BP729" s="6"/>
      <c r="BQ729" s="6"/>
      <c r="BR729" s="6"/>
      <c r="BS729" s="6"/>
      <c r="BT729" s="6"/>
      <c r="BU729" s="6"/>
      <c r="BV729" s="6"/>
      <c r="BW729" s="6"/>
    </row>
    <row r="730" spans="1:75" s="9" customFormat="1" ht="14.25" x14ac:dyDescent="0.2">
      <c r="A730" s="10"/>
      <c r="B730" s="8"/>
      <c r="R730" s="62"/>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c r="AW730" s="6"/>
      <c r="AX730" s="6"/>
      <c r="AY730" s="6"/>
      <c r="AZ730" s="6"/>
      <c r="BA730" s="6"/>
      <c r="BB730" s="6"/>
      <c r="BC730" s="6"/>
      <c r="BD730" s="6"/>
      <c r="BE730" s="6"/>
      <c r="BF730" s="6"/>
      <c r="BG730" s="6"/>
      <c r="BH730" s="6"/>
      <c r="BI730" s="6"/>
      <c r="BJ730" s="6"/>
      <c r="BK730" s="6"/>
      <c r="BL730" s="6"/>
      <c r="BM730" s="6"/>
      <c r="BN730" s="6"/>
      <c r="BO730" s="6"/>
      <c r="BP730" s="6"/>
      <c r="BQ730" s="6"/>
      <c r="BR730" s="6"/>
      <c r="BS730" s="6"/>
      <c r="BT730" s="6"/>
      <c r="BU730" s="6"/>
      <c r="BV730" s="6"/>
      <c r="BW730" s="6"/>
    </row>
    <row r="731" spans="1:75" s="9" customFormat="1" ht="14.25" x14ac:dyDescent="0.2">
      <c r="A731" s="10"/>
      <c r="B731" s="8"/>
      <c r="R731" s="62"/>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c r="AW731" s="6"/>
      <c r="AX731" s="6"/>
      <c r="AY731" s="6"/>
      <c r="AZ731" s="6"/>
      <c r="BA731" s="6"/>
      <c r="BB731" s="6"/>
      <c r="BC731" s="6"/>
      <c r="BD731" s="6"/>
      <c r="BE731" s="6"/>
      <c r="BF731" s="6"/>
      <c r="BG731" s="6"/>
      <c r="BH731" s="6"/>
      <c r="BI731" s="6"/>
      <c r="BJ731" s="6"/>
      <c r="BK731" s="6"/>
      <c r="BL731" s="6"/>
      <c r="BM731" s="6"/>
      <c r="BN731" s="6"/>
      <c r="BO731" s="6"/>
      <c r="BP731" s="6"/>
      <c r="BQ731" s="6"/>
      <c r="BR731" s="6"/>
      <c r="BS731" s="6"/>
      <c r="BT731" s="6"/>
      <c r="BU731" s="6"/>
      <c r="BV731" s="6"/>
      <c r="BW731" s="6"/>
    </row>
    <row r="732" spans="1:75" s="9" customFormat="1" ht="14.25" x14ac:dyDescent="0.2">
      <c r="A732" s="10"/>
      <c r="B732" s="8"/>
      <c r="R732" s="62"/>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c r="AW732" s="6"/>
      <c r="AX732" s="6"/>
      <c r="AY732" s="6"/>
      <c r="AZ732" s="6"/>
      <c r="BA732" s="6"/>
      <c r="BB732" s="6"/>
      <c r="BC732" s="6"/>
      <c r="BD732" s="6"/>
      <c r="BE732" s="6"/>
      <c r="BF732" s="6"/>
      <c r="BG732" s="6"/>
      <c r="BH732" s="6"/>
      <c r="BI732" s="6"/>
      <c r="BJ732" s="6"/>
      <c r="BK732" s="6"/>
      <c r="BL732" s="6"/>
      <c r="BM732" s="6"/>
      <c r="BN732" s="6"/>
      <c r="BO732" s="6"/>
      <c r="BP732" s="6"/>
      <c r="BQ732" s="6"/>
      <c r="BR732" s="6"/>
      <c r="BS732" s="6"/>
      <c r="BT732" s="6"/>
      <c r="BU732" s="6"/>
      <c r="BV732" s="6"/>
      <c r="BW732" s="6"/>
    </row>
    <row r="733" spans="1:75" s="9" customFormat="1" ht="14.25" x14ac:dyDescent="0.2">
      <c r="A733" s="10"/>
      <c r="B733" s="8"/>
      <c r="R733" s="62"/>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c r="AW733" s="6"/>
      <c r="AX733" s="6"/>
      <c r="AY733" s="6"/>
      <c r="AZ733" s="6"/>
      <c r="BA733" s="6"/>
      <c r="BB733" s="6"/>
      <c r="BC733" s="6"/>
      <c r="BD733" s="6"/>
      <c r="BE733" s="6"/>
      <c r="BF733" s="6"/>
      <c r="BG733" s="6"/>
      <c r="BH733" s="6"/>
      <c r="BI733" s="6"/>
      <c r="BJ733" s="6"/>
      <c r="BK733" s="6"/>
      <c r="BL733" s="6"/>
      <c r="BM733" s="6"/>
      <c r="BN733" s="6"/>
      <c r="BO733" s="6"/>
      <c r="BP733" s="6"/>
      <c r="BQ733" s="6"/>
      <c r="BR733" s="6"/>
      <c r="BS733" s="6"/>
      <c r="BT733" s="6"/>
      <c r="BU733" s="6"/>
      <c r="BV733" s="6"/>
      <c r="BW733" s="6"/>
    </row>
    <row r="734" spans="1:75" s="9" customFormat="1" ht="14.25" x14ac:dyDescent="0.2">
      <c r="A734" s="10"/>
      <c r="B734" s="8"/>
      <c r="R734" s="62"/>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c r="AW734" s="6"/>
      <c r="AX734" s="6"/>
      <c r="AY734" s="6"/>
      <c r="AZ734" s="6"/>
      <c r="BA734" s="6"/>
      <c r="BB734" s="6"/>
      <c r="BC734" s="6"/>
      <c r="BD734" s="6"/>
      <c r="BE734" s="6"/>
      <c r="BF734" s="6"/>
      <c r="BG734" s="6"/>
      <c r="BH734" s="6"/>
      <c r="BI734" s="6"/>
      <c r="BJ734" s="6"/>
      <c r="BK734" s="6"/>
      <c r="BL734" s="6"/>
      <c r="BM734" s="6"/>
      <c r="BN734" s="6"/>
      <c r="BO734" s="6"/>
      <c r="BP734" s="6"/>
      <c r="BQ734" s="6"/>
      <c r="BR734" s="6"/>
      <c r="BS734" s="6"/>
      <c r="BT734" s="6"/>
      <c r="BU734" s="6"/>
      <c r="BV734" s="6"/>
      <c r="BW734" s="6"/>
    </row>
    <row r="735" spans="1:75" s="9" customFormat="1" ht="14.25" x14ac:dyDescent="0.2">
      <c r="A735" s="10"/>
      <c r="B735" s="8"/>
      <c r="R735" s="62"/>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c r="AW735" s="6"/>
      <c r="AX735" s="6"/>
      <c r="AY735" s="6"/>
      <c r="AZ735" s="6"/>
      <c r="BA735" s="6"/>
      <c r="BB735" s="6"/>
      <c r="BC735" s="6"/>
      <c r="BD735" s="6"/>
      <c r="BE735" s="6"/>
      <c r="BF735" s="6"/>
      <c r="BG735" s="6"/>
      <c r="BH735" s="6"/>
      <c r="BI735" s="6"/>
      <c r="BJ735" s="6"/>
      <c r="BK735" s="6"/>
      <c r="BL735" s="6"/>
      <c r="BM735" s="6"/>
      <c r="BN735" s="6"/>
      <c r="BO735" s="6"/>
      <c r="BP735" s="6"/>
      <c r="BQ735" s="6"/>
      <c r="BR735" s="6"/>
      <c r="BS735" s="6"/>
      <c r="BT735" s="6"/>
      <c r="BU735" s="6"/>
      <c r="BV735" s="6"/>
      <c r="BW735" s="6"/>
    </row>
    <row r="736" spans="1:75" s="9" customFormat="1" ht="14.25" x14ac:dyDescent="0.2">
      <c r="A736" s="10"/>
      <c r="B736" s="8"/>
      <c r="R736" s="62"/>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c r="AW736" s="6"/>
      <c r="AX736" s="6"/>
      <c r="AY736" s="6"/>
      <c r="AZ736" s="6"/>
      <c r="BA736" s="6"/>
      <c r="BB736" s="6"/>
      <c r="BC736" s="6"/>
      <c r="BD736" s="6"/>
      <c r="BE736" s="6"/>
      <c r="BF736" s="6"/>
      <c r="BG736" s="6"/>
      <c r="BH736" s="6"/>
      <c r="BI736" s="6"/>
      <c r="BJ736" s="6"/>
      <c r="BK736" s="6"/>
      <c r="BL736" s="6"/>
      <c r="BM736" s="6"/>
      <c r="BN736" s="6"/>
      <c r="BO736" s="6"/>
      <c r="BP736" s="6"/>
      <c r="BQ736" s="6"/>
      <c r="BR736" s="6"/>
      <c r="BS736" s="6"/>
      <c r="BT736" s="6"/>
      <c r="BU736" s="6"/>
      <c r="BV736" s="6"/>
      <c r="BW736" s="6"/>
    </row>
    <row r="737" spans="1:75" s="9" customFormat="1" ht="14.25" x14ac:dyDescent="0.2">
      <c r="A737" s="10"/>
      <c r="B737" s="8"/>
      <c r="R737" s="62"/>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AW737" s="6"/>
      <c r="AX737" s="6"/>
      <c r="AY737" s="6"/>
      <c r="AZ737" s="6"/>
      <c r="BA737" s="6"/>
      <c r="BB737" s="6"/>
      <c r="BC737" s="6"/>
      <c r="BD737" s="6"/>
      <c r="BE737" s="6"/>
      <c r="BF737" s="6"/>
      <c r="BG737" s="6"/>
      <c r="BH737" s="6"/>
      <c r="BI737" s="6"/>
      <c r="BJ737" s="6"/>
      <c r="BK737" s="6"/>
      <c r="BL737" s="6"/>
      <c r="BM737" s="6"/>
      <c r="BN737" s="6"/>
      <c r="BO737" s="6"/>
      <c r="BP737" s="6"/>
      <c r="BQ737" s="6"/>
      <c r="BR737" s="6"/>
      <c r="BS737" s="6"/>
      <c r="BT737" s="6"/>
      <c r="BU737" s="6"/>
      <c r="BV737" s="6"/>
      <c r="BW737" s="6"/>
    </row>
    <row r="738" spans="1:75" s="9" customFormat="1" ht="14.25" x14ac:dyDescent="0.2">
      <c r="A738" s="10"/>
      <c r="B738" s="8"/>
      <c r="R738" s="62"/>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c r="AW738" s="6"/>
      <c r="AX738" s="6"/>
      <c r="AY738" s="6"/>
      <c r="AZ738" s="6"/>
      <c r="BA738" s="6"/>
      <c r="BB738" s="6"/>
      <c r="BC738" s="6"/>
      <c r="BD738" s="6"/>
      <c r="BE738" s="6"/>
      <c r="BF738" s="6"/>
      <c r="BG738" s="6"/>
      <c r="BH738" s="6"/>
      <c r="BI738" s="6"/>
      <c r="BJ738" s="6"/>
      <c r="BK738" s="6"/>
      <c r="BL738" s="6"/>
      <c r="BM738" s="6"/>
      <c r="BN738" s="6"/>
      <c r="BO738" s="6"/>
      <c r="BP738" s="6"/>
      <c r="BQ738" s="6"/>
      <c r="BR738" s="6"/>
      <c r="BS738" s="6"/>
      <c r="BT738" s="6"/>
      <c r="BU738" s="6"/>
      <c r="BV738" s="6"/>
      <c r="BW738" s="6"/>
    </row>
    <row r="739" spans="1:75" s="9" customFormat="1" ht="14.25" x14ac:dyDescent="0.2">
      <c r="A739" s="10"/>
      <c r="B739" s="8"/>
      <c r="R739" s="62"/>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c r="AW739" s="6"/>
      <c r="AX739" s="6"/>
      <c r="AY739" s="6"/>
      <c r="AZ739" s="6"/>
      <c r="BA739" s="6"/>
      <c r="BB739" s="6"/>
      <c r="BC739" s="6"/>
      <c r="BD739" s="6"/>
      <c r="BE739" s="6"/>
      <c r="BF739" s="6"/>
      <c r="BG739" s="6"/>
      <c r="BH739" s="6"/>
      <c r="BI739" s="6"/>
      <c r="BJ739" s="6"/>
      <c r="BK739" s="6"/>
      <c r="BL739" s="6"/>
      <c r="BM739" s="6"/>
      <c r="BN739" s="6"/>
      <c r="BO739" s="6"/>
      <c r="BP739" s="6"/>
      <c r="BQ739" s="6"/>
      <c r="BR739" s="6"/>
      <c r="BS739" s="6"/>
      <c r="BT739" s="6"/>
      <c r="BU739" s="6"/>
      <c r="BV739" s="6"/>
      <c r="BW739" s="6"/>
    </row>
    <row r="740" spans="1:75" s="9" customFormat="1" ht="14.25" x14ac:dyDescent="0.2">
      <c r="A740" s="10"/>
      <c r="B740" s="8"/>
      <c r="R740" s="62"/>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c r="AW740" s="6"/>
      <c r="AX740" s="6"/>
      <c r="AY740" s="6"/>
      <c r="AZ740" s="6"/>
      <c r="BA740" s="6"/>
      <c r="BB740" s="6"/>
      <c r="BC740" s="6"/>
      <c r="BD740" s="6"/>
      <c r="BE740" s="6"/>
      <c r="BF740" s="6"/>
      <c r="BG740" s="6"/>
      <c r="BH740" s="6"/>
      <c r="BI740" s="6"/>
      <c r="BJ740" s="6"/>
      <c r="BK740" s="6"/>
      <c r="BL740" s="6"/>
      <c r="BM740" s="6"/>
      <c r="BN740" s="6"/>
      <c r="BO740" s="6"/>
      <c r="BP740" s="6"/>
      <c r="BQ740" s="6"/>
      <c r="BR740" s="6"/>
      <c r="BS740" s="6"/>
      <c r="BT740" s="6"/>
      <c r="BU740" s="6"/>
      <c r="BV740" s="6"/>
      <c r="BW740" s="6"/>
    </row>
    <row r="741" spans="1:75" s="9" customFormat="1" ht="14.25" x14ac:dyDescent="0.2">
      <c r="A741" s="10"/>
      <c r="B741" s="8"/>
      <c r="R741" s="62"/>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c r="AW741" s="6"/>
      <c r="AX741" s="6"/>
      <c r="AY741" s="6"/>
      <c r="AZ741" s="6"/>
      <c r="BA741" s="6"/>
      <c r="BB741" s="6"/>
      <c r="BC741" s="6"/>
      <c r="BD741" s="6"/>
      <c r="BE741" s="6"/>
      <c r="BF741" s="6"/>
      <c r="BG741" s="6"/>
      <c r="BH741" s="6"/>
      <c r="BI741" s="6"/>
      <c r="BJ741" s="6"/>
      <c r="BK741" s="6"/>
      <c r="BL741" s="6"/>
      <c r="BM741" s="6"/>
      <c r="BN741" s="6"/>
      <c r="BO741" s="6"/>
      <c r="BP741" s="6"/>
      <c r="BQ741" s="6"/>
      <c r="BR741" s="6"/>
      <c r="BS741" s="6"/>
      <c r="BT741" s="6"/>
      <c r="BU741" s="6"/>
      <c r="BV741" s="6"/>
      <c r="BW741" s="6"/>
    </row>
    <row r="742" spans="1:75" s="9" customFormat="1" ht="14.25" x14ac:dyDescent="0.2">
      <c r="A742" s="10"/>
      <c r="B742" s="8"/>
      <c r="R742" s="62"/>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c r="AV742" s="6"/>
      <c r="AW742" s="6"/>
      <c r="AX742" s="6"/>
      <c r="AY742" s="6"/>
      <c r="AZ742" s="6"/>
      <c r="BA742" s="6"/>
      <c r="BB742" s="6"/>
      <c r="BC742" s="6"/>
      <c r="BD742" s="6"/>
      <c r="BE742" s="6"/>
      <c r="BF742" s="6"/>
      <c r="BG742" s="6"/>
      <c r="BH742" s="6"/>
      <c r="BI742" s="6"/>
      <c r="BJ742" s="6"/>
      <c r="BK742" s="6"/>
      <c r="BL742" s="6"/>
      <c r="BM742" s="6"/>
      <c r="BN742" s="6"/>
      <c r="BO742" s="6"/>
      <c r="BP742" s="6"/>
      <c r="BQ742" s="6"/>
      <c r="BR742" s="6"/>
      <c r="BS742" s="6"/>
      <c r="BT742" s="6"/>
      <c r="BU742" s="6"/>
      <c r="BV742" s="6"/>
      <c r="BW742" s="6"/>
    </row>
    <row r="743" spans="1:75" s="9" customFormat="1" ht="14.25" x14ac:dyDescent="0.2">
      <c r="A743" s="10"/>
      <c r="B743" s="8"/>
      <c r="R743" s="62"/>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c r="AW743" s="6"/>
      <c r="AX743" s="6"/>
      <c r="AY743" s="6"/>
      <c r="AZ743" s="6"/>
      <c r="BA743" s="6"/>
      <c r="BB743" s="6"/>
      <c r="BC743" s="6"/>
      <c r="BD743" s="6"/>
      <c r="BE743" s="6"/>
      <c r="BF743" s="6"/>
      <c r="BG743" s="6"/>
      <c r="BH743" s="6"/>
      <c r="BI743" s="6"/>
      <c r="BJ743" s="6"/>
      <c r="BK743" s="6"/>
      <c r="BL743" s="6"/>
      <c r="BM743" s="6"/>
      <c r="BN743" s="6"/>
      <c r="BO743" s="6"/>
      <c r="BP743" s="6"/>
      <c r="BQ743" s="6"/>
      <c r="BR743" s="6"/>
      <c r="BS743" s="6"/>
      <c r="BT743" s="6"/>
      <c r="BU743" s="6"/>
      <c r="BV743" s="6"/>
      <c r="BW743" s="6"/>
    </row>
    <row r="744" spans="1:75" s="9" customFormat="1" ht="14.25" x14ac:dyDescent="0.2">
      <c r="A744" s="10"/>
      <c r="B744" s="8"/>
      <c r="R744" s="62"/>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c r="AW744" s="6"/>
      <c r="AX744" s="6"/>
      <c r="AY744" s="6"/>
      <c r="AZ744" s="6"/>
      <c r="BA744" s="6"/>
      <c r="BB744" s="6"/>
      <c r="BC744" s="6"/>
      <c r="BD744" s="6"/>
      <c r="BE744" s="6"/>
      <c r="BF744" s="6"/>
      <c r="BG744" s="6"/>
      <c r="BH744" s="6"/>
      <c r="BI744" s="6"/>
      <c r="BJ744" s="6"/>
      <c r="BK744" s="6"/>
      <c r="BL744" s="6"/>
      <c r="BM744" s="6"/>
      <c r="BN744" s="6"/>
      <c r="BO744" s="6"/>
      <c r="BP744" s="6"/>
      <c r="BQ744" s="6"/>
      <c r="BR744" s="6"/>
      <c r="BS744" s="6"/>
      <c r="BT744" s="6"/>
      <c r="BU744" s="6"/>
      <c r="BV744" s="6"/>
      <c r="BW744" s="6"/>
    </row>
    <row r="745" spans="1:75" s="9" customFormat="1" ht="14.25" x14ac:dyDescent="0.2">
      <c r="A745" s="10"/>
      <c r="B745" s="8"/>
      <c r="R745" s="62"/>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c r="AW745" s="6"/>
      <c r="AX745" s="6"/>
      <c r="AY745" s="6"/>
      <c r="AZ745" s="6"/>
      <c r="BA745" s="6"/>
      <c r="BB745" s="6"/>
      <c r="BC745" s="6"/>
      <c r="BD745" s="6"/>
      <c r="BE745" s="6"/>
      <c r="BF745" s="6"/>
      <c r="BG745" s="6"/>
      <c r="BH745" s="6"/>
      <c r="BI745" s="6"/>
      <c r="BJ745" s="6"/>
      <c r="BK745" s="6"/>
      <c r="BL745" s="6"/>
      <c r="BM745" s="6"/>
      <c r="BN745" s="6"/>
      <c r="BO745" s="6"/>
      <c r="BP745" s="6"/>
      <c r="BQ745" s="6"/>
      <c r="BR745" s="6"/>
      <c r="BS745" s="6"/>
      <c r="BT745" s="6"/>
      <c r="BU745" s="6"/>
      <c r="BV745" s="6"/>
      <c r="BW745" s="6"/>
    </row>
    <row r="746" spans="1:75" s="9" customFormat="1" ht="14.25" x14ac:dyDescent="0.2">
      <c r="A746" s="10"/>
      <c r="B746" s="8"/>
      <c r="R746" s="62"/>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c r="AW746" s="6"/>
      <c r="AX746" s="6"/>
      <c r="AY746" s="6"/>
      <c r="AZ746" s="6"/>
      <c r="BA746" s="6"/>
      <c r="BB746" s="6"/>
      <c r="BC746" s="6"/>
      <c r="BD746" s="6"/>
      <c r="BE746" s="6"/>
      <c r="BF746" s="6"/>
      <c r="BG746" s="6"/>
      <c r="BH746" s="6"/>
      <c r="BI746" s="6"/>
      <c r="BJ746" s="6"/>
      <c r="BK746" s="6"/>
      <c r="BL746" s="6"/>
      <c r="BM746" s="6"/>
      <c r="BN746" s="6"/>
      <c r="BO746" s="6"/>
      <c r="BP746" s="6"/>
      <c r="BQ746" s="6"/>
      <c r="BR746" s="6"/>
      <c r="BS746" s="6"/>
      <c r="BT746" s="6"/>
      <c r="BU746" s="6"/>
      <c r="BV746" s="6"/>
      <c r="BW746" s="6"/>
    </row>
    <row r="747" spans="1:75" s="9" customFormat="1" ht="14.25" x14ac:dyDescent="0.2">
      <c r="A747" s="10"/>
      <c r="B747" s="8"/>
      <c r="R747" s="62"/>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c r="AW747" s="6"/>
      <c r="AX747" s="6"/>
      <c r="AY747" s="6"/>
      <c r="AZ747" s="6"/>
      <c r="BA747" s="6"/>
      <c r="BB747" s="6"/>
      <c r="BC747" s="6"/>
      <c r="BD747" s="6"/>
      <c r="BE747" s="6"/>
      <c r="BF747" s="6"/>
      <c r="BG747" s="6"/>
      <c r="BH747" s="6"/>
      <c r="BI747" s="6"/>
      <c r="BJ747" s="6"/>
      <c r="BK747" s="6"/>
      <c r="BL747" s="6"/>
      <c r="BM747" s="6"/>
      <c r="BN747" s="6"/>
      <c r="BO747" s="6"/>
      <c r="BP747" s="6"/>
      <c r="BQ747" s="6"/>
      <c r="BR747" s="6"/>
      <c r="BS747" s="6"/>
      <c r="BT747" s="6"/>
      <c r="BU747" s="6"/>
      <c r="BV747" s="6"/>
      <c r="BW747" s="6"/>
    </row>
    <row r="748" spans="1:75" s="9" customFormat="1" ht="14.25" x14ac:dyDescent="0.2">
      <c r="A748" s="10"/>
      <c r="B748" s="8"/>
      <c r="R748" s="62"/>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c r="AW748" s="6"/>
      <c r="AX748" s="6"/>
      <c r="AY748" s="6"/>
      <c r="AZ748" s="6"/>
      <c r="BA748" s="6"/>
      <c r="BB748" s="6"/>
      <c r="BC748" s="6"/>
      <c r="BD748" s="6"/>
      <c r="BE748" s="6"/>
      <c r="BF748" s="6"/>
      <c r="BG748" s="6"/>
      <c r="BH748" s="6"/>
      <c r="BI748" s="6"/>
      <c r="BJ748" s="6"/>
      <c r="BK748" s="6"/>
      <c r="BL748" s="6"/>
      <c r="BM748" s="6"/>
      <c r="BN748" s="6"/>
      <c r="BO748" s="6"/>
      <c r="BP748" s="6"/>
      <c r="BQ748" s="6"/>
      <c r="BR748" s="6"/>
      <c r="BS748" s="6"/>
      <c r="BT748" s="6"/>
      <c r="BU748" s="6"/>
      <c r="BV748" s="6"/>
      <c r="BW748" s="6"/>
    </row>
    <row r="749" spans="1:75" s="9" customFormat="1" ht="14.25" x14ac:dyDescent="0.2">
      <c r="A749" s="10"/>
      <c r="B749" s="8"/>
      <c r="R749" s="62"/>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c r="AW749" s="6"/>
      <c r="AX749" s="6"/>
      <c r="AY749" s="6"/>
      <c r="AZ749" s="6"/>
      <c r="BA749" s="6"/>
      <c r="BB749" s="6"/>
      <c r="BC749" s="6"/>
      <c r="BD749" s="6"/>
      <c r="BE749" s="6"/>
      <c r="BF749" s="6"/>
      <c r="BG749" s="6"/>
      <c r="BH749" s="6"/>
      <c r="BI749" s="6"/>
      <c r="BJ749" s="6"/>
      <c r="BK749" s="6"/>
      <c r="BL749" s="6"/>
      <c r="BM749" s="6"/>
      <c r="BN749" s="6"/>
      <c r="BO749" s="6"/>
      <c r="BP749" s="6"/>
      <c r="BQ749" s="6"/>
      <c r="BR749" s="6"/>
      <c r="BS749" s="6"/>
      <c r="BT749" s="6"/>
      <c r="BU749" s="6"/>
      <c r="BV749" s="6"/>
      <c r="BW749" s="6"/>
    </row>
    <row r="750" spans="1:75" s="9" customFormat="1" ht="14.25" x14ac:dyDescent="0.2">
      <c r="A750" s="10"/>
      <c r="B750" s="8"/>
      <c r="R750" s="62"/>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c r="AW750" s="6"/>
      <c r="AX750" s="6"/>
      <c r="AY750" s="6"/>
      <c r="AZ750" s="6"/>
      <c r="BA750" s="6"/>
      <c r="BB750" s="6"/>
      <c r="BC750" s="6"/>
      <c r="BD750" s="6"/>
      <c r="BE750" s="6"/>
      <c r="BF750" s="6"/>
      <c r="BG750" s="6"/>
      <c r="BH750" s="6"/>
      <c r="BI750" s="6"/>
      <c r="BJ750" s="6"/>
      <c r="BK750" s="6"/>
      <c r="BL750" s="6"/>
      <c r="BM750" s="6"/>
      <c r="BN750" s="6"/>
      <c r="BO750" s="6"/>
      <c r="BP750" s="6"/>
      <c r="BQ750" s="6"/>
      <c r="BR750" s="6"/>
      <c r="BS750" s="6"/>
      <c r="BT750" s="6"/>
      <c r="BU750" s="6"/>
      <c r="BV750" s="6"/>
      <c r="BW750" s="6"/>
    </row>
    <row r="751" spans="1:75" s="9" customFormat="1" ht="14.25" x14ac:dyDescent="0.2">
      <c r="A751" s="10"/>
      <c r="B751" s="8"/>
      <c r="R751" s="62"/>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c r="AW751" s="6"/>
      <c r="AX751" s="6"/>
      <c r="AY751" s="6"/>
      <c r="AZ751" s="6"/>
      <c r="BA751" s="6"/>
      <c r="BB751" s="6"/>
      <c r="BC751" s="6"/>
      <c r="BD751" s="6"/>
      <c r="BE751" s="6"/>
      <c r="BF751" s="6"/>
      <c r="BG751" s="6"/>
      <c r="BH751" s="6"/>
      <c r="BI751" s="6"/>
      <c r="BJ751" s="6"/>
      <c r="BK751" s="6"/>
      <c r="BL751" s="6"/>
      <c r="BM751" s="6"/>
      <c r="BN751" s="6"/>
      <c r="BO751" s="6"/>
      <c r="BP751" s="6"/>
      <c r="BQ751" s="6"/>
      <c r="BR751" s="6"/>
      <c r="BS751" s="6"/>
      <c r="BT751" s="6"/>
      <c r="BU751" s="6"/>
      <c r="BV751" s="6"/>
      <c r="BW751" s="6"/>
    </row>
    <row r="752" spans="1:75" s="9" customFormat="1" ht="14.25" x14ac:dyDescent="0.2">
      <c r="A752" s="10"/>
      <c r="B752" s="8"/>
      <c r="R752" s="62"/>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c r="BC752" s="6"/>
      <c r="BD752" s="6"/>
      <c r="BE752" s="6"/>
      <c r="BF752" s="6"/>
      <c r="BG752" s="6"/>
      <c r="BH752" s="6"/>
      <c r="BI752" s="6"/>
      <c r="BJ752" s="6"/>
      <c r="BK752" s="6"/>
      <c r="BL752" s="6"/>
      <c r="BM752" s="6"/>
      <c r="BN752" s="6"/>
      <c r="BO752" s="6"/>
      <c r="BP752" s="6"/>
      <c r="BQ752" s="6"/>
      <c r="BR752" s="6"/>
      <c r="BS752" s="6"/>
      <c r="BT752" s="6"/>
      <c r="BU752" s="6"/>
      <c r="BV752" s="6"/>
      <c r="BW752" s="6"/>
    </row>
    <row r="753" spans="1:75" s="9" customFormat="1" ht="14.25" x14ac:dyDescent="0.2">
      <c r="A753" s="10"/>
      <c r="B753" s="8"/>
      <c r="R753" s="62"/>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6"/>
      <c r="BB753" s="6"/>
      <c r="BC753" s="6"/>
      <c r="BD753" s="6"/>
      <c r="BE753" s="6"/>
      <c r="BF753" s="6"/>
      <c r="BG753" s="6"/>
      <c r="BH753" s="6"/>
      <c r="BI753" s="6"/>
      <c r="BJ753" s="6"/>
      <c r="BK753" s="6"/>
      <c r="BL753" s="6"/>
      <c r="BM753" s="6"/>
      <c r="BN753" s="6"/>
      <c r="BO753" s="6"/>
      <c r="BP753" s="6"/>
      <c r="BQ753" s="6"/>
      <c r="BR753" s="6"/>
      <c r="BS753" s="6"/>
      <c r="BT753" s="6"/>
      <c r="BU753" s="6"/>
      <c r="BV753" s="6"/>
      <c r="BW753" s="6"/>
    </row>
    <row r="754" spans="1:75" s="9" customFormat="1" ht="14.25" x14ac:dyDescent="0.2">
      <c r="A754" s="10"/>
      <c r="B754" s="8"/>
      <c r="R754" s="62"/>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c r="AW754" s="6"/>
      <c r="AX754" s="6"/>
      <c r="AY754" s="6"/>
      <c r="AZ754" s="6"/>
      <c r="BA754" s="6"/>
      <c r="BB754" s="6"/>
      <c r="BC754" s="6"/>
      <c r="BD754" s="6"/>
      <c r="BE754" s="6"/>
      <c r="BF754" s="6"/>
      <c r="BG754" s="6"/>
      <c r="BH754" s="6"/>
      <c r="BI754" s="6"/>
      <c r="BJ754" s="6"/>
      <c r="BK754" s="6"/>
      <c r="BL754" s="6"/>
      <c r="BM754" s="6"/>
      <c r="BN754" s="6"/>
      <c r="BO754" s="6"/>
      <c r="BP754" s="6"/>
      <c r="BQ754" s="6"/>
      <c r="BR754" s="6"/>
      <c r="BS754" s="6"/>
      <c r="BT754" s="6"/>
      <c r="BU754" s="6"/>
      <c r="BV754" s="6"/>
      <c r="BW754" s="6"/>
    </row>
    <row r="755" spans="1:75" s="9" customFormat="1" ht="14.25" x14ac:dyDescent="0.2">
      <c r="A755" s="10"/>
      <c r="B755" s="8"/>
      <c r="R755" s="62"/>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c r="AW755" s="6"/>
      <c r="AX755" s="6"/>
      <c r="AY755" s="6"/>
      <c r="AZ755" s="6"/>
      <c r="BA755" s="6"/>
      <c r="BB755" s="6"/>
      <c r="BC755" s="6"/>
      <c r="BD755" s="6"/>
      <c r="BE755" s="6"/>
      <c r="BF755" s="6"/>
      <c r="BG755" s="6"/>
      <c r="BH755" s="6"/>
      <c r="BI755" s="6"/>
      <c r="BJ755" s="6"/>
      <c r="BK755" s="6"/>
      <c r="BL755" s="6"/>
      <c r="BM755" s="6"/>
      <c r="BN755" s="6"/>
      <c r="BO755" s="6"/>
      <c r="BP755" s="6"/>
      <c r="BQ755" s="6"/>
      <c r="BR755" s="6"/>
      <c r="BS755" s="6"/>
      <c r="BT755" s="6"/>
      <c r="BU755" s="6"/>
      <c r="BV755" s="6"/>
      <c r="BW755" s="6"/>
    </row>
    <row r="756" spans="1:75" s="9" customFormat="1" ht="14.25" x14ac:dyDescent="0.2">
      <c r="A756" s="10"/>
      <c r="B756" s="8"/>
      <c r="R756" s="62"/>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c r="AW756" s="6"/>
      <c r="AX756" s="6"/>
      <c r="AY756" s="6"/>
      <c r="AZ756" s="6"/>
      <c r="BA756" s="6"/>
      <c r="BB756" s="6"/>
      <c r="BC756" s="6"/>
      <c r="BD756" s="6"/>
      <c r="BE756" s="6"/>
      <c r="BF756" s="6"/>
      <c r="BG756" s="6"/>
      <c r="BH756" s="6"/>
      <c r="BI756" s="6"/>
      <c r="BJ756" s="6"/>
      <c r="BK756" s="6"/>
      <c r="BL756" s="6"/>
      <c r="BM756" s="6"/>
      <c r="BN756" s="6"/>
      <c r="BO756" s="6"/>
      <c r="BP756" s="6"/>
      <c r="BQ756" s="6"/>
      <c r="BR756" s="6"/>
      <c r="BS756" s="6"/>
      <c r="BT756" s="6"/>
      <c r="BU756" s="6"/>
      <c r="BV756" s="6"/>
      <c r="BW756" s="6"/>
    </row>
    <row r="757" spans="1:75" s="9" customFormat="1" ht="14.25" x14ac:dyDescent="0.2">
      <c r="A757" s="10"/>
      <c r="B757" s="8"/>
      <c r="R757" s="62"/>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c r="AW757" s="6"/>
      <c r="AX757" s="6"/>
      <c r="AY757" s="6"/>
      <c r="AZ757" s="6"/>
      <c r="BA757" s="6"/>
      <c r="BB757" s="6"/>
      <c r="BC757" s="6"/>
      <c r="BD757" s="6"/>
      <c r="BE757" s="6"/>
      <c r="BF757" s="6"/>
      <c r="BG757" s="6"/>
      <c r="BH757" s="6"/>
      <c r="BI757" s="6"/>
      <c r="BJ757" s="6"/>
      <c r="BK757" s="6"/>
      <c r="BL757" s="6"/>
      <c r="BM757" s="6"/>
      <c r="BN757" s="6"/>
      <c r="BO757" s="6"/>
      <c r="BP757" s="6"/>
      <c r="BQ757" s="6"/>
      <c r="BR757" s="6"/>
      <c r="BS757" s="6"/>
      <c r="BT757" s="6"/>
      <c r="BU757" s="6"/>
      <c r="BV757" s="6"/>
      <c r="BW757" s="6"/>
    </row>
    <row r="758" spans="1:75" s="9" customFormat="1" ht="14.25" x14ac:dyDescent="0.2">
      <c r="A758" s="10"/>
      <c r="B758" s="8"/>
      <c r="R758" s="62"/>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c r="AW758" s="6"/>
      <c r="AX758" s="6"/>
      <c r="AY758" s="6"/>
      <c r="AZ758" s="6"/>
      <c r="BA758" s="6"/>
      <c r="BB758" s="6"/>
      <c r="BC758" s="6"/>
      <c r="BD758" s="6"/>
      <c r="BE758" s="6"/>
      <c r="BF758" s="6"/>
      <c r="BG758" s="6"/>
      <c r="BH758" s="6"/>
      <c r="BI758" s="6"/>
      <c r="BJ758" s="6"/>
      <c r="BK758" s="6"/>
      <c r="BL758" s="6"/>
      <c r="BM758" s="6"/>
      <c r="BN758" s="6"/>
      <c r="BO758" s="6"/>
      <c r="BP758" s="6"/>
      <c r="BQ758" s="6"/>
      <c r="BR758" s="6"/>
      <c r="BS758" s="6"/>
      <c r="BT758" s="6"/>
      <c r="BU758" s="6"/>
      <c r="BV758" s="6"/>
      <c r="BW758" s="6"/>
    </row>
    <row r="759" spans="1:75" s="9" customFormat="1" ht="14.25" x14ac:dyDescent="0.2">
      <c r="A759" s="10"/>
      <c r="B759" s="8"/>
      <c r="R759" s="62"/>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6"/>
      <c r="BB759" s="6"/>
      <c r="BC759" s="6"/>
      <c r="BD759" s="6"/>
      <c r="BE759" s="6"/>
      <c r="BF759" s="6"/>
      <c r="BG759" s="6"/>
      <c r="BH759" s="6"/>
      <c r="BI759" s="6"/>
      <c r="BJ759" s="6"/>
      <c r="BK759" s="6"/>
      <c r="BL759" s="6"/>
      <c r="BM759" s="6"/>
      <c r="BN759" s="6"/>
      <c r="BO759" s="6"/>
      <c r="BP759" s="6"/>
      <c r="BQ759" s="6"/>
      <c r="BR759" s="6"/>
      <c r="BS759" s="6"/>
      <c r="BT759" s="6"/>
      <c r="BU759" s="6"/>
      <c r="BV759" s="6"/>
      <c r="BW759" s="6"/>
    </row>
    <row r="760" spans="1:75" s="9" customFormat="1" ht="14.25" x14ac:dyDescent="0.2">
      <c r="A760" s="10"/>
      <c r="B760" s="8"/>
      <c r="R760" s="62"/>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c r="AV760" s="6"/>
      <c r="AW760" s="6"/>
      <c r="AX760" s="6"/>
      <c r="AY760" s="6"/>
      <c r="AZ760" s="6"/>
      <c r="BA760" s="6"/>
      <c r="BB760" s="6"/>
      <c r="BC760" s="6"/>
      <c r="BD760" s="6"/>
      <c r="BE760" s="6"/>
      <c r="BF760" s="6"/>
      <c r="BG760" s="6"/>
      <c r="BH760" s="6"/>
      <c r="BI760" s="6"/>
      <c r="BJ760" s="6"/>
      <c r="BK760" s="6"/>
      <c r="BL760" s="6"/>
      <c r="BM760" s="6"/>
      <c r="BN760" s="6"/>
      <c r="BO760" s="6"/>
      <c r="BP760" s="6"/>
      <c r="BQ760" s="6"/>
      <c r="BR760" s="6"/>
      <c r="BS760" s="6"/>
      <c r="BT760" s="6"/>
      <c r="BU760" s="6"/>
      <c r="BV760" s="6"/>
      <c r="BW760" s="6"/>
    </row>
    <row r="761" spans="1:75" s="9" customFormat="1" ht="14.25" x14ac:dyDescent="0.2">
      <c r="A761" s="10"/>
      <c r="B761" s="8"/>
      <c r="R761" s="62"/>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c r="AU761" s="6"/>
      <c r="AV761" s="6"/>
      <c r="AW761" s="6"/>
      <c r="AX761" s="6"/>
      <c r="AY761" s="6"/>
      <c r="AZ761" s="6"/>
      <c r="BA761" s="6"/>
      <c r="BB761" s="6"/>
      <c r="BC761" s="6"/>
      <c r="BD761" s="6"/>
      <c r="BE761" s="6"/>
      <c r="BF761" s="6"/>
      <c r="BG761" s="6"/>
      <c r="BH761" s="6"/>
      <c r="BI761" s="6"/>
      <c r="BJ761" s="6"/>
      <c r="BK761" s="6"/>
      <c r="BL761" s="6"/>
      <c r="BM761" s="6"/>
      <c r="BN761" s="6"/>
      <c r="BO761" s="6"/>
      <c r="BP761" s="6"/>
      <c r="BQ761" s="6"/>
      <c r="BR761" s="6"/>
      <c r="BS761" s="6"/>
      <c r="BT761" s="6"/>
      <c r="BU761" s="6"/>
      <c r="BV761" s="6"/>
      <c r="BW761" s="6"/>
    </row>
    <row r="762" spans="1:75" s="9" customFormat="1" ht="14.25" x14ac:dyDescent="0.2">
      <c r="A762" s="10"/>
      <c r="B762" s="8"/>
      <c r="R762" s="62"/>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c r="AS762" s="6"/>
      <c r="AT762" s="6"/>
      <c r="AU762" s="6"/>
      <c r="AV762" s="6"/>
      <c r="AW762" s="6"/>
      <c r="AX762" s="6"/>
      <c r="AY762" s="6"/>
      <c r="AZ762" s="6"/>
      <c r="BA762" s="6"/>
      <c r="BB762" s="6"/>
      <c r="BC762" s="6"/>
      <c r="BD762" s="6"/>
      <c r="BE762" s="6"/>
      <c r="BF762" s="6"/>
      <c r="BG762" s="6"/>
      <c r="BH762" s="6"/>
      <c r="BI762" s="6"/>
      <c r="BJ762" s="6"/>
      <c r="BK762" s="6"/>
      <c r="BL762" s="6"/>
      <c r="BM762" s="6"/>
      <c r="BN762" s="6"/>
      <c r="BO762" s="6"/>
      <c r="BP762" s="6"/>
      <c r="BQ762" s="6"/>
      <c r="BR762" s="6"/>
      <c r="BS762" s="6"/>
      <c r="BT762" s="6"/>
      <c r="BU762" s="6"/>
      <c r="BV762" s="6"/>
      <c r="BW762" s="6"/>
    </row>
    <row r="763" spans="1:75" s="9" customFormat="1" ht="14.25" x14ac:dyDescent="0.2">
      <c r="A763" s="10"/>
      <c r="B763" s="8"/>
      <c r="R763" s="62"/>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c r="AS763" s="6"/>
      <c r="AT763" s="6"/>
      <c r="AU763" s="6"/>
      <c r="AV763" s="6"/>
      <c r="AW763" s="6"/>
      <c r="AX763" s="6"/>
      <c r="AY763" s="6"/>
      <c r="AZ763" s="6"/>
      <c r="BA763" s="6"/>
      <c r="BB763" s="6"/>
      <c r="BC763" s="6"/>
      <c r="BD763" s="6"/>
      <c r="BE763" s="6"/>
      <c r="BF763" s="6"/>
      <c r="BG763" s="6"/>
      <c r="BH763" s="6"/>
      <c r="BI763" s="6"/>
      <c r="BJ763" s="6"/>
      <c r="BK763" s="6"/>
      <c r="BL763" s="6"/>
      <c r="BM763" s="6"/>
      <c r="BN763" s="6"/>
      <c r="BO763" s="6"/>
      <c r="BP763" s="6"/>
      <c r="BQ763" s="6"/>
      <c r="BR763" s="6"/>
      <c r="BS763" s="6"/>
      <c r="BT763" s="6"/>
      <c r="BU763" s="6"/>
      <c r="BV763" s="6"/>
      <c r="BW763" s="6"/>
    </row>
    <row r="764" spans="1:75" s="9" customFormat="1" ht="14.25" x14ac:dyDescent="0.2">
      <c r="A764" s="10"/>
      <c r="B764" s="8"/>
      <c r="R764" s="62"/>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c r="AS764" s="6"/>
      <c r="AT764" s="6"/>
      <c r="AU764" s="6"/>
      <c r="AV764" s="6"/>
      <c r="AW764" s="6"/>
      <c r="AX764" s="6"/>
      <c r="AY764" s="6"/>
      <c r="AZ764" s="6"/>
      <c r="BA764" s="6"/>
      <c r="BB764" s="6"/>
      <c r="BC764" s="6"/>
      <c r="BD764" s="6"/>
      <c r="BE764" s="6"/>
      <c r="BF764" s="6"/>
      <c r="BG764" s="6"/>
      <c r="BH764" s="6"/>
      <c r="BI764" s="6"/>
      <c r="BJ764" s="6"/>
      <c r="BK764" s="6"/>
      <c r="BL764" s="6"/>
      <c r="BM764" s="6"/>
      <c r="BN764" s="6"/>
      <c r="BO764" s="6"/>
      <c r="BP764" s="6"/>
      <c r="BQ764" s="6"/>
      <c r="BR764" s="6"/>
      <c r="BS764" s="6"/>
      <c r="BT764" s="6"/>
      <c r="BU764" s="6"/>
      <c r="BV764" s="6"/>
      <c r="BW764" s="6"/>
    </row>
    <row r="765" spans="1:75" s="9" customFormat="1" ht="14.25" x14ac:dyDescent="0.2">
      <c r="A765" s="10"/>
      <c r="B765" s="8"/>
      <c r="R765" s="62"/>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c r="AS765" s="6"/>
      <c r="AT765" s="6"/>
      <c r="AU765" s="6"/>
      <c r="AV765" s="6"/>
      <c r="AW765" s="6"/>
      <c r="AX765" s="6"/>
      <c r="AY765" s="6"/>
      <c r="AZ765" s="6"/>
      <c r="BA765" s="6"/>
      <c r="BB765" s="6"/>
      <c r="BC765" s="6"/>
      <c r="BD765" s="6"/>
      <c r="BE765" s="6"/>
      <c r="BF765" s="6"/>
      <c r="BG765" s="6"/>
      <c r="BH765" s="6"/>
      <c r="BI765" s="6"/>
      <c r="BJ765" s="6"/>
      <c r="BK765" s="6"/>
      <c r="BL765" s="6"/>
      <c r="BM765" s="6"/>
      <c r="BN765" s="6"/>
      <c r="BO765" s="6"/>
      <c r="BP765" s="6"/>
      <c r="BQ765" s="6"/>
      <c r="BR765" s="6"/>
      <c r="BS765" s="6"/>
      <c r="BT765" s="6"/>
      <c r="BU765" s="6"/>
      <c r="BV765" s="6"/>
      <c r="BW765" s="6"/>
    </row>
    <row r="766" spans="1:75" s="9" customFormat="1" ht="14.25" x14ac:dyDescent="0.2">
      <c r="A766" s="10"/>
      <c r="B766" s="8"/>
      <c r="R766" s="62"/>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c r="AU766" s="6"/>
      <c r="AV766" s="6"/>
      <c r="AW766" s="6"/>
      <c r="AX766" s="6"/>
      <c r="AY766" s="6"/>
      <c r="AZ766" s="6"/>
      <c r="BA766" s="6"/>
      <c r="BB766" s="6"/>
      <c r="BC766" s="6"/>
      <c r="BD766" s="6"/>
      <c r="BE766" s="6"/>
      <c r="BF766" s="6"/>
      <c r="BG766" s="6"/>
      <c r="BH766" s="6"/>
      <c r="BI766" s="6"/>
      <c r="BJ766" s="6"/>
      <c r="BK766" s="6"/>
      <c r="BL766" s="6"/>
      <c r="BM766" s="6"/>
      <c r="BN766" s="6"/>
      <c r="BO766" s="6"/>
      <c r="BP766" s="6"/>
      <c r="BQ766" s="6"/>
      <c r="BR766" s="6"/>
      <c r="BS766" s="6"/>
      <c r="BT766" s="6"/>
      <c r="BU766" s="6"/>
      <c r="BV766" s="6"/>
      <c r="BW766" s="6"/>
    </row>
    <row r="767" spans="1:75" s="9" customFormat="1" ht="14.25" x14ac:dyDescent="0.2">
      <c r="A767" s="10"/>
      <c r="B767" s="8"/>
      <c r="R767" s="62"/>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c r="AS767" s="6"/>
      <c r="AT767" s="6"/>
      <c r="AU767" s="6"/>
      <c r="AV767" s="6"/>
      <c r="AW767" s="6"/>
      <c r="AX767" s="6"/>
      <c r="AY767" s="6"/>
      <c r="AZ767" s="6"/>
      <c r="BA767" s="6"/>
      <c r="BB767" s="6"/>
      <c r="BC767" s="6"/>
      <c r="BD767" s="6"/>
      <c r="BE767" s="6"/>
      <c r="BF767" s="6"/>
      <c r="BG767" s="6"/>
      <c r="BH767" s="6"/>
      <c r="BI767" s="6"/>
      <c r="BJ767" s="6"/>
      <c r="BK767" s="6"/>
      <c r="BL767" s="6"/>
      <c r="BM767" s="6"/>
      <c r="BN767" s="6"/>
      <c r="BO767" s="6"/>
      <c r="BP767" s="6"/>
      <c r="BQ767" s="6"/>
      <c r="BR767" s="6"/>
      <c r="BS767" s="6"/>
      <c r="BT767" s="6"/>
      <c r="BU767" s="6"/>
      <c r="BV767" s="6"/>
      <c r="BW767" s="6"/>
    </row>
    <row r="768" spans="1:75" s="9" customFormat="1" ht="14.25" x14ac:dyDescent="0.2">
      <c r="A768" s="10"/>
      <c r="B768" s="8"/>
      <c r="R768" s="62"/>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c r="AS768" s="6"/>
      <c r="AT768" s="6"/>
      <c r="AU768" s="6"/>
      <c r="AV768" s="6"/>
      <c r="AW768" s="6"/>
      <c r="AX768" s="6"/>
      <c r="AY768" s="6"/>
      <c r="AZ768" s="6"/>
      <c r="BA768" s="6"/>
      <c r="BB768" s="6"/>
      <c r="BC768" s="6"/>
      <c r="BD768" s="6"/>
      <c r="BE768" s="6"/>
      <c r="BF768" s="6"/>
      <c r="BG768" s="6"/>
      <c r="BH768" s="6"/>
      <c r="BI768" s="6"/>
      <c r="BJ768" s="6"/>
      <c r="BK768" s="6"/>
      <c r="BL768" s="6"/>
      <c r="BM768" s="6"/>
      <c r="BN768" s="6"/>
      <c r="BO768" s="6"/>
      <c r="BP768" s="6"/>
      <c r="BQ768" s="6"/>
      <c r="BR768" s="6"/>
      <c r="BS768" s="6"/>
      <c r="BT768" s="6"/>
      <c r="BU768" s="6"/>
      <c r="BV768" s="6"/>
      <c r="BW768" s="6"/>
    </row>
    <row r="769" spans="1:75" s="9" customFormat="1" ht="14.25" x14ac:dyDescent="0.2">
      <c r="A769" s="10"/>
      <c r="B769" s="8"/>
      <c r="R769" s="62"/>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c r="AS769" s="6"/>
      <c r="AT769" s="6"/>
      <c r="AU769" s="6"/>
      <c r="AV769" s="6"/>
      <c r="AW769" s="6"/>
      <c r="AX769" s="6"/>
      <c r="AY769" s="6"/>
      <c r="AZ769" s="6"/>
      <c r="BA769" s="6"/>
      <c r="BB769" s="6"/>
      <c r="BC769" s="6"/>
      <c r="BD769" s="6"/>
      <c r="BE769" s="6"/>
      <c r="BF769" s="6"/>
      <c r="BG769" s="6"/>
      <c r="BH769" s="6"/>
      <c r="BI769" s="6"/>
      <c r="BJ769" s="6"/>
      <c r="BK769" s="6"/>
      <c r="BL769" s="6"/>
      <c r="BM769" s="6"/>
      <c r="BN769" s="6"/>
      <c r="BO769" s="6"/>
      <c r="BP769" s="6"/>
      <c r="BQ769" s="6"/>
      <c r="BR769" s="6"/>
      <c r="BS769" s="6"/>
      <c r="BT769" s="6"/>
      <c r="BU769" s="6"/>
      <c r="BV769" s="6"/>
      <c r="BW769" s="6"/>
    </row>
    <row r="770" spans="1:75" s="9" customFormat="1" ht="14.25" x14ac:dyDescent="0.2">
      <c r="A770" s="10"/>
      <c r="B770" s="8"/>
      <c r="R770" s="62"/>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c r="AS770" s="6"/>
      <c r="AT770" s="6"/>
      <c r="AU770" s="6"/>
      <c r="AV770" s="6"/>
      <c r="AW770" s="6"/>
      <c r="AX770" s="6"/>
      <c r="AY770" s="6"/>
      <c r="AZ770" s="6"/>
      <c r="BA770" s="6"/>
      <c r="BB770" s="6"/>
      <c r="BC770" s="6"/>
      <c r="BD770" s="6"/>
      <c r="BE770" s="6"/>
      <c r="BF770" s="6"/>
      <c r="BG770" s="6"/>
      <c r="BH770" s="6"/>
      <c r="BI770" s="6"/>
      <c r="BJ770" s="6"/>
      <c r="BK770" s="6"/>
      <c r="BL770" s="6"/>
      <c r="BM770" s="6"/>
      <c r="BN770" s="6"/>
      <c r="BO770" s="6"/>
      <c r="BP770" s="6"/>
      <c r="BQ770" s="6"/>
      <c r="BR770" s="6"/>
      <c r="BS770" s="6"/>
      <c r="BT770" s="6"/>
      <c r="BU770" s="6"/>
      <c r="BV770" s="6"/>
      <c r="BW770" s="6"/>
    </row>
    <row r="771" spans="1:75" s="9" customFormat="1" ht="14.25" x14ac:dyDescent="0.2">
      <c r="A771" s="10"/>
      <c r="B771" s="8"/>
      <c r="R771" s="62"/>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c r="AS771" s="6"/>
      <c r="AT771" s="6"/>
      <c r="AU771" s="6"/>
      <c r="AV771" s="6"/>
      <c r="AW771" s="6"/>
      <c r="AX771" s="6"/>
      <c r="AY771" s="6"/>
      <c r="AZ771" s="6"/>
      <c r="BA771" s="6"/>
      <c r="BB771" s="6"/>
      <c r="BC771" s="6"/>
      <c r="BD771" s="6"/>
      <c r="BE771" s="6"/>
      <c r="BF771" s="6"/>
      <c r="BG771" s="6"/>
      <c r="BH771" s="6"/>
      <c r="BI771" s="6"/>
      <c r="BJ771" s="6"/>
      <c r="BK771" s="6"/>
      <c r="BL771" s="6"/>
      <c r="BM771" s="6"/>
      <c r="BN771" s="6"/>
      <c r="BO771" s="6"/>
      <c r="BP771" s="6"/>
      <c r="BQ771" s="6"/>
      <c r="BR771" s="6"/>
      <c r="BS771" s="6"/>
      <c r="BT771" s="6"/>
      <c r="BU771" s="6"/>
      <c r="BV771" s="6"/>
      <c r="BW771" s="6"/>
    </row>
    <row r="772" spans="1:75" s="9" customFormat="1" ht="14.25" x14ac:dyDescent="0.2">
      <c r="A772" s="10"/>
      <c r="B772" s="8"/>
      <c r="R772" s="62"/>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c r="AS772" s="6"/>
      <c r="AT772" s="6"/>
      <c r="AU772" s="6"/>
      <c r="AV772" s="6"/>
      <c r="AW772" s="6"/>
      <c r="AX772" s="6"/>
      <c r="AY772" s="6"/>
      <c r="AZ772" s="6"/>
      <c r="BA772" s="6"/>
      <c r="BB772" s="6"/>
      <c r="BC772" s="6"/>
      <c r="BD772" s="6"/>
      <c r="BE772" s="6"/>
      <c r="BF772" s="6"/>
      <c r="BG772" s="6"/>
      <c r="BH772" s="6"/>
      <c r="BI772" s="6"/>
      <c r="BJ772" s="6"/>
      <c r="BK772" s="6"/>
      <c r="BL772" s="6"/>
      <c r="BM772" s="6"/>
      <c r="BN772" s="6"/>
      <c r="BO772" s="6"/>
      <c r="BP772" s="6"/>
      <c r="BQ772" s="6"/>
      <c r="BR772" s="6"/>
      <c r="BS772" s="6"/>
      <c r="BT772" s="6"/>
      <c r="BU772" s="6"/>
      <c r="BV772" s="6"/>
      <c r="BW772" s="6"/>
    </row>
    <row r="773" spans="1:75" s="9" customFormat="1" ht="14.25" x14ac:dyDescent="0.2">
      <c r="A773" s="10"/>
      <c r="B773" s="8"/>
      <c r="R773" s="62"/>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c r="AS773" s="6"/>
      <c r="AT773" s="6"/>
      <c r="AU773" s="6"/>
      <c r="AV773" s="6"/>
      <c r="AW773" s="6"/>
      <c r="AX773" s="6"/>
      <c r="AY773" s="6"/>
      <c r="AZ773" s="6"/>
      <c r="BA773" s="6"/>
      <c r="BB773" s="6"/>
      <c r="BC773" s="6"/>
      <c r="BD773" s="6"/>
      <c r="BE773" s="6"/>
      <c r="BF773" s="6"/>
      <c r="BG773" s="6"/>
      <c r="BH773" s="6"/>
      <c r="BI773" s="6"/>
      <c r="BJ773" s="6"/>
      <c r="BK773" s="6"/>
      <c r="BL773" s="6"/>
      <c r="BM773" s="6"/>
      <c r="BN773" s="6"/>
      <c r="BO773" s="6"/>
      <c r="BP773" s="6"/>
      <c r="BQ773" s="6"/>
      <c r="BR773" s="6"/>
      <c r="BS773" s="6"/>
      <c r="BT773" s="6"/>
      <c r="BU773" s="6"/>
      <c r="BV773" s="6"/>
      <c r="BW773" s="6"/>
    </row>
    <row r="774" spans="1:75" s="9" customFormat="1" ht="14.25" x14ac:dyDescent="0.2">
      <c r="A774" s="10"/>
      <c r="B774" s="8"/>
      <c r="R774" s="62"/>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c r="AS774" s="6"/>
      <c r="AT774" s="6"/>
      <c r="AU774" s="6"/>
      <c r="AV774" s="6"/>
      <c r="AW774" s="6"/>
      <c r="AX774" s="6"/>
      <c r="AY774" s="6"/>
      <c r="AZ774" s="6"/>
      <c r="BA774" s="6"/>
      <c r="BB774" s="6"/>
      <c r="BC774" s="6"/>
      <c r="BD774" s="6"/>
      <c r="BE774" s="6"/>
      <c r="BF774" s="6"/>
      <c r="BG774" s="6"/>
      <c r="BH774" s="6"/>
      <c r="BI774" s="6"/>
      <c r="BJ774" s="6"/>
      <c r="BK774" s="6"/>
      <c r="BL774" s="6"/>
      <c r="BM774" s="6"/>
      <c r="BN774" s="6"/>
      <c r="BO774" s="6"/>
      <c r="BP774" s="6"/>
      <c r="BQ774" s="6"/>
      <c r="BR774" s="6"/>
      <c r="BS774" s="6"/>
      <c r="BT774" s="6"/>
      <c r="BU774" s="6"/>
      <c r="BV774" s="6"/>
      <c r="BW774" s="6"/>
    </row>
    <row r="775" spans="1:75" s="9" customFormat="1" ht="14.25" x14ac:dyDescent="0.2">
      <c r="A775" s="10"/>
      <c r="B775" s="8"/>
      <c r="R775" s="62"/>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c r="AS775" s="6"/>
      <c r="AT775" s="6"/>
      <c r="AU775" s="6"/>
      <c r="AV775" s="6"/>
      <c r="AW775" s="6"/>
      <c r="AX775" s="6"/>
      <c r="AY775" s="6"/>
      <c r="AZ775" s="6"/>
      <c r="BA775" s="6"/>
      <c r="BB775" s="6"/>
      <c r="BC775" s="6"/>
      <c r="BD775" s="6"/>
      <c r="BE775" s="6"/>
      <c r="BF775" s="6"/>
      <c r="BG775" s="6"/>
      <c r="BH775" s="6"/>
      <c r="BI775" s="6"/>
      <c r="BJ775" s="6"/>
      <c r="BK775" s="6"/>
      <c r="BL775" s="6"/>
      <c r="BM775" s="6"/>
      <c r="BN775" s="6"/>
      <c r="BO775" s="6"/>
      <c r="BP775" s="6"/>
      <c r="BQ775" s="6"/>
      <c r="BR775" s="6"/>
      <c r="BS775" s="6"/>
      <c r="BT775" s="6"/>
      <c r="BU775" s="6"/>
      <c r="BV775" s="6"/>
      <c r="BW775" s="6"/>
    </row>
    <row r="776" spans="1:75" s="9" customFormat="1" ht="14.25" x14ac:dyDescent="0.2">
      <c r="A776" s="10"/>
      <c r="B776" s="8"/>
      <c r="R776" s="62"/>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c r="AS776" s="6"/>
      <c r="AT776" s="6"/>
      <c r="AU776" s="6"/>
      <c r="AV776" s="6"/>
      <c r="AW776" s="6"/>
      <c r="AX776" s="6"/>
      <c r="AY776" s="6"/>
      <c r="AZ776" s="6"/>
      <c r="BA776" s="6"/>
      <c r="BB776" s="6"/>
      <c r="BC776" s="6"/>
      <c r="BD776" s="6"/>
      <c r="BE776" s="6"/>
      <c r="BF776" s="6"/>
      <c r="BG776" s="6"/>
      <c r="BH776" s="6"/>
      <c r="BI776" s="6"/>
      <c r="BJ776" s="6"/>
      <c r="BK776" s="6"/>
      <c r="BL776" s="6"/>
      <c r="BM776" s="6"/>
      <c r="BN776" s="6"/>
      <c r="BO776" s="6"/>
      <c r="BP776" s="6"/>
      <c r="BQ776" s="6"/>
      <c r="BR776" s="6"/>
      <c r="BS776" s="6"/>
      <c r="BT776" s="6"/>
      <c r="BU776" s="6"/>
      <c r="BV776" s="6"/>
      <c r="BW776" s="6"/>
    </row>
    <row r="777" spans="1:75" s="9" customFormat="1" ht="14.25" x14ac:dyDescent="0.2">
      <c r="A777" s="10"/>
      <c r="B777" s="8"/>
      <c r="R777" s="62"/>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c r="AS777" s="6"/>
      <c r="AT777" s="6"/>
      <c r="AU777" s="6"/>
      <c r="AV777" s="6"/>
      <c r="AW777" s="6"/>
      <c r="AX777" s="6"/>
      <c r="AY777" s="6"/>
      <c r="AZ777" s="6"/>
      <c r="BA777" s="6"/>
      <c r="BB777" s="6"/>
      <c r="BC777" s="6"/>
      <c r="BD777" s="6"/>
      <c r="BE777" s="6"/>
      <c r="BF777" s="6"/>
      <c r="BG777" s="6"/>
      <c r="BH777" s="6"/>
      <c r="BI777" s="6"/>
      <c r="BJ777" s="6"/>
      <c r="BK777" s="6"/>
      <c r="BL777" s="6"/>
      <c r="BM777" s="6"/>
      <c r="BN777" s="6"/>
      <c r="BO777" s="6"/>
      <c r="BP777" s="6"/>
      <c r="BQ777" s="6"/>
      <c r="BR777" s="6"/>
      <c r="BS777" s="6"/>
      <c r="BT777" s="6"/>
      <c r="BU777" s="6"/>
      <c r="BV777" s="6"/>
      <c r="BW777" s="6"/>
    </row>
    <row r="778" spans="1:75" s="9" customFormat="1" ht="14.25" x14ac:dyDescent="0.2">
      <c r="A778" s="10"/>
      <c r="B778" s="8"/>
      <c r="R778" s="62"/>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c r="AS778" s="6"/>
      <c r="AT778" s="6"/>
      <c r="AU778" s="6"/>
      <c r="AV778" s="6"/>
      <c r="AW778" s="6"/>
      <c r="AX778" s="6"/>
      <c r="AY778" s="6"/>
      <c r="AZ778" s="6"/>
      <c r="BA778" s="6"/>
      <c r="BB778" s="6"/>
      <c r="BC778" s="6"/>
      <c r="BD778" s="6"/>
      <c r="BE778" s="6"/>
      <c r="BF778" s="6"/>
      <c r="BG778" s="6"/>
      <c r="BH778" s="6"/>
      <c r="BI778" s="6"/>
      <c r="BJ778" s="6"/>
      <c r="BK778" s="6"/>
      <c r="BL778" s="6"/>
      <c r="BM778" s="6"/>
      <c r="BN778" s="6"/>
      <c r="BO778" s="6"/>
      <c r="BP778" s="6"/>
      <c r="BQ778" s="6"/>
      <c r="BR778" s="6"/>
      <c r="BS778" s="6"/>
      <c r="BT778" s="6"/>
      <c r="BU778" s="6"/>
      <c r="BV778" s="6"/>
      <c r="BW778" s="6"/>
    </row>
    <row r="779" spans="1:75" s="9" customFormat="1" ht="14.25" x14ac:dyDescent="0.2">
      <c r="A779" s="10"/>
      <c r="B779" s="8"/>
      <c r="R779" s="62"/>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c r="AS779" s="6"/>
      <c r="AT779" s="6"/>
      <c r="AU779" s="6"/>
      <c r="AV779" s="6"/>
      <c r="AW779" s="6"/>
      <c r="AX779" s="6"/>
      <c r="AY779" s="6"/>
      <c r="AZ779" s="6"/>
      <c r="BA779" s="6"/>
      <c r="BB779" s="6"/>
      <c r="BC779" s="6"/>
      <c r="BD779" s="6"/>
      <c r="BE779" s="6"/>
      <c r="BF779" s="6"/>
      <c r="BG779" s="6"/>
      <c r="BH779" s="6"/>
      <c r="BI779" s="6"/>
      <c r="BJ779" s="6"/>
      <c r="BK779" s="6"/>
      <c r="BL779" s="6"/>
      <c r="BM779" s="6"/>
      <c r="BN779" s="6"/>
      <c r="BO779" s="6"/>
      <c r="BP779" s="6"/>
      <c r="BQ779" s="6"/>
      <c r="BR779" s="6"/>
      <c r="BS779" s="6"/>
      <c r="BT779" s="6"/>
      <c r="BU779" s="6"/>
      <c r="BV779" s="6"/>
      <c r="BW779" s="6"/>
    </row>
    <row r="780" spans="1:75" s="9" customFormat="1" ht="14.25" x14ac:dyDescent="0.2">
      <c r="A780" s="10"/>
      <c r="B780" s="8"/>
      <c r="R780" s="62"/>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c r="AS780" s="6"/>
      <c r="AT780" s="6"/>
      <c r="AU780" s="6"/>
      <c r="AV780" s="6"/>
      <c r="AW780" s="6"/>
      <c r="AX780" s="6"/>
      <c r="AY780" s="6"/>
      <c r="AZ780" s="6"/>
      <c r="BA780" s="6"/>
      <c r="BB780" s="6"/>
      <c r="BC780" s="6"/>
      <c r="BD780" s="6"/>
      <c r="BE780" s="6"/>
      <c r="BF780" s="6"/>
      <c r="BG780" s="6"/>
      <c r="BH780" s="6"/>
      <c r="BI780" s="6"/>
      <c r="BJ780" s="6"/>
      <c r="BK780" s="6"/>
      <c r="BL780" s="6"/>
      <c r="BM780" s="6"/>
      <c r="BN780" s="6"/>
      <c r="BO780" s="6"/>
      <c r="BP780" s="6"/>
      <c r="BQ780" s="6"/>
      <c r="BR780" s="6"/>
      <c r="BS780" s="6"/>
      <c r="BT780" s="6"/>
      <c r="BU780" s="6"/>
      <c r="BV780" s="6"/>
      <c r="BW780" s="6"/>
    </row>
    <row r="781" spans="1:75" s="9" customFormat="1" ht="14.25" x14ac:dyDescent="0.2">
      <c r="A781" s="10"/>
      <c r="B781" s="8"/>
      <c r="R781" s="62"/>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c r="AS781" s="6"/>
      <c r="AT781" s="6"/>
      <c r="AU781" s="6"/>
      <c r="AV781" s="6"/>
      <c r="AW781" s="6"/>
      <c r="AX781" s="6"/>
      <c r="AY781" s="6"/>
      <c r="AZ781" s="6"/>
      <c r="BA781" s="6"/>
      <c r="BB781" s="6"/>
      <c r="BC781" s="6"/>
      <c r="BD781" s="6"/>
      <c r="BE781" s="6"/>
      <c r="BF781" s="6"/>
      <c r="BG781" s="6"/>
      <c r="BH781" s="6"/>
      <c r="BI781" s="6"/>
      <c r="BJ781" s="6"/>
      <c r="BK781" s="6"/>
      <c r="BL781" s="6"/>
      <c r="BM781" s="6"/>
      <c r="BN781" s="6"/>
      <c r="BO781" s="6"/>
      <c r="BP781" s="6"/>
      <c r="BQ781" s="6"/>
      <c r="BR781" s="6"/>
      <c r="BS781" s="6"/>
      <c r="BT781" s="6"/>
      <c r="BU781" s="6"/>
      <c r="BV781" s="6"/>
      <c r="BW781" s="6"/>
    </row>
    <row r="782" spans="1:75" s="9" customFormat="1" ht="14.25" x14ac:dyDescent="0.2">
      <c r="A782" s="10"/>
      <c r="B782" s="8"/>
      <c r="R782" s="62"/>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c r="AS782" s="6"/>
      <c r="AT782" s="6"/>
      <c r="AU782" s="6"/>
      <c r="AV782" s="6"/>
      <c r="AW782" s="6"/>
      <c r="AX782" s="6"/>
      <c r="AY782" s="6"/>
      <c r="AZ782" s="6"/>
      <c r="BA782" s="6"/>
      <c r="BB782" s="6"/>
      <c r="BC782" s="6"/>
      <c r="BD782" s="6"/>
      <c r="BE782" s="6"/>
      <c r="BF782" s="6"/>
      <c r="BG782" s="6"/>
      <c r="BH782" s="6"/>
      <c r="BI782" s="6"/>
      <c r="BJ782" s="6"/>
      <c r="BK782" s="6"/>
      <c r="BL782" s="6"/>
      <c r="BM782" s="6"/>
      <c r="BN782" s="6"/>
      <c r="BO782" s="6"/>
      <c r="BP782" s="6"/>
      <c r="BQ782" s="6"/>
      <c r="BR782" s="6"/>
      <c r="BS782" s="6"/>
      <c r="BT782" s="6"/>
      <c r="BU782" s="6"/>
      <c r="BV782" s="6"/>
      <c r="BW782" s="6"/>
    </row>
    <row r="783" spans="1:75" s="9" customFormat="1" ht="14.25" x14ac:dyDescent="0.2">
      <c r="A783" s="10"/>
      <c r="B783" s="8"/>
      <c r="R783" s="62"/>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c r="AS783" s="6"/>
      <c r="AT783" s="6"/>
      <c r="AU783" s="6"/>
      <c r="AV783" s="6"/>
      <c r="AW783" s="6"/>
      <c r="AX783" s="6"/>
      <c r="AY783" s="6"/>
      <c r="AZ783" s="6"/>
      <c r="BA783" s="6"/>
      <c r="BB783" s="6"/>
      <c r="BC783" s="6"/>
      <c r="BD783" s="6"/>
      <c r="BE783" s="6"/>
      <c r="BF783" s="6"/>
      <c r="BG783" s="6"/>
      <c r="BH783" s="6"/>
      <c r="BI783" s="6"/>
      <c r="BJ783" s="6"/>
      <c r="BK783" s="6"/>
      <c r="BL783" s="6"/>
      <c r="BM783" s="6"/>
      <c r="BN783" s="6"/>
      <c r="BO783" s="6"/>
      <c r="BP783" s="6"/>
      <c r="BQ783" s="6"/>
      <c r="BR783" s="6"/>
      <c r="BS783" s="6"/>
      <c r="BT783" s="6"/>
      <c r="BU783" s="6"/>
      <c r="BV783" s="6"/>
      <c r="BW783" s="6"/>
    </row>
    <row r="784" spans="1:75" s="9" customFormat="1" ht="14.25" x14ac:dyDescent="0.2">
      <c r="A784" s="10"/>
      <c r="B784" s="8"/>
      <c r="R784" s="62"/>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c r="AS784" s="6"/>
      <c r="AT784" s="6"/>
      <c r="AU784" s="6"/>
      <c r="AV784" s="6"/>
      <c r="AW784" s="6"/>
      <c r="AX784" s="6"/>
      <c r="AY784" s="6"/>
      <c r="AZ784" s="6"/>
      <c r="BA784" s="6"/>
      <c r="BB784" s="6"/>
      <c r="BC784" s="6"/>
      <c r="BD784" s="6"/>
      <c r="BE784" s="6"/>
      <c r="BF784" s="6"/>
      <c r="BG784" s="6"/>
      <c r="BH784" s="6"/>
      <c r="BI784" s="6"/>
      <c r="BJ784" s="6"/>
      <c r="BK784" s="6"/>
      <c r="BL784" s="6"/>
      <c r="BM784" s="6"/>
      <c r="BN784" s="6"/>
      <c r="BO784" s="6"/>
      <c r="BP784" s="6"/>
      <c r="BQ784" s="6"/>
      <c r="BR784" s="6"/>
      <c r="BS784" s="6"/>
      <c r="BT784" s="6"/>
      <c r="BU784" s="6"/>
      <c r="BV784" s="6"/>
      <c r="BW784" s="6"/>
    </row>
    <row r="785" spans="1:75" s="9" customFormat="1" ht="14.25" x14ac:dyDescent="0.2">
      <c r="A785" s="10"/>
      <c r="B785" s="8"/>
      <c r="R785" s="62"/>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c r="AS785" s="6"/>
      <c r="AT785" s="6"/>
      <c r="AU785" s="6"/>
      <c r="AV785" s="6"/>
      <c r="AW785" s="6"/>
      <c r="AX785" s="6"/>
      <c r="AY785" s="6"/>
      <c r="AZ785" s="6"/>
      <c r="BA785" s="6"/>
      <c r="BB785" s="6"/>
      <c r="BC785" s="6"/>
      <c r="BD785" s="6"/>
      <c r="BE785" s="6"/>
      <c r="BF785" s="6"/>
      <c r="BG785" s="6"/>
      <c r="BH785" s="6"/>
      <c r="BI785" s="6"/>
      <c r="BJ785" s="6"/>
      <c r="BK785" s="6"/>
      <c r="BL785" s="6"/>
      <c r="BM785" s="6"/>
      <c r="BN785" s="6"/>
      <c r="BO785" s="6"/>
      <c r="BP785" s="6"/>
      <c r="BQ785" s="6"/>
      <c r="BR785" s="6"/>
      <c r="BS785" s="6"/>
      <c r="BT785" s="6"/>
      <c r="BU785" s="6"/>
      <c r="BV785" s="6"/>
      <c r="BW785" s="6"/>
    </row>
    <row r="786" spans="1:75" s="9" customFormat="1" ht="14.25" x14ac:dyDescent="0.2">
      <c r="A786" s="10"/>
      <c r="B786" s="8"/>
      <c r="R786" s="62"/>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c r="AS786" s="6"/>
      <c r="AT786" s="6"/>
      <c r="AU786" s="6"/>
      <c r="AV786" s="6"/>
      <c r="AW786" s="6"/>
      <c r="AX786" s="6"/>
      <c r="AY786" s="6"/>
      <c r="AZ786" s="6"/>
      <c r="BA786" s="6"/>
      <c r="BB786" s="6"/>
      <c r="BC786" s="6"/>
      <c r="BD786" s="6"/>
      <c r="BE786" s="6"/>
      <c r="BF786" s="6"/>
      <c r="BG786" s="6"/>
      <c r="BH786" s="6"/>
      <c r="BI786" s="6"/>
      <c r="BJ786" s="6"/>
      <c r="BK786" s="6"/>
      <c r="BL786" s="6"/>
      <c r="BM786" s="6"/>
      <c r="BN786" s="6"/>
      <c r="BO786" s="6"/>
      <c r="BP786" s="6"/>
      <c r="BQ786" s="6"/>
      <c r="BR786" s="6"/>
      <c r="BS786" s="6"/>
      <c r="BT786" s="6"/>
      <c r="BU786" s="6"/>
      <c r="BV786" s="6"/>
      <c r="BW786" s="6"/>
    </row>
    <row r="787" spans="1:75" s="9" customFormat="1" ht="14.25" x14ac:dyDescent="0.2">
      <c r="A787" s="10"/>
      <c r="B787" s="8"/>
      <c r="R787" s="62"/>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c r="AS787" s="6"/>
      <c r="AT787" s="6"/>
      <c r="AU787" s="6"/>
      <c r="AV787" s="6"/>
      <c r="AW787" s="6"/>
      <c r="AX787" s="6"/>
      <c r="AY787" s="6"/>
      <c r="AZ787" s="6"/>
      <c r="BA787" s="6"/>
      <c r="BB787" s="6"/>
      <c r="BC787" s="6"/>
      <c r="BD787" s="6"/>
      <c r="BE787" s="6"/>
      <c r="BF787" s="6"/>
      <c r="BG787" s="6"/>
      <c r="BH787" s="6"/>
      <c r="BI787" s="6"/>
      <c r="BJ787" s="6"/>
      <c r="BK787" s="6"/>
      <c r="BL787" s="6"/>
      <c r="BM787" s="6"/>
      <c r="BN787" s="6"/>
      <c r="BO787" s="6"/>
      <c r="BP787" s="6"/>
      <c r="BQ787" s="6"/>
      <c r="BR787" s="6"/>
      <c r="BS787" s="6"/>
      <c r="BT787" s="6"/>
      <c r="BU787" s="6"/>
      <c r="BV787" s="6"/>
      <c r="BW787" s="6"/>
    </row>
    <row r="788" spans="1:75" s="9" customFormat="1" ht="14.25" x14ac:dyDescent="0.2">
      <c r="A788" s="10"/>
      <c r="B788" s="8"/>
      <c r="R788" s="62"/>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c r="AS788" s="6"/>
      <c r="AT788" s="6"/>
      <c r="AU788" s="6"/>
      <c r="AV788" s="6"/>
      <c r="AW788" s="6"/>
      <c r="AX788" s="6"/>
      <c r="AY788" s="6"/>
      <c r="AZ788" s="6"/>
      <c r="BA788" s="6"/>
      <c r="BB788" s="6"/>
      <c r="BC788" s="6"/>
      <c r="BD788" s="6"/>
      <c r="BE788" s="6"/>
      <c r="BF788" s="6"/>
      <c r="BG788" s="6"/>
      <c r="BH788" s="6"/>
      <c r="BI788" s="6"/>
      <c r="BJ788" s="6"/>
      <c r="BK788" s="6"/>
      <c r="BL788" s="6"/>
      <c r="BM788" s="6"/>
      <c r="BN788" s="6"/>
      <c r="BO788" s="6"/>
      <c r="BP788" s="6"/>
      <c r="BQ788" s="6"/>
      <c r="BR788" s="6"/>
      <c r="BS788" s="6"/>
      <c r="BT788" s="6"/>
      <c r="BU788" s="6"/>
      <c r="BV788" s="6"/>
      <c r="BW788" s="6"/>
    </row>
    <row r="789" spans="1:75" s="9" customFormat="1" ht="14.25" x14ac:dyDescent="0.2">
      <c r="A789" s="10"/>
      <c r="B789" s="8"/>
      <c r="R789" s="62"/>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c r="AS789" s="6"/>
      <c r="AT789" s="6"/>
      <c r="AU789" s="6"/>
      <c r="AV789" s="6"/>
      <c r="AW789" s="6"/>
      <c r="AX789" s="6"/>
      <c r="AY789" s="6"/>
      <c r="AZ789" s="6"/>
      <c r="BA789" s="6"/>
      <c r="BB789" s="6"/>
      <c r="BC789" s="6"/>
      <c r="BD789" s="6"/>
      <c r="BE789" s="6"/>
      <c r="BF789" s="6"/>
      <c r="BG789" s="6"/>
      <c r="BH789" s="6"/>
      <c r="BI789" s="6"/>
      <c r="BJ789" s="6"/>
      <c r="BK789" s="6"/>
      <c r="BL789" s="6"/>
      <c r="BM789" s="6"/>
      <c r="BN789" s="6"/>
      <c r="BO789" s="6"/>
      <c r="BP789" s="6"/>
      <c r="BQ789" s="6"/>
      <c r="BR789" s="6"/>
      <c r="BS789" s="6"/>
      <c r="BT789" s="6"/>
      <c r="BU789" s="6"/>
      <c r="BV789" s="6"/>
      <c r="BW789" s="6"/>
    </row>
    <row r="790" spans="1:75" s="9" customFormat="1" ht="14.25" x14ac:dyDescent="0.2">
      <c r="A790" s="10"/>
      <c r="B790" s="8"/>
      <c r="R790" s="62"/>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c r="AS790" s="6"/>
      <c r="AT790" s="6"/>
      <c r="AU790" s="6"/>
      <c r="AV790" s="6"/>
      <c r="AW790" s="6"/>
      <c r="AX790" s="6"/>
      <c r="AY790" s="6"/>
      <c r="AZ790" s="6"/>
      <c r="BA790" s="6"/>
      <c r="BB790" s="6"/>
      <c r="BC790" s="6"/>
      <c r="BD790" s="6"/>
      <c r="BE790" s="6"/>
      <c r="BF790" s="6"/>
      <c r="BG790" s="6"/>
      <c r="BH790" s="6"/>
      <c r="BI790" s="6"/>
      <c r="BJ790" s="6"/>
      <c r="BK790" s="6"/>
      <c r="BL790" s="6"/>
      <c r="BM790" s="6"/>
      <c r="BN790" s="6"/>
      <c r="BO790" s="6"/>
      <c r="BP790" s="6"/>
      <c r="BQ790" s="6"/>
      <c r="BR790" s="6"/>
      <c r="BS790" s="6"/>
      <c r="BT790" s="6"/>
      <c r="BU790" s="6"/>
      <c r="BV790" s="6"/>
      <c r="BW790" s="6"/>
    </row>
    <row r="791" spans="1:75" s="9" customFormat="1" ht="14.25" x14ac:dyDescent="0.2">
      <c r="A791" s="10"/>
      <c r="B791" s="8"/>
      <c r="R791" s="62"/>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c r="AS791" s="6"/>
      <c r="AT791" s="6"/>
      <c r="AU791" s="6"/>
      <c r="AV791" s="6"/>
      <c r="AW791" s="6"/>
      <c r="AX791" s="6"/>
      <c r="AY791" s="6"/>
      <c r="AZ791" s="6"/>
      <c r="BA791" s="6"/>
      <c r="BB791" s="6"/>
      <c r="BC791" s="6"/>
      <c r="BD791" s="6"/>
      <c r="BE791" s="6"/>
      <c r="BF791" s="6"/>
      <c r="BG791" s="6"/>
      <c r="BH791" s="6"/>
      <c r="BI791" s="6"/>
      <c r="BJ791" s="6"/>
      <c r="BK791" s="6"/>
      <c r="BL791" s="6"/>
      <c r="BM791" s="6"/>
      <c r="BN791" s="6"/>
      <c r="BO791" s="6"/>
      <c r="BP791" s="6"/>
      <c r="BQ791" s="6"/>
      <c r="BR791" s="6"/>
      <c r="BS791" s="6"/>
      <c r="BT791" s="6"/>
      <c r="BU791" s="6"/>
      <c r="BV791" s="6"/>
      <c r="BW791" s="6"/>
    </row>
    <row r="792" spans="1:75" s="9" customFormat="1" ht="14.25" x14ac:dyDescent="0.2">
      <c r="A792" s="10"/>
      <c r="B792" s="8"/>
      <c r="R792" s="62"/>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c r="AS792" s="6"/>
      <c r="AT792" s="6"/>
      <c r="AU792" s="6"/>
      <c r="AV792" s="6"/>
      <c r="AW792" s="6"/>
      <c r="AX792" s="6"/>
      <c r="AY792" s="6"/>
      <c r="AZ792" s="6"/>
      <c r="BA792" s="6"/>
      <c r="BB792" s="6"/>
      <c r="BC792" s="6"/>
      <c r="BD792" s="6"/>
      <c r="BE792" s="6"/>
      <c r="BF792" s="6"/>
      <c r="BG792" s="6"/>
      <c r="BH792" s="6"/>
      <c r="BI792" s="6"/>
      <c r="BJ792" s="6"/>
      <c r="BK792" s="6"/>
      <c r="BL792" s="6"/>
      <c r="BM792" s="6"/>
      <c r="BN792" s="6"/>
      <c r="BO792" s="6"/>
      <c r="BP792" s="6"/>
      <c r="BQ792" s="6"/>
      <c r="BR792" s="6"/>
      <c r="BS792" s="6"/>
      <c r="BT792" s="6"/>
      <c r="BU792" s="6"/>
      <c r="BV792" s="6"/>
      <c r="BW792" s="6"/>
    </row>
    <row r="793" spans="1:75" s="9" customFormat="1" ht="14.25" x14ac:dyDescent="0.2">
      <c r="A793" s="10"/>
      <c r="B793" s="8"/>
      <c r="R793" s="62"/>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c r="AS793" s="6"/>
      <c r="AT793" s="6"/>
      <c r="AU793" s="6"/>
      <c r="AV793" s="6"/>
      <c r="AW793" s="6"/>
      <c r="AX793" s="6"/>
      <c r="AY793" s="6"/>
      <c r="AZ793" s="6"/>
      <c r="BA793" s="6"/>
      <c r="BB793" s="6"/>
      <c r="BC793" s="6"/>
      <c r="BD793" s="6"/>
      <c r="BE793" s="6"/>
      <c r="BF793" s="6"/>
      <c r="BG793" s="6"/>
      <c r="BH793" s="6"/>
      <c r="BI793" s="6"/>
      <c r="BJ793" s="6"/>
      <c r="BK793" s="6"/>
      <c r="BL793" s="6"/>
      <c r="BM793" s="6"/>
      <c r="BN793" s="6"/>
      <c r="BO793" s="6"/>
      <c r="BP793" s="6"/>
      <c r="BQ793" s="6"/>
      <c r="BR793" s="6"/>
      <c r="BS793" s="6"/>
      <c r="BT793" s="6"/>
      <c r="BU793" s="6"/>
      <c r="BV793" s="6"/>
      <c r="BW793" s="6"/>
    </row>
    <row r="794" spans="1:75" s="9" customFormat="1" ht="14.25" x14ac:dyDescent="0.2">
      <c r="A794" s="10"/>
      <c r="B794" s="8"/>
      <c r="R794" s="62"/>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c r="AS794" s="6"/>
      <c r="AT794" s="6"/>
      <c r="AU794" s="6"/>
      <c r="AV794" s="6"/>
      <c r="AW794" s="6"/>
      <c r="AX794" s="6"/>
      <c r="AY794" s="6"/>
      <c r="AZ794" s="6"/>
      <c r="BA794" s="6"/>
      <c r="BB794" s="6"/>
      <c r="BC794" s="6"/>
      <c r="BD794" s="6"/>
      <c r="BE794" s="6"/>
      <c r="BF794" s="6"/>
      <c r="BG794" s="6"/>
      <c r="BH794" s="6"/>
      <c r="BI794" s="6"/>
      <c r="BJ794" s="6"/>
      <c r="BK794" s="6"/>
      <c r="BL794" s="6"/>
      <c r="BM794" s="6"/>
      <c r="BN794" s="6"/>
      <c r="BO794" s="6"/>
      <c r="BP794" s="6"/>
      <c r="BQ794" s="6"/>
      <c r="BR794" s="6"/>
      <c r="BS794" s="6"/>
      <c r="BT794" s="6"/>
      <c r="BU794" s="6"/>
      <c r="BV794" s="6"/>
      <c r="BW794" s="6"/>
    </row>
    <row r="795" spans="1:75" s="9" customFormat="1" ht="14.25" x14ac:dyDescent="0.2">
      <c r="A795" s="10"/>
      <c r="B795" s="8"/>
      <c r="R795" s="62"/>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c r="AS795" s="6"/>
      <c r="AT795" s="6"/>
      <c r="AU795" s="6"/>
      <c r="AV795" s="6"/>
      <c r="AW795" s="6"/>
      <c r="AX795" s="6"/>
      <c r="AY795" s="6"/>
      <c r="AZ795" s="6"/>
      <c r="BA795" s="6"/>
      <c r="BB795" s="6"/>
      <c r="BC795" s="6"/>
      <c r="BD795" s="6"/>
      <c r="BE795" s="6"/>
      <c r="BF795" s="6"/>
      <c r="BG795" s="6"/>
      <c r="BH795" s="6"/>
      <c r="BI795" s="6"/>
      <c r="BJ795" s="6"/>
      <c r="BK795" s="6"/>
      <c r="BL795" s="6"/>
      <c r="BM795" s="6"/>
      <c r="BN795" s="6"/>
      <c r="BO795" s="6"/>
      <c r="BP795" s="6"/>
      <c r="BQ795" s="6"/>
      <c r="BR795" s="6"/>
      <c r="BS795" s="6"/>
      <c r="BT795" s="6"/>
      <c r="BU795" s="6"/>
      <c r="BV795" s="6"/>
      <c r="BW795" s="6"/>
    </row>
    <row r="796" spans="1:75" s="9" customFormat="1" ht="14.25" x14ac:dyDescent="0.2">
      <c r="A796" s="10"/>
      <c r="B796" s="8"/>
      <c r="R796" s="62"/>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c r="AS796" s="6"/>
      <c r="AT796" s="6"/>
      <c r="AU796" s="6"/>
      <c r="AV796" s="6"/>
      <c r="AW796" s="6"/>
      <c r="AX796" s="6"/>
      <c r="AY796" s="6"/>
      <c r="AZ796" s="6"/>
      <c r="BA796" s="6"/>
      <c r="BB796" s="6"/>
      <c r="BC796" s="6"/>
      <c r="BD796" s="6"/>
      <c r="BE796" s="6"/>
      <c r="BF796" s="6"/>
      <c r="BG796" s="6"/>
      <c r="BH796" s="6"/>
      <c r="BI796" s="6"/>
      <c r="BJ796" s="6"/>
      <c r="BK796" s="6"/>
      <c r="BL796" s="6"/>
      <c r="BM796" s="6"/>
      <c r="BN796" s="6"/>
      <c r="BO796" s="6"/>
      <c r="BP796" s="6"/>
      <c r="BQ796" s="6"/>
      <c r="BR796" s="6"/>
      <c r="BS796" s="6"/>
      <c r="BT796" s="6"/>
      <c r="BU796" s="6"/>
      <c r="BV796" s="6"/>
      <c r="BW796" s="6"/>
    </row>
    <row r="797" spans="1:75" s="9" customFormat="1" ht="14.25" x14ac:dyDescent="0.2">
      <c r="A797" s="10"/>
      <c r="B797" s="8"/>
      <c r="R797" s="62"/>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c r="AS797" s="6"/>
      <c r="AT797" s="6"/>
      <c r="AU797" s="6"/>
      <c r="AV797" s="6"/>
      <c r="AW797" s="6"/>
      <c r="AX797" s="6"/>
      <c r="AY797" s="6"/>
      <c r="AZ797" s="6"/>
      <c r="BA797" s="6"/>
      <c r="BB797" s="6"/>
      <c r="BC797" s="6"/>
      <c r="BD797" s="6"/>
      <c r="BE797" s="6"/>
      <c r="BF797" s="6"/>
      <c r="BG797" s="6"/>
      <c r="BH797" s="6"/>
      <c r="BI797" s="6"/>
      <c r="BJ797" s="6"/>
      <c r="BK797" s="6"/>
      <c r="BL797" s="6"/>
      <c r="BM797" s="6"/>
      <c r="BN797" s="6"/>
      <c r="BO797" s="6"/>
      <c r="BP797" s="6"/>
      <c r="BQ797" s="6"/>
      <c r="BR797" s="6"/>
      <c r="BS797" s="6"/>
      <c r="BT797" s="6"/>
      <c r="BU797" s="6"/>
      <c r="BV797" s="6"/>
      <c r="BW797" s="6"/>
    </row>
    <row r="798" spans="1:75" s="9" customFormat="1" ht="14.25" x14ac:dyDescent="0.2">
      <c r="A798" s="10"/>
      <c r="B798" s="8"/>
      <c r="R798" s="62"/>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c r="AS798" s="6"/>
      <c r="AT798" s="6"/>
      <c r="AU798" s="6"/>
      <c r="AV798" s="6"/>
      <c r="AW798" s="6"/>
      <c r="AX798" s="6"/>
      <c r="AY798" s="6"/>
      <c r="AZ798" s="6"/>
      <c r="BA798" s="6"/>
      <c r="BB798" s="6"/>
      <c r="BC798" s="6"/>
      <c r="BD798" s="6"/>
      <c r="BE798" s="6"/>
      <c r="BF798" s="6"/>
      <c r="BG798" s="6"/>
      <c r="BH798" s="6"/>
      <c r="BI798" s="6"/>
      <c r="BJ798" s="6"/>
      <c r="BK798" s="6"/>
      <c r="BL798" s="6"/>
      <c r="BM798" s="6"/>
      <c r="BN798" s="6"/>
      <c r="BO798" s="6"/>
      <c r="BP798" s="6"/>
      <c r="BQ798" s="6"/>
      <c r="BR798" s="6"/>
      <c r="BS798" s="6"/>
      <c r="BT798" s="6"/>
      <c r="BU798" s="6"/>
      <c r="BV798" s="6"/>
      <c r="BW798" s="6"/>
    </row>
    <row r="799" spans="1:75" s="9" customFormat="1" ht="14.25" x14ac:dyDescent="0.2">
      <c r="A799" s="10"/>
      <c r="B799" s="8"/>
      <c r="R799" s="62"/>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c r="AS799" s="6"/>
      <c r="AT799" s="6"/>
      <c r="AU799" s="6"/>
      <c r="AV799" s="6"/>
      <c r="AW799" s="6"/>
      <c r="AX799" s="6"/>
      <c r="AY799" s="6"/>
      <c r="AZ799" s="6"/>
      <c r="BA799" s="6"/>
      <c r="BB799" s="6"/>
      <c r="BC799" s="6"/>
      <c r="BD799" s="6"/>
      <c r="BE799" s="6"/>
      <c r="BF799" s="6"/>
      <c r="BG799" s="6"/>
      <c r="BH799" s="6"/>
      <c r="BI799" s="6"/>
      <c r="BJ799" s="6"/>
      <c r="BK799" s="6"/>
      <c r="BL799" s="6"/>
      <c r="BM799" s="6"/>
      <c r="BN799" s="6"/>
      <c r="BO799" s="6"/>
      <c r="BP799" s="6"/>
      <c r="BQ799" s="6"/>
      <c r="BR799" s="6"/>
      <c r="BS799" s="6"/>
      <c r="BT799" s="6"/>
      <c r="BU799" s="6"/>
      <c r="BV799" s="6"/>
      <c r="BW799" s="6"/>
    </row>
    <row r="800" spans="1:75" s="9" customFormat="1" ht="14.25" x14ac:dyDescent="0.2">
      <c r="A800" s="10"/>
      <c r="B800" s="8"/>
      <c r="R800" s="62"/>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c r="BC800" s="6"/>
      <c r="BD800" s="6"/>
      <c r="BE800" s="6"/>
      <c r="BF800" s="6"/>
      <c r="BG800" s="6"/>
      <c r="BH800" s="6"/>
      <c r="BI800" s="6"/>
      <c r="BJ800" s="6"/>
      <c r="BK800" s="6"/>
      <c r="BL800" s="6"/>
      <c r="BM800" s="6"/>
      <c r="BN800" s="6"/>
      <c r="BO800" s="6"/>
      <c r="BP800" s="6"/>
      <c r="BQ800" s="6"/>
      <c r="BR800" s="6"/>
      <c r="BS800" s="6"/>
      <c r="BT800" s="6"/>
      <c r="BU800" s="6"/>
      <c r="BV800" s="6"/>
      <c r="BW800" s="6"/>
    </row>
    <row r="801" spans="1:75" s="9" customFormat="1" ht="14.25" x14ac:dyDescent="0.2">
      <c r="A801" s="10"/>
      <c r="B801" s="8"/>
      <c r="R801" s="62"/>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c r="AS801" s="6"/>
      <c r="AT801" s="6"/>
      <c r="AU801" s="6"/>
      <c r="AV801" s="6"/>
      <c r="AW801" s="6"/>
      <c r="AX801" s="6"/>
      <c r="AY801" s="6"/>
      <c r="AZ801" s="6"/>
      <c r="BA801" s="6"/>
      <c r="BB801" s="6"/>
      <c r="BC801" s="6"/>
      <c r="BD801" s="6"/>
      <c r="BE801" s="6"/>
      <c r="BF801" s="6"/>
      <c r="BG801" s="6"/>
      <c r="BH801" s="6"/>
      <c r="BI801" s="6"/>
      <c r="BJ801" s="6"/>
      <c r="BK801" s="6"/>
      <c r="BL801" s="6"/>
      <c r="BM801" s="6"/>
      <c r="BN801" s="6"/>
      <c r="BO801" s="6"/>
      <c r="BP801" s="6"/>
      <c r="BQ801" s="6"/>
      <c r="BR801" s="6"/>
      <c r="BS801" s="6"/>
      <c r="BT801" s="6"/>
      <c r="BU801" s="6"/>
      <c r="BV801" s="6"/>
      <c r="BW801" s="6"/>
    </row>
    <row r="802" spans="1:75" s="9" customFormat="1" ht="14.25" x14ac:dyDescent="0.2">
      <c r="A802" s="10"/>
      <c r="B802" s="8"/>
      <c r="R802" s="62"/>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c r="AS802" s="6"/>
      <c r="AT802" s="6"/>
      <c r="AU802" s="6"/>
      <c r="AV802" s="6"/>
      <c r="AW802" s="6"/>
      <c r="AX802" s="6"/>
      <c r="AY802" s="6"/>
      <c r="AZ802" s="6"/>
      <c r="BA802" s="6"/>
      <c r="BB802" s="6"/>
      <c r="BC802" s="6"/>
      <c r="BD802" s="6"/>
      <c r="BE802" s="6"/>
      <c r="BF802" s="6"/>
      <c r="BG802" s="6"/>
      <c r="BH802" s="6"/>
      <c r="BI802" s="6"/>
      <c r="BJ802" s="6"/>
      <c r="BK802" s="6"/>
      <c r="BL802" s="6"/>
      <c r="BM802" s="6"/>
      <c r="BN802" s="6"/>
      <c r="BO802" s="6"/>
      <c r="BP802" s="6"/>
      <c r="BQ802" s="6"/>
      <c r="BR802" s="6"/>
      <c r="BS802" s="6"/>
      <c r="BT802" s="6"/>
      <c r="BU802" s="6"/>
      <c r="BV802" s="6"/>
      <c r="BW802" s="6"/>
    </row>
    <row r="803" spans="1:75" s="9" customFormat="1" ht="14.25" x14ac:dyDescent="0.2">
      <c r="A803" s="10"/>
      <c r="B803" s="8"/>
      <c r="R803" s="62"/>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c r="AS803" s="6"/>
      <c r="AT803" s="6"/>
      <c r="AU803" s="6"/>
      <c r="AV803" s="6"/>
      <c r="AW803" s="6"/>
      <c r="AX803" s="6"/>
      <c r="AY803" s="6"/>
      <c r="AZ803" s="6"/>
      <c r="BA803" s="6"/>
      <c r="BB803" s="6"/>
      <c r="BC803" s="6"/>
      <c r="BD803" s="6"/>
      <c r="BE803" s="6"/>
      <c r="BF803" s="6"/>
      <c r="BG803" s="6"/>
      <c r="BH803" s="6"/>
      <c r="BI803" s="6"/>
      <c r="BJ803" s="6"/>
      <c r="BK803" s="6"/>
      <c r="BL803" s="6"/>
      <c r="BM803" s="6"/>
      <c r="BN803" s="6"/>
      <c r="BO803" s="6"/>
      <c r="BP803" s="6"/>
      <c r="BQ803" s="6"/>
      <c r="BR803" s="6"/>
      <c r="BS803" s="6"/>
      <c r="BT803" s="6"/>
      <c r="BU803" s="6"/>
      <c r="BV803" s="6"/>
      <c r="BW803" s="6"/>
    </row>
    <row r="804" spans="1:75" s="9" customFormat="1" ht="14.25" x14ac:dyDescent="0.2">
      <c r="A804" s="10"/>
      <c r="B804" s="8"/>
      <c r="R804" s="62"/>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c r="AS804" s="6"/>
      <c r="AT804" s="6"/>
      <c r="AU804" s="6"/>
      <c r="AV804" s="6"/>
      <c r="AW804" s="6"/>
      <c r="AX804" s="6"/>
      <c r="AY804" s="6"/>
      <c r="AZ804" s="6"/>
      <c r="BA804" s="6"/>
      <c r="BB804" s="6"/>
      <c r="BC804" s="6"/>
      <c r="BD804" s="6"/>
      <c r="BE804" s="6"/>
      <c r="BF804" s="6"/>
      <c r="BG804" s="6"/>
      <c r="BH804" s="6"/>
      <c r="BI804" s="6"/>
      <c r="BJ804" s="6"/>
      <c r="BK804" s="6"/>
      <c r="BL804" s="6"/>
      <c r="BM804" s="6"/>
      <c r="BN804" s="6"/>
      <c r="BO804" s="6"/>
      <c r="BP804" s="6"/>
      <c r="BQ804" s="6"/>
      <c r="BR804" s="6"/>
      <c r="BS804" s="6"/>
      <c r="BT804" s="6"/>
      <c r="BU804" s="6"/>
      <c r="BV804" s="6"/>
      <c r="BW804" s="6"/>
    </row>
    <row r="805" spans="1:75" s="9" customFormat="1" ht="14.25" x14ac:dyDescent="0.2">
      <c r="A805" s="10"/>
      <c r="B805" s="8"/>
      <c r="R805" s="62"/>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c r="AS805" s="6"/>
      <c r="AT805" s="6"/>
      <c r="AU805" s="6"/>
      <c r="AV805" s="6"/>
      <c r="AW805" s="6"/>
      <c r="AX805" s="6"/>
      <c r="AY805" s="6"/>
      <c r="AZ805" s="6"/>
      <c r="BA805" s="6"/>
      <c r="BB805" s="6"/>
      <c r="BC805" s="6"/>
      <c r="BD805" s="6"/>
      <c r="BE805" s="6"/>
      <c r="BF805" s="6"/>
      <c r="BG805" s="6"/>
      <c r="BH805" s="6"/>
      <c r="BI805" s="6"/>
      <c r="BJ805" s="6"/>
      <c r="BK805" s="6"/>
      <c r="BL805" s="6"/>
      <c r="BM805" s="6"/>
      <c r="BN805" s="6"/>
      <c r="BO805" s="6"/>
      <c r="BP805" s="6"/>
      <c r="BQ805" s="6"/>
      <c r="BR805" s="6"/>
      <c r="BS805" s="6"/>
      <c r="BT805" s="6"/>
      <c r="BU805" s="6"/>
      <c r="BV805" s="6"/>
      <c r="BW805" s="6"/>
    </row>
    <row r="806" spans="1:75" s="9" customFormat="1" ht="14.25" x14ac:dyDescent="0.2">
      <c r="A806" s="10"/>
      <c r="B806" s="8"/>
      <c r="R806" s="62"/>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c r="AS806" s="6"/>
      <c r="AT806" s="6"/>
      <c r="AU806" s="6"/>
      <c r="AV806" s="6"/>
      <c r="AW806" s="6"/>
      <c r="AX806" s="6"/>
      <c r="AY806" s="6"/>
      <c r="AZ806" s="6"/>
      <c r="BA806" s="6"/>
      <c r="BB806" s="6"/>
      <c r="BC806" s="6"/>
      <c r="BD806" s="6"/>
      <c r="BE806" s="6"/>
      <c r="BF806" s="6"/>
      <c r="BG806" s="6"/>
      <c r="BH806" s="6"/>
      <c r="BI806" s="6"/>
      <c r="BJ806" s="6"/>
      <c r="BK806" s="6"/>
      <c r="BL806" s="6"/>
      <c r="BM806" s="6"/>
      <c r="BN806" s="6"/>
      <c r="BO806" s="6"/>
      <c r="BP806" s="6"/>
      <c r="BQ806" s="6"/>
      <c r="BR806" s="6"/>
      <c r="BS806" s="6"/>
      <c r="BT806" s="6"/>
      <c r="BU806" s="6"/>
      <c r="BV806" s="6"/>
      <c r="BW806" s="6"/>
    </row>
    <row r="807" spans="1:75" s="9" customFormat="1" ht="14.25" x14ac:dyDescent="0.2">
      <c r="A807" s="10"/>
      <c r="B807" s="8"/>
      <c r="R807" s="62"/>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c r="AS807" s="6"/>
      <c r="AT807" s="6"/>
      <c r="AU807" s="6"/>
      <c r="AV807" s="6"/>
      <c r="AW807" s="6"/>
      <c r="AX807" s="6"/>
      <c r="AY807" s="6"/>
      <c r="AZ807" s="6"/>
      <c r="BA807" s="6"/>
      <c r="BB807" s="6"/>
      <c r="BC807" s="6"/>
      <c r="BD807" s="6"/>
      <c r="BE807" s="6"/>
      <c r="BF807" s="6"/>
      <c r="BG807" s="6"/>
      <c r="BH807" s="6"/>
      <c r="BI807" s="6"/>
      <c r="BJ807" s="6"/>
      <c r="BK807" s="6"/>
      <c r="BL807" s="6"/>
      <c r="BM807" s="6"/>
      <c r="BN807" s="6"/>
      <c r="BO807" s="6"/>
      <c r="BP807" s="6"/>
      <c r="BQ807" s="6"/>
      <c r="BR807" s="6"/>
      <c r="BS807" s="6"/>
      <c r="BT807" s="6"/>
      <c r="BU807" s="6"/>
      <c r="BV807" s="6"/>
      <c r="BW807" s="6"/>
    </row>
    <row r="808" spans="1:75" s="9" customFormat="1" ht="14.25" x14ac:dyDescent="0.2">
      <c r="A808" s="10"/>
      <c r="B808" s="8"/>
      <c r="R808" s="62"/>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c r="AU808" s="6"/>
      <c r="AV808" s="6"/>
      <c r="AW808" s="6"/>
      <c r="AX808" s="6"/>
      <c r="AY808" s="6"/>
      <c r="AZ808" s="6"/>
      <c r="BA808" s="6"/>
      <c r="BB808" s="6"/>
      <c r="BC808" s="6"/>
      <c r="BD808" s="6"/>
      <c r="BE808" s="6"/>
      <c r="BF808" s="6"/>
      <c r="BG808" s="6"/>
      <c r="BH808" s="6"/>
      <c r="BI808" s="6"/>
      <c r="BJ808" s="6"/>
      <c r="BK808" s="6"/>
      <c r="BL808" s="6"/>
      <c r="BM808" s="6"/>
      <c r="BN808" s="6"/>
      <c r="BO808" s="6"/>
      <c r="BP808" s="6"/>
      <c r="BQ808" s="6"/>
      <c r="BR808" s="6"/>
      <c r="BS808" s="6"/>
      <c r="BT808" s="6"/>
      <c r="BU808" s="6"/>
      <c r="BV808" s="6"/>
      <c r="BW808" s="6"/>
    </row>
    <row r="809" spans="1:75" s="9" customFormat="1" ht="14.25" x14ac:dyDescent="0.2">
      <c r="A809" s="10"/>
      <c r="B809" s="8"/>
      <c r="R809" s="62"/>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c r="AS809" s="6"/>
      <c r="AT809" s="6"/>
      <c r="AU809" s="6"/>
      <c r="AV809" s="6"/>
      <c r="AW809" s="6"/>
      <c r="AX809" s="6"/>
      <c r="AY809" s="6"/>
      <c r="AZ809" s="6"/>
      <c r="BA809" s="6"/>
      <c r="BB809" s="6"/>
      <c r="BC809" s="6"/>
      <c r="BD809" s="6"/>
      <c r="BE809" s="6"/>
      <c r="BF809" s="6"/>
      <c r="BG809" s="6"/>
      <c r="BH809" s="6"/>
      <c r="BI809" s="6"/>
      <c r="BJ809" s="6"/>
      <c r="BK809" s="6"/>
      <c r="BL809" s="6"/>
      <c r="BM809" s="6"/>
      <c r="BN809" s="6"/>
      <c r="BO809" s="6"/>
      <c r="BP809" s="6"/>
      <c r="BQ809" s="6"/>
      <c r="BR809" s="6"/>
      <c r="BS809" s="6"/>
      <c r="BT809" s="6"/>
      <c r="BU809" s="6"/>
      <c r="BV809" s="6"/>
      <c r="BW809" s="6"/>
    </row>
    <row r="810" spans="1:75" s="9" customFormat="1" ht="14.25" x14ac:dyDescent="0.2">
      <c r="A810" s="10"/>
      <c r="B810" s="8"/>
      <c r="R810" s="62"/>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c r="AS810" s="6"/>
      <c r="AT810" s="6"/>
      <c r="AU810" s="6"/>
      <c r="AV810" s="6"/>
      <c r="AW810" s="6"/>
      <c r="AX810" s="6"/>
      <c r="AY810" s="6"/>
      <c r="AZ810" s="6"/>
      <c r="BA810" s="6"/>
      <c r="BB810" s="6"/>
      <c r="BC810" s="6"/>
      <c r="BD810" s="6"/>
      <c r="BE810" s="6"/>
      <c r="BF810" s="6"/>
      <c r="BG810" s="6"/>
      <c r="BH810" s="6"/>
      <c r="BI810" s="6"/>
      <c r="BJ810" s="6"/>
      <c r="BK810" s="6"/>
      <c r="BL810" s="6"/>
      <c r="BM810" s="6"/>
      <c r="BN810" s="6"/>
      <c r="BO810" s="6"/>
      <c r="BP810" s="6"/>
      <c r="BQ810" s="6"/>
      <c r="BR810" s="6"/>
      <c r="BS810" s="6"/>
      <c r="BT810" s="6"/>
      <c r="BU810" s="6"/>
      <c r="BV810" s="6"/>
      <c r="BW810" s="6"/>
    </row>
    <row r="811" spans="1:75" s="9" customFormat="1" ht="14.25" x14ac:dyDescent="0.2">
      <c r="A811" s="10"/>
      <c r="B811" s="8"/>
      <c r="R811" s="62"/>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c r="AU811" s="6"/>
      <c r="AV811" s="6"/>
      <c r="AW811" s="6"/>
      <c r="AX811" s="6"/>
      <c r="AY811" s="6"/>
      <c r="AZ811" s="6"/>
      <c r="BA811" s="6"/>
      <c r="BB811" s="6"/>
      <c r="BC811" s="6"/>
      <c r="BD811" s="6"/>
      <c r="BE811" s="6"/>
      <c r="BF811" s="6"/>
      <c r="BG811" s="6"/>
      <c r="BH811" s="6"/>
      <c r="BI811" s="6"/>
      <c r="BJ811" s="6"/>
      <c r="BK811" s="6"/>
      <c r="BL811" s="6"/>
      <c r="BM811" s="6"/>
      <c r="BN811" s="6"/>
      <c r="BO811" s="6"/>
      <c r="BP811" s="6"/>
      <c r="BQ811" s="6"/>
      <c r="BR811" s="6"/>
      <c r="BS811" s="6"/>
      <c r="BT811" s="6"/>
      <c r="BU811" s="6"/>
      <c r="BV811" s="6"/>
      <c r="BW811" s="6"/>
    </row>
    <row r="812" spans="1:75" s="9" customFormat="1" ht="14.25" x14ac:dyDescent="0.2">
      <c r="A812" s="10"/>
      <c r="B812" s="8"/>
      <c r="R812" s="62"/>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c r="AS812" s="6"/>
      <c r="AT812" s="6"/>
      <c r="AU812" s="6"/>
      <c r="AV812" s="6"/>
      <c r="AW812" s="6"/>
      <c r="AX812" s="6"/>
      <c r="AY812" s="6"/>
      <c r="AZ812" s="6"/>
      <c r="BA812" s="6"/>
      <c r="BB812" s="6"/>
      <c r="BC812" s="6"/>
      <c r="BD812" s="6"/>
      <c r="BE812" s="6"/>
      <c r="BF812" s="6"/>
      <c r="BG812" s="6"/>
      <c r="BH812" s="6"/>
      <c r="BI812" s="6"/>
      <c r="BJ812" s="6"/>
      <c r="BK812" s="6"/>
      <c r="BL812" s="6"/>
      <c r="BM812" s="6"/>
      <c r="BN812" s="6"/>
      <c r="BO812" s="6"/>
      <c r="BP812" s="6"/>
      <c r="BQ812" s="6"/>
      <c r="BR812" s="6"/>
      <c r="BS812" s="6"/>
      <c r="BT812" s="6"/>
      <c r="BU812" s="6"/>
      <c r="BV812" s="6"/>
      <c r="BW812" s="6"/>
    </row>
    <row r="813" spans="1:75" s="9" customFormat="1" ht="14.25" x14ac:dyDescent="0.2">
      <c r="A813" s="10"/>
      <c r="B813" s="8"/>
      <c r="R813" s="62"/>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c r="AS813" s="6"/>
      <c r="AT813" s="6"/>
      <c r="AU813" s="6"/>
      <c r="AV813" s="6"/>
      <c r="AW813" s="6"/>
      <c r="AX813" s="6"/>
      <c r="AY813" s="6"/>
      <c r="AZ813" s="6"/>
      <c r="BA813" s="6"/>
      <c r="BB813" s="6"/>
      <c r="BC813" s="6"/>
      <c r="BD813" s="6"/>
      <c r="BE813" s="6"/>
      <c r="BF813" s="6"/>
      <c r="BG813" s="6"/>
      <c r="BH813" s="6"/>
      <c r="BI813" s="6"/>
      <c r="BJ813" s="6"/>
      <c r="BK813" s="6"/>
      <c r="BL813" s="6"/>
      <c r="BM813" s="6"/>
      <c r="BN813" s="6"/>
      <c r="BO813" s="6"/>
      <c r="BP813" s="6"/>
      <c r="BQ813" s="6"/>
      <c r="BR813" s="6"/>
      <c r="BS813" s="6"/>
      <c r="BT813" s="6"/>
      <c r="BU813" s="6"/>
      <c r="BV813" s="6"/>
      <c r="BW813" s="6"/>
    </row>
    <row r="814" spans="1:75" s="9" customFormat="1" ht="14.25" x14ac:dyDescent="0.2">
      <c r="A814" s="10"/>
      <c r="B814" s="8"/>
      <c r="R814" s="62"/>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c r="AS814" s="6"/>
      <c r="AT814" s="6"/>
      <c r="AU814" s="6"/>
      <c r="AV814" s="6"/>
      <c r="AW814" s="6"/>
      <c r="AX814" s="6"/>
      <c r="AY814" s="6"/>
      <c r="AZ814" s="6"/>
      <c r="BA814" s="6"/>
      <c r="BB814" s="6"/>
      <c r="BC814" s="6"/>
      <c r="BD814" s="6"/>
      <c r="BE814" s="6"/>
      <c r="BF814" s="6"/>
      <c r="BG814" s="6"/>
      <c r="BH814" s="6"/>
      <c r="BI814" s="6"/>
      <c r="BJ814" s="6"/>
      <c r="BK814" s="6"/>
      <c r="BL814" s="6"/>
      <c r="BM814" s="6"/>
      <c r="BN814" s="6"/>
      <c r="BO814" s="6"/>
      <c r="BP814" s="6"/>
      <c r="BQ814" s="6"/>
      <c r="BR814" s="6"/>
      <c r="BS814" s="6"/>
      <c r="BT814" s="6"/>
      <c r="BU814" s="6"/>
      <c r="BV814" s="6"/>
      <c r="BW814" s="6"/>
    </row>
    <row r="815" spans="1:75" s="9" customFormat="1" ht="14.25" x14ac:dyDescent="0.2">
      <c r="A815" s="10"/>
      <c r="B815" s="8"/>
      <c r="R815" s="62"/>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c r="AS815" s="6"/>
      <c r="AT815" s="6"/>
      <c r="AU815" s="6"/>
      <c r="AV815" s="6"/>
      <c r="AW815" s="6"/>
      <c r="AX815" s="6"/>
      <c r="AY815" s="6"/>
      <c r="AZ815" s="6"/>
      <c r="BA815" s="6"/>
      <c r="BB815" s="6"/>
      <c r="BC815" s="6"/>
      <c r="BD815" s="6"/>
      <c r="BE815" s="6"/>
      <c r="BF815" s="6"/>
      <c r="BG815" s="6"/>
      <c r="BH815" s="6"/>
      <c r="BI815" s="6"/>
      <c r="BJ815" s="6"/>
      <c r="BK815" s="6"/>
      <c r="BL815" s="6"/>
      <c r="BM815" s="6"/>
      <c r="BN815" s="6"/>
      <c r="BO815" s="6"/>
      <c r="BP815" s="6"/>
      <c r="BQ815" s="6"/>
      <c r="BR815" s="6"/>
      <c r="BS815" s="6"/>
      <c r="BT815" s="6"/>
      <c r="BU815" s="6"/>
      <c r="BV815" s="6"/>
      <c r="BW815" s="6"/>
    </row>
    <row r="816" spans="1:75" s="9" customFormat="1" ht="14.25" x14ac:dyDescent="0.2">
      <c r="A816" s="10"/>
      <c r="B816" s="8"/>
      <c r="R816" s="62"/>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c r="AS816" s="6"/>
      <c r="AT816" s="6"/>
      <c r="AU816" s="6"/>
      <c r="AV816" s="6"/>
      <c r="AW816" s="6"/>
      <c r="AX816" s="6"/>
      <c r="AY816" s="6"/>
      <c r="AZ816" s="6"/>
      <c r="BA816" s="6"/>
      <c r="BB816" s="6"/>
      <c r="BC816" s="6"/>
      <c r="BD816" s="6"/>
      <c r="BE816" s="6"/>
      <c r="BF816" s="6"/>
      <c r="BG816" s="6"/>
      <c r="BH816" s="6"/>
      <c r="BI816" s="6"/>
      <c r="BJ816" s="6"/>
      <c r="BK816" s="6"/>
      <c r="BL816" s="6"/>
      <c r="BM816" s="6"/>
      <c r="BN816" s="6"/>
      <c r="BO816" s="6"/>
      <c r="BP816" s="6"/>
      <c r="BQ816" s="6"/>
      <c r="BR816" s="6"/>
      <c r="BS816" s="6"/>
      <c r="BT816" s="6"/>
      <c r="BU816" s="6"/>
      <c r="BV816" s="6"/>
      <c r="BW816" s="6"/>
    </row>
    <row r="817" spans="1:75" s="9" customFormat="1" ht="14.25" x14ac:dyDescent="0.2">
      <c r="A817" s="10"/>
      <c r="B817" s="8"/>
      <c r="R817" s="62"/>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c r="AS817" s="6"/>
      <c r="AT817" s="6"/>
      <c r="AU817" s="6"/>
      <c r="AV817" s="6"/>
      <c r="AW817" s="6"/>
      <c r="AX817" s="6"/>
      <c r="AY817" s="6"/>
      <c r="AZ817" s="6"/>
      <c r="BA817" s="6"/>
      <c r="BB817" s="6"/>
      <c r="BC817" s="6"/>
      <c r="BD817" s="6"/>
      <c r="BE817" s="6"/>
      <c r="BF817" s="6"/>
      <c r="BG817" s="6"/>
      <c r="BH817" s="6"/>
      <c r="BI817" s="6"/>
      <c r="BJ817" s="6"/>
      <c r="BK817" s="6"/>
      <c r="BL817" s="6"/>
      <c r="BM817" s="6"/>
      <c r="BN817" s="6"/>
      <c r="BO817" s="6"/>
      <c r="BP817" s="6"/>
      <c r="BQ817" s="6"/>
      <c r="BR817" s="6"/>
      <c r="BS817" s="6"/>
      <c r="BT817" s="6"/>
      <c r="BU817" s="6"/>
      <c r="BV817" s="6"/>
      <c r="BW817" s="6"/>
    </row>
    <row r="818" spans="1:75" s="9" customFormat="1" ht="14.25" x14ac:dyDescent="0.2">
      <c r="A818" s="10"/>
      <c r="B818" s="8"/>
      <c r="R818" s="62"/>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c r="AS818" s="6"/>
      <c r="AT818" s="6"/>
      <c r="AU818" s="6"/>
      <c r="AV818" s="6"/>
      <c r="AW818" s="6"/>
      <c r="AX818" s="6"/>
      <c r="AY818" s="6"/>
      <c r="AZ818" s="6"/>
      <c r="BA818" s="6"/>
      <c r="BB818" s="6"/>
      <c r="BC818" s="6"/>
      <c r="BD818" s="6"/>
      <c r="BE818" s="6"/>
      <c r="BF818" s="6"/>
      <c r="BG818" s="6"/>
      <c r="BH818" s="6"/>
      <c r="BI818" s="6"/>
      <c r="BJ818" s="6"/>
      <c r="BK818" s="6"/>
      <c r="BL818" s="6"/>
      <c r="BM818" s="6"/>
      <c r="BN818" s="6"/>
      <c r="BO818" s="6"/>
      <c r="BP818" s="6"/>
      <c r="BQ818" s="6"/>
      <c r="BR818" s="6"/>
      <c r="BS818" s="6"/>
      <c r="BT818" s="6"/>
      <c r="BU818" s="6"/>
      <c r="BV818" s="6"/>
      <c r="BW818" s="6"/>
    </row>
    <row r="819" spans="1:75" s="9" customFormat="1" ht="14.25" x14ac:dyDescent="0.2">
      <c r="A819" s="10"/>
      <c r="B819" s="8"/>
      <c r="R819" s="62"/>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c r="AS819" s="6"/>
      <c r="AT819" s="6"/>
      <c r="AU819" s="6"/>
      <c r="AV819" s="6"/>
      <c r="AW819" s="6"/>
      <c r="AX819" s="6"/>
      <c r="AY819" s="6"/>
      <c r="AZ819" s="6"/>
      <c r="BA819" s="6"/>
      <c r="BB819" s="6"/>
      <c r="BC819" s="6"/>
      <c r="BD819" s="6"/>
      <c r="BE819" s="6"/>
      <c r="BF819" s="6"/>
      <c r="BG819" s="6"/>
      <c r="BH819" s="6"/>
      <c r="BI819" s="6"/>
      <c r="BJ819" s="6"/>
      <c r="BK819" s="6"/>
      <c r="BL819" s="6"/>
      <c r="BM819" s="6"/>
      <c r="BN819" s="6"/>
      <c r="BO819" s="6"/>
      <c r="BP819" s="6"/>
      <c r="BQ819" s="6"/>
      <c r="BR819" s="6"/>
      <c r="BS819" s="6"/>
      <c r="BT819" s="6"/>
      <c r="BU819" s="6"/>
      <c r="BV819" s="6"/>
      <c r="BW819" s="6"/>
    </row>
    <row r="820" spans="1:75" s="9" customFormat="1" ht="14.25" x14ac:dyDescent="0.2">
      <c r="A820" s="10"/>
      <c r="B820" s="8"/>
      <c r="R820" s="62"/>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c r="AS820" s="6"/>
      <c r="AT820" s="6"/>
      <c r="AU820" s="6"/>
      <c r="AV820" s="6"/>
      <c r="AW820" s="6"/>
      <c r="AX820" s="6"/>
      <c r="AY820" s="6"/>
      <c r="AZ820" s="6"/>
      <c r="BA820" s="6"/>
      <c r="BB820" s="6"/>
      <c r="BC820" s="6"/>
      <c r="BD820" s="6"/>
      <c r="BE820" s="6"/>
      <c r="BF820" s="6"/>
      <c r="BG820" s="6"/>
      <c r="BH820" s="6"/>
      <c r="BI820" s="6"/>
      <c r="BJ820" s="6"/>
      <c r="BK820" s="6"/>
      <c r="BL820" s="6"/>
      <c r="BM820" s="6"/>
      <c r="BN820" s="6"/>
      <c r="BO820" s="6"/>
      <c r="BP820" s="6"/>
      <c r="BQ820" s="6"/>
      <c r="BR820" s="6"/>
      <c r="BS820" s="6"/>
      <c r="BT820" s="6"/>
      <c r="BU820" s="6"/>
      <c r="BV820" s="6"/>
      <c r="BW820" s="6"/>
    </row>
    <row r="821" spans="1:75" s="9" customFormat="1" ht="14.25" x14ac:dyDescent="0.2">
      <c r="A821" s="10"/>
      <c r="B821" s="8"/>
      <c r="R821" s="62"/>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c r="AS821" s="6"/>
      <c r="AT821" s="6"/>
      <c r="AU821" s="6"/>
      <c r="AV821" s="6"/>
      <c r="AW821" s="6"/>
      <c r="AX821" s="6"/>
      <c r="AY821" s="6"/>
      <c r="AZ821" s="6"/>
      <c r="BA821" s="6"/>
      <c r="BB821" s="6"/>
      <c r="BC821" s="6"/>
      <c r="BD821" s="6"/>
      <c r="BE821" s="6"/>
      <c r="BF821" s="6"/>
      <c r="BG821" s="6"/>
      <c r="BH821" s="6"/>
      <c r="BI821" s="6"/>
      <c r="BJ821" s="6"/>
      <c r="BK821" s="6"/>
      <c r="BL821" s="6"/>
      <c r="BM821" s="6"/>
      <c r="BN821" s="6"/>
      <c r="BO821" s="6"/>
      <c r="BP821" s="6"/>
      <c r="BQ821" s="6"/>
      <c r="BR821" s="6"/>
      <c r="BS821" s="6"/>
      <c r="BT821" s="6"/>
      <c r="BU821" s="6"/>
      <c r="BV821" s="6"/>
      <c r="BW821" s="6"/>
    </row>
    <row r="822" spans="1:75" s="9" customFormat="1" ht="14.25" x14ac:dyDescent="0.2">
      <c r="A822" s="10"/>
      <c r="B822" s="8"/>
      <c r="R822" s="62"/>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c r="AS822" s="6"/>
      <c r="AT822" s="6"/>
      <c r="AU822" s="6"/>
      <c r="AV822" s="6"/>
      <c r="AW822" s="6"/>
      <c r="AX822" s="6"/>
      <c r="AY822" s="6"/>
      <c r="AZ822" s="6"/>
      <c r="BA822" s="6"/>
      <c r="BB822" s="6"/>
      <c r="BC822" s="6"/>
      <c r="BD822" s="6"/>
      <c r="BE822" s="6"/>
      <c r="BF822" s="6"/>
      <c r="BG822" s="6"/>
      <c r="BH822" s="6"/>
      <c r="BI822" s="6"/>
      <c r="BJ822" s="6"/>
      <c r="BK822" s="6"/>
      <c r="BL822" s="6"/>
      <c r="BM822" s="6"/>
      <c r="BN822" s="6"/>
      <c r="BO822" s="6"/>
      <c r="BP822" s="6"/>
      <c r="BQ822" s="6"/>
      <c r="BR822" s="6"/>
      <c r="BS822" s="6"/>
      <c r="BT822" s="6"/>
      <c r="BU822" s="6"/>
      <c r="BV822" s="6"/>
      <c r="BW822" s="6"/>
    </row>
    <row r="823" spans="1:75" s="9" customFormat="1" ht="14.25" x14ac:dyDescent="0.2">
      <c r="A823" s="10"/>
      <c r="B823" s="8"/>
      <c r="R823" s="62"/>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c r="AS823" s="6"/>
      <c r="AT823" s="6"/>
      <c r="AU823" s="6"/>
      <c r="AV823" s="6"/>
      <c r="AW823" s="6"/>
      <c r="AX823" s="6"/>
      <c r="AY823" s="6"/>
      <c r="AZ823" s="6"/>
      <c r="BA823" s="6"/>
      <c r="BB823" s="6"/>
      <c r="BC823" s="6"/>
      <c r="BD823" s="6"/>
      <c r="BE823" s="6"/>
      <c r="BF823" s="6"/>
      <c r="BG823" s="6"/>
      <c r="BH823" s="6"/>
      <c r="BI823" s="6"/>
      <c r="BJ823" s="6"/>
      <c r="BK823" s="6"/>
      <c r="BL823" s="6"/>
      <c r="BM823" s="6"/>
      <c r="BN823" s="6"/>
      <c r="BO823" s="6"/>
      <c r="BP823" s="6"/>
      <c r="BQ823" s="6"/>
      <c r="BR823" s="6"/>
      <c r="BS823" s="6"/>
      <c r="BT823" s="6"/>
      <c r="BU823" s="6"/>
      <c r="BV823" s="6"/>
      <c r="BW823" s="6"/>
    </row>
    <row r="824" spans="1:75" s="9" customFormat="1" ht="14.25" x14ac:dyDescent="0.2">
      <c r="A824" s="10"/>
      <c r="B824" s="8"/>
      <c r="R824" s="62"/>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c r="AS824" s="6"/>
      <c r="AT824" s="6"/>
      <c r="AU824" s="6"/>
      <c r="AV824" s="6"/>
      <c r="AW824" s="6"/>
      <c r="AX824" s="6"/>
      <c r="AY824" s="6"/>
      <c r="AZ824" s="6"/>
      <c r="BA824" s="6"/>
      <c r="BB824" s="6"/>
      <c r="BC824" s="6"/>
      <c r="BD824" s="6"/>
      <c r="BE824" s="6"/>
      <c r="BF824" s="6"/>
      <c r="BG824" s="6"/>
      <c r="BH824" s="6"/>
      <c r="BI824" s="6"/>
      <c r="BJ824" s="6"/>
      <c r="BK824" s="6"/>
      <c r="BL824" s="6"/>
      <c r="BM824" s="6"/>
      <c r="BN824" s="6"/>
      <c r="BO824" s="6"/>
      <c r="BP824" s="6"/>
      <c r="BQ824" s="6"/>
      <c r="BR824" s="6"/>
      <c r="BS824" s="6"/>
      <c r="BT824" s="6"/>
      <c r="BU824" s="6"/>
      <c r="BV824" s="6"/>
      <c r="BW824" s="6"/>
    </row>
    <row r="825" spans="1:75" s="9" customFormat="1" ht="14.25" x14ac:dyDescent="0.2">
      <c r="A825" s="10"/>
      <c r="B825" s="8"/>
      <c r="R825" s="62"/>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c r="AS825" s="6"/>
      <c r="AT825" s="6"/>
      <c r="AU825" s="6"/>
      <c r="AV825" s="6"/>
      <c r="AW825" s="6"/>
      <c r="AX825" s="6"/>
      <c r="AY825" s="6"/>
      <c r="AZ825" s="6"/>
      <c r="BA825" s="6"/>
      <c r="BB825" s="6"/>
      <c r="BC825" s="6"/>
      <c r="BD825" s="6"/>
      <c r="BE825" s="6"/>
      <c r="BF825" s="6"/>
      <c r="BG825" s="6"/>
      <c r="BH825" s="6"/>
      <c r="BI825" s="6"/>
      <c r="BJ825" s="6"/>
      <c r="BK825" s="6"/>
      <c r="BL825" s="6"/>
      <c r="BM825" s="6"/>
      <c r="BN825" s="6"/>
      <c r="BO825" s="6"/>
      <c r="BP825" s="6"/>
      <c r="BQ825" s="6"/>
      <c r="BR825" s="6"/>
      <c r="BS825" s="6"/>
      <c r="BT825" s="6"/>
      <c r="BU825" s="6"/>
      <c r="BV825" s="6"/>
      <c r="BW825" s="6"/>
    </row>
    <row r="826" spans="1:75" s="9" customFormat="1" ht="14.25" x14ac:dyDescent="0.2">
      <c r="A826" s="10"/>
      <c r="B826" s="8"/>
      <c r="R826" s="62"/>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c r="AS826" s="6"/>
      <c r="AT826" s="6"/>
      <c r="AU826" s="6"/>
      <c r="AV826" s="6"/>
      <c r="AW826" s="6"/>
      <c r="AX826" s="6"/>
      <c r="AY826" s="6"/>
      <c r="AZ826" s="6"/>
      <c r="BA826" s="6"/>
      <c r="BB826" s="6"/>
      <c r="BC826" s="6"/>
      <c r="BD826" s="6"/>
      <c r="BE826" s="6"/>
      <c r="BF826" s="6"/>
      <c r="BG826" s="6"/>
      <c r="BH826" s="6"/>
      <c r="BI826" s="6"/>
      <c r="BJ826" s="6"/>
      <c r="BK826" s="6"/>
      <c r="BL826" s="6"/>
      <c r="BM826" s="6"/>
      <c r="BN826" s="6"/>
      <c r="BO826" s="6"/>
      <c r="BP826" s="6"/>
      <c r="BQ826" s="6"/>
      <c r="BR826" s="6"/>
      <c r="BS826" s="6"/>
      <c r="BT826" s="6"/>
      <c r="BU826" s="6"/>
      <c r="BV826" s="6"/>
      <c r="BW826" s="6"/>
    </row>
    <row r="827" spans="1:75" s="9" customFormat="1" ht="14.25" x14ac:dyDescent="0.2">
      <c r="A827" s="10"/>
      <c r="B827" s="8"/>
      <c r="R827" s="62"/>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c r="AS827" s="6"/>
      <c r="AT827" s="6"/>
      <c r="AU827" s="6"/>
      <c r="AV827" s="6"/>
      <c r="AW827" s="6"/>
      <c r="AX827" s="6"/>
      <c r="AY827" s="6"/>
      <c r="AZ827" s="6"/>
      <c r="BA827" s="6"/>
      <c r="BB827" s="6"/>
      <c r="BC827" s="6"/>
      <c r="BD827" s="6"/>
      <c r="BE827" s="6"/>
      <c r="BF827" s="6"/>
      <c r="BG827" s="6"/>
      <c r="BH827" s="6"/>
      <c r="BI827" s="6"/>
      <c r="BJ827" s="6"/>
      <c r="BK827" s="6"/>
      <c r="BL827" s="6"/>
      <c r="BM827" s="6"/>
      <c r="BN827" s="6"/>
      <c r="BO827" s="6"/>
      <c r="BP827" s="6"/>
      <c r="BQ827" s="6"/>
      <c r="BR827" s="6"/>
      <c r="BS827" s="6"/>
      <c r="BT827" s="6"/>
      <c r="BU827" s="6"/>
      <c r="BV827" s="6"/>
      <c r="BW827" s="6"/>
    </row>
    <row r="828" spans="1:75" s="9" customFormat="1" ht="14.25" x14ac:dyDescent="0.2">
      <c r="A828" s="10"/>
      <c r="B828" s="8"/>
      <c r="R828" s="62"/>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c r="AS828" s="6"/>
      <c r="AT828" s="6"/>
      <c r="AU828" s="6"/>
      <c r="AV828" s="6"/>
      <c r="AW828" s="6"/>
      <c r="AX828" s="6"/>
      <c r="AY828" s="6"/>
      <c r="AZ828" s="6"/>
      <c r="BA828" s="6"/>
      <c r="BB828" s="6"/>
      <c r="BC828" s="6"/>
      <c r="BD828" s="6"/>
      <c r="BE828" s="6"/>
      <c r="BF828" s="6"/>
      <c r="BG828" s="6"/>
      <c r="BH828" s="6"/>
      <c r="BI828" s="6"/>
      <c r="BJ828" s="6"/>
      <c r="BK828" s="6"/>
      <c r="BL828" s="6"/>
      <c r="BM828" s="6"/>
      <c r="BN828" s="6"/>
      <c r="BO828" s="6"/>
      <c r="BP828" s="6"/>
      <c r="BQ828" s="6"/>
      <c r="BR828" s="6"/>
      <c r="BS828" s="6"/>
      <c r="BT828" s="6"/>
      <c r="BU828" s="6"/>
      <c r="BV828" s="6"/>
      <c r="BW828" s="6"/>
    </row>
    <row r="829" spans="1:75" s="9" customFormat="1" ht="14.25" x14ac:dyDescent="0.2">
      <c r="A829" s="10"/>
      <c r="B829" s="8"/>
      <c r="R829" s="62"/>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c r="AS829" s="6"/>
      <c r="AT829" s="6"/>
      <c r="AU829" s="6"/>
      <c r="AV829" s="6"/>
      <c r="AW829" s="6"/>
      <c r="AX829" s="6"/>
      <c r="AY829" s="6"/>
      <c r="AZ829" s="6"/>
      <c r="BA829" s="6"/>
      <c r="BB829" s="6"/>
      <c r="BC829" s="6"/>
      <c r="BD829" s="6"/>
      <c r="BE829" s="6"/>
      <c r="BF829" s="6"/>
      <c r="BG829" s="6"/>
      <c r="BH829" s="6"/>
      <c r="BI829" s="6"/>
      <c r="BJ829" s="6"/>
      <c r="BK829" s="6"/>
      <c r="BL829" s="6"/>
      <c r="BM829" s="6"/>
      <c r="BN829" s="6"/>
      <c r="BO829" s="6"/>
      <c r="BP829" s="6"/>
      <c r="BQ829" s="6"/>
      <c r="BR829" s="6"/>
      <c r="BS829" s="6"/>
      <c r="BT829" s="6"/>
      <c r="BU829" s="6"/>
      <c r="BV829" s="6"/>
      <c r="BW829" s="6"/>
    </row>
    <row r="830" spans="1:75" s="9" customFormat="1" ht="14.25" x14ac:dyDescent="0.2">
      <c r="A830" s="10"/>
      <c r="B830" s="8"/>
      <c r="R830" s="62"/>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c r="AS830" s="6"/>
      <c r="AT830" s="6"/>
      <c r="AU830" s="6"/>
      <c r="AV830" s="6"/>
      <c r="AW830" s="6"/>
      <c r="AX830" s="6"/>
      <c r="AY830" s="6"/>
      <c r="AZ830" s="6"/>
      <c r="BA830" s="6"/>
      <c r="BB830" s="6"/>
      <c r="BC830" s="6"/>
      <c r="BD830" s="6"/>
      <c r="BE830" s="6"/>
      <c r="BF830" s="6"/>
      <c r="BG830" s="6"/>
      <c r="BH830" s="6"/>
      <c r="BI830" s="6"/>
      <c r="BJ830" s="6"/>
      <c r="BK830" s="6"/>
      <c r="BL830" s="6"/>
      <c r="BM830" s="6"/>
      <c r="BN830" s="6"/>
      <c r="BO830" s="6"/>
      <c r="BP830" s="6"/>
      <c r="BQ830" s="6"/>
      <c r="BR830" s="6"/>
      <c r="BS830" s="6"/>
      <c r="BT830" s="6"/>
      <c r="BU830" s="6"/>
      <c r="BV830" s="6"/>
      <c r="BW830" s="6"/>
    </row>
    <row r="831" spans="1:75" s="9" customFormat="1" ht="14.25" x14ac:dyDescent="0.2">
      <c r="A831" s="10"/>
      <c r="B831" s="8"/>
      <c r="R831" s="62"/>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c r="AS831" s="6"/>
      <c r="AT831" s="6"/>
      <c r="AU831" s="6"/>
      <c r="AV831" s="6"/>
      <c r="AW831" s="6"/>
      <c r="AX831" s="6"/>
      <c r="AY831" s="6"/>
      <c r="AZ831" s="6"/>
      <c r="BA831" s="6"/>
      <c r="BB831" s="6"/>
      <c r="BC831" s="6"/>
      <c r="BD831" s="6"/>
      <c r="BE831" s="6"/>
      <c r="BF831" s="6"/>
      <c r="BG831" s="6"/>
      <c r="BH831" s="6"/>
      <c r="BI831" s="6"/>
      <c r="BJ831" s="6"/>
      <c r="BK831" s="6"/>
      <c r="BL831" s="6"/>
      <c r="BM831" s="6"/>
      <c r="BN831" s="6"/>
      <c r="BO831" s="6"/>
      <c r="BP831" s="6"/>
      <c r="BQ831" s="6"/>
      <c r="BR831" s="6"/>
      <c r="BS831" s="6"/>
      <c r="BT831" s="6"/>
      <c r="BU831" s="6"/>
      <c r="BV831" s="6"/>
      <c r="BW831" s="6"/>
    </row>
    <row r="832" spans="1:75" s="9" customFormat="1" ht="14.25" x14ac:dyDescent="0.2">
      <c r="A832" s="10"/>
      <c r="B832" s="8"/>
      <c r="R832" s="62"/>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c r="AS832" s="6"/>
      <c r="AT832" s="6"/>
      <c r="AU832" s="6"/>
      <c r="AV832" s="6"/>
      <c r="AW832" s="6"/>
      <c r="AX832" s="6"/>
      <c r="AY832" s="6"/>
      <c r="AZ832" s="6"/>
      <c r="BA832" s="6"/>
      <c r="BB832" s="6"/>
      <c r="BC832" s="6"/>
      <c r="BD832" s="6"/>
      <c r="BE832" s="6"/>
      <c r="BF832" s="6"/>
      <c r="BG832" s="6"/>
      <c r="BH832" s="6"/>
      <c r="BI832" s="6"/>
      <c r="BJ832" s="6"/>
      <c r="BK832" s="6"/>
      <c r="BL832" s="6"/>
      <c r="BM832" s="6"/>
      <c r="BN832" s="6"/>
      <c r="BO832" s="6"/>
      <c r="BP832" s="6"/>
      <c r="BQ832" s="6"/>
      <c r="BR832" s="6"/>
      <c r="BS832" s="6"/>
      <c r="BT832" s="6"/>
      <c r="BU832" s="6"/>
      <c r="BV832" s="6"/>
      <c r="BW832" s="6"/>
    </row>
    <row r="833" spans="1:75" s="9" customFormat="1" ht="14.25" x14ac:dyDescent="0.2">
      <c r="A833" s="10"/>
      <c r="B833" s="8"/>
      <c r="R833" s="62"/>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c r="AS833" s="6"/>
      <c r="AT833" s="6"/>
      <c r="AU833" s="6"/>
      <c r="AV833" s="6"/>
      <c r="AW833" s="6"/>
      <c r="AX833" s="6"/>
      <c r="AY833" s="6"/>
      <c r="AZ833" s="6"/>
      <c r="BA833" s="6"/>
      <c r="BB833" s="6"/>
      <c r="BC833" s="6"/>
      <c r="BD833" s="6"/>
      <c r="BE833" s="6"/>
      <c r="BF833" s="6"/>
      <c r="BG833" s="6"/>
      <c r="BH833" s="6"/>
      <c r="BI833" s="6"/>
      <c r="BJ833" s="6"/>
      <c r="BK833" s="6"/>
      <c r="BL833" s="6"/>
      <c r="BM833" s="6"/>
      <c r="BN833" s="6"/>
      <c r="BO833" s="6"/>
      <c r="BP833" s="6"/>
      <c r="BQ833" s="6"/>
      <c r="BR833" s="6"/>
      <c r="BS833" s="6"/>
      <c r="BT833" s="6"/>
      <c r="BU833" s="6"/>
      <c r="BV833" s="6"/>
      <c r="BW833" s="6"/>
    </row>
    <row r="834" spans="1:75" s="9" customFormat="1" ht="14.25" x14ac:dyDescent="0.2">
      <c r="A834" s="10"/>
      <c r="B834" s="8"/>
      <c r="R834" s="62"/>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c r="AS834" s="6"/>
      <c r="AT834" s="6"/>
      <c r="AU834" s="6"/>
      <c r="AV834" s="6"/>
      <c r="AW834" s="6"/>
      <c r="AX834" s="6"/>
      <c r="AY834" s="6"/>
      <c r="AZ834" s="6"/>
      <c r="BA834" s="6"/>
      <c r="BB834" s="6"/>
      <c r="BC834" s="6"/>
      <c r="BD834" s="6"/>
      <c r="BE834" s="6"/>
      <c r="BF834" s="6"/>
      <c r="BG834" s="6"/>
      <c r="BH834" s="6"/>
      <c r="BI834" s="6"/>
      <c r="BJ834" s="6"/>
      <c r="BK834" s="6"/>
      <c r="BL834" s="6"/>
      <c r="BM834" s="6"/>
      <c r="BN834" s="6"/>
      <c r="BO834" s="6"/>
      <c r="BP834" s="6"/>
      <c r="BQ834" s="6"/>
      <c r="BR834" s="6"/>
      <c r="BS834" s="6"/>
      <c r="BT834" s="6"/>
      <c r="BU834" s="6"/>
      <c r="BV834" s="6"/>
      <c r="BW834" s="6"/>
    </row>
    <row r="835" spans="1:75" s="9" customFormat="1" ht="14.25" x14ac:dyDescent="0.2">
      <c r="A835" s="10"/>
      <c r="B835" s="8"/>
      <c r="R835" s="62"/>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c r="AS835" s="6"/>
      <c r="AT835" s="6"/>
      <c r="AU835" s="6"/>
      <c r="AV835" s="6"/>
      <c r="AW835" s="6"/>
      <c r="AX835" s="6"/>
      <c r="AY835" s="6"/>
      <c r="AZ835" s="6"/>
      <c r="BA835" s="6"/>
      <c r="BB835" s="6"/>
      <c r="BC835" s="6"/>
      <c r="BD835" s="6"/>
      <c r="BE835" s="6"/>
      <c r="BF835" s="6"/>
      <c r="BG835" s="6"/>
      <c r="BH835" s="6"/>
      <c r="BI835" s="6"/>
      <c r="BJ835" s="6"/>
      <c r="BK835" s="6"/>
      <c r="BL835" s="6"/>
      <c r="BM835" s="6"/>
      <c r="BN835" s="6"/>
      <c r="BO835" s="6"/>
      <c r="BP835" s="6"/>
      <c r="BQ835" s="6"/>
      <c r="BR835" s="6"/>
      <c r="BS835" s="6"/>
      <c r="BT835" s="6"/>
      <c r="BU835" s="6"/>
      <c r="BV835" s="6"/>
      <c r="BW835" s="6"/>
    </row>
    <row r="836" spans="1:75" s="9" customFormat="1" ht="14.25" x14ac:dyDescent="0.2">
      <c r="A836" s="10"/>
      <c r="B836" s="8"/>
      <c r="R836" s="62"/>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c r="AS836" s="6"/>
      <c r="AT836" s="6"/>
      <c r="AU836" s="6"/>
      <c r="AV836" s="6"/>
      <c r="AW836" s="6"/>
      <c r="AX836" s="6"/>
      <c r="AY836" s="6"/>
      <c r="AZ836" s="6"/>
      <c r="BA836" s="6"/>
      <c r="BB836" s="6"/>
      <c r="BC836" s="6"/>
      <c r="BD836" s="6"/>
      <c r="BE836" s="6"/>
      <c r="BF836" s="6"/>
      <c r="BG836" s="6"/>
      <c r="BH836" s="6"/>
      <c r="BI836" s="6"/>
      <c r="BJ836" s="6"/>
      <c r="BK836" s="6"/>
      <c r="BL836" s="6"/>
      <c r="BM836" s="6"/>
      <c r="BN836" s="6"/>
      <c r="BO836" s="6"/>
      <c r="BP836" s="6"/>
      <c r="BQ836" s="6"/>
      <c r="BR836" s="6"/>
      <c r="BS836" s="6"/>
      <c r="BT836" s="6"/>
      <c r="BU836" s="6"/>
      <c r="BV836" s="6"/>
      <c r="BW836" s="6"/>
    </row>
    <row r="837" spans="1:75" s="9" customFormat="1" ht="14.25" x14ac:dyDescent="0.2">
      <c r="A837" s="10"/>
      <c r="B837" s="8"/>
      <c r="R837" s="62"/>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c r="AS837" s="6"/>
      <c r="AT837" s="6"/>
      <c r="AU837" s="6"/>
      <c r="AV837" s="6"/>
      <c r="AW837" s="6"/>
      <c r="AX837" s="6"/>
      <c r="AY837" s="6"/>
      <c r="AZ837" s="6"/>
      <c r="BA837" s="6"/>
      <c r="BB837" s="6"/>
      <c r="BC837" s="6"/>
      <c r="BD837" s="6"/>
      <c r="BE837" s="6"/>
      <c r="BF837" s="6"/>
      <c r="BG837" s="6"/>
      <c r="BH837" s="6"/>
      <c r="BI837" s="6"/>
      <c r="BJ837" s="6"/>
      <c r="BK837" s="6"/>
      <c r="BL837" s="6"/>
      <c r="BM837" s="6"/>
      <c r="BN837" s="6"/>
      <c r="BO837" s="6"/>
      <c r="BP837" s="6"/>
      <c r="BQ837" s="6"/>
      <c r="BR837" s="6"/>
      <c r="BS837" s="6"/>
      <c r="BT837" s="6"/>
      <c r="BU837" s="6"/>
      <c r="BV837" s="6"/>
      <c r="BW837" s="6"/>
    </row>
    <row r="838" spans="1:75" s="9" customFormat="1" ht="14.25" x14ac:dyDescent="0.2">
      <c r="A838" s="10"/>
      <c r="B838" s="8"/>
      <c r="R838" s="62"/>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c r="AS838" s="6"/>
      <c r="AT838" s="6"/>
      <c r="AU838" s="6"/>
      <c r="AV838" s="6"/>
      <c r="AW838" s="6"/>
      <c r="AX838" s="6"/>
      <c r="AY838" s="6"/>
      <c r="AZ838" s="6"/>
      <c r="BA838" s="6"/>
      <c r="BB838" s="6"/>
      <c r="BC838" s="6"/>
      <c r="BD838" s="6"/>
      <c r="BE838" s="6"/>
      <c r="BF838" s="6"/>
      <c r="BG838" s="6"/>
      <c r="BH838" s="6"/>
      <c r="BI838" s="6"/>
      <c r="BJ838" s="6"/>
      <c r="BK838" s="6"/>
      <c r="BL838" s="6"/>
      <c r="BM838" s="6"/>
      <c r="BN838" s="6"/>
      <c r="BO838" s="6"/>
      <c r="BP838" s="6"/>
      <c r="BQ838" s="6"/>
      <c r="BR838" s="6"/>
      <c r="BS838" s="6"/>
      <c r="BT838" s="6"/>
      <c r="BU838" s="6"/>
      <c r="BV838" s="6"/>
      <c r="BW838" s="6"/>
    </row>
    <row r="839" spans="1:75" s="9" customFormat="1" ht="14.25" x14ac:dyDescent="0.2">
      <c r="A839" s="10"/>
      <c r="B839" s="8"/>
      <c r="R839" s="62"/>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c r="AS839" s="6"/>
      <c r="AT839" s="6"/>
      <c r="AU839" s="6"/>
      <c r="AV839" s="6"/>
      <c r="AW839" s="6"/>
      <c r="AX839" s="6"/>
      <c r="AY839" s="6"/>
      <c r="AZ839" s="6"/>
      <c r="BA839" s="6"/>
      <c r="BB839" s="6"/>
      <c r="BC839" s="6"/>
      <c r="BD839" s="6"/>
      <c r="BE839" s="6"/>
      <c r="BF839" s="6"/>
      <c r="BG839" s="6"/>
      <c r="BH839" s="6"/>
      <c r="BI839" s="6"/>
      <c r="BJ839" s="6"/>
      <c r="BK839" s="6"/>
      <c r="BL839" s="6"/>
      <c r="BM839" s="6"/>
      <c r="BN839" s="6"/>
      <c r="BO839" s="6"/>
      <c r="BP839" s="6"/>
      <c r="BQ839" s="6"/>
      <c r="BR839" s="6"/>
      <c r="BS839" s="6"/>
      <c r="BT839" s="6"/>
      <c r="BU839" s="6"/>
      <c r="BV839" s="6"/>
      <c r="BW839" s="6"/>
    </row>
    <row r="840" spans="1:75" s="9" customFormat="1" ht="14.25" x14ac:dyDescent="0.2">
      <c r="A840" s="10"/>
      <c r="B840" s="8"/>
      <c r="R840" s="62"/>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c r="AS840" s="6"/>
      <c r="AT840" s="6"/>
      <c r="AU840" s="6"/>
      <c r="AV840" s="6"/>
      <c r="AW840" s="6"/>
      <c r="AX840" s="6"/>
      <c r="AY840" s="6"/>
      <c r="AZ840" s="6"/>
      <c r="BA840" s="6"/>
      <c r="BB840" s="6"/>
      <c r="BC840" s="6"/>
      <c r="BD840" s="6"/>
      <c r="BE840" s="6"/>
      <c r="BF840" s="6"/>
      <c r="BG840" s="6"/>
      <c r="BH840" s="6"/>
      <c r="BI840" s="6"/>
      <c r="BJ840" s="6"/>
      <c r="BK840" s="6"/>
      <c r="BL840" s="6"/>
      <c r="BM840" s="6"/>
      <c r="BN840" s="6"/>
      <c r="BO840" s="6"/>
      <c r="BP840" s="6"/>
      <c r="BQ840" s="6"/>
      <c r="BR840" s="6"/>
      <c r="BS840" s="6"/>
      <c r="BT840" s="6"/>
      <c r="BU840" s="6"/>
      <c r="BV840" s="6"/>
      <c r="BW840" s="6"/>
    </row>
    <row r="841" spans="1:75" s="9" customFormat="1" ht="14.25" x14ac:dyDescent="0.2">
      <c r="A841" s="10"/>
      <c r="B841" s="8"/>
      <c r="R841" s="62"/>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c r="AS841" s="6"/>
      <c r="AT841" s="6"/>
      <c r="AU841" s="6"/>
      <c r="AV841" s="6"/>
      <c r="AW841" s="6"/>
      <c r="AX841" s="6"/>
      <c r="AY841" s="6"/>
      <c r="AZ841" s="6"/>
      <c r="BA841" s="6"/>
      <c r="BB841" s="6"/>
      <c r="BC841" s="6"/>
      <c r="BD841" s="6"/>
      <c r="BE841" s="6"/>
      <c r="BF841" s="6"/>
      <c r="BG841" s="6"/>
      <c r="BH841" s="6"/>
      <c r="BI841" s="6"/>
      <c r="BJ841" s="6"/>
      <c r="BK841" s="6"/>
      <c r="BL841" s="6"/>
      <c r="BM841" s="6"/>
      <c r="BN841" s="6"/>
      <c r="BO841" s="6"/>
      <c r="BP841" s="6"/>
      <c r="BQ841" s="6"/>
      <c r="BR841" s="6"/>
      <c r="BS841" s="6"/>
      <c r="BT841" s="6"/>
      <c r="BU841" s="6"/>
      <c r="BV841" s="6"/>
      <c r="BW841" s="6"/>
    </row>
    <row r="842" spans="1:75" s="9" customFormat="1" ht="14.25" x14ac:dyDescent="0.2">
      <c r="A842" s="10"/>
      <c r="B842" s="8"/>
      <c r="R842" s="62"/>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6"/>
      <c r="BB842" s="6"/>
      <c r="BC842" s="6"/>
      <c r="BD842" s="6"/>
      <c r="BE842" s="6"/>
      <c r="BF842" s="6"/>
      <c r="BG842" s="6"/>
      <c r="BH842" s="6"/>
      <c r="BI842" s="6"/>
      <c r="BJ842" s="6"/>
      <c r="BK842" s="6"/>
      <c r="BL842" s="6"/>
      <c r="BM842" s="6"/>
      <c r="BN842" s="6"/>
      <c r="BO842" s="6"/>
      <c r="BP842" s="6"/>
      <c r="BQ842" s="6"/>
      <c r="BR842" s="6"/>
      <c r="BS842" s="6"/>
      <c r="BT842" s="6"/>
      <c r="BU842" s="6"/>
      <c r="BV842" s="6"/>
      <c r="BW842" s="6"/>
    </row>
    <row r="843" spans="1:75" s="9" customFormat="1" ht="14.25" x14ac:dyDescent="0.2">
      <c r="A843" s="10"/>
      <c r="B843" s="8"/>
      <c r="R843" s="62"/>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c r="AS843" s="6"/>
      <c r="AT843" s="6"/>
      <c r="AU843" s="6"/>
      <c r="AV843" s="6"/>
      <c r="AW843" s="6"/>
      <c r="AX843" s="6"/>
      <c r="AY843" s="6"/>
      <c r="AZ843" s="6"/>
      <c r="BA843" s="6"/>
      <c r="BB843" s="6"/>
      <c r="BC843" s="6"/>
      <c r="BD843" s="6"/>
      <c r="BE843" s="6"/>
      <c r="BF843" s="6"/>
      <c r="BG843" s="6"/>
      <c r="BH843" s="6"/>
      <c r="BI843" s="6"/>
      <c r="BJ843" s="6"/>
      <c r="BK843" s="6"/>
      <c r="BL843" s="6"/>
      <c r="BM843" s="6"/>
      <c r="BN843" s="6"/>
      <c r="BO843" s="6"/>
      <c r="BP843" s="6"/>
      <c r="BQ843" s="6"/>
      <c r="BR843" s="6"/>
      <c r="BS843" s="6"/>
      <c r="BT843" s="6"/>
      <c r="BU843" s="6"/>
      <c r="BV843" s="6"/>
      <c r="BW843" s="6"/>
    </row>
    <row r="844" spans="1:75" s="9" customFormat="1" ht="14.25" x14ac:dyDescent="0.2">
      <c r="A844" s="10"/>
      <c r="B844" s="8"/>
      <c r="R844" s="62"/>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c r="AS844" s="6"/>
      <c r="AT844" s="6"/>
      <c r="AU844" s="6"/>
      <c r="AV844" s="6"/>
      <c r="AW844" s="6"/>
      <c r="AX844" s="6"/>
      <c r="AY844" s="6"/>
      <c r="AZ844" s="6"/>
      <c r="BA844" s="6"/>
      <c r="BB844" s="6"/>
      <c r="BC844" s="6"/>
      <c r="BD844" s="6"/>
      <c r="BE844" s="6"/>
      <c r="BF844" s="6"/>
      <c r="BG844" s="6"/>
      <c r="BH844" s="6"/>
      <c r="BI844" s="6"/>
      <c r="BJ844" s="6"/>
      <c r="BK844" s="6"/>
      <c r="BL844" s="6"/>
      <c r="BM844" s="6"/>
      <c r="BN844" s="6"/>
      <c r="BO844" s="6"/>
      <c r="BP844" s="6"/>
      <c r="BQ844" s="6"/>
      <c r="BR844" s="6"/>
      <c r="BS844" s="6"/>
      <c r="BT844" s="6"/>
      <c r="BU844" s="6"/>
      <c r="BV844" s="6"/>
      <c r="BW844" s="6"/>
    </row>
    <row r="845" spans="1:75" s="9" customFormat="1" ht="14.25" x14ac:dyDescent="0.2">
      <c r="A845" s="10"/>
      <c r="B845" s="8"/>
      <c r="R845" s="62"/>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c r="AS845" s="6"/>
      <c r="AT845" s="6"/>
      <c r="AU845" s="6"/>
      <c r="AV845" s="6"/>
      <c r="AW845" s="6"/>
      <c r="AX845" s="6"/>
      <c r="AY845" s="6"/>
      <c r="AZ845" s="6"/>
      <c r="BA845" s="6"/>
      <c r="BB845" s="6"/>
      <c r="BC845" s="6"/>
      <c r="BD845" s="6"/>
      <c r="BE845" s="6"/>
      <c r="BF845" s="6"/>
      <c r="BG845" s="6"/>
      <c r="BH845" s="6"/>
      <c r="BI845" s="6"/>
      <c r="BJ845" s="6"/>
      <c r="BK845" s="6"/>
      <c r="BL845" s="6"/>
      <c r="BM845" s="6"/>
      <c r="BN845" s="6"/>
      <c r="BO845" s="6"/>
      <c r="BP845" s="6"/>
      <c r="BQ845" s="6"/>
      <c r="BR845" s="6"/>
      <c r="BS845" s="6"/>
      <c r="BT845" s="6"/>
      <c r="BU845" s="6"/>
      <c r="BV845" s="6"/>
      <c r="BW845" s="6"/>
    </row>
    <row r="846" spans="1:75" s="9" customFormat="1" ht="14.25" x14ac:dyDescent="0.2">
      <c r="A846" s="10"/>
      <c r="B846" s="8"/>
      <c r="R846" s="62"/>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c r="AS846" s="6"/>
      <c r="AT846" s="6"/>
      <c r="AU846" s="6"/>
      <c r="AV846" s="6"/>
      <c r="AW846" s="6"/>
      <c r="AX846" s="6"/>
      <c r="AY846" s="6"/>
      <c r="AZ846" s="6"/>
      <c r="BA846" s="6"/>
      <c r="BB846" s="6"/>
      <c r="BC846" s="6"/>
      <c r="BD846" s="6"/>
      <c r="BE846" s="6"/>
      <c r="BF846" s="6"/>
      <c r="BG846" s="6"/>
      <c r="BH846" s="6"/>
      <c r="BI846" s="6"/>
      <c r="BJ846" s="6"/>
      <c r="BK846" s="6"/>
      <c r="BL846" s="6"/>
      <c r="BM846" s="6"/>
      <c r="BN846" s="6"/>
      <c r="BO846" s="6"/>
      <c r="BP846" s="6"/>
      <c r="BQ846" s="6"/>
      <c r="BR846" s="6"/>
      <c r="BS846" s="6"/>
      <c r="BT846" s="6"/>
      <c r="BU846" s="6"/>
      <c r="BV846" s="6"/>
      <c r="BW846" s="6"/>
    </row>
    <row r="847" spans="1:75" s="9" customFormat="1" ht="14.25" x14ac:dyDescent="0.2">
      <c r="A847" s="10"/>
      <c r="B847" s="8"/>
      <c r="R847" s="62"/>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c r="AS847" s="6"/>
      <c r="AT847" s="6"/>
      <c r="AU847" s="6"/>
      <c r="AV847" s="6"/>
      <c r="AW847" s="6"/>
      <c r="AX847" s="6"/>
      <c r="AY847" s="6"/>
      <c r="AZ847" s="6"/>
      <c r="BA847" s="6"/>
      <c r="BB847" s="6"/>
      <c r="BC847" s="6"/>
      <c r="BD847" s="6"/>
      <c r="BE847" s="6"/>
      <c r="BF847" s="6"/>
      <c r="BG847" s="6"/>
      <c r="BH847" s="6"/>
      <c r="BI847" s="6"/>
      <c r="BJ847" s="6"/>
      <c r="BK847" s="6"/>
      <c r="BL847" s="6"/>
      <c r="BM847" s="6"/>
      <c r="BN847" s="6"/>
      <c r="BO847" s="6"/>
      <c r="BP847" s="6"/>
      <c r="BQ847" s="6"/>
      <c r="BR847" s="6"/>
      <c r="BS847" s="6"/>
      <c r="BT847" s="6"/>
      <c r="BU847" s="6"/>
      <c r="BV847" s="6"/>
      <c r="BW847" s="6"/>
    </row>
    <row r="848" spans="1:75" s="9" customFormat="1" ht="14.25" x14ac:dyDescent="0.2">
      <c r="A848" s="10"/>
      <c r="B848" s="8"/>
      <c r="R848" s="62"/>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c r="AS848" s="6"/>
      <c r="AT848" s="6"/>
      <c r="AU848" s="6"/>
      <c r="AV848" s="6"/>
      <c r="AW848" s="6"/>
      <c r="AX848" s="6"/>
      <c r="AY848" s="6"/>
      <c r="AZ848" s="6"/>
      <c r="BA848" s="6"/>
      <c r="BB848" s="6"/>
      <c r="BC848" s="6"/>
      <c r="BD848" s="6"/>
      <c r="BE848" s="6"/>
      <c r="BF848" s="6"/>
      <c r="BG848" s="6"/>
      <c r="BH848" s="6"/>
      <c r="BI848" s="6"/>
      <c r="BJ848" s="6"/>
      <c r="BK848" s="6"/>
      <c r="BL848" s="6"/>
      <c r="BM848" s="6"/>
      <c r="BN848" s="6"/>
      <c r="BO848" s="6"/>
      <c r="BP848" s="6"/>
      <c r="BQ848" s="6"/>
      <c r="BR848" s="6"/>
      <c r="BS848" s="6"/>
      <c r="BT848" s="6"/>
      <c r="BU848" s="6"/>
      <c r="BV848" s="6"/>
      <c r="BW848" s="6"/>
    </row>
    <row r="849" spans="1:75" s="9" customFormat="1" ht="14.25" x14ac:dyDescent="0.2">
      <c r="A849" s="10"/>
      <c r="B849" s="8"/>
      <c r="R849" s="62"/>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c r="AS849" s="6"/>
      <c r="AT849" s="6"/>
      <c r="AU849" s="6"/>
      <c r="AV849" s="6"/>
      <c r="AW849" s="6"/>
      <c r="AX849" s="6"/>
      <c r="AY849" s="6"/>
      <c r="AZ849" s="6"/>
      <c r="BA849" s="6"/>
      <c r="BB849" s="6"/>
      <c r="BC849" s="6"/>
      <c r="BD849" s="6"/>
      <c r="BE849" s="6"/>
      <c r="BF849" s="6"/>
      <c r="BG849" s="6"/>
      <c r="BH849" s="6"/>
      <c r="BI849" s="6"/>
      <c r="BJ849" s="6"/>
      <c r="BK849" s="6"/>
      <c r="BL849" s="6"/>
      <c r="BM849" s="6"/>
      <c r="BN849" s="6"/>
      <c r="BO849" s="6"/>
      <c r="BP849" s="6"/>
      <c r="BQ849" s="6"/>
      <c r="BR849" s="6"/>
      <c r="BS849" s="6"/>
      <c r="BT849" s="6"/>
      <c r="BU849" s="6"/>
      <c r="BV849" s="6"/>
      <c r="BW849" s="6"/>
    </row>
    <row r="850" spans="1:75" s="9" customFormat="1" ht="14.25" x14ac:dyDescent="0.2">
      <c r="A850" s="10"/>
      <c r="B850" s="8"/>
      <c r="R850" s="62"/>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c r="AS850" s="6"/>
      <c r="AT850" s="6"/>
      <c r="AU850" s="6"/>
      <c r="AV850" s="6"/>
      <c r="AW850" s="6"/>
      <c r="AX850" s="6"/>
      <c r="AY850" s="6"/>
      <c r="AZ850" s="6"/>
      <c r="BA850" s="6"/>
      <c r="BB850" s="6"/>
      <c r="BC850" s="6"/>
      <c r="BD850" s="6"/>
      <c r="BE850" s="6"/>
      <c r="BF850" s="6"/>
      <c r="BG850" s="6"/>
      <c r="BH850" s="6"/>
      <c r="BI850" s="6"/>
      <c r="BJ850" s="6"/>
      <c r="BK850" s="6"/>
      <c r="BL850" s="6"/>
      <c r="BM850" s="6"/>
      <c r="BN850" s="6"/>
      <c r="BO850" s="6"/>
      <c r="BP850" s="6"/>
      <c r="BQ850" s="6"/>
      <c r="BR850" s="6"/>
      <c r="BS850" s="6"/>
      <c r="BT850" s="6"/>
      <c r="BU850" s="6"/>
      <c r="BV850" s="6"/>
      <c r="BW850" s="6"/>
    </row>
    <row r="851" spans="1:75" s="9" customFormat="1" ht="14.25" x14ac:dyDescent="0.2">
      <c r="A851" s="10"/>
      <c r="B851" s="8"/>
      <c r="R851" s="62"/>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c r="AS851" s="6"/>
      <c r="AT851" s="6"/>
      <c r="AU851" s="6"/>
      <c r="AV851" s="6"/>
      <c r="AW851" s="6"/>
      <c r="AX851" s="6"/>
      <c r="AY851" s="6"/>
      <c r="AZ851" s="6"/>
      <c r="BA851" s="6"/>
      <c r="BB851" s="6"/>
      <c r="BC851" s="6"/>
      <c r="BD851" s="6"/>
      <c r="BE851" s="6"/>
      <c r="BF851" s="6"/>
      <c r="BG851" s="6"/>
      <c r="BH851" s="6"/>
      <c r="BI851" s="6"/>
      <c r="BJ851" s="6"/>
      <c r="BK851" s="6"/>
      <c r="BL851" s="6"/>
      <c r="BM851" s="6"/>
      <c r="BN851" s="6"/>
      <c r="BO851" s="6"/>
      <c r="BP851" s="6"/>
      <c r="BQ851" s="6"/>
      <c r="BR851" s="6"/>
      <c r="BS851" s="6"/>
      <c r="BT851" s="6"/>
      <c r="BU851" s="6"/>
      <c r="BV851" s="6"/>
      <c r="BW851" s="6"/>
    </row>
    <row r="852" spans="1:75" s="9" customFormat="1" ht="14.25" x14ac:dyDescent="0.2">
      <c r="A852" s="10"/>
      <c r="B852" s="8"/>
      <c r="R852" s="62"/>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c r="AS852" s="6"/>
      <c r="AT852" s="6"/>
      <c r="AU852" s="6"/>
      <c r="AV852" s="6"/>
      <c r="AW852" s="6"/>
      <c r="AX852" s="6"/>
      <c r="AY852" s="6"/>
      <c r="AZ852" s="6"/>
      <c r="BA852" s="6"/>
      <c r="BB852" s="6"/>
      <c r="BC852" s="6"/>
      <c r="BD852" s="6"/>
      <c r="BE852" s="6"/>
      <c r="BF852" s="6"/>
      <c r="BG852" s="6"/>
      <c r="BH852" s="6"/>
      <c r="BI852" s="6"/>
      <c r="BJ852" s="6"/>
      <c r="BK852" s="6"/>
      <c r="BL852" s="6"/>
      <c r="BM852" s="6"/>
      <c r="BN852" s="6"/>
      <c r="BO852" s="6"/>
      <c r="BP852" s="6"/>
      <c r="BQ852" s="6"/>
      <c r="BR852" s="6"/>
      <c r="BS852" s="6"/>
      <c r="BT852" s="6"/>
      <c r="BU852" s="6"/>
      <c r="BV852" s="6"/>
      <c r="BW852" s="6"/>
    </row>
    <row r="853" spans="1:75" s="9" customFormat="1" ht="14.25" x14ac:dyDescent="0.2">
      <c r="A853" s="10"/>
      <c r="B853" s="8"/>
      <c r="R853" s="62"/>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c r="AS853" s="6"/>
      <c r="AT853" s="6"/>
      <c r="AU853" s="6"/>
      <c r="AV853" s="6"/>
      <c r="AW853" s="6"/>
      <c r="AX853" s="6"/>
      <c r="AY853" s="6"/>
      <c r="AZ853" s="6"/>
      <c r="BA853" s="6"/>
      <c r="BB853" s="6"/>
      <c r="BC853" s="6"/>
      <c r="BD853" s="6"/>
      <c r="BE853" s="6"/>
      <c r="BF853" s="6"/>
      <c r="BG853" s="6"/>
      <c r="BH853" s="6"/>
      <c r="BI853" s="6"/>
      <c r="BJ853" s="6"/>
      <c r="BK853" s="6"/>
      <c r="BL853" s="6"/>
      <c r="BM853" s="6"/>
      <c r="BN853" s="6"/>
      <c r="BO853" s="6"/>
      <c r="BP853" s="6"/>
      <c r="BQ853" s="6"/>
      <c r="BR853" s="6"/>
      <c r="BS853" s="6"/>
      <c r="BT853" s="6"/>
      <c r="BU853" s="6"/>
      <c r="BV853" s="6"/>
      <c r="BW853" s="6"/>
    </row>
    <row r="854" spans="1:75" s="9" customFormat="1" ht="14.25" x14ac:dyDescent="0.2">
      <c r="A854" s="10"/>
      <c r="B854" s="8"/>
      <c r="R854" s="62"/>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c r="AS854" s="6"/>
      <c r="AT854" s="6"/>
      <c r="AU854" s="6"/>
      <c r="AV854" s="6"/>
      <c r="AW854" s="6"/>
      <c r="AX854" s="6"/>
      <c r="AY854" s="6"/>
      <c r="AZ854" s="6"/>
      <c r="BA854" s="6"/>
      <c r="BB854" s="6"/>
      <c r="BC854" s="6"/>
      <c r="BD854" s="6"/>
      <c r="BE854" s="6"/>
      <c r="BF854" s="6"/>
      <c r="BG854" s="6"/>
      <c r="BH854" s="6"/>
      <c r="BI854" s="6"/>
      <c r="BJ854" s="6"/>
      <c r="BK854" s="6"/>
      <c r="BL854" s="6"/>
      <c r="BM854" s="6"/>
      <c r="BN854" s="6"/>
      <c r="BO854" s="6"/>
      <c r="BP854" s="6"/>
      <c r="BQ854" s="6"/>
      <c r="BR854" s="6"/>
      <c r="BS854" s="6"/>
      <c r="BT854" s="6"/>
      <c r="BU854" s="6"/>
      <c r="BV854" s="6"/>
      <c r="BW854" s="6"/>
    </row>
    <row r="855" spans="1:75" s="9" customFormat="1" ht="14.25" x14ac:dyDescent="0.2">
      <c r="A855" s="10"/>
      <c r="B855" s="8"/>
      <c r="R855" s="62"/>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c r="AS855" s="6"/>
      <c r="AT855" s="6"/>
      <c r="AU855" s="6"/>
      <c r="AV855" s="6"/>
      <c r="AW855" s="6"/>
      <c r="AX855" s="6"/>
      <c r="AY855" s="6"/>
      <c r="AZ855" s="6"/>
      <c r="BA855" s="6"/>
      <c r="BB855" s="6"/>
      <c r="BC855" s="6"/>
      <c r="BD855" s="6"/>
      <c r="BE855" s="6"/>
      <c r="BF855" s="6"/>
      <c r="BG855" s="6"/>
      <c r="BH855" s="6"/>
      <c r="BI855" s="6"/>
      <c r="BJ855" s="6"/>
      <c r="BK855" s="6"/>
      <c r="BL855" s="6"/>
      <c r="BM855" s="6"/>
      <c r="BN855" s="6"/>
      <c r="BO855" s="6"/>
      <c r="BP855" s="6"/>
      <c r="BQ855" s="6"/>
      <c r="BR855" s="6"/>
      <c r="BS855" s="6"/>
      <c r="BT855" s="6"/>
      <c r="BU855" s="6"/>
      <c r="BV855" s="6"/>
      <c r="BW855" s="6"/>
    </row>
    <row r="856" spans="1:75" s="9" customFormat="1" ht="14.25" x14ac:dyDescent="0.2">
      <c r="A856" s="10"/>
      <c r="B856" s="8"/>
      <c r="R856" s="62"/>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c r="AS856" s="6"/>
      <c r="AT856" s="6"/>
      <c r="AU856" s="6"/>
      <c r="AV856" s="6"/>
      <c r="AW856" s="6"/>
      <c r="AX856" s="6"/>
      <c r="AY856" s="6"/>
      <c r="AZ856" s="6"/>
      <c r="BA856" s="6"/>
      <c r="BB856" s="6"/>
      <c r="BC856" s="6"/>
      <c r="BD856" s="6"/>
      <c r="BE856" s="6"/>
      <c r="BF856" s="6"/>
      <c r="BG856" s="6"/>
      <c r="BH856" s="6"/>
      <c r="BI856" s="6"/>
      <c r="BJ856" s="6"/>
      <c r="BK856" s="6"/>
      <c r="BL856" s="6"/>
      <c r="BM856" s="6"/>
      <c r="BN856" s="6"/>
      <c r="BO856" s="6"/>
      <c r="BP856" s="6"/>
      <c r="BQ856" s="6"/>
      <c r="BR856" s="6"/>
      <c r="BS856" s="6"/>
      <c r="BT856" s="6"/>
      <c r="BU856" s="6"/>
      <c r="BV856" s="6"/>
      <c r="BW856" s="6"/>
    </row>
    <row r="857" spans="1:75" s="9" customFormat="1" ht="14.25" x14ac:dyDescent="0.2">
      <c r="A857" s="10"/>
      <c r="B857" s="8"/>
      <c r="R857" s="62"/>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c r="AS857" s="6"/>
      <c r="AT857" s="6"/>
      <c r="AU857" s="6"/>
      <c r="AV857" s="6"/>
      <c r="AW857" s="6"/>
      <c r="AX857" s="6"/>
      <c r="AY857" s="6"/>
      <c r="AZ857" s="6"/>
      <c r="BA857" s="6"/>
      <c r="BB857" s="6"/>
      <c r="BC857" s="6"/>
      <c r="BD857" s="6"/>
      <c r="BE857" s="6"/>
      <c r="BF857" s="6"/>
      <c r="BG857" s="6"/>
      <c r="BH857" s="6"/>
      <c r="BI857" s="6"/>
      <c r="BJ857" s="6"/>
      <c r="BK857" s="6"/>
      <c r="BL857" s="6"/>
      <c r="BM857" s="6"/>
      <c r="BN857" s="6"/>
      <c r="BO857" s="6"/>
      <c r="BP857" s="6"/>
      <c r="BQ857" s="6"/>
      <c r="BR857" s="6"/>
      <c r="BS857" s="6"/>
      <c r="BT857" s="6"/>
      <c r="BU857" s="6"/>
      <c r="BV857" s="6"/>
      <c r="BW857" s="6"/>
    </row>
    <row r="858" spans="1:75" s="9" customFormat="1" ht="14.25" x14ac:dyDescent="0.2">
      <c r="A858" s="10"/>
      <c r="B858" s="8"/>
      <c r="R858" s="62"/>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c r="AS858" s="6"/>
      <c r="AT858" s="6"/>
      <c r="AU858" s="6"/>
      <c r="AV858" s="6"/>
      <c r="AW858" s="6"/>
      <c r="AX858" s="6"/>
      <c r="AY858" s="6"/>
      <c r="AZ858" s="6"/>
      <c r="BA858" s="6"/>
      <c r="BB858" s="6"/>
      <c r="BC858" s="6"/>
      <c r="BD858" s="6"/>
      <c r="BE858" s="6"/>
      <c r="BF858" s="6"/>
      <c r="BG858" s="6"/>
      <c r="BH858" s="6"/>
      <c r="BI858" s="6"/>
      <c r="BJ858" s="6"/>
      <c r="BK858" s="6"/>
      <c r="BL858" s="6"/>
      <c r="BM858" s="6"/>
      <c r="BN858" s="6"/>
      <c r="BO858" s="6"/>
      <c r="BP858" s="6"/>
      <c r="BQ858" s="6"/>
      <c r="BR858" s="6"/>
      <c r="BS858" s="6"/>
      <c r="BT858" s="6"/>
      <c r="BU858" s="6"/>
      <c r="BV858" s="6"/>
      <c r="BW858" s="6"/>
    </row>
    <row r="859" spans="1:75" s="9" customFormat="1" ht="14.25" x14ac:dyDescent="0.2">
      <c r="A859" s="10"/>
      <c r="B859" s="8"/>
      <c r="R859" s="62"/>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c r="AS859" s="6"/>
      <c r="AT859" s="6"/>
      <c r="AU859" s="6"/>
      <c r="AV859" s="6"/>
      <c r="AW859" s="6"/>
      <c r="AX859" s="6"/>
      <c r="AY859" s="6"/>
      <c r="AZ859" s="6"/>
      <c r="BA859" s="6"/>
      <c r="BB859" s="6"/>
      <c r="BC859" s="6"/>
      <c r="BD859" s="6"/>
      <c r="BE859" s="6"/>
      <c r="BF859" s="6"/>
      <c r="BG859" s="6"/>
      <c r="BH859" s="6"/>
      <c r="BI859" s="6"/>
      <c r="BJ859" s="6"/>
      <c r="BK859" s="6"/>
      <c r="BL859" s="6"/>
      <c r="BM859" s="6"/>
      <c r="BN859" s="6"/>
      <c r="BO859" s="6"/>
      <c r="BP859" s="6"/>
      <c r="BQ859" s="6"/>
      <c r="BR859" s="6"/>
      <c r="BS859" s="6"/>
      <c r="BT859" s="6"/>
      <c r="BU859" s="6"/>
      <c r="BV859" s="6"/>
      <c r="BW859" s="6"/>
    </row>
    <row r="860" spans="1:75" s="9" customFormat="1" ht="14.25" x14ac:dyDescent="0.2">
      <c r="A860" s="10"/>
      <c r="B860" s="8"/>
      <c r="R860" s="62"/>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c r="AS860" s="6"/>
      <c r="AT860" s="6"/>
      <c r="AU860" s="6"/>
      <c r="AV860" s="6"/>
      <c r="AW860" s="6"/>
      <c r="AX860" s="6"/>
      <c r="AY860" s="6"/>
      <c r="AZ860" s="6"/>
      <c r="BA860" s="6"/>
      <c r="BB860" s="6"/>
      <c r="BC860" s="6"/>
      <c r="BD860" s="6"/>
      <c r="BE860" s="6"/>
      <c r="BF860" s="6"/>
      <c r="BG860" s="6"/>
      <c r="BH860" s="6"/>
      <c r="BI860" s="6"/>
      <c r="BJ860" s="6"/>
      <c r="BK860" s="6"/>
      <c r="BL860" s="6"/>
      <c r="BM860" s="6"/>
      <c r="BN860" s="6"/>
      <c r="BO860" s="6"/>
      <c r="BP860" s="6"/>
      <c r="BQ860" s="6"/>
      <c r="BR860" s="6"/>
      <c r="BS860" s="6"/>
      <c r="BT860" s="6"/>
      <c r="BU860" s="6"/>
      <c r="BV860" s="6"/>
      <c r="BW860" s="6"/>
    </row>
    <row r="861" spans="1:75" s="9" customFormat="1" ht="14.25" x14ac:dyDescent="0.2">
      <c r="A861" s="10"/>
      <c r="B861" s="8"/>
      <c r="R861" s="62"/>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c r="AS861" s="6"/>
      <c r="AT861" s="6"/>
      <c r="AU861" s="6"/>
      <c r="AV861" s="6"/>
      <c r="AW861" s="6"/>
      <c r="AX861" s="6"/>
      <c r="AY861" s="6"/>
      <c r="AZ861" s="6"/>
      <c r="BA861" s="6"/>
      <c r="BB861" s="6"/>
      <c r="BC861" s="6"/>
      <c r="BD861" s="6"/>
      <c r="BE861" s="6"/>
      <c r="BF861" s="6"/>
      <c r="BG861" s="6"/>
      <c r="BH861" s="6"/>
      <c r="BI861" s="6"/>
      <c r="BJ861" s="6"/>
      <c r="BK861" s="6"/>
      <c r="BL861" s="6"/>
      <c r="BM861" s="6"/>
      <c r="BN861" s="6"/>
      <c r="BO861" s="6"/>
      <c r="BP861" s="6"/>
      <c r="BQ861" s="6"/>
      <c r="BR861" s="6"/>
      <c r="BS861" s="6"/>
      <c r="BT861" s="6"/>
      <c r="BU861" s="6"/>
      <c r="BV861" s="6"/>
      <c r="BW861" s="6"/>
    </row>
    <row r="862" spans="1:75" s="9" customFormat="1" ht="14.25" x14ac:dyDescent="0.2">
      <c r="A862" s="10"/>
      <c r="B862" s="8"/>
      <c r="R862" s="62"/>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c r="AS862" s="6"/>
      <c r="AT862" s="6"/>
      <c r="AU862" s="6"/>
      <c r="AV862" s="6"/>
      <c r="AW862" s="6"/>
      <c r="AX862" s="6"/>
      <c r="AY862" s="6"/>
      <c r="AZ862" s="6"/>
      <c r="BA862" s="6"/>
      <c r="BB862" s="6"/>
      <c r="BC862" s="6"/>
      <c r="BD862" s="6"/>
      <c r="BE862" s="6"/>
      <c r="BF862" s="6"/>
      <c r="BG862" s="6"/>
      <c r="BH862" s="6"/>
      <c r="BI862" s="6"/>
      <c r="BJ862" s="6"/>
      <c r="BK862" s="6"/>
      <c r="BL862" s="6"/>
      <c r="BM862" s="6"/>
      <c r="BN862" s="6"/>
      <c r="BO862" s="6"/>
      <c r="BP862" s="6"/>
      <c r="BQ862" s="6"/>
      <c r="BR862" s="6"/>
      <c r="BS862" s="6"/>
      <c r="BT862" s="6"/>
      <c r="BU862" s="6"/>
      <c r="BV862" s="6"/>
      <c r="BW862" s="6"/>
    </row>
    <row r="863" spans="1:75" s="9" customFormat="1" ht="14.25" x14ac:dyDescent="0.2">
      <c r="A863" s="10"/>
      <c r="B863" s="8"/>
      <c r="R863" s="62"/>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c r="AS863" s="6"/>
      <c r="AT863" s="6"/>
      <c r="AU863" s="6"/>
      <c r="AV863" s="6"/>
      <c r="AW863" s="6"/>
      <c r="AX863" s="6"/>
      <c r="AY863" s="6"/>
      <c r="AZ863" s="6"/>
      <c r="BA863" s="6"/>
      <c r="BB863" s="6"/>
      <c r="BC863" s="6"/>
      <c r="BD863" s="6"/>
      <c r="BE863" s="6"/>
      <c r="BF863" s="6"/>
      <c r="BG863" s="6"/>
      <c r="BH863" s="6"/>
      <c r="BI863" s="6"/>
      <c r="BJ863" s="6"/>
      <c r="BK863" s="6"/>
      <c r="BL863" s="6"/>
      <c r="BM863" s="6"/>
      <c r="BN863" s="6"/>
      <c r="BO863" s="6"/>
      <c r="BP863" s="6"/>
      <c r="BQ863" s="6"/>
      <c r="BR863" s="6"/>
      <c r="BS863" s="6"/>
      <c r="BT863" s="6"/>
      <c r="BU863" s="6"/>
      <c r="BV863" s="6"/>
      <c r="BW863" s="6"/>
    </row>
    <row r="864" spans="1:75" s="9" customFormat="1" ht="14.25" x14ac:dyDescent="0.2">
      <c r="A864" s="10"/>
      <c r="B864" s="8"/>
      <c r="R864" s="62"/>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c r="AS864" s="6"/>
      <c r="AT864" s="6"/>
      <c r="AU864" s="6"/>
      <c r="AV864" s="6"/>
      <c r="AW864" s="6"/>
      <c r="AX864" s="6"/>
      <c r="AY864" s="6"/>
      <c r="AZ864" s="6"/>
      <c r="BA864" s="6"/>
      <c r="BB864" s="6"/>
      <c r="BC864" s="6"/>
      <c r="BD864" s="6"/>
      <c r="BE864" s="6"/>
      <c r="BF864" s="6"/>
      <c r="BG864" s="6"/>
      <c r="BH864" s="6"/>
      <c r="BI864" s="6"/>
      <c r="BJ864" s="6"/>
      <c r="BK864" s="6"/>
      <c r="BL864" s="6"/>
      <c r="BM864" s="6"/>
      <c r="BN864" s="6"/>
      <c r="BO864" s="6"/>
      <c r="BP864" s="6"/>
      <c r="BQ864" s="6"/>
      <c r="BR864" s="6"/>
      <c r="BS864" s="6"/>
      <c r="BT864" s="6"/>
      <c r="BU864" s="6"/>
      <c r="BV864" s="6"/>
      <c r="BW864" s="6"/>
    </row>
    <row r="865" spans="1:75" s="9" customFormat="1" ht="14.25" x14ac:dyDescent="0.2">
      <c r="A865" s="10"/>
      <c r="B865" s="8"/>
      <c r="R865" s="62"/>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c r="AS865" s="6"/>
      <c r="AT865" s="6"/>
      <c r="AU865" s="6"/>
      <c r="AV865" s="6"/>
      <c r="AW865" s="6"/>
      <c r="AX865" s="6"/>
      <c r="AY865" s="6"/>
      <c r="AZ865" s="6"/>
      <c r="BA865" s="6"/>
      <c r="BB865" s="6"/>
      <c r="BC865" s="6"/>
      <c r="BD865" s="6"/>
      <c r="BE865" s="6"/>
      <c r="BF865" s="6"/>
      <c r="BG865" s="6"/>
      <c r="BH865" s="6"/>
      <c r="BI865" s="6"/>
      <c r="BJ865" s="6"/>
      <c r="BK865" s="6"/>
      <c r="BL865" s="6"/>
      <c r="BM865" s="6"/>
      <c r="BN865" s="6"/>
      <c r="BO865" s="6"/>
      <c r="BP865" s="6"/>
      <c r="BQ865" s="6"/>
      <c r="BR865" s="6"/>
      <c r="BS865" s="6"/>
      <c r="BT865" s="6"/>
      <c r="BU865" s="6"/>
      <c r="BV865" s="6"/>
      <c r="BW865" s="6"/>
    </row>
    <row r="866" spans="1:75" s="9" customFormat="1" ht="14.25" x14ac:dyDescent="0.2">
      <c r="A866" s="10"/>
      <c r="B866" s="8"/>
      <c r="R866" s="62"/>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c r="AS866" s="6"/>
      <c r="AT866" s="6"/>
      <c r="AU866" s="6"/>
      <c r="AV866" s="6"/>
      <c r="AW866" s="6"/>
      <c r="AX866" s="6"/>
      <c r="AY866" s="6"/>
      <c r="AZ866" s="6"/>
      <c r="BA866" s="6"/>
      <c r="BB866" s="6"/>
      <c r="BC866" s="6"/>
      <c r="BD866" s="6"/>
      <c r="BE866" s="6"/>
      <c r="BF866" s="6"/>
      <c r="BG866" s="6"/>
      <c r="BH866" s="6"/>
      <c r="BI866" s="6"/>
      <c r="BJ866" s="6"/>
      <c r="BK866" s="6"/>
      <c r="BL866" s="6"/>
      <c r="BM866" s="6"/>
      <c r="BN866" s="6"/>
      <c r="BO866" s="6"/>
      <c r="BP866" s="6"/>
      <c r="BQ866" s="6"/>
      <c r="BR866" s="6"/>
      <c r="BS866" s="6"/>
      <c r="BT866" s="6"/>
      <c r="BU866" s="6"/>
      <c r="BV866" s="6"/>
      <c r="BW866" s="6"/>
    </row>
    <row r="867" spans="1:75" s="9" customFormat="1" ht="14.25" x14ac:dyDescent="0.2">
      <c r="A867" s="10"/>
      <c r="B867" s="8"/>
      <c r="R867" s="62"/>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c r="AS867" s="6"/>
      <c r="AT867" s="6"/>
      <c r="AU867" s="6"/>
      <c r="AV867" s="6"/>
      <c r="AW867" s="6"/>
      <c r="AX867" s="6"/>
      <c r="AY867" s="6"/>
      <c r="AZ867" s="6"/>
      <c r="BA867" s="6"/>
      <c r="BB867" s="6"/>
      <c r="BC867" s="6"/>
      <c r="BD867" s="6"/>
      <c r="BE867" s="6"/>
      <c r="BF867" s="6"/>
      <c r="BG867" s="6"/>
      <c r="BH867" s="6"/>
      <c r="BI867" s="6"/>
      <c r="BJ867" s="6"/>
      <c r="BK867" s="6"/>
      <c r="BL867" s="6"/>
      <c r="BM867" s="6"/>
      <c r="BN867" s="6"/>
      <c r="BO867" s="6"/>
      <c r="BP867" s="6"/>
      <c r="BQ867" s="6"/>
      <c r="BR867" s="6"/>
      <c r="BS867" s="6"/>
      <c r="BT867" s="6"/>
      <c r="BU867" s="6"/>
      <c r="BV867" s="6"/>
      <c r="BW867" s="6"/>
    </row>
    <row r="868" spans="1:75" s="9" customFormat="1" ht="14.25" x14ac:dyDescent="0.2">
      <c r="A868" s="10"/>
      <c r="B868" s="8"/>
      <c r="R868" s="62"/>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c r="AS868" s="6"/>
      <c r="AT868" s="6"/>
      <c r="AU868" s="6"/>
      <c r="AV868" s="6"/>
      <c r="AW868" s="6"/>
      <c r="AX868" s="6"/>
      <c r="AY868" s="6"/>
      <c r="AZ868" s="6"/>
      <c r="BA868" s="6"/>
      <c r="BB868" s="6"/>
      <c r="BC868" s="6"/>
      <c r="BD868" s="6"/>
      <c r="BE868" s="6"/>
      <c r="BF868" s="6"/>
      <c r="BG868" s="6"/>
      <c r="BH868" s="6"/>
      <c r="BI868" s="6"/>
      <c r="BJ868" s="6"/>
      <c r="BK868" s="6"/>
      <c r="BL868" s="6"/>
      <c r="BM868" s="6"/>
      <c r="BN868" s="6"/>
      <c r="BO868" s="6"/>
      <c r="BP868" s="6"/>
      <c r="BQ868" s="6"/>
      <c r="BR868" s="6"/>
      <c r="BS868" s="6"/>
      <c r="BT868" s="6"/>
      <c r="BU868" s="6"/>
      <c r="BV868" s="6"/>
      <c r="BW868" s="6"/>
    </row>
    <row r="869" spans="1:75" s="9" customFormat="1" ht="14.25" x14ac:dyDescent="0.2">
      <c r="A869" s="10"/>
      <c r="B869" s="8"/>
      <c r="R869" s="62"/>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c r="AS869" s="6"/>
      <c r="AT869" s="6"/>
      <c r="AU869" s="6"/>
      <c r="AV869" s="6"/>
      <c r="AW869" s="6"/>
      <c r="AX869" s="6"/>
      <c r="AY869" s="6"/>
      <c r="AZ869" s="6"/>
      <c r="BA869" s="6"/>
      <c r="BB869" s="6"/>
      <c r="BC869" s="6"/>
      <c r="BD869" s="6"/>
      <c r="BE869" s="6"/>
      <c r="BF869" s="6"/>
      <c r="BG869" s="6"/>
      <c r="BH869" s="6"/>
      <c r="BI869" s="6"/>
      <c r="BJ869" s="6"/>
      <c r="BK869" s="6"/>
      <c r="BL869" s="6"/>
      <c r="BM869" s="6"/>
      <c r="BN869" s="6"/>
      <c r="BO869" s="6"/>
      <c r="BP869" s="6"/>
      <c r="BQ869" s="6"/>
      <c r="BR869" s="6"/>
      <c r="BS869" s="6"/>
      <c r="BT869" s="6"/>
      <c r="BU869" s="6"/>
      <c r="BV869" s="6"/>
      <c r="BW869" s="6"/>
    </row>
    <row r="870" spans="1:75" s="9" customFormat="1" ht="14.25" x14ac:dyDescent="0.2">
      <c r="A870" s="10"/>
      <c r="B870" s="8"/>
      <c r="R870" s="62"/>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c r="AS870" s="6"/>
      <c r="AT870" s="6"/>
      <c r="AU870" s="6"/>
      <c r="AV870" s="6"/>
      <c r="AW870" s="6"/>
      <c r="AX870" s="6"/>
      <c r="AY870" s="6"/>
      <c r="AZ870" s="6"/>
      <c r="BA870" s="6"/>
      <c r="BB870" s="6"/>
      <c r="BC870" s="6"/>
      <c r="BD870" s="6"/>
      <c r="BE870" s="6"/>
      <c r="BF870" s="6"/>
      <c r="BG870" s="6"/>
      <c r="BH870" s="6"/>
      <c r="BI870" s="6"/>
      <c r="BJ870" s="6"/>
      <c r="BK870" s="6"/>
      <c r="BL870" s="6"/>
      <c r="BM870" s="6"/>
      <c r="BN870" s="6"/>
      <c r="BO870" s="6"/>
      <c r="BP870" s="6"/>
      <c r="BQ870" s="6"/>
      <c r="BR870" s="6"/>
      <c r="BS870" s="6"/>
      <c r="BT870" s="6"/>
      <c r="BU870" s="6"/>
      <c r="BV870" s="6"/>
      <c r="BW870" s="6"/>
    </row>
    <row r="871" spans="1:75" s="9" customFormat="1" ht="14.25" x14ac:dyDescent="0.2">
      <c r="A871" s="10"/>
      <c r="B871" s="8"/>
      <c r="R871" s="62"/>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c r="AS871" s="6"/>
      <c r="AT871" s="6"/>
      <c r="AU871" s="6"/>
      <c r="AV871" s="6"/>
      <c r="AW871" s="6"/>
      <c r="AX871" s="6"/>
      <c r="AY871" s="6"/>
      <c r="AZ871" s="6"/>
      <c r="BA871" s="6"/>
      <c r="BB871" s="6"/>
      <c r="BC871" s="6"/>
      <c r="BD871" s="6"/>
      <c r="BE871" s="6"/>
      <c r="BF871" s="6"/>
      <c r="BG871" s="6"/>
      <c r="BH871" s="6"/>
      <c r="BI871" s="6"/>
      <c r="BJ871" s="6"/>
      <c r="BK871" s="6"/>
      <c r="BL871" s="6"/>
      <c r="BM871" s="6"/>
      <c r="BN871" s="6"/>
      <c r="BO871" s="6"/>
      <c r="BP871" s="6"/>
      <c r="BQ871" s="6"/>
      <c r="BR871" s="6"/>
      <c r="BS871" s="6"/>
      <c r="BT871" s="6"/>
      <c r="BU871" s="6"/>
      <c r="BV871" s="6"/>
      <c r="BW871" s="6"/>
    </row>
    <row r="872" spans="1:75" s="9" customFormat="1" ht="14.25" x14ac:dyDescent="0.2">
      <c r="A872" s="10"/>
      <c r="B872" s="8"/>
      <c r="R872" s="62"/>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c r="AS872" s="6"/>
      <c r="AT872" s="6"/>
      <c r="AU872" s="6"/>
      <c r="AV872" s="6"/>
      <c r="AW872" s="6"/>
      <c r="AX872" s="6"/>
      <c r="AY872" s="6"/>
      <c r="AZ872" s="6"/>
      <c r="BA872" s="6"/>
      <c r="BB872" s="6"/>
      <c r="BC872" s="6"/>
      <c r="BD872" s="6"/>
      <c r="BE872" s="6"/>
      <c r="BF872" s="6"/>
      <c r="BG872" s="6"/>
      <c r="BH872" s="6"/>
      <c r="BI872" s="6"/>
      <c r="BJ872" s="6"/>
      <c r="BK872" s="6"/>
      <c r="BL872" s="6"/>
      <c r="BM872" s="6"/>
      <c r="BN872" s="6"/>
      <c r="BO872" s="6"/>
      <c r="BP872" s="6"/>
      <c r="BQ872" s="6"/>
      <c r="BR872" s="6"/>
      <c r="BS872" s="6"/>
      <c r="BT872" s="6"/>
      <c r="BU872" s="6"/>
      <c r="BV872" s="6"/>
      <c r="BW872" s="6"/>
    </row>
    <row r="873" spans="1:75" s="9" customFormat="1" ht="14.25" x14ac:dyDescent="0.2">
      <c r="A873" s="10"/>
      <c r="B873" s="8"/>
      <c r="R873" s="62"/>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c r="AS873" s="6"/>
      <c r="AT873" s="6"/>
      <c r="AU873" s="6"/>
      <c r="AV873" s="6"/>
      <c r="AW873" s="6"/>
      <c r="AX873" s="6"/>
      <c r="AY873" s="6"/>
      <c r="AZ873" s="6"/>
      <c r="BA873" s="6"/>
      <c r="BB873" s="6"/>
      <c r="BC873" s="6"/>
      <c r="BD873" s="6"/>
      <c r="BE873" s="6"/>
      <c r="BF873" s="6"/>
      <c r="BG873" s="6"/>
      <c r="BH873" s="6"/>
      <c r="BI873" s="6"/>
      <c r="BJ873" s="6"/>
      <c r="BK873" s="6"/>
      <c r="BL873" s="6"/>
      <c r="BM873" s="6"/>
      <c r="BN873" s="6"/>
      <c r="BO873" s="6"/>
      <c r="BP873" s="6"/>
      <c r="BQ873" s="6"/>
      <c r="BR873" s="6"/>
      <c r="BS873" s="6"/>
      <c r="BT873" s="6"/>
      <c r="BU873" s="6"/>
      <c r="BV873" s="6"/>
      <c r="BW873" s="6"/>
    </row>
    <row r="874" spans="1:75" s="9" customFormat="1" ht="14.25" x14ac:dyDescent="0.2">
      <c r="A874" s="10"/>
      <c r="B874" s="8"/>
      <c r="R874" s="62"/>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c r="AS874" s="6"/>
      <c r="AT874" s="6"/>
      <c r="AU874" s="6"/>
      <c r="AV874" s="6"/>
      <c r="AW874" s="6"/>
      <c r="AX874" s="6"/>
      <c r="AY874" s="6"/>
      <c r="AZ874" s="6"/>
      <c r="BA874" s="6"/>
      <c r="BB874" s="6"/>
      <c r="BC874" s="6"/>
      <c r="BD874" s="6"/>
      <c r="BE874" s="6"/>
      <c r="BF874" s="6"/>
      <c r="BG874" s="6"/>
      <c r="BH874" s="6"/>
      <c r="BI874" s="6"/>
      <c r="BJ874" s="6"/>
      <c r="BK874" s="6"/>
      <c r="BL874" s="6"/>
      <c r="BM874" s="6"/>
      <c r="BN874" s="6"/>
      <c r="BO874" s="6"/>
      <c r="BP874" s="6"/>
      <c r="BQ874" s="6"/>
      <c r="BR874" s="6"/>
      <c r="BS874" s="6"/>
      <c r="BT874" s="6"/>
      <c r="BU874" s="6"/>
      <c r="BV874" s="6"/>
      <c r="BW874" s="6"/>
    </row>
    <row r="875" spans="1:75" s="9" customFormat="1" ht="14.25" x14ac:dyDescent="0.2">
      <c r="A875" s="10"/>
      <c r="B875" s="8"/>
      <c r="R875" s="62"/>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c r="AS875" s="6"/>
      <c r="AT875" s="6"/>
      <c r="AU875" s="6"/>
      <c r="AV875" s="6"/>
      <c r="AW875" s="6"/>
      <c r="AX875" s="6"/>
      <c r="AY875" s="6"/>
      <c r="AZ875" s="6"/>
      <c r="BA875" s="6"/>
      <c r="BB875" s="6"/>
      <c r="BC875" s="6"/>
      <c r="BD875" s="6"/>
      <c r="BE875" s="6"/>
      <c r="BF875" s="6"/>
      <c r="BG875" s="6"/>
      <c r="BH875" s="6"/>
      <c r="BI875" s="6"/>
      <c r="BJ875" s="6"/>
      <c r="BK875" s="6"/>
      <c r="BL875" s="6"/>
      <c r="BM875" s="6"/>
      <c r="BN875" s="6"/>
      <c r="BO875" s="6"/>
      <c r="BP875" s="6"/>
      <c r="BQ875" s="6"/>
      <c r="BR875" s="6"/>
      <c r="BS875" s="6"/>
      <c r="BT875" s="6"/>
      <c r="BU875" s="6"/>
      <c r="BV875" s="6"/>
      <c r="BW875" s="6"/>
    </row>
    <row r="876" spans="1:75" s="9" customFormat="1" ht="14.25" x14ac:dyDescent="0.2">
      <c r="A876" s="10"/>
      <c r="B876" s="8"/>
      <c r="R876" s="62"/>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c r="AS876" s="6"/>
      <c r="AT876" s="6"/>
      <c r="AU876" s="6"/>
      <c r="AV876" s="6"/>
      <c r="AW876" s="6"/>
      <c r="AX876" s="6"/>
      <c r="AY876" s="6"/>
      <c r="AZ876" s="6"/>
      <c r="BA876" s="6"/>
      <c r="BB876" s="6"/>
      <c r="BC876" s="6"/>
      <c r="BD876" s="6"/>
      <c r="BE876" s="6"/>
      <c r="BF876" s="6"/>
      <c r="BG876" s="6"/>
      <c r="BH876" s="6"/>
      <c r="BI876" s="6"/>
      <c r="BJ876" s="6"/>
      <c r="BK876" s="6"/>
      <c r="BL876" s="6"/>
      <c r="BM876" s="6"/>
      <c r="BN876" s="6"/>
      <c r="BO876" s="6"/>
      <c r="BP876" s="6"/>
      <c r="BQ876" s="6"/>
      <c r="BR876" s="6"/>
      <c r="BS876" s="6"/>
      <c r="BT876" s="6"/>
      <c r="BU876" s="6"/>
      <c r="BV876" s="6"/>
      <c r="BW876" s="6"/>
    </row>
    <row r="877" spans="1:75" s="9" customFormat="1" ht="14.25" x14ac:dyDescent="0.2">
      <c r="A877" s="10"/>
      <c r="B877" s="8"/>
      <c r="R877" s="62"/>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c r="AS877" s="6"/>
      <c r="AT877" s="6"/>
      <c r="AU877" s="6"/>
      <c r="AV877" s="6"/>
      <c r="AW877" s="6"/>
      <c r="AX877" s="6"/>
      <c r="AY877" s="6"/>
      <c r="AZ877" s="6"/>
      <c r="BA877" s="6"/>
      <c r="BB877" s="6"/>
      <c r="BC877" s="6"/>
      <c r="BD877" s="6"/>
      <c r="BE877" s="6"/>
      <c r="BF877" s="6"/>
      <c r="BG877" s="6"/>
      <c r="BH877" s="6"/>
      <c r="BI877" s="6"/>
      <c r="BJ877" s="6"/>
      <c r="BK877" s="6"/>
      <c r="BL877" s="6"/>
      <c r="BM877" s="6"/>
      <c r="BN877" s="6"/>
      <c r="BO877" s="6"/>
      <c r="BP877" s="6"/>
      <c r="BQ877" s="6"/>
      <c r="BR877" s="6"/>
      <c r="BS877" s="6"/>
      <c r="BT877" s="6"/>
      <c r="BU877" s="6"/>
      <c r="BV877" s="6"/>
      <c r="BW877" s="6"/>
    </row>
    <row r="878" spans="1:75" s="9" customFormat="1" ht="14.25" x14ac:dyDescent="0.2">
      <c r="A878" s="10"/>
      <c r="B878" s="8"/>
      <c r="R878" s="62"/>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c r="AS878" s="6"/>
      <c r="AT878" s="6"/>
      <c r="AU878" s="6"/>
      <c r="AV878" s="6"/>
      <c r="AW878" s="6"/>
      <c r="AX878" s="6"/>
      <c r="AY878" s="6"/>
      <c r="AZ878" s="6"/>
      <c r="BA878" s="6"/>
      <c r="BB878" s="6"/>
      <c r="BC878" s="6"/>
      <c r="BD878" s="6"/>
      <c r="BE878" s="6"/>
      <c r="BF878" s="6"/>
      <c r="BG878" s="6"/>
      <c r="BH878" s="6"/>
      <c r="BI878" s="6"/>
      <c r="BJ878" s="6"/>
      <c r="BK878" s="6"/>
      <c r="BL878" s="6"/>
      <c r="BM878" s="6"/>
      <c r="BN878" s="6"/>
      <c r="BO878" s="6"/>
      <c r="BP878" s="6"/>
      <c r="BQ878" s="6"/>
      <c r="BR878" s="6"/>
      <c r="BS878" s="6"/>
      <c r="BT878" s="6"/>
      <c r="BU878" s="6"/>
      <c r="BV878" s="6"/>
      <c r="BW878" s="6"/>
    </row>
    <row r="879" spans="1:75" s="9" customFormat="1" ht="14.25" x14ac:dyDescent="0.2">
      <c r="A879" s="10"/>
      <c r="B879" s="8"/>
      <c r="R879" s="62"/>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c r="AS879" s="6"/>
      <c r="AT879" s="6"/>
      <c r="AU879" s="6"/>
      <c r="AV879" s="6"/>
      <c r="AW879" s="6"/>
      <c r="AX879" s="6"/>
      <c r="AY879" s="6"/>
      <c r="AZ879" s="6"/>
      <c r="BA879" s="6"/>
      <c r="BB879" s="6"/>
      <c r="BC879" s="6"/>
      <c r="BD879" s="6"/>
      <c r="BE879" s="6"/>
      <c r="BF879" s="6"/>
      <c r="BG879" s="6"/>
      <c r="BH879" s="6"/>
      <c r="BI879" s="6"/>
      <c r="BJ879" s="6"/>
      <c r="BK879" s="6"/>
      <c r="BL879" s="6"/>
      <c r="BM879" s="6"/>
      <c r="BN879" s="6"/>
      <c r="BO879" s="6"/>
      <c r="BP879" s="6"/>
      <c r="BQ879" s="6"/>
      <c r="BR879" s="6"/>
      <c r="BS879" s="6"/>
      <c r="BT879" s="6"/>
      <c r="BU879" s="6"/>
      <c r="BV879" s="6"/>
      <c r="BW879" s="6"/>
    </row>
    <row r="880" spans="1:75" s="9" customFormat="1" ht="14.25" x14ac:dyDescent="0.2">
      <c r="A880" s="10"/>
      <c r="B880" s="8"/>
      <c r="R880" s="62"/>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c r="AS880" s="6"/>
      <c r="AT880" s="6"/>
      <c r="AU880" s="6"/>
      <c r="AV880" s="6"/>
      <c r="AW880" s="6"/>
      <c r="AX880" s="6"/>
      <c r="AY880" s="6"/>
      <c r="AZ880" s="6"/>
      <c r="BA880" s="6"/>
      <c r="BB880" s="6"/>
      <c r="BC880" s="6"/>
      <c r="BD880" s="6"/>
      <c r="BE880" s="6"/>
      <c r="BF880" s="6"/>
      <c r="BG880" s="6"/>
      <c r="BH880" s="6"/>
      <c r="BI880" s="6"/>
      <c r="BJ880" s="6"/>
      <c r="BK880" s="6"/>
      <c r="BL880" s="6"/>
      <c r="BM880" s="6"/>
      <c r="BN880" s="6"/>
      <c r="BO880" s="6"/>
      <c r="BP880" s="6"/>
      <c r="BQ880" s="6"/>
      <c r="BR880" s="6"/>
      <c r="BS880" s="6"/>
      <c r="BT880" s="6"/>
      <c r="BU880" s="6"/>
      <c r="BV880" s="6"/>
      <c r="BW880" s="6"/>
    </row>
    <row r="881" spans="1:75" s="9" customFormat="1" ht="14.25" x14ac:dyDescent="0.2">
      <c r="A881" s="10"/>
      <c r="B881" s="8"/>
      <c r="R881" s="62"/>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c r="AS881" s="6"/>
      <c r="AT881" s="6"/>
      <c r="AU881" s="6"/>
      <c r="AV881" s="6"/>
      <c r="AW881" s="6"/>
      <c r="AX881" s="6"/>
      <c r="AY881" s="6"/>
      <c r="AZ881" s="6"/>
      <c r="BA881" s="6"/>
      <c r="BB881" s="6"/>
      <c r="BC881" s="6"/>
      <c r="BD881" s="6"/>
      <c r="BE881" s="6"/>
      <c r="BF881" s="6"/>
      <c r="BG881" s="6"/>
      <c r="BH881" s="6"/>
      <c r="BI881" s="6"/>
      <c r="BJ881" s="6"/>
      <c r="BK881" s="6"/>
      <c r="BL881" s="6"/>
      <c r="BM881" s="6"/>
      <c r="BN881" s="6"/>
      <c r="BO881" s="6"/>
      <c r="BP881" s="6"/>
      <c r="BQ881" s="6"/>
      <c r="BR881" s="6"/>
      <c r="BS881" s="6"/>
      <c r="BT881" s="6"/>
      <c r="BU881" s="6"/>
      <c r="BV881" s="6"/>
      <c r="BW881" s="6"/>
    </row>
    <row r="882" spans="1:75" s="9" customFormat="1" ht="14.25" x14ac:dyDescent="0.2">
      <c r="A882" s="10"/>
      <c r="B882" s="8"/>
      <c r="R882" s="62"/>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c r="AS882" s="6"/>
      <c r="AT882" s="6"/>
      <c r="AU882" s="6"/>
      <c r="AV882" s="6"/>
      <c r="AW882" s="6"/>
      <c r="AX882" s="6"/>
      <c r="AY882" s="6"/>
      <c r="AZ882" s="6"/>
      <c r="BA882" s="6"/>
      <c r="BB882" s="6"/>
      <c r="BC882" s="6"/>
      <c r="BD882" s="6"/>
      <c r="BE882" s="6"/>
      <c r="BF882" s="6"/>
      <c r="BG882" s="6"/>
      <c r="BH882" s="6"/>
      <c r="BI882" s="6"/>
      <c r="BJ882" s="6"/>
      <c r="BK882" s="6"/>
      <c r="BL882" s="6"/>
      <c r="BM882" s="6"/>
      <c r="BN882" s="6"/>
      <c r="BO882" s="6"/>
      <c r="BP882" s="6"/>
      <c r="BQ882" s="6"/>
      <c r="BR882" s="6"/>
      <c r="BS882" s="6"/>
      <c r="BT882" s="6"/>
      <c r="BU882" s="6"/>
      <c r="BV882" s="6"/>
      <c r="BW882" s="6"/>
    </row>
    <row r="883" spans="1:75" s="9" customFormat="1" ht="14.25" x14ac:dyDescent="0.2">
      <c r="A883" s="10"/>
      <c r="B883" s="8"/>
      <c r="R883" s="62"/>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6"/>
      <c r="BB883" s="6"/>
      <c r="BC883" s="6"/>
      <c r="BD883" s="6"/>
      <c r="BE883" s="6"/>
      <c r="BF883" s="6"/>
      <c r="BG883" s="6"/>
      <c r="BH883" s="6"/>
      <c r="BI883" s="6"/>
      <c r="BJ883" s="6"/>
      <c r="BK883" s="6"/>
      <c r="BL883" s="6"/>
      <c r="BM883" s="6"/>
      <c r="BN883" s="6"/>
      <c r="BO883" s="6"/>
      <c r="BP883" s="6"/>
      <c r="BQ883" s="6"/>
      <c r="BR883" s="6"/>
      <c r="BS883" s="6"/>
      <c r="BT883" s="6"/>
      <c r="BU883" s="6"/>
      <c r="BV883" s="6"/>
      <c r="BW883" s="6"/>
    </row>
    <row r="884" spans="1:75" s="9" customFormat="1" ht="14.25" x14ac:dyDescent="0.2">
      <c r="A884" s="10"/>
      <c r="B884" s="8"/>
      <c r="R884" s="62"/>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c r="AS884" s="6"/>
      <c r="AT884" s="6"/>
      <c r="AU884" s="6"/>
      <c r="AV884" s="6"/>
      <c r="AW884" s="6"/>
      <c r="AX884" s="6"/>
      <c r="AY884" s="6"/>
      <c r="AZ884" s="6"/>
      <c r="BA884" s="6"/>
      <c r="BB884" s="6"/>
      <c r="BC884" s="6"/>
      <c r="BD884" s="6"/>
      <c r="BE884" s="6"/>
      <c r="BF884" s="6"/>
      <c r="BG884" s="6"/>
      <c r="BH884" s="6"/>
      <c r="BI884" s="6"/>
      <c r="BJ884" s="6"/>
      <c r="BK884" s="6"/>
      <c r="BL884" s="6"/>
      <c r="BM884" s="6"/>
      <c r="BN884" s="6"/>
      <c r="BO884" s="6"/>
      <c r="BP884" s="6"/>
      <c r="BQ884" s="6"/>
      <c r="BR884" s="6"/>
      <c r="BS884" s="6"/>
      <c r="BT884" s="6"/>
      <c r="BU884" s="6"/>
      <c r="BV884" s="6"/>
      <c r="BW884" s="6"/>
    </row>
    <row r="885" spans="1:75" s="9" customFormat="1" ht="14.25" x14ac:dyDescent="0.2">
      <c r="A885" s="10"/>
      <c r="B885" s="8"/>
      <c r="R885" s="62"/>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c r="AS885" s="6"/>
      <c r="AT885" s="6"/>
      <c r="AU885" s="6"/>
      <c r="AV885" s="6"/>
      <c r="AW885" s="6"/>
      <c r="AX885" s="6"/>
      <c r="AY885" s="6"/>
      <c r="AZ885" s="6"/>
      <c r="BA885" s="6"/>
      <c r="BB885" s="6"/>
      <c r="BC885" s="6"/>
      <c r="BD885" s="6"/>
      <c r="BE885" s="6"/>
      <c r="BF885" s="6"/>
      <c r="BG885" s="6"/>
      <c r="BH885" s="6"/>
      <c r="BI885" s="6"/>
      <c r="BJ885" s="6"/>
      <c r="BK885" s="6"/>
      <c r="BL885" s="6"/>
      <c r="BM885" s="6"/>
      <c r="BN885" s="6"/>
      <c r="BO885" s="6"/>
      <c r="BP885" s="6"/>
      <c r="BQ885" s="6"/>
      <c r="BR885" s="6"/>
      <c r="BS885" s="6"/>
      <c r="BT885" s="6"/>
      <c r="BU885" s="6"/>
      <c r="BV885" s="6"/>
      <c r="BW885" s="6"/>
    </row>
    <row r="886" spans="1:75" s="9" customFormat="1" ht="14.25" x14ac:dyDescent="0.2">
      <c r="A886" s="10"/>
      <c r="B886" s="8"/>
      <c r="R886" s="62"/>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c r="AS886" s="6"/>
      <c r="AT886" s="6"/>
      <c r="AU886" s="6"/>
      <c r="AV886" s="6"/>
      <c r="AW886" s="6"/>
      <c r="AX886" s="6"/>
      <c r="AY886" s="6"/>
      <c r="AZ886" s="6"/>
      <c r="BA886" s="6"/>
      <c r="BB886" s="6"/>
      <c r="BC886" s="6"/>
      <c r="BD886" s="6"/>
      <c r="BE886" s="6"/>
      <c r="BF886" s="6"/>
      <c r="BG886" s="6"/>
      <c r="BH886" s="6"/>
      <c r="BI886" s="6"/>
      <c r="BJ886" s="6"/>
      <c r="BK886" s="6"/>
      <c r="BL886" s="6"/>
      <c r="BM886" s="6"/>
      <c r="BN886" s="6"/>
      <c r="BO886" s="6"/>
      <c r="BP886" s="6"/>
      <c r="BQ886" s="6"/>
      <c r="BR886" s="6"/>
      <c r="BS886" s="6"/>
      <c r="BT886" s="6"/>
      <c r="BU886" s="6"/>
      <c r="BV886" s="6"/>
      <c r="BW886" s="6"/>
    </row>
    <row r="887" spans="1:75" s="9" customFormat="1" ht="14.25" x14ac:dyDescent="0.2">
      <c r="A887" s="10"/>
      <c r="B887" s="8"/>
      <c r="R887" s="62"/>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c r="AS887" s="6"/>
      <c r="AT887" s="6"/>
      <c r="AU887" s="6"/>
      <c r="AV887" s="6"/>
      <c r="AW887" s="6"/>
      <c r="AX887" s="6"/>
      <c r="AY887" s="6"/>
      <c r="AZ887" s="6"/>
      <c r="BA887" s="6"/>
      <c r="BB887" s="6"/>
      <c r="BC887" s="6"/>
      <c r="BD887" s="6"/>
      <c r="BE887" s="6"/>
      <c r="BF887" s="6"/>
      <c r="BG887" s="6"/>
      <c r="BH887" s="6"/>
      <c r="BI887" s="6"/>
      <c r="BJ887" s="6"/>
      <c r="BK887" s="6"/>
      <c r="BL887" s="6"/>
      <c r="BM887" s="6"/>
      <c r="BN887" s="6"/>
      <c r="BO887" s="6"/>
      <c r="BP887" s="6"/>
      <c r="BQ887" s="6"/>
      <c r="BR887" s="6"/>
      <c r="BS887" s="6"/>
      <c r="BT887" s="6"/>
      <c r="BU887" s="6"/>
      <c r="BV887" s="6"/>
      <c r="BW887" s="6"/>
    </row>
    <row r="888" spans="1:75" s="9" customFormat="1" ht="14.25" x14ac:dyDescent="0.2">
      <c r="A888" s="10"/>
      <c r="B888" s="8"/>
      <c r="R888" s="62"/>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c r="AS888" s="6"/>
      <c r="AT888" s="6"/>
      <c r="AU888" s="6"/>
      <c r="AV888" s="6"/>
      <c r="AW888" s="6"/>
      <c r="AX888" s="6"/>
      <c r="AY888" s="6"/>
      <c r="AZ888" s="6"/>
      <c r="BA888" s="6"/>
      <c r="BB888" s="6"/>
      <c r="BC888" s="6"/>
      <c r="BD888" s="6"/>
      <c r="BE888" s="6"/>
      <c r="BF888" s="6"/>
      <c r="BG888" s="6"/>
      <c r="BH888" s="6"/>
      <c r="BI888" s="6"/>
      <c r="BJ888" s="6"/>
      <c r="BK888" s="6"/>
      <c r="BL888" s="6"/>
      <c r="BM888" s="6"/>
      <c r="BN888" s="6"/>
      <c r="BO888" s="6"/>
      <c r="BP888" s="6"/>
      <c r="BQ888" s="6"/>
      <c r="BR888" s="6"/>
      <c r="BS888" s="6"/>
      <c r="BT888" s="6"/>
      <c r="BU888" s="6"/>
      <c r="BV888" s="6"/>
      <c r="BW888" s="6"/>
    </row>
    <row r="889" spans="1:75" s="9" customFormat="1" ht="14.25" x14ac:dyDescent="0.2">
      <c r="A889" s="10"/>
      <c r="B889" s="8"/>
      <c r="R889" s="62"/>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c r="AS889" s="6"/>
      <c r="AT889" s="6"/>
      <c r="AU889" s="6"/>
      <c r="AV889" s="6"/>
      <c r="AW889" s="6"/>
      <c r="AX889" s="6"/>
      <c r="AY889" s="6"/>
      <c r="AZ889" s="6"/>
      <c r="BA889" s="6"/>
      <c r="BB889" s="6"/>
      <c r="BC889" s="6"/>
      <c r="BD889" s="6"/>
      <c r="BE889" s="6"/>
      <c r="BF889" s="6"/>
      <c r="BG889" s="6"/>
      <c r="BH889" s="6"/>
      <c r="BI889" s="6"/>
      <c r="BJ889" s="6"/>
      <c r="BK889" s="6"/>
      <c r="BL889" s="6"/>
      <c r="BM889" s="6"/>
      <c r="BN889" s="6"/>
      <c r="BO889" s="6"/>
      <c r="BP889" s="6"/>
      <c r="BQ889" s="6"/>
      <c r="BR889" s="6"/>
      <c r="BS889" s="6"/>
      <c r="BT889" s="6"/>
      <c r="BU889" s="6"/>
      <c r="BV889" s="6"/>
      <c r="BW889" s="6"/>
    </row>
    <row r="890" spans="1:75" s="9" customFormat="1" ht="14.25" x14ac:dyDescent="0.2">
      <c r="A890" s="10"/>
      <c r="B890" s="8"/>
      <c r="R890" s="62"/>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c r="AS890" s="6"/>
      <c r="AT890" s="6"/>
      <c r="AU890" s="6"/>
      <c r="AV890" s="6"/>
      <c r="AW890" s="6"/>
      <c r="AX890" s="6"/>
      <c r="AY890" s="6"/>
      <c r="AZ890" s="6"/>
      <c r="BA890" s="6"/>
      <c r="BB890" s="6"/>
      <c r="BC890" s="6"/>
      <c r="BD890" s="6"/>
      <c r="BE890" s="6"/>
      <c r="BF890" s="6"/>
      <c r="BG890" s="6"/>
      <c r="BH890" s="6"/>
      <c r="BI890" s="6"/>
      <c r="BJ890" s="6"/>
      <c r="BK890" s="6"/>
      <c r="BL890" s="6"/>
      <c r="BM890" s="6"/>
      <c r="BN890" s="6"/>
      <c r="BO890" s="6"/>
      <c r="BP890" s="6"/>
      <c r="BQ890" s="6"/>
      <c r="BR890" s="6"/>
      <c r="BS890" s="6"/>
      <c r="BT890" s="6"/>
      <c r="BU890" s="6"/>
      <c r="BV890" s="6"/>
      <c r="BW890" s="6"/>
    </row>
    <row r="891" spans="1:75" s="9" customFormat="1" ht="14.25" x14ac:dyDescent="0.2">
      <c r="A891" s="10"/>
      <c r="B891" s="8"/>
      <c r="R891" s="62"/>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c r="AS891" s="6"/>
      <c r="AT891" s="6"/>
      <c r="AU891" s="6"/>
      <c r="AV891" s="6"/>
      <c r="AW891" s="6"/>
      <c r="AX891" s="6"/>
      <c r="AY891" s="6"/>
      <c r="AZ891" s="6"/>
      <c r="BA891" s="6"/>
      <c r="BB891" s="6"/>
      <c r="BC891" s="6"/>
      <c r="BD891" s="6"/>
      <c r="BE891" s="6"/>
      <c r="BF891" s="6"/>
      <c r="BG891" s="6"/>
      <c r="BH891" s="6"/>
      <c r="BI891" s="6"/>
      <c r="BJ891" s="6"/>
      <c r="BK891" s="6"/>
      <c r="BL891" s="6"/>
      <c r="BM891" s="6"/>
      <c r="BN891" s="6"/>
      <c r="BO891" s="6"/>
      <c r="BP891" s="6"/>
      <c r="BQ891" s="6"/>
      <c r="BR891" s="6"/>
      <c r="BS891" s="6"/>
      <c r="BT891" s="6"/>
      <c r="BU891" s="6"/>
      <c r="BV891" s="6"/>
      <c r="BW891" s="6"/>
    </row>
    <row r="892" spans="1:75" s="9" customFormat="1" ht="14.25" x14ac:dyDescent="0.2">
      <c r="A892" s="10"/>
      <c r="B892" s="8"/>
      <c r="R892" s="62"/>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c r="AS892" s="6"/>
      <c r="AT892" s="6"/>
      <c r="AU892" s="6"/>
      <c r="AV892" s="6"/>
      <c r="AW892" s="6"/>
      <c r="AX892" s="6"/>
      <c r="AY892" s="6"/>
      <c r="AZ892" s="6"/>
      <c r="BA892" s="6"/>
      <c r="BB892" s="6"/>
      <c r="BC892" s="6"/>
      <c r="BD892" s="6"/>
      <c r="BE892" s="6"/>
      <c r="BF892" s="6"/>
      <c r="BG892" s="6"/>
      <c r="BH892" s="6"/>
      <c r="BI892" s="6"/>
      <c r="BJ892" s="6"/>
      <c r="BK892" s="6"/>
      <c r="BL892" s="6"/>
      <c r="BM892" s="6"/>
      <c r="BN892" s="6"/>
      <c r="BO892" s="6"/>
      <c r="BP892" s="6"/>
      <c r="BQ892" s="6"/>
      <c r="BR892" s="6"/>
      <c r="BS892" s="6"/>
      <c r="BT892" s="6"/>
      <c r="BU892" s="6"/>
      <c r="BV892" s="6"/>
      <c r="BW892" s="6"/>
    </row>
    <row r="893" spans="1:75" s="9" customFormat="1" ht="14.25" x14ac:dyDescent="0.2">
      <c r="A893" s="10"/>
      <c r="B893" s="8"/>
      <c r="R893" s="62"/>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c r="AV893" s="6"/>
      <c r="AW893" s="6"/>
      <c r="AX893" s="6"/>
      <c r="AY893" s="6"/>
      <c r="AZ893" s="6"/>
      <c r="BA893" s="6"/>
      <c r="BB893" s="6"/>
      <c r="BC893" s="6"/>
      <c r="BD893" s="6"/>
      <c r="BE893" s="6"/>
      <c r="BF893" s="6"/>
      <c r="BG893" s="6"/>
      <c r="BH893" s="6"/>
      <c r="BI893" s="6"/>
      <c r="BJ893" s="6"/>
      <c r="BK893" s="6"/>
      <c r="BL893" s="6"/>
      <c r="BM893" s="6"/>
      <c r="BN893" s="6"/>
      <c r="BO893" s="6"/>
      <c r="BP893" s="6"/>
      <c r="BQ893" s="6"/>
      <c r="BR893" s="6"/>
      <c r="BS893" s="6"/>
      <c r="BT893" s="6"/>
      <c r="BU893" s="6"/>
      <c r="BV893" s="6"/>
      <c r="BW893" s="6"/>
    </row>
    <row r="894" spans="1:75" s="9" customFormat="1" ht="14.25" x14ac:dyDescent="0.2">
      <c r="A894" s="10"/>
      <c r="B894" s="8"/>
      <c r="R894" s="62"/>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c r="AW894" s="6"/>
      <c r="AX894" s="6"/>
      <c r="AY894" s="6"/>
      <c r="AZ894" s="6"/>
      <c r="BA894" s="6"/>
      <c r="BB894" s="6"/>
      <c r="BC894" s="6"/>
      <c r="BD894" s="6"/>
      <c r="BE894" s="6"/>
      <c r="BF894" s="6"/>
      <c r="BG894" s="6"/>
      <c r="BH894" s="6"/>
      <c r="BI894" s="6"/>
      <c r="BJ894" s="6"/>
      <c r="BK894" s="6"/>
      <c r="BL894" s="6"/>
      <c r="BM894" s="6"/>
      <c r="BN894" s="6"/>
      <c r="BO894" s="6"/>
      <c r="BP894" s="6"/>
      <c r="BQ894" s="6"/>
      <c r="BR894" s="6"/>
      <c r="BS894" s="6"/>
      <c r="BT894" s="6"/>
      <c r="BU894" s="6"/>
      <c r="BV894" s="6"/>
      <c r="BW894" s="6"/>
    </row>
    <row r="895" spans="1:75" s="9" customFormat="1" ht="14.25" x14ac:dyDescent="0.2">
      <c r="A895" s="10"/>
      <c r="B895" s="8"/>
      <c r="R895" s="62"/>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c r="AS895" s="6"/>
      <c r="AT895" s="6"/>
      <c r="AU895" s="6"/>
      <c r="AV895" s="6"/>
      <c r="AW895" s="6"/>
      <c r="AX895" s="6"/>
      <c r="AY895" s="6"/>
      <c r="AZ895" s="6"/>
      <c r="BA895" s="6"/>
      <c r="BB895" s="6"/>
      <c r="BC895" s="6"/>
      <c r="BD895" s="6"/>
      <c r="BE895" s="6"/>
      <c r="BF895" s="6"/>
      <c r="BG895" s="6"/>
      <c r="BH895" s="6"/>
      <c r="BI895" s="6"/>
      <c r="BJ895" s="6"/>
      <c r="BK895" s="6"/>
      <c r="BL895" s="6"/>
      <c r="BM895" s="6"/>
      <c r="BN895" s="6"/>
      <c r="BO895" s="6"/>
      <c r="BP895" s="6"/>
      <c r="BQ895" s="6"/>
      <c r="BR895" s="6"/>
      <c r="BS895" s="6"/>
      <c r="BT895" s="6"/>
      <c r="BU895" s="6"/>
      <c r="BV895" s="6"/>
      <c r="BW895" s="6"/>
    </row>
    <row r="896" spans="1:75" s="9" customFormat="1" ht="14.25" x14ac:dyDescent="0.2">
      <c r="A896" s="10"/>
      <c r="B896" s="8"/>
      <c r="R896" s="62"/>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c r="AS896" s="6"/>
      <c r="AT896" s="6"/>
      <c r="AU896" s="6"/>
      <c r="AV896" s="6"/>
      <c r="AW896" s="6"/>
      <c r="AX896" s="6"/>
      <c r="AY896" s="6"/>
      <c r="AZ896" s="6"/>
      <c r="BA896" s="6"/>
      <c r="BB896" s="6"/>
      <c r="BC896" s="6"/>
      <c r="BD896" s="6"/>
      <c r="BE896" s="6"/>
      <c r="BF896" s="6"/>
      <c r="BG896" s="6"/>
      <c r="BH896" s="6"/>
      <c r="BI896" s="6"/>
      <c r="BJ896" s="6"/>
      <c r="BK896" s="6"/>
      <c r="BL896" s="6"/>
      <c r="BM896" s="6"/>
      <c r="BN896" s="6"/>
      <c r="BO896" s="6"/>
      <c r="BP896" s="6"/>
      <c r="BQ896" s="6"/>
      <c r="BR896" s="6"/>
      <c r="BS896" s="6"/>
      <c r="BT896" s="6"/>
      <c r="BU896" s="6"/>
      <c r="BV896" s="6"/>
      <c r="BW896" s="6"/>
    </row>
    <row r="897" spans="1:75" s="9" customFormat="1" ht="14.25" x14ac:dyDescent="0.2">
      <c r="A897" s="10"/>
      <c r="B897" s="8"/>
      <c r="R897" s="62"/>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c r="AS897" s="6"/>
      <c r="AT897" s="6"/>
      <c r="AU897" s="6"/>
      <c r="AV897" s="6"/>
      <c r="AW897" s="6"/>
      <c r="AX897" s="6"/>
      <c r="AY897" s="6"/>
      <c r="AZ897" s="6"/>
      <c r="BA897" s="6"/>
      <c r="BB897" s="6"/>
      <c r="BC897" s="6"/>
      <c r="BD897" s="6"/>
      <c r="BE897" s="6"/>
      <c r="BF897" s="6"/>
      <c r="BG897" s="6"/>
      <c r="BH897" s="6"/>
      <c r="BI897" s="6"/>
      <c r="BJ897" s="6"/>
      <c r="BK897" s="6"/>
      <c r="BL897" s="6"/>
      <c r="BM897" s="6"/>
      <c r="BN897" s="6"/>
      <c r="BO897" s="6"/>
      <c r="BP897" s="6"/>
      <c r="BQ897" s="6"/>
      <c r="BR897" s="6"/>
      <c r="BS897" s="6"/>
      <c r="BT897" s="6"/>
      <c r="BU897" s="6"/>
      <c r="BV897" s="6"/>
      <c r="BW897" s="6"/>
    </row>
    <row r="898" spans="1:75" s="9" customFormat="1" ht="14.25" x14ac:dyDescent="0.2">
      <c r="A898" s="10"/>
      <c r="B898" s="8"/>
      <c r="R898" s="62"/>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c r="AS898" s="6"/>
      <c r="AT898" s="6"/>
      <c r="AU898" s="6"/>
      <c r="AV898" s="6"/>
      <c r="AW898" s="6"/>
      <c r="AX898" s="6"/>
      <c r="AY898" s="6"/>
      <c r="AZ898" s="6"/>
      <c r="BA898" s="6"/>
      <c r="BB898" s="6"/>
      <c r="BC898" s="6"/>
      <c r="BD898" s="6"/>
      <c r="BE898" s="6"/>
      <c r="BF898" s="6"/>
      <c r="BG898" s="6"/>
      <c r="BH898" s="6"/>
      <c r="BI898" s="6"/>
      <c r="BJ898" s="6"/>
      <c r="BK898" s="6"/>
      <c r="BL898" s="6"/>
      <c r="BM898" s="6"/>
      <c r="BN898" s="6"/>
      <c r="BO898" s="6"/>
      <c r="BP898" s="6"/>
      <c r="BQ898" s="6"/>
      <c r="BR898" s="6"/>
      <c r="BS898" s="6"/>
      <c r="BT898" s="6"/>
      <c r="BU898" s="6"/>
      <c r="BV898" s="6"/>
      <c r="BW898" s="6"/>
    </row>
    <row r="899" spans="1:75" s="9" customFormat="1" ht="14.25" x14ac:dyDescent="0.2">
      <c r="A899" s="10"/>
      <c r="B899" s="8"/>
      <c r="R899" s="62"/>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c r="AS899" s="6"/>
      <c r="AT899" s="6"/>
      <c r="AU899" s="6"/>
      <c r="AV899" s="6"/>
      <c r="AW899" s="6"/>
      <c r="AX899" s="6"/>
      <c r="AY899" s="6"/>
      <c r="AZ899" s="6"/>
      <c r="BA899" s="6"/>
      <c r="BB899" s="6"/>
      <c r="BC899" s="6"/>
      <c r="BD899" s="6"/>
      <c r="BE899" s="6"/>
      <c r="BF899" s="6"/>
      <c r="BG899" s="6"/>
      <c r="BH899" s="6"/>
      <c r="BI899" s="6"/>
      <c r="BJ899" s="6"/>
      <c r="BK899" s="6"/>
      <c r="BL899" s="6"/>
      <c r="BM899" s="6"/>
      <c r="BN899" s="6"/>
      <c r="BO899" s="6"/>
      <c r="BP899" s="6"/>
      <c r="BQ899" s="6"/>
      <c r="BR899" s="6"/>
      <c r="BS899" s="6"/>
      <c r="BT899" s="6"/>
      <c r="BU899" s="6"/>
      <c r="BV899" s="6"/>
      <c r="BW899" s="6"/>
    </row>
    <row r="900" spans="1:75" s="9" customFormat="1" ht="14.25" x14ac:dyDescent="0.2">
      <c r="A900" s="10"/>
      <c r="B900" s="8"/>
      <c r="R900" s="62"/>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c r="AS900" s="6"/>
      <c r="AT900" s="6"/>
      <c r="AU900" s="6"/>
      <c r="AV900" s="6"/>
      <c r="AW900" s="6"/>
      <c r="AX900" s="6"/>
      <c r="AY900" s="6"/>
      <c r="AZ900" s="6"/>
      <c r="BA900" s="6"/>
      <c r="BB900" s="6"/>
      <c r="BC900" s="6"/>
      <c r="BD900" s="6"/>
      <c r="BE900" s="6"/>
      <c r="BF900" s="6"/>
      <c r="BG900" s="6"/>
      <c r="BH900" s="6"/>
      <c r="BI900" s="6"/>
      <c r="BJ900" s="6"/>
      <c r="BK900" s="6"/>
      <c r="BL900" s="6"/>
      <c r="BM900" s="6"/>
      <c r="BN900" s="6"/>
      <c r="BO900" s="6"/>
      <c r="BP900" s="6"/>
      <c r="BQ900" s="6"/>
      <c r="BR900" s="6"/>
      <c r="BS900" s="6"/>
      <c r="BT900" s="6"/>
      <c r="BU900" s="6"/>
      <c r="BV900" s="6"/>
      <c r="BW900" s="6"/>
    </row>
    <row r="901" spans="1:75" s="9" customFormat="1" ht="14.25" x14ac:dyDescent="0.2">
      <c r="A901" s="10"/>
      <c r="B901" s="8"/>
      <c r="R901" s="62"/>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c r="AS901" s="6"/>
      <c r="AT901" s="6"/>
      <c r="AU901" s="6"/>
      <c r="AV901" s="6"/>
      <c r="AW901" s="6"/>
      <c r="AX901" s="6"/>
      <c r="AY901" s="6"/>
      <c r="AZ901" s="6"/>
      <c r="BA901" s="6"/>
      <c r="BB901" s="6"/>
      <c r="BC901" s="6"/>
      <c r="BD901" s="6"/>
      <c r="BE901" s="6"/>
      <c r="BF901" s="6"/>
      <c r="BG901" s="6"/>
      <c r="BH901" s="6"/>
      <c r="BI901" s="6"/>
      <c r="BJ901" s="6"/>
      <c r="BK901" s="6"/>
      <c r="BL901" s="6"/>
      <c r="BM901" s="6"/>
      <c r="BN901" s="6"/>
      <c r="BO901" s="6"/>
      <c r="BP901" s="6"/>
      <c r="BQ901" s="6"/>
      <c r="BR901" s="6"/>
      <c r="BS901" s="6"/>
      <c r="BT901" s="6"/>
      <c r="BU901" s="6"/>
      <c r="BV901" s="6"/>
      <c r="BW901" s="6"/>
    </row>
    <row r="902" spans="1:75" s="9" customFormat="1" ht="14.25" x14ac:dyDescent="0.2">
      <c r="A902" s="10"/>
      <c r="B902" s="8"/>
      <c r="R902" s="62"/>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c r="AS902" s="6"/>
      <c r="AT902" s="6"/>
      <c r="AU902" s="6"/>
      <c r="AV902" s="6"/>
      <c r="AW902" s="6"/>
      <c r="AX902" s="6"/>
      <c r="AY902" s="6"/>
      <c r="AZ902" s="6"/>
      <c r="BA902" s="6"/>
      <c r="BB902" s="6"/>
      <c r="BC902" s="6"/>
      <c r="BD902" s="6"/>
      <c r="BE902" s="6"/>
      <c r="BF902" s="6"/>
      <c r="BG902" s="6"/>
      <c r="BH902" s="6"/>
      <c r="BI902" s="6"/>
      <c r="BJ902" s="6"/>
      <c r="BK902" s="6"/>
      <c r="BL902" s="6"/>
      <c r="BM902" s="6"/>
      <c r="BN902" s="6"/>
      <c r="BO902" s="6"/>
      <c r="BP902" s="6"/>
      <c r="BQ902" s="6"/>
      <c r="BR902" s="6"/>
      <c r="BS902" s="6"/>
      <c r="BT902" s="6"/>
      <c r="BU902" s="6"/>
      <c r="BV902" s="6"/>
      <c r="BW902" s="6"/>
    </row>
    <row r="903" spans="1:75" s="9" customFormat="1" ht="14.25" x14ac:dyDescent="0.2">
      <c r="A903" s="10"/>
      <c r="B903" s="8"/>
      <c r="R903" s="62"/>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c r="AS903" s="6"/>
      <c r="AT903" s="6"/>
      <c r="AU903" s="6"/>
      <c r="AV903" s="6"/>
      <c r="AW903" s="6"/>
      <c r="AX903" s="6"/>
      <c r="AY903" s="6"/>
      <c r="AZ903" s="6"/>
      <c r="BA903" s="6"/>
      <c r="BB903" s="6"/>
      <c r="BC903" s="6"/>
      <c r="BD903" s="6"/>
      <c r="BE903" s="6"/>
      <c r="BF903" s="6"/>
      <c r="BG903" s="6"/>
      <c r="BH903" s="6"/>
      <c r="BI903" s="6"/>
      <c r="BJ903" s="6"/>
      <c r="BK903" s="6"/>
      <c r="BL903" s="6"/>
      <c r="BM903" s="6"/>
      <c r="BN903" s="6"/>
      <c r="BO903" s="6"/>
      <c r="BP903" s="6"/>
      <c r="BQ903" s="6"/>
      <c r="BR903" s="6"/>
      <c r="BS903" s="6"/>
      <c r="BT903" s="6"/>
      <c r="BU903" s="6"/>
      <c r="BV903" s="6"/>
      <c r="BW903" s="6"/>
    </row>
    <row r="904" spans="1:75" s="9" customFormat="1" ht="14.25" x14ac:dyDescent="0.2">
      <c r="A904" s="10"/>
      <c r="B904" s="8"/>
      <c r="R904" s="62"/>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c r="AS904" s="6"/>
      <c r="AT904" s="6"/>
      <c r="AU904" s="6"/>
      <c r="AV904" s="6"/>
      <c r="AW904" s="6"/>
      <c r="AX904" s="6"/>
      <c r="AY904" s="6"/>
      <c r="AZ904" s="6"/>
      <c r="BA904" s="6"/>
      <c r="BB904" s="6"/>
      <c r="BC904" s="6"/>
      <c r="BD904" s="6"/>
      <c r="BE904" s="6"/>
      <c r="BF904" s="6"/>
      <c r="BG904" s="6"/>
      <c r="BH904" s="6"/>
      <c r="BI904" s="6"/>
      <c r="BJ904" s="6"/>
      <c r="BK904" s="6"/>
      <c r="BL904" s="6"/>
      <c r="BM904" s="6"/>
      <c r="BN904" s="6"/>
      <c r="BO904" s="6"/>
      <c r="BP904" s="6"/>
      <c r="BQ904" s="6"/>
      <c r="BR904" s="6"/>
      <c r="BS904" s="6"/>
      <c r="BT904" s="6"/>
      <c r="BU904" s="6"/>
      <c r="BV904" s="6"/>
      <c r="BW904" s="6"/>
    </row>
    <row r="905" spans="1:75" s="9" customFormat="1" ht="14.25" x14ac:dyDescent="0.2">
      <c r="A905" s="10"/>
      <c r="B905" s="8"/>
      <c r="R905" s="62"/>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c r="AS905" s="6"/>
      <c r="AT905" s="6"/>
      <c r="AU905" s="6"/>
      <c r="AV905" s="6"/>
      <c r="AW905" s="6"/>
      <c r="AX905" s="6"/>
      <c r="AY905" s="6"/>
      <c r="AZ905" s="6"/>
      <c r="BA905" s="6"/>
      <c r="BB905" s="6"/>
      <c r="BC905" s="6"/>
      <c r="BD905" s="6"/>
      <c r="BE905" s="6"/>
      <c r="BF905" s="6"/>
      <c r="BG905" s="6"/>
      <c r="BH905" s="6"/>
      <c r="BI905" s="6"/>
      <c r="BJ905" s="6"/>
      <c r="BK905" s="6"/>
      <c r="BL905" s="6"/>
      <c r="BM905" s="6"/>
      <c r="BN905" s="6"/>
      <c r="BO905" s="6"/>
      <c r="BP905" s="6"/>
      <c r="BQ905" s="6"/>
      <c r="BR905" s="6"/>
      <c r="BS905" s="6"/>
      <c r="BT905" s="6"/>
      <c r="BU905" s="6"/>
      <c r="BV905" s="6"/>
      <c r="BW905" s="6"/>
    </row>
    <row r="906" spans="1:75" s="9" customFormat="1" ht="14.25" x14ac:dyDescent="0.2">
      <c r="A906" s="10"/>
      <c r="B906" s="8"/>
      <c r="R906" s="62"/>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c r="AS906" s="6"/>
      <c r="AT906" s="6"/>
      <c r="AU906" s="6"/>
      <c r="AV906" s="6"/>
      <c r="AW906" s="6"/>
      <c r="AX906" s="6"/>
      <c r="AY906" s="6"/>
      <c r="AZ906" s="6"/>
      <c r="BA906" s="6"/>
      <c r="BB906" s="6"/>
      <c r="BC906" s="6"/>
      <c r="BD906" s="6"/>
      <c r="BE906" s="6"/>
      <c r="BF906" s="6"/>
      <c r="BG906" s="6"/>
      <c r="BH906" s="6"/>
      <c r="BI906" s="6"/>
      <c r="BJ906" s="6"/>
      <c r="BK906" s="6"/>
      <c r="BL906" s="6"/>
      <c r="BM906" s="6"/>
      <c r="BN906" s="6"/>
      <c r="BO906" s="6"/>
      <c r="BP906" s="6"/>
      <c r="BQ906" s="6"/>
      <c r="BR906" s="6"/>
      <c r="BS906" s="6"/>
      <c r="BT906" s="6"/>
      <c r="BU906" s="6"/>
      <c r="BV906" s="6"/>
      <c r="BW906" s="6"/>
    </row>
    <row r="907" spans="1:75" s="9" customFormat="1" ht="14.25" x14ac:dyDescent="0.2">
      <c r="A907" s="10"/>
      <c r="B907" s="8"/>
      <c r="R907" s="62"/>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c r="AS907" s="6"/>
      <c r="AT907" s="6"/>
      <c r="AU907" s="6"/>
      <c r="AV907" s="6"/>
      <c r="AW907" s="6"/>
      <c r="AX907" s="6"/>
      <c r="AY907" s="6"/>
      <c r="AZ907" s="6"/>
      <c r="BA907" s="6"/>
      <c r="BB907" s="6"/>
      <c r="BC907" s="6"/>
      <c r="BD907" s="6"/>
      <c r="BE907" s="6"/>
      <c r="BF907" s="6"/>
      <c r="BG907" s="6"/>
      <c r="BH907" s="6"/>
      <c r="BI907" s="6"/>
      <c r="BJ907" s="6"/>
      <c r="BK907" s="6"/>
      <c r="BL907" s="6"/>
      <c r="BM907" s="6"/>
      <c r="BN907" s="6"/>
      <c r="BO907" s="6"/>
      <c r="BP907" s="6"/>
      <c r="BQ907" s="6"/>
      <c r="BR907" s="6"/>
      <c r="BS907" s="6"/>
      <c r="BT907" s="6"/>
      <c r="BU907" s="6"/>
      <c r="BV907" s="6"/>
      <c r="BW907" s="6"/>
    </row>
    <row r="908" spans="1:75" s="9" customFormat="1" ht="14.25" x14ac:dyDescent="0.2">
      <c r="A908" s="10"/>
      <c r="B908" s="8"/>
      <c r="R908" s="62"/>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c r="AS908" s="6"/>
      <c r="AT908" s="6"/>
      <c r="AU908" s="6"/>
      <c r="AV908" s="6"/>
      <c r="AW908" s="6"/>
      <c r="AX908" s="6"/>
      <c r="AY908" s="6"/>
      <c r="AZ908" s="6"/>
      <c r="BA908" s="6"/>
      <c r="BB908" s="6"/>
      <c r="BC908" s="6"/>
      <c r="BD908" s="6"/>
      <c r="BE908" s="6"/>
      <c r="BF908" s="6"/>
      <c r="BG908" s="6"/>
      <c r="BH908" s="6"/>
      <c r="BI908" s="6"/>
      <c r="BJ908" s="6"/>
      <c r="BK908" s="6"/>
      <c r="BL908" s="6"/>
      <c r="BM908" s="6"/>
      <c r="BN908" s="6"/>
      <c r="BO908" s="6"/>
      <c r="BP908" s="6"/>
      <c r="BQ908" s="6"/>
      <c r="BR908" s="6"/>
      <c r="BS908" s="6"/>
      <c r="BT908" s="6"/>
      <c r="BU908" s="6"/>
      <c r="BV908" s="6"/>
      <c r="BW908" s="6"/>
    </row>
    <row r="909" spans="1:75" s="9" customFormat="1" ht="14.25" x14ac:dyDescent="0.2">
      <c r="A909" s="10"/>
      <c r="B909" s="8"/>
      <c r="R909" s="62"/>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c r="AS909" s="6"/>
      <c r="AT909" s="6"/>
      <c r="AU909" s="6"/>
      <c r="AV909" s="6"/>
      <c r="AW909" s="6"/>
      <c r="AX909" s="6"/>
      <c r="AY909" s="6"/>
      <c r="AZ909" s="6"/>
      <c r="BA909" s="6"/>
      <c r="BB909" s="6"/>
      <c r="BC909" s="6"/>
      <c r="BD909" s="6"/>
      <c r="BE909" s="6"/>
      <c r="BF909" s="6"/>
      <c r="BG909" s="6"/>
      <c r="BH909" s="6"/>
      <c r="BI909" s="6"/>
      <c r="BJ909" s="6"/>
      <c r="BK909" s="6"/>
      <c r="BL909" s="6"/>
      <c r="BM909" s="6"/>
      <c r="BN909" s="6"/>
      <c r="BO909" s="6"/>
      <c r="BP909" s="6"/>
      <c r="BQ909" s="6"/>
      <c r="BR909" s="6"/>
      <c r="BS909" s="6"/>
      <c r="BT909" s="6"/>
      <c r="BU909" s="6"/>
      <c r="BV909" s="6"/>
      <c r="BW909" s="6"/>
    </row>
    <row r="910" spans="1:75" s="9" customFormat="1" ht="14.25" x14ac:dyDescent="0.2">
      <c r="A910" s="10"/>
      <c r="B910" s="8"/>
      <c r="R910" s="62"/>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c r="AS910" s="6"/>
      <c r="AT910" s="6"/>
      <c r="AU910" s="6"/>
      <c r="AV910" s="6"/>
      <c r="AW910" s="6"/>
      <c r="AX910" s="6"/>
      <c r="AY910" s="6"/>
      <c r="AZ910" s="6"/>
      <c r="BA910" s="6"/>
      <c r="BB910" s="6"/>
      <c r="BC910" s="6"/>
      <c r="BD910" s="6"/>
      <c r="BE910" s="6"/>
      <c r="BF910" s="6"/>
      <c r="BG910" s="6"/>
      <c r="BH910" s="6"/>
      <c r="BI910" s="6"/>
      <c r="BJ910" s="6"/>
      <c r="BK910" s="6"/>
      <c r="BL910" s="6"/>
      <c r="BM910" s="6"/>
      <c r="BN910" s="6"/>
      <c r="BO910" s="6"/>
      <c r="BP910" s="6"/>
      <c r="BQ910" s="6"/>
      <c r="BR910" s="6"/>
      <c r="BS910" s="6"/>
      <c r="BT910" s="6"/>
      <c r="BU910" s="6"/>
      <c r="BV910" s="6"/>
      <c r="BW910" s="6"/>
    </row>
    <row r="911" spans="1:75" s="9" customFormat="1" ht="14.25" x14ac:dyDescent="0.2">
      <c r="A911" s="10"/>
      <c r="B911" s="8"/>
      <c r="R911" s="62"/>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c r="AS911" s="6"/>
      <c r="AT911" s="6"/>
      <c r="AU911" s="6"/>
      <c r="AV911" s="6"/>
      <c r="AW911" s="6"/>
      <c r="AX911" s="6"/>
      <c r="AY911" s="6"/>
      <c r="AZ911" s="6"/>
      <c r="BA911" s="6"/>
      <c r="BB911" s="6"/>
      <c r="BC911" s="6"/>
      <c r="BD911" s="6"/>
      <c r="BE911" s="6"/>
      <c r="BF911" s="6"/>
      <c r="BG911" s="6"/>
      <c r="BH911" s="6"/>
      <c r="BI911" s="6"/>
      <c r="BJ911" s="6"/>
      <c r="BK911" s="6"/>
      <c r="BL911" s="6"/>
      <c r="BM911" s="6"/>
      <c r="BN911" s="6"/>
      <c r="BO911" s="6"/>
      <c r="BP911" s="6"/>
      <c r="BQ911" s="6"/>
      <c r="BR911" s="6"/>
      <c r="BS911" s="6"/>
      <c r="BT911" s="6"/>
      <c r="BU911" s="6"/>
      <c r="BV911" s="6"/>
      <c r="BW911" s="6"/>
    </row>
    <row r="912" spans="1:75" s="9" customFormat="1" ht="14.25" x14ac:dyDescent="0.2">
      <c r="A912" s="10"/>
      <c r="B912" s="8"/>
      <c r="R912" s="62"/>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c r="AS912" s="6"/>
      <c r="AT912" s="6"/>
      <c r="AU912" s="6"/>
      <c r="AV912" s="6"/>
      <c r="AW912" s="6"/>
      <c r="AX912" s="6"/>
      <c r="AY912" s="6"/>
      <c r="AZ912" s="6"/>
      <c r="BA912" s="6"/>
      <c r="BB912" s="6"/>
      <c r="BC912" s="6"/>
      <c r="BD912" s="6"/>
      <c r="BE912" s="6"/>
      <c r="BF912" s="6"/>
      <c r="BG912" s="6"/>
      <c r="BH912" s="6"/>
      <c r="BI912" s="6"/>
      <c r="BJ912" s="6"/>
      <c r="BK912" s="6"/>
      <c r="BL912" s="6"/>
      <c r="BM912" s="6"/>
      <c r="BN912" s="6"/>
      <c r="BO912" s="6"/>
      <c r="BP912" s="6"/>
      <c r="BQ912" s="6"/>
      <c r="BR912" s="6"/>
      <c r="BS912" s="6"/>
      <c r="BT912" s="6"/>
      <c r="BU912" s="6"/>
      <c r="BV912" s="6"/>
      <c r="BW912" s="6"/>
    </row>
    <row r="913" spans="1:75" s="9" customFormat="1" ht="14.25" x14ac:dyDescent="0.2">
      <c r="A913" s="10"/>
      <c r="B913" s="8"/>
      <c r="R913" s="62"/>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c r="AS913" s="6"/>
      <c r="AT913" s="6"/>
      <c r="AU913" s="6"/>
      <c r="AV913" s="6"/>
      <c r="AW913" s="6"/>
      <c r="AX913" s="6"/>
      <c r="AY913" s="6"/>
      <c r="AZ913" s="6"/>
      <c r="BA913" s="6"/>
      <c r="BB913" s="6"/>
      <c r="BC913" s="6"/>
      <c r="BD913" s="6"/>
      <c r="BE913" s="6"/>
      <c r="BF913" s="6"/>
      <c r="BG913" s="6"/>
      <c r="BH913" s="6"/>
      <c r="BI913" s="6"/>
      <c r="BJ913" s="6"/>
      <c r="BK913" s="6"/>
      <c r="BL913" s="6"/>
      <c r="BM913" s="6"/>
      <c r="BN913" s="6"/>
      <c r="BO913" s="6"/>
      <c r="BP913" s="6"/>
      <c r="BQ913" s="6"/>
      <c r="BR913" s="6"/>
      <c r="BS913" s="6"/>
      <c r="BT913" s="6"/>
      <c r="BU913" s="6"/>
      <c r="BV913" s="6"/>
      <c r="BW913" s="6"/>
    </row>
    <row r="914" spans="1:75" s="9" customFormat="1" ht="14.25" x14ac:dyDescent="0.2">
      <c r="A914" s="10"/>
      <c r="B914" s="8"/>
      <c r="R914" s="62"/>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c r="AU914" s="6"/>
      <c r="AV914" s="6"/>
      <c r="AW914" s="6"/>
      <c r="AX914" s="6"/>
      <c r="AY914" s="6"/>
      <c r="AZ914" s="6"/>
      <c r="BA914" s="6"/>
      <c r="BB914" s="6"/>
      <c r="BC914" s="6"/>
      <c r="BD914" s="6"/>
      <c r="BE914" s="6"/>
      <c r="BF914" s="6"/>
      <c r="BG914" s="6"/>
      <c r="BH914" s="6"/>
      <c r="BI914" s="6"/>
      <c r="BJ914" s="6"/>
      <c r="BK914" s="6"/>
      <c r="BL914" s="6"/>
      <c r="BM914" s="6"/>
      <c r="BN914" s="6"/>
      <c r="BO914" s="6"/>
      <c r="BP914" s="6"/>
      <c r="BQ914" s="6"/>
      <c r="BR914" s="6"/>
      <c r="BS914" s="6"/>
      <c r="BT914" s="6"/>
      <c r="BU914" s="6"/>
      <c r="BV914" s="6"/>
      <c r="BW914" s="6"/>
    </row>
    <row r="915" spans="1:75" s="9" customFormat="1" ht="14.25" x14ac:dyDescent="0.2">
      <c r="A915" s="10"/>
      <c r="B915" s="8"/>
      <c r="R915" s="62"/>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c r="AS915" s="6"/>
      <c r="AT915" s="6"/>
      <c r="AU915" s="6"/>
      <c r="AV915" s="6"/>
      <c r="AW915" s="6"/>
      <c r="AX915" s="6"/>
      <c r="AY915" s="6"/>
      <c r="AZ915" s="6"/>
      <c r="BA915" s="6"/>
      <c r="BB915" s="6"/>
      <c r="BC915" s="6"/>
      <c r="BD915" s="6"/>
      <c r="BE915" s="6"/>
      <c r="BF915" s="6"/>
      <c r="BG915" s="6"/>
      <c r="BH915" s="6"/>
      <c r="BI915" s="6"/>
      <c r="BJ915" s="6"/>
      <c r="BK915" s="6"/>
      <c r="BL915" s="6"/>
      <c r="BM915" s="6"/>
      <c r="BN915" s="6"/>
      <c r="BO915" s="6"/>
      <c r="BP915" s="6"/>
      <c r="BQ915" s="6"/>
      <c r="BR915" s="6"/>
      <c r="BS915" s="6"/>
      <c r="BT915" s="6"/>
      <c r="BU915" s="6"/>
      <c r="BV915" s="6"/>
      <c r="BW915" s="6"/>
    </row>
    <row r="916" spans="1:75" s="9" customFormat="1" ht="14.25" x14ac:dyDescent="0.2">
      <c r="A916" s="10"/>
      <c r="B916" s="8"/>
      <c r="R916" s="62"/>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c r="AS916" s="6"/>
      <c r="AT916" s="6"/>
      <c r="AU916" s="6"/>
      <c r="AV916" s="6"/>
      <c r="AW916" s="6"/>
      <c r="AX916" s="6"/>
      <c r="AY916" s="6"/>
      <c r="AZ916" s="6"/>
      <c r="BA916" s="6"/>
      <c r="BB916" s="6"/>
      <c r="BC916" s="6"/>
      <c r="BD916" s="6"/>
      <c r="BE916" s="6"/>
      <c r="BF916" s="6"/>
      <c r="BG916" s="6"/>
      <c r="BH916" s="6"/>
      <c r="BI916" s="6"/>
      <c r="BJ916" s="6"/>
      <c r="BK916" s="6"/>
      <c r="BL916" s="6"/>
      <c r="BM916" s="6"/>
      <c r="BN916" s="6"/>
      <c r="BO916" s="6"/>
      <c r="BP916" s="6"/>
      <c r="BQ916" s="6"/>
      <c r="BR916" s="6"/>
      <c r="BS916" s="6"/>
      <c r="BT916" s="6"/>
      <c r="BU916" s="6"/>
      <c r="BV916" s="6"/>
      <c r="BW916" s="6"/>
    </row>
    <row r="917" spans="1:75" s="9" customFormat="1" ht="14.25" x14ac:dyDescent="0.2">
      <c r="A917" s="10"/>
      <c r="B917" s="8"/>
      <c r="R917" s="62"/>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c r="AS917" s="6"/>
      <c r="AT917" s="6"/>
      <c r="AU917" s="6"/>
      <c r="AV917" s="6"/>
      <c r="AW917" s="6"/>
      <c r="AX917" s="6"/>
      <c r="AY917" s="6"/>
      <c r="AZ917" s="6"/>
      <c r="BA917" s="6"/>
      <c r="BB917" s="6"/>
      <c r="BC917" s="6"/>
      <c r="BD917" s="6"/>
      <c r="BE917" s="6"/>
      <c r="BF917" s="6"/>
      <c r="BG917" s="6"/>
      <c r="BH917" s="6"/>
      <c r="BI917" s="6"/>
      <c r="BJ917" s="6"/>
      <c r="BK917" s="6"/>
      <c r="BL917" s="6"/>
      <c r="BM917" s="6"/>
      <c r="BN917" s="6"/>
      <c r="BO917" s="6"/>
      <c r="BP917" s="6"/>
      <c r="BQ917" s="6"/>
      <c r="BR917" s="6"/>
      <c r="BS917" s="6"/>
      <c r="BT917" s="6"/>
      <c r="BU917" s="6"/>
      <c r="BV917" s="6"/>
      <c r="BW917" s="6"/>
    </row>
    <row r="918" spans="1:75" s="9" customFormat="1" ht="14.25" x14ac:dyDescent="0.2">
      <c r="A918" s="10"/>
      <c r="B918" s="8"/>
      <c r="R918" s="62"/>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c r="AS918" s="6"/>
      <c r="AT918" s="6"/>
      <c r="AU918" s="6"/>
      <c r="AV918" s="6"/>
      <c r="AW918" s="6"/>
      <c r="AX918" s="6"/>
      <c r="AY918" s="6"/>
      <c r="AZ918" s="6"/>
      <c r="BA918" s="6"/>
      <c r="BB918" s="6"/>
      <c r="BC918" s="6"/>
      <c r="BD918" s="6"/>
      <c r="BE918" s="6"/>
      <c r="BF918" s="6"/>
      <c r="BG918" s="6"/>
      <c r="BH918" s="6"/>
      <c r="BI918" s="6"/>
      <c r="BJ918" s="6"/>
      <c r="BK918" s="6"/>
      <c r="BL918" s="6"/>
      <c r="BM918" s="6"/>
      <c r="BN918" s="6"/>
      <c r="BO918" s="6"/>
      <c r="BP918" s="6"/>
      <c r="BQ918" s="6"/>
      <c r="BR918" s="6"/>
      <c r="BS918" s="6"/>
      <c r="BT918" s="6"/>
      <c r="BU918" s="6"/>
      <c r="BV918" s="6"/>
      <c r="BW918" s="6"/>
    </row>
    <row r="919" spans="1:75" s="9" customFormat="1" ht="14.25" x14ac:dyDescent="0.2">
      <c r="A919" s="10"/>
      <c r="B919" s="8"/>
      <c r="R919" s="62"/>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c r="AS919" s="6"/>
      <c r="AT919" s="6"/>
      <c r="AU919" s="6"/>
      <c r="AV919" s="6"/>
      <c r="AW919" s="6"/>
      <c r="AX919" s="6"/>
      <c r="AY919" s="6"/>
      <c r="AZ919" s="6"/>
      <c r="BA919" s="6"/>
      <c r="BB919" s="6"/>
      <c r="BC919" s="6"/>
      <c r="BD919" s="6"/>
      <c r="BE919" s="6"/>
      <c r="BF919" s="6"/>
      <c r="BG919" s="6"/>
      <c r="BH919" s="6"/>
      <c r="BI919" s="6"/>
      <c r="BJ919" s="6"/>
      <c r="BK919" s="6"/>
      <c r="BL919" s="6"/>
      <c r="BM919" s="6"/>
      <c r="BN919" s="6"/>
      <c r="BO919" s="6"/>
      <c r="BP919" s="6"/>
      <c r="BQ919" s="6"/>
      <c r="BR919" s="6"/>
      <c r="BS919" s="6"/>
      <c r="BT919" s="6"/>
      <c r="BU919" s="6"/>
      <c r="BV919" s="6"/>
      <c r="BW919" s="6"/>
    </row>
    <row r="920" spans="1:75" s="9" customFormat="1" ht="14.25" x14ac:dyDescent="0.2">
      <c r="A920" s="10"/>
      <c r="B920" s="8"/>
      <c r="R920" s="62"/>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c r="AS920" s="6"/>
      <c r="AT920" s="6"/>
      <c r="AU920" s="6"/>
      <c r="AV920" s="6"/>
      <c r="AW920" s="6"/>
      <c r="AX920" s="6"/>
      <c r="AY920" s="6"/>
      <c r="AZ920" s="6"/>
      <c r="BA920" s="6"/>
      <c r="BB920" s="6"/>
      <c r="BC920" s="6"/>
      <c r="BD920" s="6"/>
      <c r="BE920" s="6"/>
      <c r="BF920" s="6"/>
      <c r="BG920" s="6"/>
      <c r="BH920" s="6"/>
      <c r="BI920" s="6"/>
      <c r="BJ920" s="6"/>
      <c r="BK920" s="6"/>
      <c r="BL920" s="6"/>
      <c r="BM920" s="6"/>
      <c r="BN920" s="6"/>
      <c r="BO920" s="6"/>
      <c r="BP920" s="6"/>
      <c r="BQ920" s="6"/>
      <c r="BR920" s="6"/>
      <c r="BS920" s="6"/>
      <c r="BT920" s="6"/>
      <c r="BU920" s="6"/>
      <c r="BV920" s="6"/>
      <c r="BW920" s="6"/>
    </row>
    <row r="921" spans="1:75" s="9" customFormat="1" ht="14.25" x14ac:dyDescent="0.2">
      <c r="A921" s="10"/>
      <c r="B921" s="8"/>
      <c r="R921" s="62"/>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c r="AS921" s="6"/>
      <c r="AT921" s="6"/>
      <c r="AU921" s="6"/>
      <c r="AV921" s="6"/>
      <c r="AW921" s="6"/>
      <c r="AX921" s="6"/>
      <c r="AY921" s="6"/>
      <c r="AZ921" s="6"/>
      <c r="BA921" s="6"/>
      <c r="BB921" s="6"/>
      <c r="BC921" s="6"/>
      <c r="BD921" s="6"/>
      <c r="BE921" s="6"/>
      <c r="BF921" s="6"/>
      <c r="BG921" s="6"/>
      <c r="BH921" s="6"/>
      <c r="BI921" s="6"/>
      <c r="BJ921" s="6"/>
      <c r="BK921" s="6"/>
      <c r="BL921" s="6"/>
      <c r="BM921" s="6"/>
      <c r="BN921" s="6"/>
      <c r="BO921" s="6"/>
      <c r="BP921" s="6"/>
      <c r="BQ921" s="6"/>
      <c r="BR921" s="6"/>
      <c r="BS921" s="6"/>
      <c r="BT921" s="6"/>
      <c r="BU921" s="6"/>
      <c r="BV921" s="6"/>
      <c r="BW921" s="6"/>
    </row>
    <row r="922" spans="1:75" s="9" customFormat="1" ht="14.25" x14ac:dyDescent="0.2">
      <c r="A922" s="10"/>
      <c r="B922" s="8"/>
      <c r="R922" s="62"/>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c r="AS922" s="6"/>
      <c r="AT922" s="6"/>
      <c r="AU922" s="6"/>
      <c r="AV922" s="6"/>
      <c r="AW922" s="6"/>
      <c r="AX922" s="6"/>
      <c r="AY922" s="6"/>
      <c r="AZ922" s="6"/>
      <c r="BA922" s="6"/>
      <c r="BB922" s="6"/>
      <c r="BC922" s="6"/>
      <c r="BD922" s="6"/>
      <c r="BE922" s="6"/>
      <c r="BF922" s="6"/>
      <c r="BG922" s="6"/>
      <c r="BH922" s="6"/>
      <c r="BI922" s="6"/>
      <c r="BJ922" s="6"/>
      <c r="BK922" s="6"/>
      <c r="BL922" s="6"/>
      <c r="BM922" s="6"/>
      <c r="BN922" s="6"/>
      <c r="BO922" s="6"/>
      <c r="BP922" s="6"/>
      <c r="BQ922" s="6"/>
      <c r="BR922" s="6"/>
      <c r="BS922" s="6"/>
      <c r="BT922" s="6"/>
      <c r="BU922" s="6"/>
      <c r="BV922" s="6"/>
      <c r="BW922" s="6"/>
    </row>
    <row r="923" spans="1:75" s="9" customFormat="1" ht="14.25" x14ac:dyDescent="0.2">
      <c r="A923" s="10"/>
      <c r="B923" s="8"/>
      <c r="R923" s="62"/>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c r="AS923" s="6"/>
      <c r="AT923" s="6"/>
      <c r="AU923" s="6"/>
      <c r="AV923" s="6"/>
      <c r="AW923" s="6"/>
      <c r="AX923" s="6"/>
      <c r="AY923" s="6"/>
      <c r="AZ923" s="6"/>
      <c r="BA923" s="6"/>
      <c r="BB923" s="6"/>
      <c r="BC923" s="6"/>
      <c r="BD923" s="6"/>
      <c r="BE923" s="6"/>
      <c r="BF923" s="6"/>
      <c r="BG923" s="6"/>
      <c r="BH923" s="6"/>
      <c r="BI923" s="6"/>
      <c r="BJ923" s="6"/>
      <c r="BK923" s="6"/>
      <c r="BL923" s="6"/>
      <c r="BM923" s="6"/>
      <c r="BN923" s="6"/>
      <c r="BO923" s="6"/>
      <c r="BP923" s="6"/>
      <c r="BQ923" s="6"/>
      <c r="BR923" s="6"/>
      <c r="BS923" s="6"/>
      <c r="BT923" s="6"/>
      <c r="BU923" s="6"/>
      <c r="BV923" s="6"/>
      <c r="BW923" s="6"/>
    </row>
    <row r="924" spans="1:75" s="9" customFormat="1" ht="14.25" x14ac:dyDescent="0.2">
      <c r="A924" s="10"/>
      <c r="B924" s="8"/>
      <c r="R924" s="62"/>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c r="BA924" s="6"/>
      <c r="BB924" s="6"/>
      <c r="BC924" s="6"/>
      <c r="BD924" s="6"/>
      <c r="BE924" s="6"/>
      <c r="BF924" s="6"/>
      <c r="BG924" s="6"/>
      <c r="BH924" s="6"/>
      <c r="BI924" s="6"/>
      <c r="BJ924" s="6"/>
      <c r="BK924" s="6"/>
      <c r="BL924" s="6"/>
      <c r="BM924" s="6"/>
      <c r="BN924" s="6"/>
      <c r="BO924" s="6"/>
      <c r="BP924" s="6"/>
      <c r="BQ924" s="6"/>
      <c r="BR924" s="6"/>
      <c r="BS924" s="6"/>
      <c r="BT924" s="6"/>
      <c r="BU924" s="6"/>
      <c r="BV924" s="6"/>
      <c r="BW924" s="6"/>
    </row>
    <row r="925" spans="1:75" s="9" customFormat="1" ht="14.25" x14ac:dyDescent="0.2">
      <c r="A925" s="10"/>
      <c r="B925" s="8"/>
      <c r="R925" s="62"/>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c r="AS925" s="6"/>
      <c r="AT925" s="6"/>
      <c r="AU925" s="6"/>
      <c r="AV925" s="6"/>
      <c r="AW925" s="6"/>
      <c r="AX925" s="6"/>
      <c r="AY925" s="6"/>
      <c r="AZ925" s="6"/>
      <c r="BA925" s="6"/>
      <c r="BB925" s="6"/>
      <c r="BC925" s="6"/>
      <c r="BD925" s="6"/>
      <c r="BE925" s="6"/>
      <c r="BF925" s="6"/>
      <c r="BG925" s="6"/>
      <c r="BH925" s="6"/>
      <c r="BI925" s="6"/>
      <c r="BJ925" s="6"/>
      <c r="BK925" s="6"/>
      <c r="BL925" s="6"/>
      <c r="BM925" s="6"/>
      <c r="BN925" s="6"/>
      <c r="BO925" s="6"/>
      <c r="BP925" s="6"/>
      <c r="BQ925" s="6"/>
      <c r="BR925" s="6"/>
      <c r="BS925" s="6"/>
      <c r="BT925" s="6"/>
      <c r="BU925" s="6"/>
      <c r="BV925" s="6"/>
      <c r="BW925" s="6"/>
    </row>
    <row r="926" spans="1:75" s="9" customFormat="1" ht="14.25" x14ac:dyDescent="0.2">
      <c r="A926" s="10"/>
      <c r="B926" s="8"/>
      <c r="R926" s="62"/>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c r="AS926" s="6"/>
      <c r="AT926" s="6"/>
      <c r="AU926" s="6"/>
      <c r="AV926" s="6"/>
      <c r="AW926" s="6"/>
      <c r="AX926" s="6"/>
      <c r="AY926" s="6"/>
      <c r="AZ926" s="6"/>
      <c r="BA926" s="6"/>
      <c r="BB926" s="6"/>
      <c r="BC926" s="6"/>
      <c r="BD926" s="6"/>
      <c r="BE926" s="6"/>
      <c r="BF926" s="6"/>
      <c r="BG926" s="6"/>
      <c r="BH926" s="6"/>
      <c r="BI926" s="6"/>
      <c r="BJ926" s="6"/>
      <c r="BK926" s="6"/>
      <c r="BL926" s="6"/>
      <c r="BM926" s="6"/>
      <c r="BN926" s="6"/>
      <c r="BO926" s="6"/>
      <c r="BP926" s="6"/>
      <c r="BQ926" s="6"/>
      <c r="BR926" s="6"/>
      <c r="BS926" s="6"/>
      <c r="BT926" s="6"/>
      <c r="BU926" s="6"/>
      <c r="BV926" s="6"/>
      <c r="BW926" s="6"/>
    </row>
    <row r="927" spans="1:75" s="9" customFormat="1" ht="14.25" x14ac:dyDescent="0.2">
      <c r="A927" s="10"/>
      <c r="B927" s="8"/>
      <c r="R927" s="62"/>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c r="AS927" s="6"/>
      <c r="AT927" s="6"/>
      <c r="AU927" s="6"/>
      <c r="AV927" s="6"/>
      <c r="AW927" s="6"/>
      <c r="AX927" s="6"/>
      <c r="AY927" s="6"/>
      <c r="AZ927" s="6"/>
      <c r="BA927" s="6"/>
      <c r="BB927" s="6"/>
      <c r="BC927" s="6"/>
      <c r="BD927" s="6"/>
      <c r="BE927" s="6"/>
      <c r="BF927" s="6"/>
      <c r="BG927" s="6"/>
      <c r="BH927" s="6"/>
      <c r="BI927" s="6"/>
      <c r="BJ927" s="6"/>
      <c r="BK927" s="6"/>
      <c r="BL927" s="6"/>
      <c r="BM927" s="6"/>
      <c r="BN927" s="6"/>
      <c r="BO927" s="6"/>
      <c r="BP927" s="6"/>
      <c r="BQ927" s="6"/>
      <c r="BR927" s="6"/>
      <c r="BS927" s="6"/>
      <c r="BT927" s="6"/>
      <c r="BU927" s="6"/>
      <c r="BV927" s="6"/>
      <c r="BW927" s="6"/>
    </row>
    <row r="928" spans="1:75" s="9" customFormat="1" ht="14.25" x14ac:dyDescent="0.2">
      <c r="A928" s="10"/>
      <c r="B928" s="8"/>
      <c r="R928" s="62"/>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c r="AS928" s="6"/>
      <c r="AT928" s="6"/>
      <c r="AU928" s="6"/>
      <c r="AV928" s="6"/>
      <c r="AW928" s="6"/>
      <c r="AX928" s="6"/>
      <c r="AY928" s="6"/>
      <c r="AZ928" s="6"/>
      <c r="BA928" s="6"/>
      <c r="BB928" s="6"/>
      <c r="BC928" s="6"/>
      <c r="BD928" s="6"/>
      <c r="BE928" s="6"/>
      <c r="BF928" s="6"/>
      <c r="BG928" s="6"/>
      <c r="BH928" s="6"/>
      <c r="BI928" s="6"/>
      <c r="BJ928" s="6"/>
      <c r="BK928" s="6"/>
      <c r="BL928" s="6"/>
      <c r="BM928" s="6"/>
      <c r="BN928" s="6"/>
      <c r="BO928" s="6"/>
      <c r="BP928" s="6"/>
      <c r="BQ928" s="6"/>
      <c r="BR928" s="6"/>
      <c r="BS928" s="6"/>
      <c r="BT928" s="6"/>
      <c r="BU928" s="6"/>
      <c r="BV928" s="6"/>
      <c r="BW928" s="6"/>
    </row>
    <row r="929" spans="1:75" s="9" customFormat="1" ht="14.25" x14ac:dyDescent="0.2">
      <c r="A929" s="10"/>
      <c r="B929" s="8"/>
      <c r="R929" s="62"/>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c r="AS929" s="6"/>
      <c r="AT929" s="6"/>
      <c r="AU929" s="6"/>
      <c r="AV929" s="6"/>
      <c r="AW929" s="6"/>
      <c r="AX929" s="6"/>
      <c r="AY929" s="6"/>
      <c r="AZ929" s="6"/>
      <c r="BA929" s="6"/>
      <c r="BB929" s="6"/>
      <c r="BC929" s="6"/>
      <c r="BD929" s="6"/>
      <c r="BE929" s="6"/>
      <c r="BF929" s="6"/>
      <c r="BG929" s="6"/>
      <c r="BH929" s="6"/>
      <c r="BI929" s="6"/>
      <c r="BJ929" s="6"/>
      <c r="BK929" s="6"/>
      <c r="BL929" s="6"/>
      <c r="BM929" s="6"/>
      <c r="BN929" s="6"/>
      <c r="BO929" s="6"/>
      <c r="BP929" s="6"/>
      <c r="BQ929" s="6"/>
      <c r="BR929" s="6"/>
      <c r="BS929" s="6"/>
      <c r="BT929" s="6"/>
      <c r="BU929" s="6"/>
      <c r="BV929" s="6"/>
      <c r="BW929" s="6"/>
    </row>
    <row r="930" spans="1:75" s="9" customFormat="1" ht="14.25" x14ac:dyDescent="0.2">
      <c r="A930" s="10"/>
      <c r="B930" s="8"/>
      <c r="R930" s="62"/>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c r="AS930" s="6"/>
      <c r="AT930" s="6"/>
      <c r="AU930" s="6"/>
      <c r="AV930" s="6"/>
      <c r="AW930" s="6"/>
      <c r="AX930" s="6"/>
      <c r="AY930" s="6"/>
      <c r="AZ930" s="6"/>
      <c r="BA930" s="6"/>
      <c r="BB930" s="6"/>
      <c r="BC930" s="6"/>
      <c r="BD930" s="6"/>
      <c r="BE930" s="6"/>
      <c r="BF930" s="6"/>
      <c r="BG930" s="6"/>
      <c r="BH930" s="6"/>
      <c r="BI930" s="6"/>
      <c r="BJ930" s="6"/>
      <c r="BK930" s="6"/>
      <c r="BL930" s="6"/>
      <c r="BM930" s="6"/>
      <c r="BN930" s="6"/>
      <c r="BO930" s="6"/>
      <c r="BP930" s="6"/>
      <c r="BQ930" s="6"/>
      <c r="BR930" s="6"/>
      <c r="BS930" s="6"/>
      <c r="BT930" s="6"/>
      <c r="BU930" s="6"/>
      <c r="BV930" s="6"/>
      <c r="BW930" s="6"/>
    </row>
    <row r="931" spans="1:75" s="9" customFormat="1" ht="14.25" x14ac:dyDescent="0.2">
      <c r="A931" s="10"/>
      <c r="B931" s="8"/>
      <c r="R931" s="62"/>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c r="AS931" s="6"/>
      <c r="AT931" s="6"/>
      <c r="AU931" s="6"/>
      <c r="AV931" s="6"/>
      <c r="AW931" s="6"/>
      <c r="AX931" s="6"/>
      <c r="AY931" s="6"/>
      <c r="AZ931" s="6"/>
      <c r="BA931" s="6"/>
      <c r="BB931" s="6"/>
      <c r="BC931" s="6"/>
      <c r="BD931" s="6"/>
      <c r="BE931" s="6"/>
      <c r="BF931" s="6"/>
      <c r="BG931" s="6"/>
      <c r="BH931" s="6"/>
      <c r="BI931" s="6"/>
      <c r="BJ931" s="6"/>
      <c r="BK931" s="6"/>
      <c r="BL931" s="6"/>
      <c r="BM931" s="6"/>
      <c r="BN931" s="6"/>
      <c r="BO931" s="6"/>
      <c r="BP931" s="6"/>
      <c r="BQ931" s="6"/>
      <c r="BR931" s="6"/>
      <c r="BS931" s="6"/>
      <c r="BT931" s="6"/>
      <c r="BU931" s="6"/>
      <c r="BV931" s="6"/>
      <c r="BW931" s="6"/>
    </row>
    <row r="932" spans="1:75" s="9" customFormat="1" ht="14.25" x14ac:dyDescent="0.2">
      <c r="A932" s="10"/>
      <c r="B932" s="8"/>
      <c r="R932" s="62"/>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c r="AS932" s="6"/>
      <c r="AT932" s="6"/>
      <c r="AU932" s="6"/>
      <c r="AV932" s="6"/>
      <c r="AW932" s="6"/>
      <c r="AX932" s="6"/>
      <c r="AY932" s="6"/>
      <c r="AZ932" s="6"/>
      <c r="BA932" s="6"/>
      <c r="BB932" s="6"/>
      <c r="BC932" s="6"/>
      <c r="BD932" s="6"/>
      <c r="BE932" s="6"/>
      <c r="BF932" s="6"/>
      <c r="BG932" s="6"/>
      <c r="BH932" s="6"/>
      <c r="BI932" s="6"/>
      <c r="BJ932" s="6"/>
      <c r="BK932" s="6"/>
      <c r="BL932" s="6"/>
      <c r="BM932" s="6"/>
      <c r="BN932" s="6"/>
      <c r="BO932" s="6"/>
      <c r="BP932" s="6"/>
      <c r="BQ932" s="6"/>
      <c r="BR932" s="6"/>
      <c r="BS932" s="6"/>
      <c r="BT932" s="6"/>
      <c r="BU932" s="6"/>
      <c r="BV932" s="6"/>
      <c r="BW932" s="6"/>
    </row>
    <row r="933" spans="1:75" s="9" customFormat="1" ht="14.25" x14ac:dyDescent="0.2">
      <c r="A933" s="10"/>
      <c r="B933" s="8"/>
      <c r="R933" s="62"/>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c r="AS933" s="6"/>
      <c r="AT933" s="6"/>
      <c r="AU933" s="6"/>
      <c r="AV933" s="6"/>
      <c r="AW933" s="6"/>
      <c r="AX933" s="6"/>
      <c r="AY933" s="6"/>
      <c r="AZ933" s="6"/>
      <c r="BA933" s="6"/>
      <c r="BB933" s="6"/>
      <c r="BC933" s="6"/>
      <c r="BD933" s="6"/>
      <c r="BE933" s="6"/>
      <c r="BF933" s="6"/>
      <c r="BG933" s="6"/>
      <c r="BH933" s="6"/>
      <c r="BI933" s="6"/>
      <c r="BJ933" s="6"/>
      <c r="BK933" s="6"/>
      <c r="BL933" s="6"/>
      <c r="BM933" s="6"/>
      <c r="BN933" s="6"/>
      <c r="BO933" s="6"/>
      <c r="BP933" s="6"/>
      <c r="BQ933" s="6"/>
      <c r="BR933" s="6"/>
      <c r="BS933" s="6"/>
      <c r="BT933" s="6"/>
      <c r="BU933" s="6"/>
      <c r="BV933" s="6"/>
      <c r="BW933" s="6"/>
    </row>
    <row r="934" spans="1:75" s="9" customFormat="1" ht="14.25" x14ac:dyDescent="0.2">
      <c r="A934" s="10"/>
      <c r="B934" s="8"/>
      <c r="R934" s="62"/>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c r="AS934" s="6"/>
      <c r="AT934" s="6"/>
      <c r="AU934" s="6"/>
      <c r="AV934" s="6"/>
      <c r="AW934" s="6"/>
      <c r="AX934" s="6"/>
      <c r="AY934" s="6"/>
      <c r="AZ934" s="6"/>
      <c r="BA934" s="6"/>
      <c r="BB934" s="6"/>
      <c r="BC934" s="6"/>
      <c r="BD934" s="6"/>
      <c r="BE934" s="6"/>
      <c r="BF934" s="6"/>
      <c r="BG934" s="6"/>
      <c r="BH934" s="6"/>
      <c r="BI934" s="6"/>
      <c r="BJ934" s="6"/>
      <c r="BK934" s="6"/>
      <c r="BL934" s="6"/>
      <c r="BM934" s="6"/>
      <c r="BN934" s="6"/>
      <c r="BO934" s="6"/>
      <c r="BP934" s="6"/>
      <c r="BQ934" s="6"/>
      <c r="BR934" s="6"/>
      <c r="BS934" s="6"/>
      <c r="BT934" s="6"/>
      <c r="BU934" s="6"/>
      <c r="BV934" s="6"/>
      <c r="BW934" s="6"/>
    </row>
    <row r="935" spans="1:75" s="9" customFormat="1" ht="14.25" x14ac:dyDescent="0.2">
      <c r="A935" s="10"/>
      <c r="B935" s="8"/>
      <c r="R935" s="62"/>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c r="AS935" s="6"/>
      <c r="AT935" s="6"/>
      <c r="AU935" s="6"/>
      <c r="AV935" s="6"/>
      <c r="AW935" s="6"/>
      <c r="AX935" s="6"/>
      <c r="AY935" s="6"/>
      <c r="AZ935" s="6"/>
      <c r="BA935" s="6"/>
      <c r="BB935" s="6"/>
      <c r="BC935" s="6"/>
      <c r="BD935" s="6"/>
      <c r="BE935" s="6"/>
      <c r="BF935" s="6"/>
      <c r="BG935" s="6"/>
      <c r="BH935" s="6"/>
      <c r="BI935" s="6"/>
      <c r="BJ935" s="6"/>
      <c r="BK935" s="6"/>
      <c r="BL935" s="6"/>
      <c r="BM935" s="6"/>
      <c r="BN935" s="6"/>
      <c r="BO935" s="6"/>
      <c r="BP935" s="6"/>
      <c r="BQ935" s="6"/>
      <c r="BR935" s="6"/>
      <c r="BS935" s="6"/>
      <c r="BT935" s="6"/>
      <c r="BU935" s="6"/>
      <c r="BV935" s="6"/>
      <c r="BW935" s="6"/>
    </row>
    <row r="936" spans="1:75" s="9" customFormat="1" ht="14.25" x14ac:dyDescent="0.2">
      <c r="A936" s="10"/>
      <c r="B936" s="8"/>
      <c r="R936" s="62"/>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c r="AS936" s="6"/>
      <c r="AT936" s="6"/>
      <c r="AU936" s="6"/>
      <c r="AV936" s="6"/>
      <c r="AW936" s="6"/>
      <c r="AX936" s="6"/>
      <c r="AY936" s="6"/>
      <c r="AZ936" s="6"/>
      <c r="BA936" s="6"/>
      <c r="BB936" s="6"/>
      <c r="BC936" s="6"/>
      <c r="BD936" s="6"/>
      <c r="BE936" s="6"/>
      <c r="BF936" s="6"/>
      <c r="BG936" s="6"/>
      <c r="BH936" s="6"/>
      <c r="BI936" s="6"/>
      <c r="BJ936" s="6"/>
      <c r="BK936" s="6"/>
      <c r="BL936" s="6"/>
      <c r="BM936" s="6"/>
      <c r="BN936" s="6"/>
      <c r="BO936" s="6"/>
      <c r="BP936" s="6"/>
      <c r="BQ936" s="6"/>
      <c r="BR936" s="6"/>
      <c r="BS936" s="6"/>
      <c r="BT936" s="6"/>
      <c r="BU936" s="6"/>
      <c r="BV936" s="6"/>
      <c r="BW936" s="6"/>
    </row>
    <row r="937" spans="1:75" s="9" customFormat="1" ht="14.25" x14ac:dyDescent="0.2">
      <c r="A937" s="10"/>
      <c r="B937" s="8"/>
      <c r="R937" s="62"/>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c r="AS937" s="6"/>
      <c r="AT937" s="6"/>
      <c r="AU937" s="6"/>
      <c r="AV937" s="6"/>
      <c r="AW937" s="6"/>
      <c r="AX937" s="6"/>
      <c r="AY937" s="6"/>
      <c r="AZ937" s="6"/>
      <c r="BA937" s="6"/>
      <c r="BB937" s="6"/>
      <c r="BC937" s="6"/>
      <c r="BD937" s="6"/>
      <c r="BE937" s="6"/>
      <c r="BF937" s="6"/>
      <c r="BG937" s="6"/>
      <c r="BH937" s="6"/>
      <c r="BI937" s="6"/>
      <c r="BJ937" s="6"/>
      <c r="BK937" s="6"/>
      <c r="BL937" s="6"/>
      <c r="BM937" s="6"/>
      <c r="BN937" s="6"/>
      <c r="BO937" s="6"/>
      <c r="BP937" s="6"/>
      <c r="BQ937" s="6"/>
      <c r="BR937" s="6"/>
      <c r="BS937" s="6"/>
      <c r="BT937" s="6"/>
      <c r="BU937" s="6"/>
      <c r="BV937" s="6"/>
      <c r="BW937" s="6"/>
    </row>
    <row r="938" spans="1:75" s="9" customFormat="1" ht="14.25" x14ac:dyDescent="0.2">
      <c r="A938" s="10"/>
      <c r="B938" s="8"/>
      <c r="R938" s="62"/>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c r="AS938" s="6"/>
      <c r="AT938" s="6"/>
      <c r="AU938" s="6"/>
      <c r="AV938" s="6"/>
      <c r="AW938" s="6"/>
      <c r="AX938" s="6"/>
      <c r="AY938" s="6"/>
      <c r="AZ938" s="6"/>
      <c r="BA938" s="6"/>
      <c r="BB938" s="6"/>
      <c r="BC938" s="6"/>
      <c r="BD938" s="6"/>
      <c r="BE938" s="6"/>
      <c r="BF938" s="6"/>
      <c r="BG938" s="6"/>
      <c r="BH938" s="6"/>
      <c r="BI938" s="6"/>
      <c r="BJ938" s="6"/>
      <c r="BK938" s="6"/>
      <c r="BL938" s="6"/>
      <c r="BM938" s="6"/>
      <c r="BN938" s="6"/>
      <c r="BO938" s="6"/>
      <c r="BP938" s="6"/>
      <c r="BQ938" s="6"/>
      <c r="BR938" s="6"/>
      <c r="BS938" s="6"/>
      <c r="BT938" s="6"/>
      <c r="BU938" s="6"/>
      <c r="BV938" s="6"/>
      <c r="BW938" s="6"/>
    </row>
    <row r="939" spans="1:75" s="9" customFormat="1" ht="14.25" x14ac:dyDescent="0.2">
      <c r="A939" s="10"/>
      <c r="B939" s="8"/>
      <c r="R939" s="62"/>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c r="AS939" s="6"/>
      <c r="AT939" s="6"/>
      <c r="AU939" s="6"/>
      <c r="AV939" s="6"/>
      <c r="AW939" s="6"/>
      <c r="AX939" s="6"/>
      <c r="AY939" s="6"/>
      <c r="AZ939" s="6"/>
      <c r="BA939" s="6"/>
      <c r="BB939" s="6"/>
      <c r="BC939" s="6"/>
      <c r="BD939" s="6"/>
      <c r="BE939" s="6"/>
      <c r="BF939" s="6"/>
      <c r="BG939" s="6"/>
      <c r="BH939" s="6"/>
      <c r="BI939" s="6"/>
      <c r="BJ939" s="6"/>
      <c r="BK939" s="6"/>
      <c r="BL939" s="6"/>
      <c r="BM939" s="6"/>
      <c r="BN939" s="6"/>
      <c r="BO939" s="6"/>
      <c r="BP939" s="6"/>
      <c r="BQ939" s="6"/>
      <c r="BR939" s="6"/>
      <c r="BS939" s="6"/>
      <c r="BT939" s="6"/>
      <c r="BU939" s="6"/>
      <c r="BV939" s="6"/>
      <c r="BW939" s="6"/>
    </row>
    <row r="940" spans="1:75" s="9" customFormat="1" ht="14.25" x14ac:dyDescent="0.2">
      <c r="A940" s="10"/>
      <c r="B940" s="8"/>
      <c r="R940" s="62"/>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c r="AS940" s="6"/>
      <c r="AT940" s="6"/>
      <c r="AU940" s="6"/>
      <c r="AV940" s="6"/>
      <c r="AW940" s="6"/>
      <c r="AX940" s="6"/>
      <c r="AY940" s="6"/>
      <c r="AZ940" s="6"/>
      <c r="BA940" s="6"/>
      <c r="BB940" s="6"/>
      <c r="BC940" s="6"/>
      <c r="BD940" s="6"/>
      <c r="BE940" s="6"/>
      <c r="BF940" s="6"/>
      <c r="BG940" s="6"/>
      <c r="BH940" s="6"/>
      <c r="BI940" s="6"/>
      <c r="BJ940" s="6"/>
      <c r="BK940" s="6"/>
      <c r="BL940" s="6"/>
      <c r="BM940" s="6"/>
      <c r="BN940" s="6"/>
      <c r="BO940" s="6"/>
      <c r="BP940" s="6"/>
      <c r="BQ940" s="6"/>
      <c r="BR940" s="6"/>
      <c r="BS940" s="6"/>
      <c r="BT940" s="6"/>
      <c r="BU940" s="6"/>
      <c r="BV940" s="6"/>
      <c r="BW940" s="6"/>
    </row>
    <row r="941" spans="1:75" s="9" customFormat="1" ht="14.25" x14ac:dyDescent="0.2">
      <c r="A941" s="10"/>
      <c r="B941" s="8"/>
      <c r="R941" s="62"/>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c r="AS941" s="6"/>
      <c r="AT941" s="6"/>
      <c r="AU941" s="6"/>
      <c r="AV941" s="6"/>
      <c r="AW941" s="6"/>
      <c r="AX941" s="6"/>
      <c r="AY941" s="6"/>
      <c r="AZ941" s="6"/>
      <c r="BA941" s="6"/>
      <c r="BB941" s="6"/>
      <c r="BC941" s="6"/>
      <c r="BD941" s="6"/>
      <c r="BE941" s="6"/>
      <c r="BF941" s="6"/>
      <c r="BG941" s="6"/>
      <c r="BH941" s="6"/>
      <c r="BI941" s="6"/>
      <c r="BJ941" s="6"/>
      <c r="BK941" s="6"/>
      <c r="BL941" s="6"/>
      <c r="BM941" s="6"/>
      <c r="BN941" s="6"/>
      <c r="BO941" s="6"/>
      <c r="BP941" s="6"/>
      <c r="BQ941" s="6"/>
      <c r="BR941" s="6"/>
      <c r="BS941" s="6"/>
      <c r="BT941" s="6"/>
      <c r="BU941" s="6"/>
      <c r="BV941" s="6"/>
      <c r="BW941" s="6"/>
    </row>
    <row r="942" spans="1:75" s="9" customFormat="1" ht="14.25" x14ac:dyDescent="0.2">
      <c r="A942" s="10"/>
      <c r="B942" s="8"/>
      <c r="R942" s="62"/>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c r="AS942" s="6"/>
      <c r="AT942" s="6"/>
      <c r="AU942" s="6"/>
      <c r="AV942" s="6"/>
      <c r="AW942" s="6"/>
      <c r="AX942" s="6"/>
      <c r="AY942" s="6"/>
      <c r="AZ942" s="6"/>
      <c r="BA942" s="6"/>
      <c r="BB942" s="6"/>
      <c r="BC942" s="6"/>
      <c r="BD942" s="6"/>
      <c r="BE942" s="6"/>
      <c r="BF942" s="6"/>
      <c r="BG942" s="6"/>
      <c r="BH942" s="6"/>
      <c r="BI942" s="6"/>
      <c r="BJ942" s="6"/>
      <c r="BK942" s="6"/>
      <c r="BL942" s="6"/>
      <c r="BM942" s="6"/>
      <c r="BN942" s="6"/>
      <c r="BO942" s="6"/>
      <c r="BP942" s="6"/>
      <c r="BQ942" s="6"/>
      <c r="BR942" s="6"/>
      <c r="BS942" s="6"/>
      <c r="BT942" s="6"/>
      <c r="BU942" s="6"/>
      <c r="BV942" s="6"/>
      <c r="BW942" s="6"/>
    </row>
    <row r="943" spans="1:75" s="9" customFormat="1" ht="14.25" x14ac:dyDescent="0.2">
      <c r="A943" s="10"/>
      <c r="B943" s="8"/>
      <c r="R943" s="62"/>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c r="AS943" s="6"/>
      <c r="AT943" s="6"/>
      <c r="AU943" s="6"/>
      <c r="AV943" s="6"/>
      <c r="AW943" s="6"/>
      <c r="AX943" s="6"/>
      <c r="AY943" s="6"/>
      <c r="AZ943" s="6"/>
      <c r="BA943" s="6"/>
      <c r="BB943" s="6"/>
      <c r="BC943" s="6"/>
      <c r="BD943" s="6"/>
      <c r="BE943" s="6"/>
      <c r="BF943" s="6"/>
      <c r="BG943" s="6"/>
      <c r="BH943" s="6"/>
      <c r="BI943" s="6"/>
      <c r="BJ943" s="6"/>
      <c r="BK943" s="6"/>
      <c r="BL943" s="6"/>
      <c r="BM943" s="6"/>
      <c r="BN943" s="6"/>
      <c r="BO943" s="6"/>
      <c r="BP943" s="6"/>
      <c r="BQ943" s="6"/>
      <c r="BR943" s="6"/>
      <c r="BS943" s="6"/>
      <c r="BT943" s="6"/>
      <c r="BU943" s="6"/>
      <c r="BV943" s="6"/>
      <c r="BW943" s="6"/>
    </row>
    <row r="944" spans="1:75" s="9" customFormat="1" ht="14.25" x14ac:dyDescent="0.2">
      <c r="A944" s="10"/>
      <c r="B944" s="8"/>
      <c r="R944" s="62"/>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c r="AS944" s="6"/>
      <c r="AT944" s="6"/>
      <c r="AU944" s="6"/>
      <c r="AV944" s="6"/>
      <c r="AW944" s="6"/>
      <c r="AX944" s="6"/>
      <c r="AY944" s="6"/>
      <c r="AZ944" s="6"/>
      <c r="BA944" s="6"/>
      <c r="BB944" s="6"/>
      <c r="BC944" s="6"/>
      <c r="BD944" s="6"/>
      <c r="BE944" s="6"/>
      <c r="BF944" s="6"/>
      <c r="BG944" s="6"/>
      <c r="BH944" s="6"/>
      <c r="BI944" s="6"/>
      <c r="BJ944" s="6"/>
      <c r="BK944" s="6"/>
      <c r="BL944" s="6"/>
      <c r="BM944" s="6"/>
      <c r="BN944" s="6"/>
      <c r="BO944" s="6"/>
      <c r="BP944" s="6"/>
      <c r="BQ944" s="6"/>
      <c r="BR944" s="6"/>
      <c r="BS944" s="6"/>
      <c r="BT944" s="6"/>
      <c r="BU944" s="6"/>
      <c r="BV944" s="6"/>
      <c r="BW944" s="6"/>
    </row>
    <row r="945" spans="1:75" s="9" customFormat="1" ht="14.25" x14ac:dyDescent="0.2">
      <c r="A945" s="10"/>
      <c r="B945" s="8"/>
      <c r="R945" s="62"/>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c r="AS945" s="6"/>
      <c r="AT945" s="6"/>
      <c r="AU945" s="6"/>
      <c r="AV945" s="6"/>
      <c r="AW945" s="6"/>
      <c r="AX945" s="6"/>
      <c r="AY945" s="6"/>
      <c r="AZ945" s="6"/>
      <c r="BA945" s="6"/>
      <c r="BB945" s="6"/>
      <c r="BC945" s="6"/>
      <c r="BD945" s="6"/>
      <c r="BE945" s="6"/>
      <c r="BF945" s="6"/>
      <c r="BG945" s="6"/>
      <c r="BH945" s="6"/>
      <c r="BI945" s="6"/>
      <c r="BJ945" s="6"/>
      <c r="BK945" s="6"/>
      <c r="BL945" s="6"/>
      <c r="BM945" s="6"/>
      <c r="BN945" s="6"/>
      <c r="BO945" s="6"/>
      <c r="BP945" s="6"/>
      <c r="BQ945" s="6"/>
      <c r="BR945" s="6"/>
      <c r="BS945" s="6"/>
      <c r="BT945" s="6"/>
      <c r="BU945" s="6"/>
      <c r="BV945" s="6"/>
      <c r="BW945" s="6"/>
    </row>
    <row r="946" spans="1:75" s="9" customFormat="1" ht="14.25" x14ac:dyDescent="0.2">
      <c r="A946" s="10"/>
      <c r="B946" s="8"/>
      <c r="R946" s="62"/>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c r="AS946" s="6"/>
      <c r="AT946" s="6"/>
      <c r="AU946" s="6"/>
      <c r="AV946" s="6"/>
      <c r="AW946" s="6"/>
      <c r="AX946" s="6"/>
      <c r="AY946" s="6"/>
      <c r="AZ946" s="6"/>
      <c r="BA946" s="6"/>
      <c r="BB946" s="6"/>
      <c r="BC946" s="6"/>
      <c r="BD946" s="6"/>
      <c r="BE946" s="6"/>
      <c r="BF946" s="6"/>
      <c r="BG946" s="6"/>
      <c r="BH946" s="6"/>
      <c r="BI946" s="6"/>
      <c r="BJ946" s="6"/>
      <c r="BK946" s="6"/>
      <c r="BL946" s="6"/>
      <c r="BM946" s="6"/>
      <c r="BN946" s="6"/>
      <c r="BO946" s="6"/>
      <c r="BP946" s="6"/>
      <c r="BQ946" s="6"/>
      <c r="BR946" s="6"/>
      <c r="BS946" s="6"/>
      <c r="BT946" s="6"/>
      <c r="BU946" s="6"/>
      <c r="BV946" s="6"/>
      <c r="BW946" s="6"/>
    </row>
    <row r="947" spans="1:75" s="9" customFormat="1" ht="14.25" x14ac:dyDescent="0.2">
      <c r="A947" s="10"/>
      <c r="B947" s="8"/>
      <c r="R947" s="62"/>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c r="AS947" s="6"/>
      <c r="AT947" s="6"/>
      <c r="AU947" s="6"/>
      <c r="AV947" s="6"/>
      <c r="AW947" s="6"/>
      <c r="AX947" s="6"/>
      <c r="AY947" s="6"/>
      <c r="AZ947" s="6"/>
      <c r="BA947" s="6"/>
      <c r="BB947" s="6"/>
      <c r="BC947" s="6"/>
      <c r="BD947" s="6"/>
      <c r="BE947" s="6"/>
      <c r="BF947" s="6"/>
      <c r="BG947" s="6"/>
      <c r="BH947" s="6"/>
      <c r="BI947" s="6"/>
      <c r="BJ947" s="6"/>
      <c r="BK947" s="6"/>
      <c r="BL947" s="6"/>
      <c r="BM947" s="6"/>
      <c r="BN947" s="6"/>
      <c r="BO947" s="6"/>
      <c r="BP947" s="6"/>
      <c r="BQ947" s="6"/>
      <c r="BR947" s="6"/>
      <c r="BS947" s="6"/>
      <c r="BT947" s="6"/>
      <c r="BU947" s="6"/>
      <c r="BV947" s="6"/>
      <c r="BW947" s="6"/>
    </row>
    <row r="948" spans="1:75" s="9" customFormat="1" ht="14.25" x14ac:dyDescent="0.2">
      <c r="A948" s="10"/>
      <c r="B948" s="8"/>
      <c r="R948" s="62"/>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c r="AS948" s="6"/>
      <c r="AT948" s="6"/>
      <c r="AU948" s="6"/>
      <c r="AV948" s="6"/>
      <c r="AW948" s="6"/>
      <c r="AX948" s="6"/>
      <c r="AY948" s="6"/>
      <c r="AZ948" s="6"/>
      <c r="BA948" s="6"/>
      <c r="BB948" s="6"/>
      <c r="BC948" s="6"/>
      <c r="BD948" s="6"/>
      <c r="BE948" s="6"/>
      <c r="BF948" s="6"/>
      <c r="BG948" s="6"/>
      <c r="BH948" s="6"/>
      <c r="BI948" s="6"/>
      <c r="BJ948" s="6"/>
      <c r="BK948" s="6"/>
      <c r="BL948" s="6"/>
      <c r="BM948" s="6"/>
      <c r="BN948" s="6"/>
      <c r="BO948" s="6"/>
      <c r="BP948" s="6"/>
      <c r="BQ948" s="6"/>
      <c r="BR948" s="6"/>
      <c r="BS948" s="6"/>
      <c r="BT948" s="6"/>
      <c r="BU948" s="6"/>
      <c r="BV948" s="6"/>
      <c r="BW948" s="6"/>
    </row>
    <row r="949" spans="1:75" s="9" customFormat="1" ht="14.25" x14ac:dyDescent="0.2">
      <c r="A949" s="10"/>
      <c r="B949" s="8"/>
      <c r="R949" s="62"/>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c r="AS949" s="6"/>
      <c r="AT949" s="6"/>
      <c r="AU949" s="6"/>
      <c r="AV949" s="6"/>
      <c r="AW949" s="6"/>
      <c r="AX949" s="6"/>
      <c r="AY949" s="6"/>
      <c r="AZ949" s="6"/>
      <c r="BA949" s="6"/>
      <c r="BB949" s="6"/>
      <c r="BC949" s="6"/>
      <c r="BD949" s="6"/>
      <c r="BE949" s="6"/>
      <c r="BF949" s="6"/>
      <c r="BG949" s="6"/>
      <c r="BH949" s="6"/>
      <c r="BI949" s="6"/>
      <c r="BJ949" s="6"/>
      <c r="BK949" s="6"/>
      <c r="BL949" s="6"/>
      <c r="BM949" s="6"/>
      <c r="BN949" s="6"/>
      <c r="BO949" s="6"/>
      <c r="BP949" s="6"/>
      <c r="BQ949" s="6"/>
      <c r="BR949" s="6"/>
      <c r="BS949" s="6"/>
      <c r="BT949" s="6"/>
      <c r="BU949" s="6"/>
      <c r="BV949" s="6"/>
      <c r="BW949" s="6"/>
    </row>
    <row r="950" spans="1:75" s="9" customFormat="1" ht="14.25" x14ac:dyDescent="0.2">
      <c r="A950" s="10"/>
      <c r="B950" s="8"/>
      <c r="R950" s="62"/>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c r="AS950" s="6"/>
      <c r="AT950" s="6"/>
      <c r="AU950" s="6"/>
      <c r="AV950" s="6"/>
      <c r="AW950" s="6"/>
      <c r="AX950" s="6"/>
      <c r="AY950" s="6"/>
      <c r="AZ950" s="6"/>
      <c r="BA950" s="6"/>
      <c r="BB950" s="6"/>
      <c r="BC950" s="6"/>
      <c r="BD950" s="6"/>
      <c r="BE950" s="6"/>
      <c r="BF950" s="6"/>
      <c r="BG950" s="6"/>
      <c r="BH950" s="6"/>
      <c r="BI950" s="6"/>
      <c r="BJ950" s="6"/>
      <c r="BK950" s="6"/>
      <c r="BL950" s="6"/>
      <c r="BM950" s="6"/>
      <c r="BN950" s="6"/>
      <c r="BO950" s="6"/>
      <c r="BP950" s="6"/>
      <c r="BQ950" s="6"/>
      <c r="BR950" s="6"/>
      <c r="BS950" s="6"/>
      <c r="BT950" s="6"/>
      <c r="BU950" s="6"/>
      <c r="BV950" s="6"/>
      <c r="BW950" s="6"/>
    </row>
    <row r="951" spans="1:75" s="9" customFormat="1" ht="14.25" x14ac:dyDescent="0.2">
      <c r="A951" s="10"/>
      <c r="B951" s="8"/>
      <c r="R951" s="62"/>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c r="AS951" s="6"/>
      <c r="AT951" s="6"/>
      <c r="AU951" s="6"/>
      <c r="AV951" s="6"/>
      <c r="AW951" s="6"/>
      <c r="AX951" s="6"/>
      <c r="AY951" s="6"/>
      <c r="AZ951" s="6"/>
      <c r="BA951" s="6"/>
      <c r="BB951" s="6"/>
      <c r="BC951" s="6"/>
      <c r="BD951" s="6"/>
      <c r="BE951" s="6"/>
      <c r="BF951" s="6"/>
      <c r="BG951" s="6"/>
      <c r="BH951" s="6"/>
      <c r="BI951" s="6"/>
      <c r="BJ951" s="6"/>
      <c r="BK951" s="6"/>
      <c r="BL951" s="6"/>
      <c r="BM951" s="6"/>
      <c r="BN951" s="6"/>
      <c r="BO951" s="6"/>
      <c r="BP951" s="6"/>
      <c r="BQ951" s="6"/>
      <c r="BR951" s="6"/>
      <c r="BS951" s="6"/>
      <c r="BT951" s="6"/>
      <c r="BU951" s="6"/>
      <c r="BV951" s="6"/>
      <c r="BW951" s="6"/>
    </row>
    <row r="952" spans="1:75" s="9" customFormat="1" ht="14.25" x14ac:dyDescent="0.2">
      <c r="A952" s="10"/>
      <c r="B952" s="8"/>
      <c r="R952" s="62"/>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c r="AS952" s="6"/>
      <c r="AT952" s="6"/>
      <c r="AU952" s="6"/>
      <c r="AV952" s="6"/>
      <c r="AW952" s="6"/>
      <c r="AX952" s="6"/>
      <c r="AY952" s="6"/>
      <c r="AZ952" s="6"/>
      <c r="BA952" s="6"/>
      <c r="BB952" s="6"/>
      <c r="BC952" s="6"/>
      <c r="BD952" s="6"/>
      <c r="BE952" s="6"/>
      <c r="BF952" s="6"/>
      <c r="BG952" s="6"/>
      <c r="BH952" s="6"/>
      <c r="BI952" s="6"/>
      <c r="BJ952" s="6"/>
      <c r="BK952" s="6"/>
      <c r="BL952" s="6"/>
      <c r="BM952" s="6"/>
      <c r="BN952" s="6"/>
      <c r="BO952" s="6"/>
      <c r="BP952" s="6"/>
      <c r="BQ952" s="6"/>
      <c r="BR952" s="6"/>
      <c r="BS952" s="6"/>
      <c r="BT952" s="6"/>
      <c r="BU952" s="6"/>
      <c r="BV952" s="6"/>
      <c r="BW952" s="6"/>
    </row>
    <row r="953" spans="1:75" s="9" customFormat="1" ht="14.25" x14ac:dyDescent="0.2">
      <c r="A953" s="10"/>
      <c r="B953" s="8"/>
      <c r="R953" s="62"/>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c r="AS953" s="6"/>
      <c r="AT953" s="6"/>
      <c r="AU953" s="6"/>
      <c r="AV953" s="6"/>
      <c r="AW953" s="6"/>
      <c r="AX953" s="6"/>
      <c r="AY953" s="6"/>
      <c r="AZ953" s="6"/>
      <c r="BA953" s="6"/>
      <c r="BB953" s="6"/>
      <c r="BC953" s="6"/>
      <c r="BD953" s="6"/>
      <c r="BE953" s="6"/>
      <c r="BF953" s="6"/>
      <c r="BG953" s="6"/>
      <c r="BH953" s="6"/>
      <c r="BI953" s="6"/>
      <c r="BJ953" s="6"/>
      <c r="BK953" s="6"/>
      <c r="BL953" s="6"/>
      <c r="BM953" s="6"/>
      <c r="BN953" s="6"/>
      <c r="BO953" s="6"/>
      <c r="BP953" s="6"/>
      <c r="BQ953" s="6"/>
      <c r="BR953" s="6"/>
      <c r="BS953" s="6"/>
      <c r="BT953" s="6"/>
      <c r="BU953" s="6"/>
      <c r="BV953" s="6"/>
      <c r="BW953" s="6"/>
    </row>
    <row r="954" spans="1:75" s="9" customFormat="1" ht="14.25" x14ac:dyDescent="0.2">
      <c r="A954" s="10"/>
      <c r="B954" s="8"/>
      <c r="R954" s="62"/>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c r="AS954" s="6"/>
      <c r="AT954" s="6"/>
      <c r="AU954" s="6"/>
      <c r="AV954" s="6"/>
      <c r="AW954" s="6"/>
      <c r="AX954" s="6"/>
      <c r="AY954" s="6"/>
      <c r="AZ954" s="6"/>
      <c r="BA954" s="6"/>
      <c r="BB954" s="6"/>
      <c r="BC954" s="6"/>
      <c r="BD954" s="6"/>
      <c r="BE954" s="6"/>
      <c r="BF954" s="6"/>
      <c r="BG954" s="6"/>
      <c r="BH954" s="6"/>
      <c r="BI954" s="6"/>
      <c r="BJ954" s="6"/>
      <c r="BK954" s="6"/>
      <c r="BL954" s="6"/>
      <c r="BM954" s="6"/>
      <c r="BN954" s="6"/>
      <c r="BO954" s="6"/>
      <c r="BP954" s="6"/>
      <c r="BQ954" s="6"/>
      <c r="BR954" s="6"/>
      <c r="BS954" s="6"/>
      <c r="BT954" s="6"/>
      <c r="BU954" s="6"/>
      <c r="BV954" s="6"/>
      <c r="BW954" s="6"/>
    </row>
    <row r="955" spans="1:75" s="9" customFormat="1" ht="14.25" x14ac:dyDescent="0.2">
      <c r="A955" s="10"/>
      <c r="B955" s="8"/>
      <c r="R955" s="62"/>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c r="AS955" s="6"/>
      <c r="AT955" s="6"/>
      <c r="AU955" s="6"/>
      <c r="AV955" s="6"/>
      <c r="AW955" s="6"/>
      <c r="AX955" s="6"/>
      <c r="AY955" s="6"/>
      <c r="AZ955" s="6"/>
      <c r="BA955" s="6"/>
      <c r="BB955" s="6"/>
      <c r="BC955" s="6"/>
      <c r="BD955" s="6"/>
      <c r="BE955" s="6"/>
      <c r="BF955" s="6"/>
      <c r="BG955" s="6"/>
      <c r="BH955" s="6"/>
      <c r="BI955" s="6"/>
      <c r="BJ955" s="6"/>
      <c r="BK955" s="6"/>
      <c r="BL955" s="6"/>
      <c r="BM955" s="6"/>
      <c r="BN955" s="6"/>
      <c r="BO955" s="6"/>
      <c r="BP955" s="6"/>
      <c r="BQ955" s="6"/>
      <c r="BR955" s="6"/>
      <c r="BS955" s="6"/>
      <c r="BT955" s="6"/>
      <c r="BU955" s="6"/>
      <c r="BV955" s="6"/>
      <c r="BW955" s="6"/>
    </row>
    <row r="956" spans="1:75" s="9" customFormat="1" ht="14.25" x14ac:dyDescent="0.2">
      <c r="A956" s="10"/>
      <c r="B956" s="8"/>
      <c r="R956" s="62"/>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c r="AS956" s="6"/>
      <c r="AT956" s="6"/>
      <c r="AU956" s="6"/>
      <c r="AV956" s="6"/>
      <c r="AW956" s="6"/>
      <c r="AX956" s="6"/>
      <c r="AY956" s="6"/>
      <c r="AZ956" s="6"/>
      <c r="BA956" s="6"/>
      <c r="BB956" s="6"/>
      <c r="BC956" s="6"/>
      <c r="BD956" s="6"/>
      <c r="BE956" s="6"/>
      <c r="BF956" s="6"/>
      <c r="BG956" s="6"/>
      <c r="BH956" s="6"/>
      <c r="BI956" s="6"/>
      <c r="BJ956" s="6"/>
      <c r="BK956" s="6"/>
      <c r="BL956" s="6"/>
      <c r="BM956" s="6"/>
      <c r="BN956" s="6"/>
      <c r="BO956" s="6"/>
      <c r="BP956" s="6"/>
      <c r="BQ956" s="6"/>
      <c r="BR956" s="6"/>
      <c r="BS956" s="6"/>
      <c r="BT956" s="6"/>
      <c r="BU956" s="6"/>
      <c r="BV956" s="6"/>
      <c r="BW956" s="6"/>
    </row>
    <row r="957" spans="1:75" s="9" customFormat="1" ht="14.25" x14ac:dyDescent="0.2">
      <c r="A957" s="10"/>
      <c r="B957" s="8"/>
      <c r="R957" s="62"/>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c r="AS957" s="6"/>
      <c r="AT957" s="6"/>
      <c r="AU957" s="6"/>
      <c r="AV957" s="6"/>
      <c r="AW957" s="6"/>
      <c r="AX957" s="6"/>
      <c r="AY957" s="6"/>
      <c r="AZ957" s="6"/>
      <c r="BA957" s="6"/>
      <c r="BB957" s="6"/>
      <c r="BC957" s="6"/>
      <c r="BD957" s="6"/>
      <c r="BE957" s="6"/>
      <c r="BF957" s="6"/>
      <c r="BG957" s="6"/>
      <c r="BH957" s="6"/>
      <c r="BI957" s="6"/>
      <c r="BJ957" s="6"/>
      <c r="BK957" s="6"/>
      <c r="BL957" s="6"/>
      <c r="BM957" s="6"/>
      <c r="BN957" s="6"/>
      <c r="BO957" s="6"/>
      <c r="BP957" s="6"/>
      <c r="BQ957" s="6"/>
      <c r="BR957" s="6"/>
      <c r="BS957" s="6"/>
      <c r="BT957" s="6"/>
      <c r="BU957" s="6"/>
      <c r="BV957" s="6"/>
      <c r="BW957" s="6"/>
    </row>
    <row r="958" spans="1:75" s="9" customFormat="1" ht="14.25" x14ac:dyDescent="0.2">
      <c r="A958" s="10"/>
      <c r="B958" s="8"/>
      <c r="R958" s="62"/>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c r="AS958" s="6"/>
      <c r="AT958" s="6"/>
      <c r="AU958" s="6"/>
      <c r="AV958" s="6"/>
      <c r="AW958" s="6"/>
      <c r="AX958" s="6"/>
      <c r="AY958" s="6"/>
      <c r="AZ958" s="6"/>
      <c r="BA958" s="6"/>
      <c r="BB958" s="6"/>
      <c r="BC958" s="6"/>
      <c r="BD958" s="6"/>
      <c r="BE958" s="6"/>
      <c r="BF958" s="6"/>
      <c r="BG958" s="6"/>
      <c r="BH958" s="6"/>
      <c r="BI958" s="6"/>
      <c r="BJ958" s="6"/>
      <c r="BK958" s="6"/>
      <c r="BL958" s="6"/>
      <c r="BM958" s="6"/>
      <c r="BN958" s="6"/>
      <c r="BO958" s="6"/>
      <c r="BP958" s="6"/>
      <c r="BQ958" s="6"/>
      <c r="BR958" s="6"/>
      <c r="BS958" s="6"/>
      <c r="BT958" s="6"/>
      <c r="BU958" s="6"/>
      <c r="BV958" s="6"/>
      <c r="BW958" s="6"/>
    </row>
    <row r="959" spans="1:75" s="9" customFormat="1" ht="14.25" x14ac:dyDescent="0.2">
      <c r="A959" s="10"/>
      <c r="B959" s="8"/>
      <c r="R959" s="62"/>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c r="AS959" s="6"/>
      <c r="AT959" s="6"/>
      <c r="AU959" s="6"/>
      <c r="AV959" s="6"/>
      <c r="AW959" s="6"/>
      <c r="AX959" s="6"/>
      <c r="AY959" s="6"/>
      <c r="AZ959" s="6"/>
      <c r="BA959" s="6"/>
      <c r="BB959" s="6"/>
      <c r="BC959" s="6"/>
      <c r="BD959" s="6"/>
      <c r="BE959" s="6"/>
      <c r="BF959" s="6"/>
      <c r="BG959" s="6"/>
      <c r="BH959" s="6"/>
      <c r="BI959" s="6"/>
      <c r="BJ959" s="6"/>
      <c r="BK959" s="6"/>
      <c r="BL959" s="6"/>
      <c r="BM959" s="6"/>
      <c r="BN959" s="6"/>
      <c r="BO959" s="6"/>
      <c r="BP959" s="6"/>
      <c r="BQ959" s="6"/>
      <c r="BR959" s="6"/>
      <c r="BS959" s="6"/>
      <c r="BT959" s="6"/>
      <c r="BU959" s="6"/>
      <c r="BV959" s="6"/>
      <c r="BW959" s="6"/>
    </row>
    <row r="960" spans="1:75" s="9" customFormat="1" ht="14.25" x14ac:dyDescent="0.2">
      <c r="A960" s="10"/>
      <c r="B960" s="8"/>
      <c r="R960" s="62"/>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c r="AS960" s="6"/>
      <c r="AT960" s="6"/>
      <c r="AU960" s="6"/>
      <c r="AV960" s="6"/>
      <c r="AW960" s="6"/>
      <c r="AX960" s="6"/>
      <c r="AY960" s="6"/>
      <c r="AZ960" s="6"/>
      <c r="BA960" s="6"/>
      <c r="BB960" s="6"/>
      <c r="BC960" s="6"/>
      <c r="BD960" s="6"/>
      <c r="BE960" s="6"/>
      <c r="BF960" s="6"/>
      <c r="BG960" s="6"/>
      <c r="BH960" s="6"/>
      <c r="BI960" s="6"/>
      <c r="BJ960" s="6"/>
      <c r="BK960" s="6"/>
      <c r="BL960" s="6"/>
      <c r="BM960" s="6"/>
      <c r="BN960" s="6"/>
      <c r="BO960" s="6"/>
      <c r="BP960" s="6"/>
      <c r="BQ960" s="6"/>
      <c r="BR960" s="6"/>
      <c r="BS960" s="6"/>
      <c r="BT960" s="6"/>
      <c r="BU960" s="6"/>
      <c r="BV960" s="6"/>
      <c r="BW960" s="6"/>
    </row>
    <row r="961" spans="1:75" s="9" customFormat="1" ht="14.25" x14ac:dyDescent="0.2">
      <c r="A961" s="10"/>
      <c r="B961" s="8"/>
      <c r="R961" s="62"/>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c r="AS961" s="6"/>
      <c r="AT961" s="6"/>
      <c r="AU961" s="6"/>
      <c r="AV961" s="6"/>
      <c r="AW961" s="6"/>
      <c r="AX961" s="6"/>
      <c r="AY961" s="6"/>
      <c r="AZ961" s="6"/>
      <c r="BA961" s="6"/>
      <c r="BB961" s="6"/>
      <c r="BC961" s="6"/>
      <c r="BD961" s="6"/>
      <c r="BE961" s="6"/>
      <c r="BF961" s="6"/>
      <c r="BG961" s="6"/>
      <c r="BH961" s="6"/>
      <c r="BI961" s="6"/>
      <c r="BJ961" s="6"/>
      <c r="BK961" s="6"/>
      <c r="BL961" s="6"/>
      <c r="BM961" s="6"/>
      <c r="BN961" s="6"/>
      <c r="BO961" s="6"/>
      <c r="BP961" s="6"/>
      <c r="BQ961" s="6"/>
      <c r="BR961" s="6"/>
      <c r="BS961" s="6"/>
      <c r="BT961" s="6"/>
      <c r="BU961" s="6"/>
      <c r="BV961" s="6"/>
      <c r="BW961" s="6"/>
    </row>
    <row r="962" spans="1:75" s="9" customFormat="1" ht="14.25" x14ac:dyDescent="0.2">
      <c r="A962" s="10"/>
      <c r="B962" s="8"/>
      <c r="R962" s="62"/>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c r="AS962" s="6"/>
      <c r="AT962" s="6"/>
      <c r="AU962" s="6"/>
      <c r="AV962" s="6"/>
      <c r="AW962" s="6"/>
      <c r="AX962" s="6"/>
      <c r="AY962" s="6"/>
      <c r="AZ962" s="6"/>
      <c r="BA962" s="6"/>
      <c r="BB962" s="6"/>
      <c r="BC962" s="6"/>
      <c r="BD962" s="6"/>
      <c r="BE962" s="6"/>
      <c r="BF962" s="6"/>
      <c r="BG962" s="6"/>
      <c r="BH962" s="6"/>
      <c r="BI962" s="6"/>
      <c r="BJ962" s="6"/>
      <c r="BK962" s="6"/>
      <c r="BL962" s="6"/>
      <c r="BM962" s="6"/>
      <c r="BN962" s="6"/>
      <c r="BO962" s="6"/>
      <c r="BP962" s="6"/>
      <c r="BQ962" s="6"/>
      <c r="BR962" s="6"/>
      <c r="BS962" s="6"/>
      <c r="BT962" s="6"/>
      <c r="BU962" s="6"/>
      <c r="BV962" s="6"/>
      <c r="BW962" s="6"/>
    </row>
    <row r="963" spans="1:75" s="9" customFormat="1" ht="14.25" x14ac:dyDescent="0.2">
      <c r="A963" s="10"/>
      <c r="B963" s="8"/>
      <c r="R963" s="62"/>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c r="AS963" s="6"/>
      <c r="AT963" s="6"/>
      <c r="AU963" s="6"/>
      <c r="AV963" s="6"/>
      <c r="AW963" s="6"/>
      <c r="AX963" s="6"/>
      <c r="AY963" s="6"/>
      <c r="AZ963" s="6"/>
      <c r="BA963" s="6"/>
      <c r="BB963" s="6"/>
      <c r="BC963" s="6"/>
      <c r="BD963" s="6"/>
      <c r="BE963" s="6"/>
      <c r="BF963" s="6"/>
      <c r="BG963" s="6"/>
      <c r="BH963" s="6"/>
      <c r="BI963" s="6"/>
      <c r="BJ963" s="6"/>
      <c r="BK963" s="6"/>
      <c r="BL963" s="6"/>
      <c r="BM963" s="6"/>
      <c r="BN963" s="6"/>
      <c r="BO963" s="6"/>
      <c r="BP963" s="6"/>
      <c r="BQ963" s="6"/>
      <c r="BR963" s="6"/>
      <c r="BS963" s="6"/>
      <c r="BT963" s="6"/>
      <c r="BU963" s="6"/>
      <c r="BV963" s="6"/>
      <c r="BW963" s="6"/>
    </row>
    <row r="964" spans="1:75" s="9" customFormat="1" ht="14.25" x14ac:dyDescent="0.2">
      <c r="A964" s="10"/>
      <c r="B964" s="8"/>
      <c r="R964" s="62"/>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c r="AS964" s="6"/>
      <c r="AT964" s="6"/>
      <c r="AU964" s="6"/>
      <c r="AV964" s="6"/>
      <c r="AW964" s="6"/>
      <c r="AX964" s="6"/>
      <c r="AY964" s="6"/>
      <c r="AZ964" s="6"/>
      <c r="BA964" s="6"/>
      <c r="BB964" s="6"/>
      <c r="BC964" s="6"/>
      <c r="BD964" s="6"/>
      <c r="BE964" s="6"/>
      <c r="BF964" s="6"/>
      <c r="BG964" s="6"/>
      <c r="BH964" s="6"/>
      <c r="BI964" s="6"/>
      <c r="BJ964" s="6"/>
      <c r="BK964" s="6"/>
      <c r="BL964" s="6"/>
      <c r="BM964" s="6"/>
      <c r="BN964" s="6"/>
      <c r="BO964" s="6"/>
      <c r="BP964" s="6"/>
      <c r="BQ964" s="6"/>
      <c r="BR964" s="6"/>
      <c r="BS964" s="6"/>
      <c r="BT964" s="6"/>
      <c r="BU964" s="6"/>
      <c r="BV964" s="6"/>
      <c r="BW964" s="6"/>
    </row>
    <row r="965" spans="1:75" s="9" customFormat="1" ht="14.25" x14ac:dyDescent="0.2">
      <c r="A965" s="10"/>
      <c r="B965" s="8"/>
      <c r="R965" s="62"/>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c r="AW965" s="6"/>
      <c r="AX965" s="6"/>
      <c r="AY965" s="6"/>
      <c r="AZ965" s="6"/>
      <c r="BA965" s="6"/>
      <c r="BB965" s="6"/>
      <c r="BC965" s="6"/>
      <c r="BD965" s="6"/>
      <c r="BE965" s="6"/>
      <c r="BF965" s="6"/>
      <c r="BG965" s="6"/>
      <c r="BH965" s="6"/>
      <c r="BI965" s="6"/>
      <c r="BJ965" s="6"/>
      <c r="BK965" s="6"/>
      <c r="BL965" s="6"/>
      <c r="BM965" s="6"/>
      <c r="BN965" s="6"/>
      <c r="BO965" s="6"/>
      <c r="BP965" s="6"/>
      <c r="BQ965" s="6"/>
      <c r="BR965" s="6"/>
      <c r="BS965" s="6"/>
      <c r="BT965" s="6"/>
      <c r="BU965" s="6"/>
      <c r="BV965" s="6"/>
      <c r="BW965" s="6"/>
    </row>
    <row r="966" spans="1:75" s="9" customFormat="1" ht="14.25" x14ac:dyDescent="0.2">
      <c r="A966" s="10"/>
      <c r="B966" s="8"/>
      <c r="R966" s="62"/>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c r="AS966" s="6"/>
      <c r="AT966" s="6"/>
      <c r="AU966" s="6"/>
      <c r="AV966" s="6"/>
      <c r="AW966" s="6"/>
      <c r="AX966" s="6"/>
      <c r="AY966" s="6"/>
      <c r="AZ966" s="6"/>
      <c r="BA966" s="6"/>
      <c r="BB966" s="6"/>
      <c r="BC966" s="6"/>
      <c r="BD966" s="6"/>
      <c r="BE966" s="6"/>
      <c r="BF966" s="6"/>
      <c r="BG966" s="6"/>
      <c r="BH966" s="6"/>
      <c r="BI966" s="6"/>
      <c r="BJ966" s="6"/>
      <c r="BK966" s="6"/>
      <c r="BL966" s="6"/>
      <c r="BM966" s="6"/>
      <c r="BN966" s="6"/>
      <c r="BO966" s="6"/>
      <c r="BP966" s="6"/>
      <c r="BQ966" s="6"/>
      <c r="BR966" s="6"/>
      <c r="BS966" s="6"/>
      <c r="BT966" s="6"/>
      <c r="BU966" s="6"/>
      <c r="BV966" s="6"/>
      <c r="BW966" s="6"/>
    </row>
    <row r="967" spans="1:75" s="9" customFormat="1" ht="14.25" x14ac:dyDescent="0.2">
      <c r="A967" s="10"/>
      <c r="B967" s="8"/>
      <c r="R967" s="62"/>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c r="AS967" s="6"/>
      <c r="AT967" s="6"/>
      <c r="AU967" s="6"/>
      <c r="AV967" s="6"/>
      <c r="AW967" s="6"/>
      <c r="AX967" s="6"/>
      <c r="AY967" s="6"/>
      <c r="AZ967" s="6"/>
      <c r="BA967" s="6"/>
      <c r="BB967" s="6"/>
      <c r="BC967" s="6"/>
      <c r="BD967" s="6"/>
      <c r="BE967" s="6"/>
      <c r="BF967" s="6"/>
      <c r="BG967" s="6"/>
      <c r="BH967" s="6"/>
      <c r="BI967" s="6"/>
      <c r="BJ967" s="6"/>
      <c r="BK967" s="6"/>
      <c r="BL967" s="6"/>
      <c r="BM967" s="6"/>
      <c r="BN967" s="6"/>
      <c r="BO967" s="6"/>
      <c r="BP967" s="6"/>
      <c r="BQ967" s="6"/>
      <c r="BR967" s="6"/>
      <c r="BS967" s="6"/>
      <c r="BT967" s="6"/>
      <c r="BU967" s="6"/>
      <c r="BV967" s="6"/>
      <c r="BW967" s="6"/>
    </row>
    <row r="968" spans="1:75" s="9" customFormat="1" ht="14.25" x14ac:dyDescent="0.2">
      <c r="A968" s="10"/>
      <c r="B968" s="8"/>
      <c r="R968" s="62"/>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c r="AS968" s="6"/>
      <c r="AT968" s="6"/>
      <c r="AU968" s="6"/>
      <c r="AV968" s="6"/>
      <c r="AW968" s="6"/>
      <c r="AX968" s="6"/>
      <c r="AY968" s="6"/>
      <c r="AZ968" s="6"/>
      <c r="BA968" s="6"/>
      <c r="BB968" s="6"/>
      <c r="BC968" s="6"/>
      <c r="BD968" s="6"/>
      <c r="BE968" s="6"/>
      <c r="BF968" s="6"/>
      <c r="BG968" s="6"/>
      <c r="BH968" s="6"/>
      <c r="BI968" s="6"/>
      <c r="BJ968" s="6"/>
      <c r="BK968" s="6"/>
      <c r="BL968" s="6"/>
      <c r="BM968" s="6"/>
      <c r="BN968" s="6"/>
      <c r="BO968" s="6"/>
      <c r="BP968" s="6"/>
      <c r="BQ968" s="6"/>
      <c r="BR968" s="6"/>
      <c r="BS968" s="6"/>
      <c r="BT968" s="6"/>
      <c r="BU968" s="6"/>
      <c r="BV968" s="6"/>
      <c r="BW968" s="6"/>
    </row>
    <row r="969" spans="1:75" s="9" customFormat="1" ht="14.25" x14ac:dyDescent="0.2">
      <c r="A969" s="10"/>
      <c r="B969" s="8"/>
      <c r="R969" s="62"/>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c r="AS969" s="6"/>
      <c r="AT969" s="6"/>
      <c r="AU969" s="6"/>
      <c r="AV969" s="6"/>
      <c r="AW969" s="6"/>
      <c r="AX969" s="6"/>
      <c r="AY969" s="6"/>
      <c r="AZ969" s="6"/>
      <c r="BA969" s="6"/>
      <c r="BB969" s="6"/>
      <c r="BC969" s="6"/>
      <c r="BD969" s="6"/>
      <c r="BE969" s="6"/>
      <c r="BF969" s="6"/>
      <c r="BG969" s="6"/>
      <c r="BH969" s="6"/>
      <c r="BI969" s="6"/>
      <c r="BJ969" s="6"/>
      <c r="BK969" s="6"/>
      <c r="BL969" s="6"/>
      <c r="BM969" s="6"/>
      <c r="BN969" s="6"/>
      <c r="BO969" s="6"/>
      <c r="BP969" s="6"/>
      <c r="BQ969" s="6"/>
      <c r="BR969" s="6"/>
      <c r="BS969" s="6"/>
      <c r="BT969" s="6"/>
      <c r="BU969" s="6"/>
      <c r="BV969" s="6"/>
      <c r="BW969" s="6"/>
    </row>
    <row r="970" spans="1:75" s="9" customFormat="1" ht="14.25" x14ac:dyDescent="0.2">
      <c r="A970" s="10"/>
      <c r="B970" s="8"/>
      <c r="R970" s="62"/>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c r="AS970" s="6"/>
      <c r="AT970" s="6"/>
      <c r="AU970" s="6"/>
      <c r="AV970" s="6"/>
      <c r="AW970" s="6"/>
      <c r="AX970" s="6"/>
      <c r="AY970" s="6"/>
      <c r="AZ970" s="6"/>
      <c r="BA970" s="6"/>
      <c r="BB970" s="6"/>
      <c r="BC970" s="6"/>
      <c r="BD970" s="6"/>
      <c r="BE970" s="6"/>
      <c r="BF970" s="6"/>
      <c r="BG970" s="6"/>
      <c r="BH970" s="6"/>
      <c r="BI970" s="6"/>
      <c r="BJ970" s="6"/>
      <c r="BK970" s="6"/>
      <c r="BL970" s="6"/>
      <c r="BM970" s="6"/>
      <c r="BN970" s="6"/>
      <c r="BO970" s="6"/>
      <c r="BP970" s="6"/>
      <c r="BQ970" s="6"/>
      <c r="BR970" s="6"/>
      <c r="BS970" s="6"/>
      <c r="BT970" s="6"/>
      <c r="BU970" s="6"/>
      <c r="BV970" s="6"/>
      <c r="BW970" s="6"/>
    </row>
    <row r="971" spans="1:75" s="9" customFormat="1" ht="14.25" x14ac:dyDescent="0.2">
      <c r="A971" s="10"/>
      <c r="B971" s="8"/>
      <c r="R971" s="62"/>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c r="AS971" s="6"/>
      <c r="AT971" s="6"/>
      <c r="AU971" s="6"/>
      <c r="AV971" s="6"/>
      <c r="AW971" s="6"/>
      <c r="AX971" s="6"/>
      <c r="AY971" s="6"/>
      <c r="AZ971" s="6"/>
      <c r="BA971" s="6"/>
      <c r="BB971" s="6"/>
      <c r="BC971" s="6"/>
      <c r="BD971" s="6"/>
      <c r="BE971" s="6"/>
      <c r="BF971" s="6"/>
      <c r="BG971" s="6"/>
      <c r="BH971" s="6"/>
      <c r="BI971" s="6"/>
      <c r="BJ971" s="6"/>
      <c r="BK971" s="6"/>
      <c r="BL971" s="6"/>
      <c r="BM971" s="6"/>
      <c r="BN971" s="6"/>
      <c r="BO971" s="6"/>
      <c r="BP971" s="6"/>
      <c r="BQ971" s="6"/>
      <c r="BR971" s="6"/>
      <c r="BS971" s="6"/>
      <c r="BT971" s="6"/>
      <c r="BU971" s="6"/>
      <c r="BV971" s="6"/>
      <c r="BW971" s="6"/>
    </row>
    <row r="972" spans="1:75" s="9" customFormat="1" ht="14.25" x14ac:dyDescent="0.2">
      <c r="A972" s="10"/>
      <c r="B972" s="8"/>
      <c r="R972" s="62"/>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c r="AS972" s="6"/>
      <c r="AT972" s="6"/>
      <c r="AU972" s="6"/>
      <c r="AV972" s="6"/>
      <c r="AW972" s="6"/>
      <c r="AX972" s="6"/>
      <c r="AY972" s="6"/>
      <c r="AZ972" s="6"/>
      <c r="BA972" s="6"/>
      <c r="BB972" s="6"/>
      <c r="BC972" s="6"/>
      <c r="BD972" s="6"/>
      <c r="BE972" s="6"/>
      <c r="BF972" s="6"/>
      <c r="BG972" s="6"/>
      <c r="BH972" s="6"/>
      <c r="BI972" s="6"/>
      <c r="BJ972" s="6"/>
      <c r="BK972" s="6"/>
      <c r="BL972" s="6"/>
      <c r="BM972" s="6"/>
      <c r="BN972" s="6"/>
      <c r="BO972" s="6"/>
      <c r="BP972" s="6"/>
      <c r="BQ972" s="6"/>
      <c r="BR972" s="6"/>
      <c r="BS972" s="6"/>
      <c r="BT972" s="6"/>
      <c r="BU972" s="6"/>
      <c r="BV972" s="6"/>
      <c r="BW972" s="6"/>
    </row>
    <row r="973" spans="1:75" s="9" customFormat="1" ht="14.25" x14ac:dyDescent="0.2">
      <c r="A973" s="10"/>
      <c r="B973" s="8"/>
      <c r="R973" s="62"/>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c r="AS973" s="6"/>
      <c r="AT973" s="6"/>
      <c r="AU973" s="6"/>
      <c r="AV973" s="6"/>
      <c r="AW973" s="6"/>
      <c r="AX973" s="6"/>
      <c r="AY973" s="6"/>
      <c r="AZ973" s="6"/>
      <c r="BA973" s="6"/>
      <c r="BB973" s="6"/>
      <c r="BC973" s="6"/>
      <c r="BD973" s="6"/>
      <c r="BE973" s="6"/>
      <c r="BF973" s="6"/>
      <c r="BG973" s="6"/>
      <c r="BH973" s="6"/>
      <c r="BI973" s="6"/>
      <c r="BJ973" s="6"/>
      <c r="BK973" s="6"/>
      <c r="BL973" s="6"/>
      <c r="BM973" s="6"/>
      <c r="BN973" s="6"/>
      <c r="BO973" s="6"/>
      <c r="BP973" s="6"/>
      <c r="BQ973" s="6"/>
      <c r="BR973" s="6"/>
      <c r="BS973" s="6"/>
      <c r="BT973" s="6"/>
      <c r="BU973" s="6"/>
      <c r="BV973" s="6"/>
      <c r="BW973" s="6"/>
    </row>
    <row r="974" spans="1:75" s="9" customFormat="1" ht="14.25" x14ac:dyDescent="0.2">
      <c r="A974" s="10"/>
      <c r="B974" s="8"/>
      <c r="R974" s="62"/>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c r="AS974" s="6"/>
      <c r="AT974" s="6"/>
      <c r="AU974" s="6"/>
      <c r="AV974" s="6"/>
      <c r="AW974" s="6"/>
      <c r="AX974" s="6"/>
      <c r="AY974" s="6"/>
      <c r="AZ974" s="6"/>
      <c r="BA974" s="6"/>
      <c r="BB974" s="6"/>
      <c r="BC974" s="6"/>
      <c r="BD974" s="6"/>
      <c r="BE974" s="6"/>
      <c r="BF974" s="6"/>
      <c r="BG974" s="6"/>
      <c r="BH974" s="6"/>
      <c r="BI974" s="6"/>
      <c r="BJ974" s="6"/>
      <c r="BK974" s="6"/>
      <c r="BL974" s="6"/>
      <c r="BM974" s="6"/>
      <c r="BN974" s="6"/>
      <c r="BO974" s="6"/>
      <c r="BP974" s="6"/>
      <c r="BQ974" s="6"/>
      <c r="BR974" s="6"/>
      <c r="BS974" s="6"/>
      <c r="BT974" s="6"/>
      <c r="BU974" s="6"/>
      <c r="BV974" s="6"/>
      <c r="BW974" s="6"/>
    </row>
    <row r="975" spans="1:75" s="9" customFormat="1" ht="14.25" x14ac:dyDescent="0.2">
      <c r="A975" s="10"/>
      <c r="B975" s="8"/>
      <c r="R975" s="62"/>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c r="AS975" s="6"/>
      <c r="AT975" s="6"/>
      <c r="AU975" s="6"/>
      <c r="AV975" s="6"/>
      <c r="AW975" s="6"/>
      <c r="AX975" s="6"/>
      <c r="AY975" s="6"/>
      <c r="AZ975" s="6"/>
      <c r="BA975" s="6"/>
      <c r="BB975" s="6"/>
      <c r="BC975" s="6"/>
      <c r="BD975" s="6"/>
      <c r="BE975" s="6"/>
      <c r="BF975" s="6"/>
      <c r="BG975" s="6"/>
      <c r="BH975" s="6"/>
      <c r="BI975" s="6"/>
      <c r="BJ975" s="6"/>
      <c r="BK975" s="6"/>
      <c r="BL975" s="6"/>
      <c r="BM975" s="6"/>
      <c r="BN975" s="6"/>
      <c r="BO975" s="6"/>
      <c r="BP975" s="6"/>
      <c r="BQ975" s="6"/>
      <c r="BR975" s="6"/>
      <c r="BS975" s="6"/>
      <c r="BT975" s="6"/>
      <c r="BU975" s="6"/>
      <c r="BV975" s="6"/>
      <c r="BW975" s="6"/>
    </row>
    <row r="976" spans="1:75" s="9" customFormat="1" ht="14.25" x14ac:dyDescent="0.2">
      <c r="A976" s="10"/>
      <c r="B976" s="8"/>
      <c r="R976" s="62"/>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c r="AS976" s="6"/>
      <c r="AT976" s="6"/>
      <c r="AU976" s="6"/>
      <c r="AV976" s="6"/>
      <c r="AW976" s="6"/>
      <c r="AX976" s="6"/>
      <c r="AY976" s="6"/>
      <c r="AZ976" s="6"/>
      <c r="BA976" s="6"/>
      <c r="BB976" s="6"/>
      <c r="BC976" s="6"/>
      <c r="BD976" s="6"/>
      <c r="BE976" s="6"/>
      <c r="BF976" s="6"/>
      <c r="BG976" s="6"/>
      <c r="BH976" s="6"/>
      <c r="BI976" s="6"/>
      <c r="BJ976" s="6"/>
      <c r="BK976" s="6"/>
      <c r="BL976" s="6"/>
      <c r="BM976" s="6"/>
      <c r="BN976" s="6"/>
      <c r="BO976" s="6"/>
      <c r="BP976" s="6"/>
      <c r="BQ976" s="6"/>
      <c r="BR976" s="6"/>
      <c r="BS976" s="6"/>
      <c r="BT976" s="6"/>
      <c r="BU976" s="6"/>
      <c r="BV976" s="6"/>
      <c r="BW976" s="6"/>
    </row>
    <row r="977" spans="1:75" s="9" customFormat="1" ht="14.25" x14ac:dyDescent="0.2">
      <c r="A977" s="10"/>
      <c r="B977" s="8"/>
      <c r="R977" s="62"/>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c r="AS977" s="6"/>
      <c r="AT977" s="6"/>
      <c r="AU977" s="6"/>
      <c r="AV977" s="6"/>
      <c r="AW977" s="6"/>
      <c r="AX977" s="6"/>
      <c r="AY977" s="6"/>
      <c r="AZ977" s="6"/>
      <c r="BA977" s="6"/>
      <c r="BB977" s="6"/>
      <c r="BC977" s="6"/>
      <c r="BD977" s="6"/>
      <c r="BE977" s="6"/>
      <c r="BF977" s="6"/>
      <c r="BG977" s="6"/>
      <c r="BH977" s="6"/>
      <c r="BI977" s="6"/>
      <c r="BJ977" s="6"/>
      <c r="BK977" s="6"/>
      <c r="BL977" s="6"/>
      <c r="BM977" s="6"/>
      <c r="BN977" s="6"/>
      <c r="BO977" s="6"/>
      <c r="BP977" s="6"/>
      <c r="BQ977" s="6"/>
      <c r="BR977" s="6"/>
      <c r="BS977" s="6"/>
      <c r="BT977" s="6"/>
      <c r="BU977" s="6"/>
      <c r="BV977" s="6"/>
      <c r="BW977" s="6"/>
    </row>
    <row r="978" spans="1:75" s="9" customFormat="1" ht="14.25" x14ac:dyDescent="0.2">
      <c r="A978" s="10"/>
      <c r="B978" s="8"/>
      <c r="R978" s="62"/>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c r="AS978" s="6"/>
      <c r="AT978" s="6"/>
      <c r="AU978" s="6"/>
      <c r="AV978" s="6"/>
      <c r="AW978" s="6"/>
      <c r="AX978" s="6"/>
      <c r="AY978" s="6"/>
      <c r="AZ978" s="6"/>
      <c r="BA978" s="6"/>
      <c r="BB978" s="6"/>
      <c r="BC978" s="6"/>
      <c r="BD978" s="6"/>
      <c r="BE978" s="6"/>
      <c r="BF978" s="6"/>
      <c r="BG978" s="6"/>
      <c r="BH978" s="6"/>
      <c r="BI978" s="6"/>
      <c r="BJ978" s="6"/>
      <c r="BK978" s="6"/>
      <c r="BL978" s="6"/>
      <c r="BM978" s="6"/>
      <c r="BN978" s="6"/>
      <c r="BO978" s="6"/>
      <c r="BP978" s="6"/>
      <c r="BQ978" s="6"/>
      <c r="BR978" s="6"/>
      <c r="BS978" s="6"/>
      <c r="BT978" s="6"/>
      <c r="BU978" s="6"/>
      <c r="BV978" s="6"/>
      <c r="BW978" s="6"/>
    </row>
    <row r="979" spans="1:75" s="9" customFormat="1" ht="14.25" x14ac:dyDescent="0.2">
      <c r="A979" s="10"/>
      <c r="B979" s="8"/>
      <c r="R979" s="62"/>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c r="AU979" s="6"/>
      <c r="AV979" s="6"/>
      <c r="AW979" s="6"/>
      <c r="AX979" s="6"/>
      <c r="AY979" s="6"/>
      <c r="AZ979" s="6"/>
      <c r="BA979" s="6"/>
      <c r="BB979" s="6"/>
      <c r="BC979" s="6"/>
      <c r="BD979" s="6"/>
      <c r="BE979" s="6"/>
      <c r="BF979" s="6"/>
      <c r="BG979" s="6"/>
      <c r="BH979" s="6"/>
      <c r="BI979" s="6"/>
      <c r="BJ979" s="6"/>
      <c r="BK979" s="6"/>
      <c r="BL979" s="6"/>
      <c r="BM979" s="6"/>
      <c r="BN979" s="6"/>
      <c r="BO979" s="6"/>
      <c r="BP979" s="6"/>
      <c r="BQ979" s="6"/>
      <c r="BR979" s="6"/>
      <c r="BS979" s="6"/>
      <c r="BT979" s="6"/>
      <c r="BU979" s="6"/>
      <c r="BV979" s="6"/>
      <c r="BW979" s="6"/>
    </row>
    <row r="980" spans="1:75" s="9" customFormat="1" ht="14.25" x14ac:dyDescent="0.2">
      <c r="A980" s="10"/>
      <c r="B980" s="8"/>
      <c r="R980" s="62"/>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c r="AS980" s="6"/>
      <c r="AT980" s="6"/>
      <c r="AU980" s="6"/>
      <c r="AV980" s="6"/>
      <c r="AW980" s="6"/>
      <c r="AX980" s="6"/>
      <c r="AY980" s="6"/>
      <c r="AZ980" s="6"/>
      <c r="BA980" s="6"/>
      <c r="BB980" s="6"/>
      <c r="BC980" s="6"/>
      <c r="BD980" s="6"/>
      <c r="BE980" s="6"/>
      <c r="BF980" s="6"/>
      <c r="BG980" s="6"/>
      <c r="BH980" s="6"/>
      <c r="BI980" s="6"/>
      <c r="BJ980" s="6"/>
      <c r="BK980" s="6"/>
      <c r="BL980" s="6"/>
      <c r="BM980" s="6"/>
      <c r="BN980" s="6"/>
      <c r="BO980" s="6"/>
      <c r="BP980" s="6"/>
      <c r="BQ980" s="6"/>
      <c r="BR980" s="6"/>
      <c r="BS980" s="6"/>
      <c r="BT980" s="6"/>
      <c r="BU980" s="6"/>
      <c r="BV980" s="6"/>
      <c r="BW980" s="6"/>
    </row>
    <row r="981" spans="1:75" s="9" customFormat="1" ht="14.25" x14ac:dyDescent="0.2">
      <c r="A981" s="10"/>
      <c r="B981" s="8"/>
      <c r="R981" s="62"/>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c r="AS981" s="6"/>
      <c r="AT981" s="6"/>
      <c r="AU981" s="6"/>
      <c r="AV981" s="6"/>
      <c r="AW981" s="6"/>
      <c r="AX981" s="6"/>
      <c r="AY981" s="6"/>
      <c r="AZ981" s="6"/>
      <c r="BA981" s="6"/>
      <c r="BB981" s="6"/>
      <c r="BC981" s="6"/>
      <c r="BD981" s="6"/>
      <c r="BE981" s="6"/>
      <c r="BF981" s="6"/>
      <c r="BG981" s="6"/>
      <c r="BH981" s="6"/>
      <c r="BI981" s="6"/>
      <c r="BJ981" s="6"/>
      <c r="BK981" s="6"/>
      <c r="BL981" s="6"/>
      <c r="BM981" s="6"/>
      <c r="BN981" s="6"/>
      <c r="BO981" s="6"/>
      <c r="BP981" s="6"/>
      <c r="BQ981" s="6"/>
      <c r="BR981" s="6"/>
      <c r="BS981" s="6"/>
      <c r="BT981" s="6"/>
      <c r="BU981" s="6"/>
      <c r="BV981" s="6"/>
      <c r="BW981" s="6"/>
    </row>
    <row r="982" spans="1:75" s="9" customFormat="1" ht="14.25" x14ac:dyDescent="0.2">
      <c r="A982" s="10"/>
      <c r="B982" s="8"/>
      <c r="R982" s="62"/>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c r="AU982" s="6"/>
      <c r="AV982" s="6"/>
      <c r="AW982" s="6"/>
      <c r="AX982" s="6"/>
      <c r="AY982" s="6"/>
      <c r="AZ982" s="6"/>
      <c r="BA982" s="6"/>
      <c r="BB982" s="6"/>
      <c r="BC982" s="6"/>
      <c r="BD982" s="6"/>
      <c r="BE982" s="6"/>
      <c r="BF982" s="6"/>
      <c r="BG982" s="6"/>
      <c r="BH982" s="6"/>
      <c r="BI982" s="6"/>
      <c r="BJ982" s="6"/>
      <c r="BK982" s="6"/>
      <c r="BL982" s="6"/>
      <c r="BM982" s="6"/>
      <c r="BN982" s="6"/>
      <c r="BO982" s="6"/>
      <c r="BP982" s="6"/>
      <c r="BQ982" s="6"/>
      <c r="BR982" s="6"/>
      <c r="BS982" s="6"/>
      <c r="BT982" s="6"/>
      <c r="BU982" s="6"/>
      <c r="BV982" s="6"/>
      <c r="BW982" s="6"/>
    </row>
    <row r="983" spans="1:75" s="9" customFormat="1" ht="14.25" x14ac:dyDescent="0.2">
      <c r="A983" s="10"/>
      <c r="B983" s="8"/>
      <c r="R983" s="62"/>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c r="AS983" s="6"/>
      <c r="AT983" s="6"/>
      <c r="AU983" s="6"/>
      <c r="AV983" s="6"/>
      <c r="AW983" s="6"/>
      <c r="AX983" s="6"/>
      <c r="AY983" s="6"/>
      <c r="AZ983" s="6"/>
      <c r="BA983" s="6"/>
      <c r="BB983" s="6"/>
      <c r="BC983" s="6"/>
      <c r="BD983" s="6"/>
      <c r="BE983" s="6"/>
      <c r="BF983" s="6"/>
      <c r="BG983" s="6"/>
      <c r="BH983" s="6"/>
      <c r="BI983" s="6"/>
      <c r="BJ983" s="6"/>
      <c r="BK983" s="6"/>
      <c r="BL983" s="6"/>
      <c r="BM983" s="6"/>
      <c r="BN983" s="6"/>
      <c r="BO983" s="6"/>
      <c r="BP983" s="6"/>
      <c r="BQ983" s="6"/>
      <c r="BR983" s="6"/>
      <c r="BS983" s="6"/>
      <c r="BT983" s="6"/>
      <c r="BU983" s="6"/>
      <c r="BV983" s="6"/>
      <c r="BW983" s="6"/>
    </row>
    <row r="984" spans="1:75" s="9" customFormat="1" ht="14.25" x14ac:dyDescent="0.2">
      <c r="A984" s="10"/>
      <c r="B984" s="8"/>
      <c r="R984" s="62"/>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c r="AS984" s="6"/>
      <c r="AT984" s="6"/>
      <c r="AU984" s="6"/>
      <c r="AV984" s="6"/>
      <c r="AW984" s="6"/>
      <c r="AX984" s="6"/>
      <c r="AY984" s="6"/>
      <c r="AZ984" s="6"/>
      <c r="BA984" s="6"/>
      <c r="BB984" s="6"/>
      <c r="BC984" s="6"/>
      <c r="BD984" s="6"/>
      <c r="BE984" s="6"/>
      <c r="BF984" s="6"/>
      <c r="BG984" s="6"/>
      <c r="BH984" s="6"/>
      <c r="BI984" s="6"/>
      <c r="BJ984" s="6"/>
      <c r="BK984" s="6"/>
      <c r="BL984" s="6"/>
      <c r="BM984" s="6"/>
      <c r="BN984" s="6"/>
      <c r="BO984" s="6"/>
      <c r="BP984" s="6"/>
      <c r="BQ984" s="6"/>
      <c r="BR984" s="6"/>
      <c r="BS984" s="6"/>
      <c r="BT984" s="6"/>
      <c r="BU984" s="6"/>
      <c r="BV984" s="6"/>
      <c r="BW984" s="6"/>
    </row>
    <row r="985" spans="1:75" s="9" customFormat="1" ht="14.25" x14ac:dyDescent="0.2">
      <c r="A985" s="10"/>
      <c r="B985" s="8"/>
      <c r="R985" s="62"/>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c r="AS985" s="6"/>
      <c r="AT985" s="6"/>
      <c r="AU985" s="6"/>
      <c r="AV985" s="6"/>
      <c r="AW985" s="6"/>
      <c r="AX985" s="6"/>
      <c r="AY985" s="6"/>
      <c r="AZ985" s="6"/>
      <c r="BA985" s="6"/>
      <c r="BB985" s="6"/>
      <c r="BC985" s="6"/>
      <c r="BD985" s="6"/>
      <c r="BE985" s="6"/>
      <c r="BF985" s="6"/>
      <c r="BG985" s="6"/>
      <c r="BH985" s="6"/>
      <c r="BI985" s="6"/>
      <c r="BJ985" s="6"/>
      <c r="BK985" s="6"/>
      <c r="BL985" s="6"/>
      <c r="BM985" s="6"/>
      <c r="BN985" s="6"/>
      <c r="BO985" s="6"/>
      <c r="BP985" s="6"/>
      <c r="BQ985" s="6"/>
      <c r="BR985" s="6"/>
      <c r="BS985" s="6"/>
      <c r="BT985" s="6"/>
      <c r="BU985" s="6"/>
      <c r="BV985" s="6"/>
      <c r="BW985" s="6"/>
    </row>
    <row r="986" spans="1:75" s="9" customFormat="1" ht="14.25" x14ac:dyDescent="0.2">
      <c r="A986" s="10"/>
      <c r="B986" s="8"/>
      <c r="R986" s="62"/>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c r="AS986" s="6"/>
      <c r="AT986" s="6"/>
      <c r="AU986" s="6"/>
      <c r="AV986" s="6"/>
      <c r="AW986" s="6"/>
      <c r="AX986" s="6"/>
      <c r="AY986" s="6"/>
      <c r="AZ986" s="6"/>
      <c r="BA986" s="6"/>
      <c r="BB986" s="6"/>
      <c r="BC986" s="6"/>
      <c r="BD986" s="6"/>
      <c r="BE986" s="6"/>
      <c r="BF986" s="6"/>
      <c r="BG986" s="6"/>
      <c r="BH986" s="6"/>
      <c r="BI986" s="6"/>
      <c r="BJ986" s="6"/>
      <c r="BK986" s="6"/>
      <c r="BL986" s="6"/>
      <c r="BM986" s="6"/>
      <c r="BN986" s="6"/>
      <c r="BO986" s="6"/>
      <c r="BP986" s="6"/>
      <c r="BQ986" s="6"/>
      <c r="BR986" s="6"/>
      <c r="BS986" s="6"/>
      <c r="BT986" s="6"/>
      <c r="BU986" s="6"/>
      <c r="BV986" s="6"/>
      <c r="BW986" s="6"/>
    </row>
    <row r="987" spans="1:75" s="9" customFormat="1" ht="14.25" x14ac:dyDescent="0.2">
      <c r="A987" s="10"/>
      <c r="B987" s="8"/>
      <c r="R987" s="62"/>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c r="AV987" s="6"/>
      <c r="AW987" s="6"/>
      <c r="AX987" s="6"/>
      <c r="AY987" s="6"/>
      <c r="AZ987" s="6"/>
      <c r="BA987" s="6"/>
      <c r="BB987" s="6"/>
      <c r="BC987" s="6"/>
      <c r="BD987" s="6"/>
      <c r="BE987" s="6"/>
      <c r="BF987" s="6"/>
      <c r="BG987" s="6"/>
      <c r="BH987" s="6"/>
      <c r="BI987" s="6"/>
      <c r="BJ987" s="6"/>
      <c r="BK987" s="6"/>
      <c r="BL987" s="6"/>
      <c r="BM987" s="6"/>
      <c r="BN987" s="6"/>
      <c r="BO987" s="6"/>
      <c r="BP987" s="6"/>
      <c r="BQ987" s="6"/>
      <c r="BR987" s="6"/>
      <c r="BS987" s="6"/>
      <c r="BT987" s="6"/>
      <c r="BU987" s="6"/>
      <c r="BV987" s="6"/>
      <c r="BW987" s="6"/>
    </row>
    <row r="988" spans="1:75" s="9" customFormat="1" ht="14.25" x14ac:dyDescent="0.2">
      <c r="A988" s="10"/>
      <c r="B988" s="8"/>
      <c r="R988" s="62"/>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c r="BM988" s="6"/>
      <c r="BN988" s="6"/>
      <c r="BO988" s="6"/>
      <c r="BP988" s="6"/>
      <c r="BQ988" s="6"/>
      <c r="BR988" s="6"/>
      <c r="BS988" s="6"/>
      <c r="BT988" s="6"/>
      <c r="BU988" s="6"/>
      <c r="BV988" s="6"/>
      <c r="BW988" s="6"/>
    </row>
    <row r="989" spans="1:75" s="9" customFormat="1" ht="14.25" x14ac:dyDescent="0.2">
      <c r="A989" s="10"/>
      <c r="B989" s="8"/>
      <c r="R989" s="62"/>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6"/>
      <c r="AV989" s="6"/>
      <c r="AW989" s="6"/>
      <c r="AX989" s="6"/>
      <c r="AY989" s="6"/>
      <c r="AZ989" s="6"/>
      <c r="BA989" s="6"/>
      <c r="BB989" s="6"/>
      <c r="BC989" s="6"/>
      <c r="BD989" s="6"/>
      <c r="BE989" s="6"/>
      <c r="BF989" s="6"/>
      <c r="BG989" s="6"/>
      <c r="BH989" s="6"/>
      <c r="BI989" s="6"/>
      <c r="BJ989" s="6"/>
      <c r="BK989" s="6"/>
      <c r="BL989" s="6"/>
      <c r="BM989" s="6"/>
      <c r="BN989" s="6"/>
      <c r="BO989" s="6"/>
      <c r="BP989" s="6"/>
      <c r="BQ989" s="6"/>
      <c r="BR989" s="6"/>
      <c r="BS989" s="6"/>
      <c r="BT989" s="6"/>
      <c r="BU989" s="6"/>
      <c r="BV989" s="6"/>
      <c r="BW989" s="6"/>
    </row>
    <row r="990" spans="1:75" s="9" customFormat="1" ht="14.25" x14ac:dyDescent="0.2">
      <c r="A990" s="10"/>
      <c r="B990" s="8"/>
      <c r="R990" s="62"/>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6"/>
      <c r="AV990" s="6"/>
      <c r="AW990" s="6"/>
      <c r="AX990" s="6"/>
      <c r="AY990" s="6"/>
      <c r="AZ990" s="6"/>
      <c r="BA990" s="6"/>
      <c r="BB990" s="6"/>
      <c r="BC990" s="6"/>
      <c r="BD990" s="6"/>
      <c r="BE990" s="6"/>
      <c r="BF990" s="6"/>
      <c r="BG990" s="6"/>
      <c r="BH990" s="6"/>
      <c r="BI990" s="6"/>
      <c r="BJ990" s="6"/>
      <c r="BK990" s="6"/>
      <c r="BL990" s="6"/>
      <c r="BM990" s="6"/>
      <c r="BN990" s="6"/>
      <c r="BO990" s="6"/>
      <c r="BP990" s="6"/>
      <c r="BQ990" s="6"/>
      <c r="BR990" s="6"/>
      <c r="BS990" s="6"/>
      <c r="BT990" s="6"/>
      <c r="BU990" s="6"/>
      <c r="BV990" s="6"/>
      <c r="BW990" s="6"/>
    </row>
    <row r="991" spans="1:75" s="9" customFormat="1" ht="14.25" x14ac:dyDescent="0.2">
      <c r="A991" s="10"/>
      <c r="B991" s="8"/>
      <c r="R991" s="62"/>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c r="AS991" s="6"/>
      <c r="AT991" s="6"/>
      <c r="AU991" s="6"/>
      <c r="AV991" s="6"/>
      <c r="AW991" s="6"/>
      <c r="AX991" s="6"/>
      <c r="AY991" s="6"/>
      <c r="AZ991" s="6"/>
      <c r="BA991" s="6"/>
      <c r="BB991" s="6"/>
      <c r="BC991" s="6"/>
      <c r="BD991" s="6"/>
      <c r="BE991" s="6"/>
      <c r="BF991" s="6"/>
      <c r="BG991" s="6"/>
      <c r="BH991" s="6"/>
      <c r="BI991" s="6"/>
      <c r="BJ991" s="6"/>
      <c r="BK991" s="6"/>
      <c r="BL991" s="6"/>
      <c r="BM991" s="6"/>
      <c r="BN991" s="6"/>
      <c r="BO991" s="6"/>
      <c r="BP991" s="6"/>
      <c r="BQ991" s="6"/>
      <c r="BR991" s="6"/>
      <c r="BS991" s="6"/>
      <c r="BT991" s="6"/>
      <c r="BU991" s="6"/>
      <c r="BV991" s="6"/>
      <c r="BW991" s="6"/>
    </row>
    <row r="992" spans="1:75" s="9" customFormat="1" ht="14.25" x14ac:dyDescent="0.2">
      <c r="A992" s="10"/>
      <c r="B992" s="8"/>
      <c r="R992" s="62"/>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c r="AS992" s="6"/>
      <c r="AT992" s="6"/>
      <c r="AU992" s="6"/>
      <c r="AV992" s="6"/>
      <c r="AW992" s="6"/>
      <c r="AX992" s="6"/>
      <c r="AY992" s="6"/>
      <c r="AZ992" s="6"/>
      <c r="BA992" s="6"/>
      <c r="BB992" s="6"/>
      <c r="BC992" s="6"/>
      <c r="BD992" s="6"/>
      <c r="BE992" s="6"/>
      <c r="BF992" s="6"/>
      <c r="BG992" s="6"/>
      <c r="BH992" s="6"/>
      <c r="BI992" s="6"/>
      <c r="BJ992" s="6"/>
      <c r="BK992" s="6"/>
      <c r="BL992" s="6"/>
      <c r="BM992" s="6"/>
      <c r="BN992" s="6"/>
      <c r="BO992" s="6"/>
      <c r="BP992" s="6"/>
      <c r="BQ992" s="6"/>
      <c r="BR992" s="6"/>
      <c r="BS992" s="6"/>
      <c r="BT992" s="6"/>
      <c r="BU992" s="6"/>
      <c r="BV992" s="6"/>
      <c r="BW992" s="6"/>
    </row>
    <row r="993" spans="1:75" s="9" customFormat="1" ht="14.25" x14ac:dyDescent="0.2">
      <c r="A993" s="10"/>
      <c r="B993" s="8"/>
      <c r="R993" s="62"/>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c r="AU993" s="6"/>
      <c r="AV993" s="6"/>
      <c r="AW993" s="6"/>
      <c r="AX993" s="6"/>
      <c r="AY993" s="6"/>
      <c r="AZ993" s="6"/>
      <c r="BA993" s="6"/>
      <c r="BB993" s="6"/>
      <c r="BC993" s="6"/>
      <c r="BD993" s="6"/>
      <c r="BE993" s="6"/>
      <c r="BF993" s="6"/>
      <c r="BG993" s="6"/>
      <c r="BH993" s="6"/>
      <c r="BI993" s="6"/>
      <c r="BJ993" s="6"/>
      <c r="BK993" s="6"/>
      <c r="BL993" s="6"/>
      <c r="BM993" s="6"/>
      <c r="BN993" s="6"/>
      <c r="BO993" s="6"/>
      <c r="BP993" s="6"/>
      <c r="BQ993" s="6"/>
      <c r="BR993" s="6"/>
      <c r="BS993" s="6"/>
      <c r="BT993" s="6"/>
      <c r="BU993" s="6"/>
      <c r="BV993" s="6"/>
      <c r="BW993" s="6"/>
    </row>
    <row r="994" spans="1:75" s="9" customFormat="1" ht="14.25" x14ac:dyDescent="0.2">
      <c r="A994" s="10"/>
      <c r="B994" s="8"/>
      <c r="R994" s="62"/>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c r="AS994" s="6"/>
      <c r="AT994" s="6"/>
      <c r="AU994" s="6"/>
      <c r="AV994" s="6"/>
      <c r="AW994" s="6"/>
      <c r="AX994" s="6"/>
      <c r="AY994" s="6"/>
      <c r="AZ994" s="6"/>
      <c r="BA994" s="6"/>
      <c r="BB994" s="6"/>
      <c r="BC994" s="6"/>
      <c r="BD994" s="6"/>
      <c r="BE994" s="6"/>
      <c r="BF994" s="6"/>
      <c r="BG994" s="6"/>
      <c r="BH994" s="6"/>
      <c r="BI994" s="6"/>
      <c r="BJ994" s="6"/>
      <c r="BK994" s="6"/>
      <c r="BL994" s="6"/>
      <c r="BM994" s="6"/>
      <c r="BN994" s="6"/>
      <c r="BO994" s="6"/>
      <c r="BP994" s="6"/>
      <c r="BQ994" s="6"/>
      <c r="BR994" s="6"/>
      <c r="BS994" s="6"/>
      <c r="BT994" s="6"/>
      <c r="BU994" s="6"/>
      <c r="BV994" s="6"/>
      <c r="BW994" s="6"/>
    </row>
    <row r="995" spans="1:75" s="9" customFormat="1" ht="14.25" x14ac:dyDescent="0.2">
      <c r="A995" s="10"/>
      <c r="B995" s="8"/>
      <c r="R995" s="62"/>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c r="AS995" s="6"/>
      <c r="AT995" s="6"/>
      <c r="AU995" s="6"/>
      <c r="AV995" s="6"/>
      <c r="AW995" s="6"/>
      <c r="AX995" s="6"/>
      <c r="AY995" s="6"/>
      <c r="AZ995" s="6"/>
      <c r="BA995" s="6"/>
      <c r="BB995" s="6"/>
      <c r="BC995" s="6"/>
      <c r="BD995" s="6"/>
      <c r="BE995" s="6"/>
      <c r="BF995" s="6"/>
      <c r="BG995" s="6"/>
      <c r="BH995" s="6"/>
      <c r="BI995" s="6"/>
      <c r="BJ995" s="6"/>
      <c r="BK995" s="6"/>
      <c r="BL995" s="6"/>
      <c r="BM995" s="6"/>
      <c r="BN995" s="6"/>
      <c r="BO995" s="6"/>
      <c r="BP995" s="6"/>
      <c r="BQ995" s="6"/>
      <c r="BR995" s="6"/>
      <c r="BS995" s="6"/>
      <c r="BT995" s="6"/>
      <c r="BU995" s="6"/>
      <c r="BV995" s="6"/>
      <c r="BW995" s="6"/>
    </row>
    <row r="996" spans="1:75" s="9" customFormat="1" ht="14.25" x14ac:dyDescent="0.2">
      <c r="A996" s="10"/>
      <c r="B996" s="8"/>
      <c r="R996" s="62"/>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c r="AS996" s="6"/>
      <c r="AT996" s="6"/>
      <c r="AU996" s="6"/>
      <c r="AV996" s="6"/>
      <c r="AW996" s="6"/>
      <c r="AX996" s="6"/>
      <c r="AY996" s="6"/>
      <c r="AZ996" s="6"/>
      <c r="BA996" s="6"/>
      <c r="BB996" s="6"/>
      <c r="BC996" s="6"/>
      <c r="BD996" s="6"/>
      <c r="BE996" s="6"/>
      <c r="BF996" s="6"/>
      <c r="BG996" s="6"/>
      <c r="BH996" s="6"/>
      <c r="BI996" s="6"/>
      <c r="BJ996" s="6"/>
      <c r="BK996" s="6"/>
      <c r="BL996" s="6"/>
      <c r="BM996" s="6"/>
      <c r="BN996" s="6"/>
      <c r="BO996" s="6"/>
      <c r="BP996" s="6"/>
      <c r="BQ996" s="6"/>
      <c r="BR996" s="6"/>
      <c r="BS996" s="6"/>
      <c r="BT996" s="6"/>
      <c r="BU996" s="6"/>
      <c r="BV996" s="6"/>
      <c r="BW996" s="6"/>
    </row>
    <row r="997" spans="1:75" s="9" customFormat="1" ht="14.25" x14ac:dyDescent="0.2">
      <c r="A997" s="10"/>
      <c r="B997" s="8"/>
      <c r="R997" s="62"/>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c r="AS997" s="6"/>
      <c r="AT997" s="6"/>
      <c r="AU997" s="6"/>
      <c r="AV997" s="6"/>
      <c r="AW997" s="6"/>
      <c r="AX997" s="6"/>
      <c r="AY997" s="6"/>
      <c r="AZ997" s="6"/>
      <c r="BA997" s="6"/>
      <c r="BB997" s="6"/>
      <c r="BC997" s="6"/>
      <c r="BD997" s="6"/>
      <c r="BE997" s="6"/>
      <c r="BF997" s="6"/>
      <c r="BG997" s="6"/>
      <c r="BH997" s="6"/>
      <c r="BI997" s="6"/>
      <c r="BJ997" s="6"/>
      <c r="BK997" s="6"/>
      <c r="BL997" s="6"/>
      <c r="BM997" s="6"/>
      <c r="BN997" s="6"/>
      <c r="BO997" s="6"/>
      <c r="BP997" s="6"/>
      <c r="BQ997" s="6"/>
      <c r="BR997" s="6"/>
      <c r="BS997" s="6"/>
      <c r="BT997" s="6"/>
      <c r="BU997" s="6"/>
      <c r="BV997" s="6"/>
      <c r="BW997" s="6"/>
    </row>
    <row r="998" spans="1:75" s="9" customFormat="1" ht="14.25" x14ac:dyDescent="0.2">
      <c r="A998" s="10"/>
      <c r="B998" s="8"/>
      <c r="R998" s="62"/>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c r="AS998" s="6"/>
      <c r="AT998" s="6"/>
      <c r="AU998" s="6"/>
      <c r="AV998" s="6"/>
      <c r="AW998" s="6"/>
      <c r="AX998" s="6"/>
      <c r="AY998" s="6"/>
      <c r="AZ998" s="6"/>
      <c r="BA998" s="6"/>
      <c r="BB998" s="6"/>
      <c r="BC998" s="6"/>
      <c r="BD998" s="6"/>
      <c r="BE998" s="6"/>
      <c r="BF998" s="6"/>
      <c r="BG998" s="6"/>
      <c r="BH998" s="6"/>
      <c r="BI998" s="6"/>
      <c r="BJ998" s="6"/>
      <c r="BK998" s="6"/>
      <c r="BL998" s="6"/>
      <c r="BM998" s="6"/>
      <c r="BN998" s="6"/>
      <c r="BO998" s="6"/>
      <c r="BP998" s="6"/>
      <c r="BQ998" s="6"/>
      <c r="BR998" s="6"/>
      <c r="BS998" s="6"/>
      <c r="BT998" s="6"/>
      <c r="BU998" s="6"/>
      <c r="BV998" s="6"/>
      <c r="BW998" s="6"/>
    </row>
    <row r="999" spans="1:75" s="9" customFormat="1" ht="14.25" x14ac:dyDescent="0.2">
      <c r="A999" s="10"/>
      <c r="B999" s="8"/>
      <c r="R999" s="62"/>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c r="AS999" s="6"/>
      <c r="AT999" s="6"/>
      <c r="AU999" s="6"/>
      <c r="AV999" s="6"/>
      <c r="AW999" s="6"/>
      <c r="AX999" s="6"/>
      <c r="AY999" s="6"/>
      <c r="AZ999" s="6"/>
      <c r="BA999" s="6"/>
      <c r="BB999" s="6"/>
      <c r="BC999" s="6"/>
      <c r="BD999" s="6"/>
      <c r="BE999" s="6"/>
      <c r="BF999" s="6"/>
      <c r="BG999" s="6"/>
      <c r="BH999" s="6"/>
      <c r="BI999" s="6"/>
      <c r="BJ999" s="6"/>
      <c r="BK999" s="6"/>
      <c r="BL999" s="6"/>
      <c r="BM999" s="6"/>
      <c r="BN999" s="6"/>
      <c r="BO999" s="6"/>
      <c r="BP999" s="6"/>
      <c r="BQ999" s="6"/>
      <c r="BR999" s="6"/>
      <c r="BS999" s="6"/>
      <c r="BT999" s="6"/>
      <c r="BU999" s="6"/>
      <c r="BV999" s="6"/>
      <c r="BW999" s="6"/>
    </row>
    <row r="1000" spans="1:75" s="9" customFormat="1" ht="14.25" x14ac:dyDescent="0.2">
      <c r="A1000" s="10"/>
      <c r="B1000" s="8"/>
      <c r="R1000" s="62"/>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c r="AS1000" s="6"/>
      <c r="AT1000" s="6"/>
      <c r="AU1000" s="6"/>
      <c r="AV1000" s="6"/>
      <c r="AW1000" s="6"/>
      <c r="AX1000" s="6"/>
      <c r="AY1000" s="6"/>
      <c r="AZ1000" s="6"/>
      <c r="BA1000" s="6"/>
      <c r="BB1000" s="6"/>
      <c r="BC1000" s="6"/>
      <c r="BD1000" s="6"/>
      <c r="BE1000" s="6"/>
      <c r="BF1000" s="6"/>
      <c r="BG1000" s="6"/>
      <c r="BH1000" s="6"/>
      <c r="BI1000" s="6"/>
      <c r="BJ1000" s="6"/>
      <c r="BK1000" s="6"/>
      <c r="BL1000" s="6"/>
      <c r="BM1000" s="6"/>
      <c r="BN1000" s="6"/>
      <c r="BO1000" s="6"/>
      <c r="BP1000" s="6"/>
      <c r="BQ1000" s="6"/>
      <c r="BR1000" s="6"/>
      <c r="BS1000" s="6"/>
      <c r="BT1000" s="6"/>
      <c r="BU1000" s="6"/>
      <c r="BV1000" s="6"/>
      <c r="BW1000" s="6"/>
    </row>
    <row r="1001" spans="1:75" s="9" customFormat="1" ht="14.25" x14ac:dyDescent="0.2">
      <c r="A1001" s="10"/>
      <c r="B1001" s="8"/>
      <c r="R1001" s="62"/>
      <c r="S1001" s="6"/>
      <c r="T1001" s="6"/>
      <c r="U1001" s="6"/>
      <c r="V1001" s="6"/>
      <c r="W1001" s="6"/>
      <c r="X1001" s="6"/>
      <c r="Y1001" s="6"/>
      <c r="Z1001" s="6"/>
      <c r="AA1001" s="6"/>
      <c r="AB1001" s="6"/>
      <c r="AC1001" s="6"/>
      <c r="AD1001" s="6"/>
      <c r="AE1001" s="6"/>
      <c r="AF1001" s="6"/>
      <c r="AG1001" s="6"/>
      <c r="AH1001" s="6"/>
      <c r="AI1001" s="6"/>
      <c r="AJ1001" s="6"/>
      <c r="AK1001" s="6"/>
      <c r="AL1001" s="6"/>
      <c r="AM1001" s="6"/>
      <c r="AN1001" s="6"/>
      <c r="AO1001" s="6"/>
      <c r="AP1001" s="6"/>
      <c r="AQ1001" s="6"/>
      <c r="AR1001" s="6"/>
      <c r="AS1001" s="6"/>
      <c r="AT1001" s="6"/>
      <c r="AU1001" s="6"/>
      <c r="AV1001" s="6"/>
      <c r="AW1001" s="6"/>
      <c r="AX1001" s="6"/>
      <c r="AY1001" s="6"/>
      <c r="AZ1001" s="6"/>
      <c r="BA1001" s="6"/>
      <c r="BB1001" s="6"/>
      <c r="BC1001" s="6"/>
      <c r="BD1001" s="6"/>
      <c r="BE1001" s="6"/>
      <c r="BF1001" s="6"/>
      <c r="BG1001" s="6"/>
      <c r="BH1001" s="6"/>
      <c r="BI1001" s="6"/>
      <c r="BJ1001" s="6"/>
      <c r="BK1001" s="6"/>
      <c r="BL1001" s="6"/>
      <c r="BM1001" s="6"/>
      <c r="BN1001" s="6"/>
      <c r="BO1001" s="6"/>
      <c r="BP1001" s="6"/>
      <c r="BQ1001" s="6"/>
      <c r="BR1001" s="6"/>
      <c r="BS1001" s="6"/>
      <c r="BT1001" s="6"/>
      <c r="BU1001" s="6"/>
      <c r="BV1001" s="6"/>
      <c r="BW1001" s="6"/>
    </row>
    <row r="1002" spans="1:75" s="9" customFormat="1" ht="14.25" x14ac:dyDescent="0.2">
      <c r="A1002" s="10"/>
      <c r="B1002" s="8"/>
      <c r="R1002" s="62"/>
      <c r="S1002" s="6"/>
      <c r="T1002" s="6"/>
      <c r="U1002" s="6"/>
      <c r="V1002" s="6"/>
      <c r="W1002" s="6"/>
      <c r="X1002" s="6"/>
      <c r="Y1002" s="6"/>
      <c r="Z1002" s="6"/>
      <c r="AA1002" s="6"/>
      <c r="AB1002" s="6"/>
      <c r="AC1002" s="6"/>
      <c r="AD1002" s="6"/>
      <c r="AE1002" s="6"/>
      <c r="AF1002" s="6"/>
      <c r="AG1002" s="6"/>
      <c r="AH1002" s="6"/>
      <c r="AI1002" s="6"/>
      <c r="AJ1002" s="6"/>
      <c r="AK1002" s="6"/>
      <c r="AL1002" s="6"/>
      <c r="AM1002" s="6"/>
      <c r="AN1002" s="6"/>
      <c r="AO1002" s="6"/>
      <c r="AP1002" s="6"/>
      <c r="AQ1002" s="6"/>
      <c r="AR1002" s="6"/>
      <c r="AS1002" s="6"/>
      <c r="AT1002" s="6"/>
      <c r="AU1002" s="6"/>
      <c r="AV1002" s="6"/>
      <c r="AW1002" s="6"/>
      <c r="AX1002" s="6"/>
      <c r="AY1002" s="6"/>
      <c r="AZ1002" s="6"/>
      <c r="BA1002" s="6"/>
      <c r="BB1002" s="6"/>
      <c r="BC1002" s="6"/>
      <c r="BD1002" s="6"/>
      <c r="BE1002" s="6"/>
      <c r="BF1002" s="6"/>
      <c r="BG1002" s="6"/>
      <c r="BH1002" s="6"/>
      <c r="BI1002" s="6"/>
      <c r="BJ1002" s="6"/>
      <c r="BK1002" s="6"/>
      <c r="BL1002" s="6"/>
      <c r="BM1002" s="6"/>
      <c r="BN1002" s="6"/>
      <c r="BO1002" s="6"/>
      <c r="BP1002" s="6"/>
      <c r="BQ1002" s="6"/>
      <c r="BR1002" s="6"/>
      <c r="BS1002" s="6"/>
      <c r="BT1002" s="6"/>
      <c r="BU1002" s="6"/>
      <c r="BV1002" s="6"/>
      <c r="BW1002" s="6"/>
    </row>
    <row r="1003" spans="1:75" s="9" customFormat="1" ht="14.25" x14ac:dyDescent="0.2">
      <c r="A1003" s="10"/>
      <c r="B1003" s="8"/>
      <c r="R1003" s="62"/>
      <c r="S1003" s="6"/>
      <c r="T1003" s="6"/>
      <c r="U1003" s="6"/>
      <c r="V1003" s="6"/>
      <c r="W1003" s="6"/>
      <c r="X1003" s="6"/>
      <c r="Y1003" s="6"/>
      <c r="Z1003" s="6"/>
      <c r="AA1003" s="6"/>
      <c r="AB1003" s="6"/>
      <c r="AC1003" s="6"/>
      <c r="AD1003" s="6"/>
      <c r="AE1003" s="6"/>
      <c r="AF1003" s="6"/>
      <c r="AG1003" s="6"/>
      <c r="AH1003" s="6"/>
      <c r="AI1003" s="6"/>
      <c r="AJ1003" s="6"/>
      <c r="AK1003" s="6"/>
      <c r="AL1003" s="6"/>
      <c r="AM1003" s="6"/>
      <c r="AN1003" s="6"/>
      <c r="AO1003" s="6"/>
      <c r="AP1003" s="6"/>
      <c r="AQ1003" s="6"/>
      <c r="AR1003" s="6"/>
      <c r="AS1003" s="6"/>
      <c r="AT1003" s="6"/>
      <c r="AU1003" s="6"/>
      <c r="AV1003" s="6"/>
      <c r="AW1003" s="6"/>
      <c r="AX1003" s="6"/>
      <c r="AY1003" s="6"/>
      <c r="AZ1003" s="6"/>
      <c r="BA1003" s="6"/>
      <c r="BB1003" s="6"/>
      <c r="BC1003" s="6"/>
      <c r="BD1003" s="6"/>
      <c r="BE1003" s="6"/>
      <c r="BF1003" s="6"/>
      <c r="BG1003" s="6"/>
      <c r="BH1003" s="6"/>
      <c r="BI1003" s="6"/>
      <c r="BJ1003" s="6"/>
      <c r="BK1003" s="6"/>
      <c r="BL1003" s="6"/>
      <c r="BM1003" s="6"/>
      <c r="BN1003" s="6"/>
      <c r="BO1003" s="6"/>
      <c r="BP1003" s="6"/>
      <c r="BQ1003" s="6"/>
      <c r="BR1003" s="6"/>
      <c r="BS1003" s="6"/>
      <c r="BT1003" s="6"/>
      <c r="BU1003" s="6"/>
      <c r="BV1003" s="6"/>
      <c r="BW1003" s="6"/>
    </row>
    <row r="1004" spans="1:75" s="9" customFormat="1" ht="14.25" x14ac:dyDescent="0.2">
      <c r="A1004" s="10"/>
      <c r="B1004" s="8"/>
      <c r="R1004" s="62"/>
      <c r="S1004" s="6"/>
      <c r="T1004" s="6"/>
      <c r="U1004" s="6"/>
      <c r="V1004" s="6"/>
      <c r="W1004" s="6"/>
      <c r="X1004" s="6"/>
      <c r="Y1004" s="6"/>
      <c r="Z1004" s="6"/>
      <c r="AA1004" s="6"/>
      <c r="AB1004" s="6"/>
      <c r="AC1004" s="6"/>
      <c r="AD1004" s="6"/>
      <c r="AE1004" s="6"/>
      <c r="AF1004" s="6"/>
      <c r="AG1004" s="6"/>
      <c r="AH1004" s="6"/>
      <c r="AI1004" s="6"/>
      <c r="AJ1004" s="6"/>
      <c r="AK1004" s="6"/>
      <c r="AL1004" s="6"/>
      <c r="AM1004" s="6"/>
      <c r="AN1004" s="6"/>
      <c r="AO1004" s="6"/>
      <c r="AP1004" s="6"/>
      <c r="AQ1004" s="6"/>
      <c r="AR1004" s="6"/>
      <c r="AS1004" s="6"/>
      <c r="AT1004" s="6"/>
      <c r="AU1004" s="6"/>
      <c r="AV1004" s="6"/>
      <c r="AW1004" s="6"/>
      <c r="AX1004" s="6"/>
      <c r="AY1004" s="6"/>
      <c r="AZ1004" s="6"/>
      <c r="BA1004" s="6"/>
      <c r="BB1004" s="6"/>
      <c r="BC1004" s="6"/>
      <c r="BD1004" s="6"/>
      <c r="BE1004" s="6"/>
      <c r="BF1004" s="6"/>
      <c r="BG1004" s="6"/>
      <c r="BH1004" s="6"/>
      <c r="BI1004" s="6"/>
      <c r="BJ1004" s="6"/>
      <c r="BK1004" s="6"/>
      <c r="BL1004" s="6"/>
      <c r="BM1004" s="6"/>
      <c r="BN1004" s="6"/>
      <c r="BO1004" s="6"/>
      <c r="BP1004" s="6"/>
      <c r="BQ1004" s="6"/>
      <c r="BR1004" s="6"/>
      <c r="BS1004" s="6"/>
      <c r="BT1004" s="6"/>
      <c r="BU1004" s="6"/>
      <c r="BV1004" s="6"/>
      <c r="BW1004" s="6"/>
    </row>
    <row r="1005" spans="1:75" s="9" customFormat="1" ht="14.25" x14ac:dyDescent="0.2">
      <c r="A1005" s="10"/>
      <c r="B1005" s="8"/>
      <c r="R1005" s="62"/>
      <c r="S1005" s="6"/>
      <c r="T1005" s="6"/>
      <c r="U1005" s="6"/>
      <c r="V1005" s="6"/>
      <c r="W1005" s="6"/>
      <c r="X1005" s="6"/>
      <c r="Y1005" s="6"/>
      <c r="Z1005" s="6"/>
      <c r="AA1005" s="6"/>
      <c r="AB1005" s="6"/>
      <c r="AC1005" s="6"/>
      <c r="AD1005" s="6"/>
      <c r="AE1005" s="6"/>
      <c r="AF1005" s="6"/>
      <c r="AG1005" s="6"/>
      <c r="AH1005" s="6"/>
      <c r="AI1005" s="6"/>
      <c r="AJ1005" s="6"/>
      <c r="AK1005" s="6"/>
      <c r="AL1005" s="6"/>
      <c r="AM1005" s="6"/>
      <c r="AN1005" s="6"/>
      <c r="AO1005" s="6"/>
      <c r="AP1005" s="6"/>
      <c r="AQ1005" s="6"/>
      <c r="AR1005" s="6"/>
      <c r="AS1005" s="6"/>
      <c r="AT1005" s="6"/>
      <c r="AU1005" s="6"/>
      <c r="AV1005" s="6"/>
      <c r="AW1005" s="6"/>
      <c r="AX1005" s="6"/>
      <c r="AY1005" s="6"/>
      <c r="AZ1005" s="6"/>
      <c r="BA1005" s="6"/>
      <c r="BB1005" s="6"/>
      <c r="BC1005" s="6"/>
      <c r="BD1005" s="6"/>
      <c r="BE1005" s="6"/>
      <c r="BF1005" s="6"/>
      <c r="BG1005" s="6"/>
      <c r="BH1005" s="6"/>
      <c r="BI1005" s="6"/>
      <c r="BJ1005" s="6"/>
      <c r="BK1005" s="6"/>
      <c r="BL1005" s="6"/>
      <c r="BM1005" s="6"/>
      <c r="BN1005" s="6"/>
      <c r="BO1005" s="6"/>
      <c r="BP1005" s="6"/>
      <c r="BQ1005" s="6"/>
      <c r="BR1005" s="6"/>
      <c r="BS1005" s="6"/>
      <c r="BT1005" s="6"/>
      <c r="BU1005" s="6"/>
      <c r="BV1005" s="6"/>
      <c r="BW1005" s="6"/>
    </row>
    <row r="1006" spans="1:75" s="9" customFormat="1" ht="14.25" x14ac:dyDescent="0.2">
      <c r="A1006" s="10"/>
      <c r="B1006" s="8"/>
      <c r="R1006" s="62"/>
      <c r="S1006" s="6"/>
      <c r="T1006" s="6"/>
      <c r="U1006" s="6"/>
      <c r="V1006" s="6"/>
      <c r="W1006" s="6"/>
      <c r="X1006" s="6"/>
      <c r="Y1006" s="6"/>
      <c r="Z1006" s="6"/>
      <c r="AA1006" s="6"/>
      <c r="AB1006" s="6"/>
      <c r="AC1006" s="6"/>
      <c r="AD1006" s="6"/>
      <c r="AE1006" s="6"/>
      <c r="AF1006" s="6"/>
      <c r="AG1006" s="6"/>
      <c r="AH1006" s="6"/>
      <c r="AI1006" s="6"/>
      <c r="AJ1006" s="6"/>
      <c r="AK1006" s="6"/>
      <c r="AL1006" s="6"/>
      <c r="AM1006" s="6"/>
      <c r="AN1006" s="6"/>
      <c r="AO1006" s="6"/>
      <c r="AP1006" s="6"/>
      <c r="AQ1006" s="6"/>
      <c r="AR1006" s="6"/>
      <c r="AS1006" s="6"/>
      <c r="AT1006" s="6"/>
      <c r="AU1006" s="6"/>
      <c r="AV1006" s="6"/>
      <c r="AW1006" s="6"/>
      <c r="AX1006" s="6"/>
      <c r="AY1006" s="6"/>
      <c r="AZ1006" s="6"/>
      <c r="BA1006" s="6"/>
      <c r="BB1006" s="6"/>
      <c r="BC1006" s="6"/>
      <c r="BD1006" s="6"/>
      <c r="BE1006" s="6"/>
      <c r="BF1006" s="6"/>
      <c r="BG1006" s="6"/>
      <c r="BH1006" s="6"/>
      <c r="BI1006" s="6"/>
      <c r="BJ1006" s="6"/>
      <c r="BK1006" s="6"/>
      <c r="BL1006" s="6"/>
      <c r="BM1006" s="6"/>
      <c r="BN1006" s="6"/>
      <c r="BO1006" s="6"/>
      <c r="BP1006" s="6"/>
      <c r="BQ1006" s="6"/>
      <c r="BR1006" s="6"/>
      <c r="BS1006" s="6"/>
      <c r="BT1006" s="6"/>
      <c r="BU1006" s="6"/>
      <c r="BV1006" s="6"/>
      <c r="BW1006" s="6"/>
    </row>
    <row r="1007" spans="1:75" s="9" customFormat="1" ht="14.25" x14ac:dyDescent="0.2">
      <c r="A1007" s="10"/>
      <c r="B1007" s="8"/>
      <c r="R1007" s="62"/>
      <c r="S1007" s="6"/>
      <c r="T1007" s="6"/>
      <c r="U1007" s="6"/>
      <c r="V1007" s="6"/>
      <c r="W1007" s="6"/>
      <c r="X1007" s="6"/>
      <c r="Y1007" s="6"/>
      <c r="Z1007" s="6"/>
      <c r="AA1007" s="6"/>
      <c r="AB1007" s="6"/>
      <c r="AC1007" s="6"/>
      <c r="AD1007" s="6"/>
      <c r="AE1007" s="6"/>
      <c r="AF1007" s="6"/>
      <c r="AG1007" s="6"/>
      <c r="AH1007" s="6"/>
      <c r="AI1007" s="6"/>
      <c r="AJ1007" s="6"/>
      <c r="AK1007" s="6"/>
      <c r="AL1007" s="6"/>
      <c r="AM1007" s="6"/>
      <c r="AN1007" s="6"/>
      <c r="AO1007" s="6"/>
      <c r="AP1007" s="6"/>
      <c r="AQ1007" s="6"/>
      <c r="AR1007" s="6"/>
      <c r="AS1007" s="6"/>
      <c r="AT1007" s="6"/>
      <c r="AU1007" s="6"/>
      <c r="AV1007" s="6"/>
      <c r="AW1007" s="6"/>
      <c r="AX1007" s="6"/>
      <c r="AY1007" s="6"/>
      <c r="AZ1007" s="6"/>
      <c r="BA1007" s="6"/>
      <c r="BB1007" s="6"/>
      <c r="BC1007" s="6"/>
      <c r="BD1007" s="6"/>
      <c r="BE1007" s="6"/>
      <c r="BF1007" s="6"/>
      <c r="BG1007" s="6"/>
      <c r="BH1007" s="6"/>
      <c r="BI1007" s="6"/>
      <c r="BJ1007" s="6"/>
      <c r="BK1007" s="6"/>
      <c r="BL1007" s="6"/>
      <c r="BM1007" s="6"/>
      <c r="BN1007" s="6"/>
      <c r="BO1007" s="6"/>
      <c r="BP1007" s="6"/>
      <c r="BQ1007" s="6"/>
      <c r="BR1007" s="6"/>
      <c r="BS1007" s="6"/>
      <c r="BT1007" s="6"/>
      <c r="BU1007" s="6"/>
      <c r="BV1007" s="6"/>
      <c r="BW1007" s="6"/>
    </row>
    <row r="1008" spans="1:75" s="9" customFormat="1" ht="14.25" x14ac:dyDescent="0.2">
      <c r="A1008" s="10"/>
      <c r="B1008" s="8"/>
      <c r="R1008" s="62"/>
      <c r="S1008" s="6"/>
      <c r="T1008" s="6"/>
      <c r="U1008" s="6"/>
      <c r="V1008" s="6"/>
      <c r="W1008" s="6"/>
      <c r="X1008" s="6"/>
      <c r="Y1008" s="6"/>
      <c r="Z1008" s="6"/>
      <c r="AA1008" s="6"/>
      <c r="AB1008" s="6"/>
      <c r="AC1008" s="6"/>
      <c r="AD1008" s="6"/>
      <c r="AE1008" s="6"/>
      <c r="AF1008" s="6"/>
      <c r="AG1008" s="6"/>
      <c r="AH1008" s="6"/>
      <c r="AI1008" s="6"/>
      <c r="AJ1008" s="6"/>
      <c r="AK1008" s="6"/>
      <c r="AL1008" s="6"/>
      <c r="AM1008" s="6"/>
      <c r="AN1008" s="6"/>
      <c r="AO1008" s="6"/>
      <c r="AP1008" s="6"/>
      <c r="AQ1008" s="6"/>
      <c r="AR1008" s="6"/>
      <c r="AS1008" s="6"/>
      <c r="AT1008" s="6"/>
      <c r="AU1008" s="6"/>
      <c r="AV1008" s="6"/>
      <c r="AW1008" s="6"/>
      <c r="AX1008" s="6"/>
      <c r="AY1008" s="6"/>
      <c r="AZ1008" s="6"/>
      <c r="BA1008" s="6"/>
      <c r="BB1008" s="6"/>
      <c r="BC1008" s="6"/>
      <c r="BD1008" s="6"/>
      <c r="BE1008" s="6"/>
      <c r="BF1008" s="6"/>
      <c r="BG1008" s="6"/>
      <c r="BH1008" s="6"/>
      <c r="BI1008" s="6"/>
      <c r="BJ1008" s="6"/>
      <c r="BK1008" s="6"/>
      <c r="BL1008" s="6"/>
      <c r="BM1008" s="6"/>
      <c r="BN1008" s="6"/>
      <c r="BO1008" s="6"/>
      <c r="BP1008" s="6"/>
      <c r="BQ1008" s="6"/>
      <c r="BR1008" s="6"/>
      <c r="BS1008" s="6"/>
      <c r="BT1008" s="6"/>
      <c r="BU1008" s="6"/>
      <c r="BV1008" s="6"/>
      <c r="BW1008" s="6"/>
    </row>
    <row r="1009" spans="1:75" s="9" customFormat="1" ht="14.25" x14ac:dyDescent="0.2">
      <c r="A1009" s="10"/>
      <c r="B1009" s="8"/>
      <c r="R1009" s="62"/>
      <c r="S1009" s="6"/>
      <c r="T1009" s="6"/>
      <c r="U1009" s="6"/>
      <c r="V1009" s="6"/>
      <c r="W1009" s="6"/>
      <c r="X1009" s="6"/>
      <c r="Y1009" s="6"/>
      <c r="Z1009" s="6"/>
      <c r="AA1009" s="6"/>
      <c r="AB1009" s="6"/>
      <c r="AC1009" s="6"/>
      <c r="AD1009" s="6"/>
      <c r="AE1009" s="6"/>
      <c r="AF1009" s="6"/>
      <c r="AG1009" s="6"/>
      <c r="AH1009" s="6"/>
      <c r="AI1009" s="6"/>
      <c r="AJ1009" s="6"/>
      <c r="AK1009" s="6"/>
      <c r="AL1009" s="6"/>
      <c r="AM1009" s="6"/>
      <c r="AN1009" s="6"/>
      <c r="AO1009" s="6"/>
      <c r="AP1009" s="6"/>
      <c r="AQ1009" s="6"/>
      <c r="AR1009" s="6"/>
      <c r="AS1009" s="6"/>
      <c r="AT1009" s="6"/>
      <c r="AU1009" s="6"/>
      <c r="AV1009" s="6"/>
      <c r="AW1009" s="6"/>
      <c r="AX1009" s="6"/>
      <c r="AY1009" s="6"/>
      <c r="AZ1009" s="6"/>
      <c r="BA1009" s="6"/>
      <c r="BB1009" s="6"/>
      <c r="BC1009" s="6"/>
      <c r="BD1009" s="6"/>
      <c r="BE1009" s="6"/>
      <c r="BF1009" s="6"/>
      <c r="BG1009" s="6"/>
      <c r="BH1009" s="6"/>
      <c r="BI1009" s="6"/>
      <c r="BJ1009" s="6"/>
      <c r="BK1009" s="6"/>
      <c r="BL1009" s="6"/>
      <c r="BM1009" s="6"/>
      <c r="BN1009" s="6"/>
      <c r="BO1009" s="6"/>
      <c r="BP1009" s="6"/>
      <c r="BQ1009" s="6"/>
      <c r="BR1009" s="6"/>
      <c r="BS1009" s="6"/>
      <c r="BT1009" s="6"/>
      <c r="BU1009" s="6"/>
      <c r="BV1009" s="6"/>
      <c r="BW1009" s="6"/>
    </row>
    <row r="1010" spans="1:75" s="9" customFormat="1" ht="14.25" x14ac:dyDescent="0.2">
      <c r="A1010" s="10"/>
      <c r="B1010" s="8"/>
      <c r="R1010" s="62"/>
      <c r="S1010" s="6"/>
      <c r="T1010" s="6"/>
      <c r="U1010" s="6"/>
      <c r="V1010" s="6"/>
      <c r="W1010" s="6"/>
      <c r="X1010" s="6"/>
      <c r="Y1010" s="6"/>
      <c r="Z1010" s="6"/>
      <c r="AA1010" s="6"/>
      <c r="AB1010" s="6"/>
      <c r="AC1010" s="6"/>
      <c r="AD1010" s="6"/>
      <c r="AE1010" s="6"/>
      <c r="AF1010" s="6"/>
      <c r="AG1010" s="6"/>
      <c r="AH1010" s="6"/>
      <c r="AI1010" s="6"/>
      <c r="AJ1010" s="6"/>
      <c r="AK1010" s="6"/>
      <c r="AL1010" s="6"/>
      <c r="AM1010" s="6"/>
      <c r="AN1010" s="6"/>
      <c r="AO1010" s="6"/>
      <c r="AP1010" s="6"/>
      <c r="AQ1010" s="6"/>
      <c r="AR1010" s="6"/>
      <c r="AS1010" s="6"/>
      <c r="AT1010" s="6"/>
      <c r="AU1010" s="6"/>
      <c r="AV1010" s="6"/>
      <c r="AW1010" s="6"/>
      <c r="AX1010" s="6"/>
      <c r="AY1010" s="6"/>
      <c r="AZ1010" s="6"/>
      <c r="BA1010" s="6"/>
      <c r="BB1010" s="6"/>
      <c r="BC1010" s="6"/>
      <c r="BD1010" s="6"/>
      <c r="BE1010" s="6"/>
      <c r="BF1010" s="6"/>
      <c r="BG1010" s="6"/>
      <c r="BH1010" s="6"/>
      <c r="BI1010" s="6"/>
      <c r="BJ1010" s="6"/>
      <c r="BK1010" s="6"/>
      <c r="BL1010" s="6"/>
      <c r="BM1010" s="6"/>
      <c r="BN1010" s="6"/>
      <c r="BO1010" s="6"/>
      <c r="BP1010" s="6"/>
      <c r="BQ1010" s="6"/>
      <c r="BR1010" s="6"/>
      <c r="BS1010" s="6"/>
      <c r="BT1010" s="6"/>
      <c r="BU1010" s="6"/>
      <c r="BV1010" s="6"/>
      <c r="BW1010" s="6"/>
    </row>
    <row r="1011" spans="1:75" s="9" customFormat="1" ht="14.25" x14ac:dyDescent="0.2">
      <c r="A1011" s="10"/>
      <c r="B1011" s="8"/>
      <c r="R1011" s="62"/>
      <c r="S1011" s="6"/>
      <c r="T1011" s="6"/>
      <c r="U1011" s="6"/>
      <c r="V1011" s="6"/>
      <c r="W1011" s="6"/>
      <c r="X1011" s="6"/>
      <c r="Y1011" s="6"/>
      <c r="Z1011" s="6"/>
      <c r="AA1011" s="6"/>
      <c r="AB1011" s="6"/>
      <c r="AC1011" s="6"/>
      <c r="AD1011" s="6"/>
      <c r="AE1011" s="6"/>
      <c r="AF1011" s="6"/>
      <c r="AG1011" s="6"/>
      <c r="AH1011" s="6"/>
      <c r="AI1011" s="6"/>
      <c r="AJ1011" s="6"/>
      <c r="AK1011" s="6"/>
      <c r="AL1011" s="6"/>
      <c r="AM1011" s="6"/>
      <c r="AN1011" s="6"/>
      <c r="AO1011" s="6"/>
      <c r="AP1011" s="6"/>
      <c r="AQ1011" s="6"/>
      <c r="AR1011" s="6"/>
      <c r="AS1011" s="6"/>
      <c r="AT1011" s="6"/>
      <c r="AU1011" s="6"/>
      <c r="AV1011" s="6"/>
      <c r="AW1011" s="6"/>
      <c r="AX1011" s="6"/>
      <c r="AY1011" s="6"/>
      <c r="AZ1011" s="6"/>
      <c r="BA1011" s="6"/>
      <c r="BB1011" s="6"/>
      <c r="BC1011" s="6"/>
      <c r="BD1011" s="6"/>
      <c r="BE1011" s="6"/>
      <c r="BF1011" s="6"/>
      <c r="BG1011" s="6"/>
      <c r="BH1011" s="6"/>
      <c r="BI1011" s="6"/>
      <c r="BJ1011" s="6"/>
      <c r="BK1011" s="6"/>
      <c r="BL1011" s="6"/>
      <c r="BM1011" s="6"/>
      <c r="BN1011" s="6"/>
      <c r="BO1011" s="6"/>
      <c r="BP1011" s="6"/>
      <c r="BQ1011" s="6"/>
      <c r="BR1011" s="6"/>
      <c r="BS1011" s="6"/>
      <c r="BT1011" s="6"/>
      <c r="BU1011" s="6"/>
      <c r="BV1011" s="6"/>
      <c r="BW1011" s="6"/>
    </row>
    <row r="1012" spans="1:75" s="9" customFormat="1" ht="14.25" x14ac:dyDescent="0.2">
      <c r="A1012" s="10"/>
      <c r="B1012" s="8"/>
      <c r="R1012" s="62"/>
      <c r="S1012" s="6"/>
      <c r="T1012" s="6"/>
      <c r="U1012" s="6"/>
      <c r="V1012" s="6"/>
      <c r="W1012" s="6"/>
      <c r="X1012" s="6"/>
      <c r="Y1012" s="6"/>
      <c r="Z1012" s="6"/>
      <c r="AA1012" s="6"/>
      <c r="AB1012" s="6"/>
      <c r="AC1012" s="6"/>
      <c r="AD1012" s="6"/>
      <c r="AE1012" s="6"/>
      <c r="AF1012" s="6"/>
      <c r="AG1012" s="6"/>
      <c r="AH1012" s="6"/>
      <c r="AI1012" s="6"/>
      <c r="AJ1012" s="6"/>
      <c r="AK1012" s="6"/>
      <c r="AL1012" s="6"/>
      <c r="AM1012" s="6"/>
      <c r="AN1012" s="6"/>
      <c r="AO1012" s="6"/>
      <c r="AP1012" s="6"/>
      <c r="AQ1012" s="6"/>
      <c r="AR1012" s="6"/>
      <c r="AS1012" s="6"/>
      <c r="AT1012" s="6"/>
      <c r="AU1012" s="6"/>
      <c r="AV1012" s="6"/>
      <c r="AW1012" s="6"/>
      <c r="AX1012" s="6"/>
      <c r="AY1012" s="6"/>
      <c r="AZ1012" s="6"/>
      <c r="BA1012" s="6"/>
      <c r="BB1012" s="6"/>
      <c r="BC1012" s="6"/>
      <c r="BD1012" s="6"/>
      <c r="BE1012" s="6"/>
      <c r="BF1012" s="6"/>
      <c r="BG1012" s="6"/>
      <c r="BH1012" s="6"/>
      <c r="BI1012" s="6"/>
      <c r="BJ1012" s="6"/>
      <c r="BK1012" s="6"/>
      <c r="BL1012" s="6"/>
      <c r="BM1012" s="6"/>
      <c r="BN1012" s="6"/>
      <c r="BO1012" s="6"/>
      <c r="BP1012" s="6"/>
      <c r="BQ1012" s="6"/>
      <c r="BR1012" s="6"/>
      <c r="BS1012" s="6"/>
      <c r="BT1012" s="6"/>
      <c r="BU1012" s="6"/>
      <c r="BV1012" s="6"/>
      <c r="BW1012" s="6"/>
    </row>
    <row r="1013" spans="1:75" s="9" customFormat="1" ht="14.25" x14ac:dyDescent="0.2">
      <c r="A1013" s="10"/>
      <c r="B1013" s="8"/>
      <c r="R1013" s="62"/>
      <c r="S1013" s="6"/>
      <c r="T1013" s="6"/>
      <c r="U1013" s="6"/>
      <c r="V1013" s="6"/>
      <c r="W1013" s="6"/>
      <c r="X1013" s="6"/>
      <c r="Y1013" s="6"/>
      <c r="Z1013" s="6"/>
      <c r="AA1013" s="6"/>
      <c r="AB1013" s="6"/>
      <c r="AC1013" s="6"/>
      <c r="AD1013" s="6"/>
      <c r="AE1013" s="6"/>
      <c r="AF1013" s="6"/>
      <c r="AG1013" s="6"/>
      <c r="AH1013" s="6"/>
      <c r="AI1013" s="6"/>
      <c r="AJ1013" s="6"/>
      <c r="AK1013" s="6"/>
      <c r="AL1013" s="6"/>
      <c r="AM1013" s="6"/>
      <c r="AN1013" s="6"/>
      <c r="AO1013" s="6"/>
      <c r="AP1013" s="6"/>
      <c r="AQ1013" s="6"/>
      <c r="AR1013" s="6"/>
      <c r="AS1013" s="6"/>
      <c r="AT1013" s="6"/>
      <c r="AU1013" s="6"/>
      <c r="AV1013" s="6"/>
      <c r="AW1013" s="6"/>
      <c r="AX1013" s="6"/>
      <c r="AY1013" s="6"/>
      <c r="AZ1013" s="6"/>
      <c r="BA1013" s="6"/>
      <c r="BB1013" s="6"/>
      <c r="BC1013" s="6"/>
      <c r="BD1013" s="6"/>
      <c r="BE1013" s="6"/>
      <c r="BF1013" s="6"/>
      <c r="BG1013" s="6"/>
      <c r="BH1013" s="6"/>
      <c r="BI1013" s="6"/>
      <c r="BJ1013" s="6"/>
      <c r="BK1013" s="6"/>
      <c r="BL1013" s="6"/>
      <c r="BM1013" s="6"/>
      <c r="BN1013" s="6"/>
      <c r="BO1013" s="6"/>
      <c r="BP1013" s="6"/>
      <c r="BQ1013" s="6"/>
      <c r="BR1013" s="6"/>
      <c r="BS1013" s="6"/>
      <c r="BT1013" s="6"/>
      <c r="BU1013" s="6"/>
      <c r="BV1013" s="6"/>
      <c r="BW1013" s="6"/>
    </row>
    <row r="1014" spans="1:75" s="9" customFormat="1" ht="14.25" x14ac:dyDescent="0.2">
      <c r="A1014" s="10"/>
      <c r="B1014" s="8"/>
      <c r="R1014" s="62"/>
      <c r="S1014" s="6"/>
      <c r="T1014" s="6"/>
      <c r="U1014" s="6"/>
      <c r="V1014" s="6"/>
      <c r="W1014" s="6"/>
      <c r="X1014" s="6"/>
      <c r="Y1014" s="6"/>
      <c r="Z1014" s="6"/>
      <c r="AA1014" s="6"/>
      <c r="AB1014" s="6"/>
      <c r="AC1014" s="6"/>
      <c r="AD1014" s="6"/>
      <c r="AE1014" s="6"/>
      <c r="AF1014" s="6"/>
      <c r="AG1014" s="6"/>
      <c r="AH1014" s="6"/>
      <c r="AI1014" s="6"/>
      <c r="AJ1014" s="6"/>
      <c r="AK1014" s="6"/>
      <c r="AL1014" s="6"/>
      <c r="AM1014" s="6"/>
      <c r="AN1014" s="6"/>
      <c r="AO1014" s="6"/>
      <c r="AP1014" s="6"/>
      <c r="AQ1014" s="6"/>
      <c r="AR1014" s="6"/>
      <c r="AS1014" s="6"/>
      <c r="AT1014" s="6"/>
      <c r="AU1014" s="6"/>
      <c r="AV1014" s="6"/>
      <c r="AW1014" s="6"/>
      <c r="AX1014" s="6"/>
      <c r="AY1014" s="6"/>
      <c r="AZ1014" s="6"/>
      <c r="BA1014" s="6"/>
      <c r="BB1014" s="6"/>
      <c r="BC1014" s="6"/>
      <c r="BD1014" s="6"/>
      <c r="BE1014" s="6"/>
      <c r="BF1014" s="6"/>
      <c r="BG1014" s="6"/>
      <c r="BH1014" s="6"/>
      <c r="BI1014" s="6"/>
      <c r="BJ1014" s="6"/>
      <c r="BK1014" s="6"/>
      <c r="BL1014" s="6"/>
      <c r="BM1014" s="6"/>
      <c r="BN1014" s="6"/>
      <c r="BO1014" s="6"/>
      <c r="BP1014" s="6"/>
      <c r="BQ1014" s="6"/>
      <c r="BR1014" s="6"/>
      <c r="BS1014" s="6"/>
      <c r="BT1014" s="6"/>
      <c r="BU1014" s="6"/>
      <c r="BV1014" s="6"/>
      <c r="BW1014" s="6"/>
    </row>
    <row r="1015" spans="1:75" s="9" customFormat="1" ht="14.25" x14ac:dyDescent="0.2">
      <c r="A1015" s="10"/>
      <c r="B1015" s="8"/>
      <c r="R1015" s="62"/>
      <c r="S1015" s="6"/>
      <c r="T1015" s="6"/>
      <c r="U1015" s="6"/>
      <c r="V1015" s="6"/>
      <c r="W1015" s="6"/>
      <c r="X1015" s="6"/>
      <c r="Y1015" s="6"/>
      <c r="Z1015" s="6"/>
      <c r="AA1015" s="6"/>
      <c r="AB1015" s="6"/>
      <c r="AC1015" s="6"/>
      <c r="AD1015" s="6"/>
      <c r="AE1015" s="6"/>
      <c r="AF1015" s="6"/>
      <c r="AG1015" s="6"/>
      <c r="AH1015" s="6"/>
      <c r="AI1015" s="6"/>
      <c r="AJ1015" s="6"/>
      <c r="AK1015" s="6"/>
      <c r="AL1015" s="6"/>
      <c r="AM1015" s="6"/>
      <c r="AN1015" s="6"/>
      <c r="AO1015" s="6"/>
      <c r="AP1015" s="6"/>
      <c r="AQ1015" s="6"/>
      <c r="AR1015" s="6"/>
      <c r="AS1015" s="6"/>
      <c r="AT1015" s="6"/>
      <c r="AU1015" s="6"/>
      <c r="AV1015" s="6"/>
      <c r="AW1015" s="6"/>
      <c r="AX1015" s="6"/>
      <c r="AY1015" s="6"/>
      <c r="AZ1015" s="6"/>
      <c r="BA1015" s="6"/>
      <c r="BB1015" s="6"/>
      <c r="BC1015" s="6"/>
      <c r="BD1015" s="6"/>
      <c r="BE1015" s="6"/>
      <c r="BF1015" s="6"/>
      <c r="BG1015" s="6"/>
      <c r="BH1015" s="6"/>
      <c r="BI1015" s="6"/>
      <c r="BJ1015" s="6"/>
      <c r="BK1015" s="6"/>
      <c r="BL1015" s="6"/>
      <c r="BM1015" s="6"/>
      <c r="BN1015" s="6"/>
      <c r="BO1015" s="6"/>
      <c r="BP1015" s="6"/>
      <c r="BQ1015" s="6"/>
      <c r="BR1015" s="6"/>
      <c r="BS1015" s="6"/>
      <c r="BT1015" s="6"/>
      <c r="BU1015" s="6"/>
      <c r="BV1015" s="6"/>
      <c r="BW1015" s="6"/>
    </row>
    <row r="1016" spans="1:75" s="9" customFormat="1" ht="14.25" x14ac:dyDescent="0.2">
      <c r="A1016" s="10"/>
      <c r="B1016" s="8"/>
      <c r="R1016" s="62"/>
      <c r="S1016" s="6"/>
      <c r="T1016" s="6"/>
      <c r="U1016" s="6"/>
      <c r="V1016" s="6"/>
      <c r="W1016" s="6"/>
      <c r="X1016" s="6"/>
      <c r="Y1016" s="6"/>
      <c r="Z1016" s="6"/>
      <c r="AA1016" s="6"/>
      <c r="AB1016" s="6"/>
      <c r="AC1016" s="6"/>
      <c r="AD1016" s="6"/>
      <c r="AE1016" s="6"/>
      <c r="AF1016" s="6"/>
      <c r="AG1016" s="6"/>
      <c r="AH1016" s="6"/>
      <c r="AI1016" s="6"/>
      <c r="AJ1016" s="6"/>
      <c r="AK1016" s="6"/>
      <c r="AL1016" s="6"/>
      <c r="AM1016" s="6"/>
      <c r="AN1016" s="6"/>
      <c r="AO1016" s="6"/>
      <c r="AP1016" s="6"/>
      <c r="AQ1016" s="6"/>
      <c r="AR1016" s="6"/>
      <c r="AS1016" s="6"/>
      <c r="AT1016" s="6"/>
      <c r="AU1016" s="6"/>
      <c r="AV1016" s="6"/>
      <c r="AW1016" s="6"/>
      <c r="AX1016" s="6"/>
      <c r="AY1016" s="6"/>
      <c r="AZ1016" s="6"/>
      <c r="BA1016" s="6"/>
      <c r="BB1016" s="6"/>
      <c r="BC1016" s="6"/>
      <c r="BD1016" s="6"/>
      <c r="BE1016" s="6"/>
      <c r="BF1016" s="6"/>
      <c r="BG1016" s="6"/>
      <c r="BH1016" s="6"/>
      <c r="BI1016" s="6"/>
      <c r="BJ1016" s="6"/>
      <c r="BK1016" s="6"/>
      <c r="BL1016" s="6"/>
      <c r="BM1016" s="6"/>
      <c r="BN1016" s="6"/>
      <c r="BO1016" s="6"/>
      <c r="BP1016" s="6"/>
      <c r="BQ1016" s="6"/>
      <c r="BR1016" s="6"/>
      <c r="BS1016" s="6"/>
      <c r="BT1016" s="6"/>
      <c r="BU1016" s="6"/>
      <c r="BV1016" s="6"/>
      <c r="BW1016" s="6"/>
    </row>
    <row r="1017" spans="1:75" s="9" customFormat="1" ht="14.25" x14ac:dyDescent="0.2">
      <c r="A1017" s="10"/>
      <c r="B1017" s="8"/>
      <c r="R1017" s="62"/>
      <c r="S1017" s="6"/>
      <c r="T1017" s="6"/>
      <c r="U1017" s="6"/>
      <c r="V1017" s="6"/>
      <c r="W1017" s="6"/>
      <c r="X1017" s="6"/>
      <c r="Y1017" s="6"/>
      <c r="Z1017" s="6"/>
      <c r="AA1017" s="6"/>
      <c r="AB1017" s="6"/>
      <c r="AC1017" s="6"/>
      <c r="AD1017" s="6"/>
      <c r="AE1017" s="6"/>
      <c r="AF1017" s="6"/>
      <c r="AG1017" s="6"/>
      <c r="AH1017" s="6"/>
      <c r="AI1017" s="6"/>
      <c r="AJ1017" s="6"/>
      <c r="AK1017" s="6"/>
      <c r="AL1017" s="6"/>
      <c r="AM1017" s="6"/>
      <c r="AN1017" s="6"/>
      <c r="AO1017" s="6"/>
      <c r="AP1017" s="6"/>
      <c r="AQ1017" s="6"/>
      <c r="AR1017" s="6"/>
      <c r="AS1017" s="6"/>
      <c r="AT1017" s="6"/>
      <c r="AU1017" s="6"/>
      <c r="AV1017" s="6"/>
      <c r="AW1017" s="6"/>
      <c r="AX1017" s="6"/>
      <c r="AY1017" s="6"/>
      <c r="AZ1017" s="6"/>
      <c r="BA1017" s="6"/>
      <c r="BB1017" s="6"/>
      <c r="BC1017" s="6"/>
      <c r="BD1017" s="6"/>
      <c r="BE1017" s="6"/>
      <c r="BF1017" s="6"/>
      <c r="BG1017" s="6"/>
      <c r="BH1017" s="6"/>
      <c r="BI1017" s="6"/>
      <c r="BJ1017" s="6"/>
      <c r="BK1017" s="6"/>
      <c r="BL1017" s="6"/>
      <c r="BM1017" s="6"/>
      <c r="BN1017" s="6"/>
      <c r="BO1017" s="6"/>
      <c r="BP1017" s="6"/>
      <c r="BQ1017" s="6"/>
      <c r="BR1017" s="6"/>
      <c r="BS1017" s="6"/>
      <c r="BT1017" s="6"/>
      <c r="BU1017" s="6"/>
      <c r="BV1017" s="6"/>
      <c r="BW1017" s="6"/>
    </row>
    <row r="1018" spans="1:75" s="9" customFormat="1" ht="14.25" x14ac:dyDescent="0.2">
      <c r="A1018" s="10"/>
      <c r="B1018" s="8"/>
      <c r="R1018" s="62"/>
      <c r="S1018" s="6"/>
      <c r="T1018" s="6"/>
      <c r="U1018" s="6"/>
      <c r="V1018" s="6"/>
      <c r="W1018" s="6"/>
      <c r="X1018" s="6"/>
      <c r="Y1018" s="6"/>
      <c r="Z1018" s="6"/>
      <c r="AA1018" s="6"/>
      <c r="AB1018" s="6"/>
      <c r="AC1018" s="6"/>
      <c r="AD1018" s="6"/>
      <c r="AE1018" s="6"/>
      <c r="AF1018" s="6"/>
      <c r="AG1018" s="6"/>
      <c r="AH1018" s="6"/>
      <c r="AI1018" s="6"/>
      <c r="AJ1018" s="6"/>
      <c r="AK1018" s="6"/>
      <c r="AL1018" s="6"/>
      <c r="AM1018" s="6"/>
      <c r="AN1018" s="6"/>
      <c r="AO1018" s="6"/>
      <c r="AP1018" s="6"/>
      <c r="AQ1018" s="6"/>
      <c r="AR1018" s="6"/>
      <c r="AS1018" s="6"/>
      <c r="AT1018" s="6"/>
      <c r="AU1018" s="6"/>
      <c r="AV1018" s="6"/>
      <c r="AW1018" s="6"/>
      <c r="AX1018" s="6"/>
      <c r="AY1018" s="6"/>
      <c r="AZ1018" s="6"/>
      <c r="BA1018" s="6"/>
      <c r="BB1018" s="6"/>
      <c r="BC1018" s="6"/>
      <c r="BD1018" s="6"/>
      <c r="BE1018" s="6"/>
      <c r="BF1018" s="6"/>
      <c r="BG1018" s="6"/>
      <c r="BH1018" s="6"/>
      <c r="BI1018" s="6"/>
      <c r="BJ1018" s="6"/>
      <c r="BK1018" s="6"/>
      <c r="BL1018" s="6"/>
      <c r="BM1018" s="6"/>
      <c r="BN1018" s="6"/>
      <c r="BO1018" s="6"/>
      <c r="BP1018" s="6"/>
      <c r="BQ1018" s="6"/>
      <c r="BR1018" s="6"/>
      <c r="BS1018" s="6"/>
      <c r="BT1018" s="6"/>
      <c r="BU1018" s="6"/>
      <c r="BV1018" s="6"/>
      <c r="BW1018" s="6"/>
    </row>
    <row r="1019" spans="1:75" s="9" customFormat="1" ht="14.25" x14ac:dyDescent="0.2">
      <c r="A1019" s="10"/>
      <c r="B1019" s="8"/>
      <c r="R1019" s="62"/>
      <c r="S1019" s="6"/>
      <c r="T1019" s="6"/>
      <c r="U1019" s="6"/>
      <c r="V1019" s="6"/>
      <c r="W1019" s="6"/>
      <c r="X1019" s="6"/>
      <c r="Y1019" s="6"/>
      <c r="Z1019" s="6"/>
      <c r="AA1019" s="6"/>
      <c r="AB1019" s="6"/>
      <c r="AC1019" s="6"/>
      <c r="AD1019" s="6"/>
      <c r="AE1019" s="6"/>
      <c r="AF1019" s="6"/>
      <c r="AG1019" s="6"/>
      <c r="AH1019" s="6"/>
      <c r="AI1019" s="6"/>
      <c r="AJ1019" s="6"/>
      <c r="AK1019" s="6"/>
      <c r="AL1019" s="6"/>
      <c r="AM1019" s="6"/>
      <c r="AN1019" s="6"/>
      <c r="AO1019" s="6"/>
      <c r="AP1019" s="6"/>
      <c r="AQ1019" s="6"/>
      <c r="AR1019" s="6"/>
      <c r="AS1019" s="6"/>
      <c r="AT1019" s="6"/>
      <c r="AU1019" s="6"/>
      <c r="AV1019" s="6"/>
      <c r="AW1019" s="6"/>
      <c r="AX1019" s="6"/>
      <c r="AY1019" s="6"/>
      <c r="AZ1019" s="6"/>
      <c r="BA1019" s="6"/>
      <c r="BB1019" s="6"/>
      <c r="BC1019" s="6"/>
      <c r="BD1019" s="6"/>
      <c r="BE1019" s="6"/>
      <c r="BF1019" s="6"/>
      <c r="BG1019" s="6"/>
      <c r="BH1019" s="6"/>
      <c r="BI1019" s="6"/>
      <c r="BJ1019" s="6"/>
      <c r="BK1019" s="6"/>
      <c r="BL1019" s="6"/>
      <c r="BM1019" s="6"/>
      <c r="BN1019" s="6"/>
      <c r="BO1019" s="6"/>
      <c r="BP1019" s="6"/>
      <c r="BQ1019" s="6"/>
      <c r="BR1019" s="6"/>
      <c r="BS1019" s="6"/>
      <c r="BT1019" s="6"/>
      <c r="BU1019" s="6"/>
      <c r="BV1019" s="6"/>
      <c r="BW1019" s="6"/>
    </row>
    <row r="1020" spans="1:75" s="9" customFormat="1" ht="14.25" x14ac:dyDescent="0.2">
      <c r="A1020" s="10"/>
      <c r="B1020" s="8"/>
      <c r="R1020" s="62"/>
      <c r="S1020" s="6"/>
      <c r="T1020" s="6"/>
      <c r="U1020" s="6"/>
      <c r="V1020" s="6"/>
      <c r="W1020" s="6"/>
      <c r="X1020" s="6"/>
      <c r="Y1020" s="6"/>
      <c r="Z1020" s="6"/>
      <c r="AA1020" s="6"/>
      <c r="AB1020" s="6"/>
      <c r="AC1020" s="6"/>
      <c r="AD1020" s="6"/>
      <c r="AE1020" s="6"/>
      <c r="AF1020" s="6"/>
      <c r="AG1020" s="6"/>
      <c r="AH1020" s="6"/>
      <c r="AI1020" s="6"/>
      <c r="AJ1020" s="6"/>
      <c r="AK1020" s="6"/>
      <c r="AL1020" s="6"/>
      <c r="AM1020" s="6"/>
      <c r="AN1020" s="6"/>
      <c r="AO1020" s="6"/>
      <c r="AP1020" s="6"/>
      <c r="AQ1020" s="6"/>
      <c r="AR1020" s="6"/>
      <c r="AS1020" s="6"/>
      <c r="AT1020" s="6"/>
      <c r="AU1020" s="6"/>
      <c r="AV1020" s="6"/>
      <c r="AW1020" s="6"/>
      <c r="AX1020" s="6"/>
      <c r="AY1020" s="6"/>
      <c r="AZ1020" s="6"/>
      <c r="BA1020" s="6"/>
      <c r="BB1020" s="6"/>
      <c r="BC1020" s="6"/>
      <c r="BD1020" s="6"/>
      <c r="BE1020" s="6"/>
      <c r="BF1020" s="6"/>
      <c r="BG1020" s="6"/>
      <c r="BH1020" s="6"/>
      <c r="BI1020" s="6"/>
      <c r="BJ1020" s="6"/>
      <c r="BK1020" s="6"/>
      <c r="BL1020" s="6"/>
      <c r="BM1020" s="6"/>
      <c r="BN1020" s="6"/>
      <c r="BO1020" s="6"/>
      <c r="BP1020" s="6"/>
      <c r="BQ1020" s="6"/>
      <c r="BR1020" s="6"/>
      <c r="BS1020" s="6"/>
      <c r="BT1020" s="6"/>
      <c r="BU1020" s="6"/>
      <c r="BV1020" s="6"/>
      <c r="BW1020" s="6"/>
    </row>
    <row r="1021" spans="1:75" s="9" customFormat="1" ht="14.25" x14ac:dyDescent="0.2">
      <c r="A1021" s="10"/>
      <c r="B1021" s="8"/>
      <c r="R1021" s="62"/>
      <c r="S1021" s="6"/>
      <c r="T1021" s="6"/>
      <c r="U1021" s="6"/>
      <c r="V1021" s="6"/>
      <c r="W1021" s="6"/>
      <c r="X1021" s="6"/>
      <c r="Y1021" s="6"/>
      <c r="Z1021" s="6"/>
      <c r="AA1021" s="6"/>
      <c r="AB1021" s="6"/>
      <c r="AC1021" s="6"/>
      <c r="AD1021" s="6"/>
      <c r="AE1021" s="6"/>
      <c r="AF1021" s="6"/>
      <c r="AG1021" s="6"/>
      <c r="AH1021" s="6"/>
      <c r="AI1021" s="6"/>
      <c r="AJ1021" s="6"/>
      <c r="AK1021" s="6"/>
      <c r="AL1021" s="6"/>
      <c r="AM1021" s="6"/>
      <c r="AN1021" s="6"/>
      <c r="AO1021" s="6"/>
      <c r="AP1021" s="6"/>
      <c r="AQ1021" s="6"/>
      <c r="AR1021" s="6"/>
      <c r="AS1021" s="6"/>
      <c r="AT1021" s="6"/>
      <c r="AU1021" s="6"/>
      <c r="AV1021" s="6"/>
      <c r="AW1021" s="6"/>
      <c r="AX1021" s="6"/>
      <c r="AY1021" s="6"/>
      <c r="AZ1021" s="6"/>
      <c r="BA1021" s="6"/>
      <c r="BB1021" s="6"/>
      <c r="BC1021" s="6"/>
      <c r="BD1021" s="6"/>
      <c r="BE1021" s="6"/>
      <c r="BF1021" s="6"/>
      <c r="BG1021" s="6"/>
      <c r="BH1021" s="6"/>
      <c r="BI1021" s="6"/>
      <c r="BJ1021" s="6"/>
      <c r="BK1021" s="6"/>
      <c r="BL1021" s="6"/>
      <c r="BM1021" s="6"/>
      <c r="BN1021" s="6"/>
      <c r="BO1021" s="6"/>
      <c r="BP1021" s="6"/>
      <c r="BQ1021" s="6"/>
      <c r="BR1021" s="6"/>
      <c r="BS1021" s="6"/>
      <c r="BT1021" s="6"/>
      <c r="BU1021" s="6"/>
      <c r="BV1021" s="6"/>
      <c r="BW1021" s="6"/>
    </row>
    <row r="1022" spans="1:75" s="9" customFormat="1" ht="14.25" x14ac:dyDescent="0.2">
      <c r="A1022" s="10"/>
      <c r="B1022" s="8"/>
      <c r="R1022" s="62"/>
      <c r="S1022" s="6"/>
      <c r="T1022" s="6"/>
      <c r="U1022" s="6"/>
      <c r="V1022" s="6"/>
      <c r="W1022" s="6"/>
      <c r="X1022" s="6"/>
      <c r="Y1022" s="6"/>
      <c r="Z1022" s="6"/>
      <c r="AA1022" s="6"/>
      <c r="AB1022" s="6"/>
      <c r="AC1022" s="6"/>
      <c r="AD1022" s="6"/>
      <c r="AE1022" s="6"/>
      <c r="AF1022" s="6"/>
      <c r="AG1022" s="6"/>
      <c r="AH1022" s="6"/>
      <c r="AI1022" s="6"/>
      <c r="AJ1022" s="6"/>
      <c r="AK1022" s="6"/>
      <c r="AL1022" s="6"/>
      <c r="AM1022" s="6"/>
      <c r="AN1022" s="6"/>
      <c r="AO1022" s="6"/>
      <c r="AP1022" s="6"/>
      <c r="AQ1022" s="6"/>
      <c r="AR1022" s="6"/>
      <c r="AS1022" s="6"/>
      <c r="AT1022" s="6"/>
      <c r="AU1022" s="6"/>
      <c r="AV1022" s="6"/>
      <c r="AW1022" s="6"/>
      <c r="AX1022" s="6"/>
      <c r="AY1022" s="6"/>
      <c r="AZ1022" s="6"/>
      <c r="BA1022" s="6"/>
      <c r="BB1022" s="6"/>
      <c r="BC1022" s="6"/>
      <c r="BD1022" s="6"/>
      <c r="BE1022" s="6"/>
      <c r="BF1022" s="6"/>
      <c r="BG1022" s="6"/>
      <c r="BH1022" s="6"/>
      <c r="BI1022" s="6"/>
      <c r="BJ1022" s="6"/>
      <c r="BK1022" s="6"/>
      <c r="BL1022" s="6"/>
      <c r="BM1022" s="6"/>
      <c r="BN1022" s="6"/>
      <c r="BO1022" s="6"/>
      <c r="BP1022" s="6"/>
      <c r="BQ1022" s="6"/>
      <c r="BR1022" s="6"/>
      <c r="BS1022" s="6"/>
      <c r="BT1022" s="6"/>
      <c r="BU1022" s="6"/>
      <c r="BV1022" s="6"/>
      <c r="BW1022" s="6"/>
    </row>
    <row r="1023" spans="1:75" s="9" customFormat="1" ht="14.25" x14ac:dyDescent="0.2">
      <c r="A1023" s="10"/>
      <c r="B1023" s="8"/>
      <c r="R1023" s="62"/>
      <c r="S1023" s="6"/>
      <c r="T1023" s="6"/>
      <c r="U1023" s="6"/>
      <c r="V1023" s="6"/>
      <c r="W1023" s="6"/>
      <c r="X1023" s="6"/>
      <c r="Y1023" s="6"/>
      <c r="Z1023" s="6"/>
      <c r="AA1023" s="6"/>
      <c r="AB1023" s="6"/>
      <c r="AC1023" s="6"/>
      <c r="AD1023" s="6"/>
      <c r="AE1023" s="6"/>
      <c r="AF1023" s="6"/>
      <c r="AG1023" s="6"/>
      <c r="AH1023" s="6"/>
      <c r="AI1023" s="6"/>
      <c r="AJ1023" s="6"/>
      <c r="AK1023" s="6"/>
      <c r="AL1023" s="6"/>
      <c r="AM1023" s="6"/>
      <c r="AN1023" s="6"/>
      <c r="AO1023" s="6"/>
      <c r="AP1023" s="6"/>
      <c r="AQ1023" s="6"/>
      <c r="AR1023" s="6"/>
      <c r="AS1023" s="6"/>
      <c r="AT1023" s="6"/>
      <c r="AU1023" s="6"/>
      <c r="AV1023" s="6"/>
      <c r="AW1023" s="6"/>
      <c r="AX1023" s="6"/>
      <c r="AY1023" s="6"/>
      <c r="AZ1023" s="6"/>
      <c r="BA1023" s="6"/>
      <c r="BB1023" s="6"/>
      <c r="BC1023" s="6"/>
      <c r="BD1023" s="6"/>
      <c r="BE1023" s="6"/>
      <c r="BF1023" s="6"/>
      <c r="BG1023" s="6"/>
      <c r="BH1023" s="6"/>
      <c r="BI1023" s="6"/>
      <c r="BJ1023" s="6"/>
      <c r="BK1023" s="6"/>
      <c r="BL1023" s="6"/>
      <c r="BM1023" s="6"/>
      <c r="BN1023" s="6"/>
      <c r="BO1023" s="6"/>
      <c r="BP1023" s="6"/>
      <c r="BQ1023" s="6"/>
      <c r="BR1023" s="6"/>
      <c r="BS1023" s="6"/>
      <c r="BT1023" s="6"/>
      <c r="BU1023" s="6"/>
      <c r="BV1023" s="6"/>
      <c r="BW1023" s="6"/>
    </row>
    <row r="1024" spans="1:75" s="9" customFormat="1" ht="14.25" x14ac:dyDescent="0.2">
      <c r="A1024" s="10"/>
      <c r="B1024" s="8"/>
      <c r="R1024" s="62"/>
      <c r="S1024" s="6"/>
      <c r="T1024" s="6"/>
      <c r="U1024" s="6"/>
      <c r="V1024" s="6"/>
      <c r="W1024" s="6"/>
      <c r="X1024" s="6"/>
      <c r="Y1024" s="6"/>
      <c r="Z1024" s="6"/>
      <c r="AA1024" s="6"/>
      <c r="AB1024" s="6"/>
      <c r="AC1024" s="6"/>
      <c r="AD1024" s="6"/>
      <c r="AE1024" s="6"/>
      <c r="AF1024" s="6"/>
      <c r="AG1024" s="6"/>
      <c r="AH1024" s="6"/>
      <c r="AI1024" s="6"/>
      <c r="AJ1024" s="6"/>
      <c r="AK1024" s="6"/>
      <c r="AL1024" s="6"/>
      <c r="AM1024" s="6"/>
      <c r="AN1024" s="6"/>
      <c r="AO1024" s="6"/>
      <c r="AP1024" s="6"/>
      <c r="AQ1024" s="6"/>
      <c r="AR1024" s="6"/>
      <c r="AS1024" s="6"/>
      <c r="AT1024" s="6"/>
      <c r="AU1024" s="6"/>
      <c r="AV1024" s="6"/>
      <c r="AW1024" s="6"/>
      <c r="AX1024" s="6"/>
      <c r="AY1024" s="6"/>
      <c r="AZ1024" s="6"/>
      <c r="BA1024" s="6"/>
      <c r="BB1024" s="6"/>
      <c r="BC1024" s="6"/>
      <c r="BD1024" s="6"/>
      <c r="BE1024" s="6"/>
      <c r="BF1024" s="6"/>
      <c r="BG1024" s="6"/>
      <c r="BH1024" s="6"/>
      <c r="BI1024" s="6"/>
      <c r="BJ1024" s="6"/>
      <c r="BK1024" s="6"/>
      <c r="BL1024" s="6"/>
      <c r="BM1024" s="6"/>
      <c r="BN1024" s="6"/>
      <c r="BO1024" s="6"/>
      <c r="BP1024" s="6"/>
      <c r="BQ1024" s="6"/>
      <c r="BR1024" s="6"/>
      <c r="BS1024" s="6"/>
      <c r="BT1024" s="6"/>
      <c r="BU1024" s="6"/>
      <c r="BV1024" s="6"/>
      <c r="BW1024" s="6"/>
    </row>
    <row r="1025" spans="1:75" s="9" customFormat="1" ht="14.25" x14ac:dyDescent="0.2">
      <c r="A1025" s="10"/>
      <c r="B1025" s="8"/>
      <c r="R1025" s="62"/>
      <c r="S1025" s="6"/>
      <c r="T1025" s="6"/>
      <c r="U1025" s="6"/>
      <c r="V1025" s="6"/>
      <c r="W1025" s="6"/>
      <c r="X1025" s="6"/>
      <c r="Y1025" s="6"/>
      <c r="Z1025" s="6"/>
      <c r="AA1025" s="6"/>
      <c r="AB1025" s="6"/>
      <c r="AC1025" s="6"/>
      <c r="AD1025" s="6"/>
      <c r="AE1025" s="6"/>
      <c r="AF1025" s="6"/>
      <c r="AG1025" s="6"/>
      <c r="AH1025" s="6"/>
      <c r="AI1025" s="6"/>
      <c r="AJ1025" s="6"/>
      <c r="AK1025" s="6"/>
      <c r="AL1025" s="6"/>
      <c r="AM1025" s="6"/>
      <c r="AN1025" s="6"/>
      <c r="AO1025" s="6"/>
      <c r="AP1025" s="6"/>
      <c r="AQ1025" s="6"/>
      <c r="AR1025" s="6"/>
      <c r="AS1025" s="6"/>
      <c r="AT1025" s="6"/>
      <c r="AU1025" s="6"/>
      <c r="AV1025" s="6"/>
      <c r="AW1025" s="6"/>
      <c r="AX1025" s="6"/>
      <c r="AY1025" s="6"/>
      <c r="AZ1025" s="6"/>
      <c r="BA1025" s="6"/>
      <c r="BB1025" s="6"/>
      <c r="BC1025" s="6"/>
      <c r="BD1025" s="6"/>
      <c r="BE1025" s="6"/>
      <c r="BF1025" s="6"/>
      <c r="BG1025" s="6"/>
      <c r="BH1025" s="6"/>
      <c r="BI1025" s="6"/>
      <c r="BJ1025" s="6"/>
      <c r="BK1025" s="6"/>
      <c r="BL1025" s="6"/>
      <c r="BM1025" s="6"/>
      <c r="BN1025" s="6"/>
      <c r="BO1025" s="6"/>
      <c r="BP1025" s="6"/>
      <c r="BQ1025" s="6"/>
      <c r="BR1025" s="6"/>
      <c r="BS1025" s="6"/>
      <c r="BT1025" s="6"/>
      <c r="BU1025" s="6"/>
      <c r="BV1025" s="6"/>
      <c r="BW1025" s="6"/>
    </row>
    <row r="1026" spans="1:75" s="9" customFormat="1" ht="14.25" x14ac:dyDescent="0.2">
      <c r="A1026" s="10"/>
      <c r="B1026" s="8"/>
      <c r="R1026" s="62"/>
      <c r="S1026" s="6"/>
      <c r="T1026" s="6"/>
      <c r="U1026" s="6"/>
      <c r="V1026" s="6"/>
      <c r="W1026" s="6"/>
      <c r="X1026" s="6"/>
      <c r="Y1026" s="6"/>
      <c r="Z1026" s="6"/>
      <c r="AA1026" s="6"/>
      <c r="AB1026" s="6"/>
      <c r="AC1026" s="6"/>
      <c r="AD1026" s="6"/>
      <c r="AE1026" s="6"/>
      <c r="AF1026" s="6"/>
      <c r="AG1026" s="6"/>
      <c r="AH1026" s="6"/>
      <c r="AI1026" s="6"/>
      <c r="AJ1026" s="6"/>
      <c r="AK1026" s="6"/>
      <c r="AL1026" s="6"/>
      <c r="AM1026" s="6"/>
      <c r="AN1026" s="6"/>
      <c r="AO1026" s="6"/>
      <c r="AP1026" s="6"/>
      <c r="AQ1026" s="6"/>
      <c r="AR1026" s="6"/>
      <c r="AS1026" s="6"/>
      <c r="AT1026" s="6"/>
      <c r="AU1026" s="6"/>
      <c r="AV1026" s="6"/>
      <c r="AW1026" s="6"/>
      <c r="AX1026" s="6"/>
      <c r="AY1026" s="6"/>
      <c r="AZ1026" s="6"/>
      <c r="BA1026" s="6"/>
      <c r="BB1026" s="6"/>
      <c r="BC1026" s="6"/>
      <c r="BD1026" s="6"/>
      <c r="BE1026" s="6"/>
      <c r="BF1026" s="6"/>
      <c r="BG1026" s="6"/>
      <c r="BH1026" s="6"/>
      <c r="BI1026" s="6"/>
      <c r="BJ1026" s="6"/>
      <c r="BK1026" s="6"/>
      <c r="BL1026" s="6"/>
      <c r="BM1026" s="6"/>
      <c r="BN1026" s="6"/>
      <c r="BO1026" s="6"/>
      <c r="BP1026" s="6"/>
      <c r="BQ1026" s="6"/>
      <c r="BR1026" s="6"/>
      <c r="BS1026" s="6"/>
      <c r="BT1026" s="6"/>
      <c r="BU1026" s="6"/>
      <c r="BV1026" s="6"/>
      <c r="BW1026" s="6"/>
    </row>
    <row r="1027" spans="1:75" s="9" customFormat="1" ht="14.25" x14ac:dyDescent="0.2">
      <c r="A1027" s="10"/>
      <c r="B1027" s="8"/>
      <c r="R1027" s="62"/>
      <c r="S1027" s="6"/>
      <c r="T1027" s="6"/>
      <c r="U1027" s="6"/>
      <c r="V1027" s="6"/>
      <c r="W1027" s="6"/>
      <c r="X1027" s="6"/>
      <c r="Y1027" s="6"/>
      <c r="Z1027" s="6"/>
      <c r="AA1027" s="6"/>
      <c r="AB1027" s="6"/>
      <c r="AC1027" s="6"/>
      <c r="AD1027" s="6"/>
      <c r="AE1027" s="6"/>
      <c r="AF1027" s="6"/>
      <c r="AG1027" s="6"/>
      <c r="AH1027" s="6"/>
      <c r="AI1027" s="6"/>
      <c r="AJ1027" s="6"/>
      <c r="AK1027" s="6"/>
      <c r="AL1027" s="6"/>
      <c r="AM1027" s="6"/>
      <c r="AN1027" s="6"/>
      <c r="AO1027" s="6"/>
      <c r="AP1027" s="6"/>
      <c r="AQ1027" s="6"/>
      <c r="AR1027" s="6"/>
      <c r="AS1027" s="6"/>
      <c r="AT1027" s="6"/>
      <c r="AU1027" s="6"/>
      <c r="AV1027" s="6"/>
      <c r="AW1027" s="6"/>
      <c r="AX1027" s="6"/>
      <c r="AY1027" s="6"/>
      <c r="AZ1027" s="6"/>
      <c r="BA1027" s="6"/>
      <c r="BB1027" s="6"/>
      <c r="BC1027" s="6"/>
      <c r="BD1027" s="6"/>
      <c r="BE1027" s="6"/>
      <c r="BF1027" s="6"/>
      <c r="BG1027" s="6"/>
      <c r="BH1027" s="6"/>
      <c r="BI1027" s="6"/>
      <c r="BJ1027" s="6"/>
      <c r="BK1027" s="6"/>
      <c r="BL1027" s="6"/>
      <c r="BM1027" s="6"/>
      <c r="BN1027" s="6"/>
      <c r="BO1027" s="6"/>
      <c r="BP1027" s="6"/>
      <c r="BQ1027" s="6"/>
      <c r="BR1027" s="6"/>
      <c r="BS1027" s="6"/>
      <c r="BT1027" s="6"/>
      <c r="BU1027" s="6"/>
      <c r="BV1027" s="6"/>
      <c r="BW1027" s="6"/>
    </row>
    <row r="1028" spans="1:75" s="9" customFormat="1" ht="14.25" x14ac:dyDescent="0.2">
      <c r="A1028" s="10"/>
      <c r="B1028" s="8"/>
      <c r="R1028" s="62"/>
      <c r="S1028" s="6"/>
      <c r="T1028" s="6"/>
      <c r="U1028" s="6"/>
      <c r="V1028" s="6"/>
      <c r="W1028" s="6"/>
      <c r="X1028" s="6"/>
      <c r="Y1028" s="6"/>
      <c r="Z1028" s="6"/>
      <c r="AA1028" s="6"/>
      <c r="AB1028" s="6"/>
      <c r="AC1028" s="6"/>
      <c r="AD1028" s="6"/>
      <c r="AE1028" s="6"/>
      <c r="AF1028" s="6"/>
      <c r="AG1028" s="6"/>
      <c r="AH1028" s="6"/>
      <c r="AI1028" s="6"/>
      <c r="AJ1028" s="6"/>
      <c r="AK1028" s="6"/>
      <c r="AL1028" s="6"/>
      <c r="AM1028" s="6"/>
      <c r="AN1028" s="6"/>
      <c r="AO1028" s="6"/>
      <c r="AP1028" s="6"/>
      <c r="AQ1028" s="6"/>
      <c r="AR1028" s="6"/>
      <c r="AS1028" s="6"/>
      <c r="AT1028" s="6"/>
      <c r="AU1028" s="6"/>
      <c r="AV1028" s="6"/>
      <c r="AW1028" s="6"/>
      <c r="AX1028" s="6"/>
      <c r="AY1028" s="6"/>
      <c r="AZ1028" s="6"/>
      <c r="BA1028" s="6"/>
      <c r="BB1028" s="6"/>
      <c r="BC1028" s="6"/>
      <c r="BD1028" s="6"/>
      <c r="BE1028" s="6"/>
      <c r="BF1028" s="6"/>
      <c r="BG1028" s="6"/>
      <c r="BH1028" s="6"/>
      <c r="BI1028" s="6"/>
      <c r="BJ1028" s="6"/>
      <c r="BK1028" s="6"/>
      <c r="BL1028" s="6"/>
      <c r="BM1028" s="6"/>
      <c r="BN1028" s="6"/>
      <c r="BO1028" s="6"/>
      <c r="BP1028" s="6"/>
      <c r="BQ1028" s="6"/>
      <c r="BR1028" s="6"/>
      <c r="BS1028" s="6"/>
      <c r="BT1028" s="6"/>
      <c r="BU1028" s="6"/>
      <c r="BV1028" s="6"/>
      <c r="BW1028" s="6"/>
    </row>
    <row r="1029" spans="1:75" s="9" customFormat="1" ht="14.25" x14ac:dyDescent="0.2">
      <c r="A1029" s="10"/>
      <c r="B1029" s="8"/>
      <c r="R1029" s="62"/>
      <c r="S1029" s="6"/>
      <c r="T1029" s="6"/>
      <c r="U1029" s="6"/>
      <c r="V1029" s="6"/>
      <c r="W1029" s="6"/>
      <c r="X1029" s="6"/>
      <c r="Y1029" s="6"/>
      <c r="Z1029" s="6"/>
      <c r="AA1029" s="6"/>
      <c r="AB1029" s="6"/>
      <c r="AC1029" s="6"/>
      <c r="AD1029" s="6"/>
      <c r="AE1029" s="6"/>
      <c r="AF1029" s="6"/>
      <c r="AG1029" s="6"/>
      <c r="AH1029" s="6"/>
      <c r="AI1029" s="6"/>
      <c r="AJ1029" s="6"/>
      <c r="AK1029" s="6"/>
      <c r="AL1029" s="6"/>
      <c r="AM1029" s="6"/>
      <c r="AN1029" s="6"/>
      <c r="AO1029" s="6"/>
      <c r="AP1029" s="6"/>
      <c r="AQ1029" s="6"/>
      <c r="AR1029" s="6"/>
      <c r="AS1029" s="6"/>
      <c r="AT1029" s="6"/>
      <c r="AU1029" s="6"/>
      <c r="AV1029" s="6"/>
      <c r="AW1029" s="6"/>
      <c r="AX1029" s="6"/>
      <c r="AY1029" s="6"/>
      <c r="AZ1029" s="6"/>
      <c r="BA1029" s="6"/>
      <c r="BB1029" s="6"/>
      <c r="BC1029" s="6"/>
      <c r="BD1029" s="6"/>
      <c r="BE1029" s="6"/>
      <c r="BF1029" s="6"/>
      <c r="BG1029" s="6"/>
      <c r="BH1029" s="6"/>
      <c r="BI1029" s="6"/>
      <c r="BJ1029" s="6"/>
      <c r="BK1029" s="6"/>
      <c r="BL1029" s="6"/>
      <c r="BM1029" s="6"/>
      <c r="BN1029" s="6"/>
      <c r="BO1029" s="6"/>
      <c r="BP1029" s="6"/>
      <c r="BQ1029" s="6"/>
      <c r="BR1029" s="6"/>
      <c r="BS1029" s="6"/>
      <c r="BT1029" s="6"/>
      <c r="BU1029" s="6"/>
      <c r="BV1029" s="6"/>
      <c r="BW1029" s="6"/>
    </row>
    <row r="1030" spans="1:75" s="9" customFormat="1" ht="14.25" x14ac:dyDescent="0.2">
      <c r="A1030" s="10"/>
      <c r="B1030" s="8"/>
      <c r="R1030" s="62"/>
      <c r="S1030" s="6"/>
      <c r="T1030" s="6"/>
      <c r="U1030" s="6"/>
      <c r="V1030" s="6"/>
      <c r="W1030" s="6"/>
      <c r="X1030" s="6"/>
      <c r="Y1030" s="6"/>
      <c r="Z1030" s="6"/>
      <c r="AA1030" s="6"/>
      <c r="AB1030" s="6"/>
      <c r="AC1030" s="6"/>
      <c r="AD1030" s="6"/>
      <c r="AE1030" s="6"/>
      <c r="AF1030" s="6"/>
      <c r="AG1030" s="6"/>
      <c r="AH1030" s="6"/>
      <c r="AI1030" s="6"/>
      <c r="AJ1030" s="6"/>
      <c r="AK1030" s="6"/>
      <c r="AL1030" s="6"/>
      <c r="AM1030" s="6"/>
      <c r="AN1030" s="6"/>
      <c r="AO1030" s="6"/>
      <c r="AP1030" s="6"/>
      <c r="AQ1030" s="6"/>
      <c r="AR1030" s="6"/>
      <c r="AS1030" s="6"/>
      <c r="AT1030" s="6"/>
      <c r="AU1030" s="6"/>
      <c r="AV1030" s="6"/>
      <c r="AW1030" s="6"/>
      <c r="AX1030" s="6"/>
      <c r="AY1030" s="6"/>
      <c r="AZ1030" s="6"/>
      <c r="BA1030" s="6"/>
      <c r="BB1030" s="6"/>
      <c r="BC1030" s="6"/>
      <c r="BD1030" s="6"/>
      <c r="BE1030" s="6"/>
      <c r="BF1030" s="6"/>
      <c r="BG1030" s="6"/>
      <c r="BH1030" s="6"/>
      <c r="BI1030" s="6"/>
      <c r="BJ1030" s="6"/>
      <c r="BK1030" s="6"/>
      <c r="BL1030" s="6"/>
      <c r="BM1030" s="6"/>
      <c r="BN1030" s="6"/>
      <c r="BO1030" s="6"/>
      <c r="BP1030" s="6"/>
      <c r="BQ1030" s="6"/>
      <c r="BR1030" s="6"/>
      <c r="BS1030" s="6"/>
      <c r="BT1030" s="6"/>
      <c r="BU1030" s="6"/>
      <c r="BV1030" s="6"/>
      <c r="BW1030" s="6"/>
    </row>
    <row r="1031" spans="1:75" s="9" customFormat="1" ht="14.25" x14ac:dyDescent="0.2">
      <c r="A1031" s="10"/>
      <c r="B1031" s="8"/>
      <c r="R1031" s="62"/>
      <c r="S1031" s="6"/>
      <c r="T1031" s="6"/>
      <c r="U1031" s="6"/>
      <c r="V1031" s="6"/>
      <c r="W1031" s="6"/>
      <c r="X1031" s="6"/>
      <c r="Y1031" s="6"/>
      <c r="Z1031" s="6"/>
      <c r="AA1031" s="6"/>
      <c r="AB1031" s="6"/>
      <c r="AC1031" s="6"/>
      <c r="AD1031" s="6"/>
      <c r="AE1031" s="6"/>
      <c r="AF1031" s="6"/>
      <c r="AG1031" s="6"/>
      <c r="AH1031" s="6"/>
      <c r="AI1031" s="6"/>
      <c r="AJ1031" s="6"/>
      <c r="AK1031" s="6"/>
      <c r="AL1031" s="6"/>
      <c r="AM1031" s="6"/>
      <c r="AN1031" s="6"/>
      <c r="AO1031" s="6"/>
      <c r="AP1031" s="6"/>
      <c r="AQ1031" s="6"/>
      <c r="AR1031" s="6"/>
      <c r="AS1031" s="6"/>
      <c r="AT1031" s="6"/>
      <c r="AU1031" s="6"/>
      <c r="AV1031" s="6"/>
      <c r="AW1031" s="6"/>
      <c r="AX1031" s="6"/>
      <c r="AY1031" s="6"/>
      <c r="AZ1031" s="6"/>
      <c r="BA1031" s="6"/>
      <c r="BB1031" s="6"/>
      <c r="BC1031" s="6"/>
      <c r="BD1031" s="6"/>
      <c r="BE1031" s="6"/>
      <c r="BF1031" s="6"/>
      <c r="BG1031" s="6"/>
      <c r="BH1031" s="6"/>
      <c r="BI1031" s="6"/>
      <c r="BJ1031" s="6"/>
      <c r="BK1031" s="6"/>
      <c r="BL1031" s="6"/>
      <c r="BM1031" s="6"/>
      <c r="BN1031" s="6"/>
      <c r="BO1031" s="6"/>
      <c r="BP1031" s="6"/>
      <c r="BQ1031" s="6"/>
      <c r="BR1031" s="6"/>
      <c r="BS1031" s="6"/>
      <c r="BT1031" s="6"/>
      <c r="BU1031" s="6"/>
      <c r="BV1031" s="6"/>
      <c r="BW1031" s="6"/>
    </row>
    <row r="1032" spans="1:75" s="9" customFormat="1" ht="14.25" x14ac:dyDescent="0.2">
      <c r="A1032" s="10"/>
      <c r="B1032" s="8"/>
      <c r="R1032" s="62"/>
      <c r="S1032" s="6"/>
      <c r="T1032" s="6"/>
      <c r="U1032" s="6"/>
      <c r="V1032" s="6"/>
      <c r="W1032" s="6"/>
      <c r="X1032" s="6"/>
      <c r="Y1032" s="6"/>
      <c r="Z1032" s="6"/>
      <c r="AA1032" s="6"/>
      <c r="AB1032" s="6"/>
      <c r="AC1032" s="6"/>
      <c r="AD1032" s="6"/>
      <c r="AE1032" s="6"/>
      <c r="AF1032" s="6"/>
      <c r="AG1032" s="6"/>
      <c r="AH1032" s="6"/>
      <c r="AI1032" s="6"/>
      <c r="AJ1032" s="6"/>
      <c r="AK1032" s="6"/>
      <c r="AL1032" s="6"/>
      <c r="AM1032" s="6"/>
      <c r="AN1032" s="6"/>
      <c r="AO1032" s="6"/>
      <c r="AP1032" s="6"/>
      <c r="AQ1032" s="6"/>
      <c r="AR1032" s="6"/>
      <c r="AS1032" s="6"/>
      <c r="AT1032" s="6"/>
      <c r="AU1032" s="6"/>
      <c r="AV1032" s="6"/>
      <c r="AW1032" s="6"/>
      <c r="AX1032" s="6"/>
      <c r="AY1032" s="6"/>
      <c r="AZ1032" s="6"/>
      <c r="BA1032" s="6"/>
      <c r="BB1032" s="6"/>
      <c r="BC1032" s="6"/>
      <c r="BD1032" s="6"/>
      <c r="BE1032" s="6"/>
      <c r="BF1032" s="6"/>
      <c r="BG1032" s="6"/>
      <c r="BH1032" s="6"/>
      <c r="BI1032" s="6"/>
      <c r="BJ1032" s="6"/>
      <c r="BK1032" s="6"/>
      <c r="BL1032" s="6"/>
      <c r="BM1032" s="6"/>
      <c r="BN1032" s="6"/>
      <c r="BO1032" s="6"/>
      <c r="BP1032" s="6"/>
      <c r="BQ1032" s="6"/>
      <c r="BR1032" s="6"/>
      <c r="BS1032" s="6"/>
      <c r="BT1032" s="6"/>
      <c r="BU1032" s="6"/>
      <c r="BV1032" s="6"/>
      <c r="BW1032" s="6"/>
    </row>
    <row r="1033" spans="1:75" s="9" customFormat="1" ht="14.25" x14ac:dyDescent="0.2">
      <c r="A1033" s="10"/>
      <c r="B1033" s="8"/>
      <c r="R1033" s="62"/>
      <c r="S1033" s="6"/>
      <c r="T1033" s="6"/>
      <c r="U1033" s="6"/>
      <c r="V1033" s="6"/>
      <c r="W1033" s="6"/>
      <c r="X1033" s="6"/>
      <c r="Y1033" s="6"/>
      <c r="Z1033" s="6"/>
      <c r="AA1033" s="6"/>
      <c r="AB1033" s="6"/>
      <c r="AC1033" s="6"/>
      <c r="AD1033" s="6"/>
      <c r="AE1033" s="6"/>
      <c r="AF1033" s="6"/>
      <c r="AG1033" s="6"/>
      <c r="AH1033" s="6"/>
      <c r="AI1033" s="6"/>
      <c r="AJ1033" s="6"/>
      <c r="AK1033" s="6"/>
      <c r="AL1033" s="6"/>
      <c r="AM1033" s="6"/>
      <c r="AN1033" s="6"/>
      <c r="AO1033" s="6"/>
      <c r="AP1033" s="6"/>
      <c r="AQ1033" s="6"/>
      <c r="AR1033" s="6"/>
      <c r="AS1033" s="6"/>
      <c r="AT1033" s="6"/>
      <c r="AU1033" s="6"/>
      <c r="AV1033" s="6"/>
      <c r="AW1033" s="6"/>
      <c r="AX1033" s="6"/>
      <c r="AY1033" s="6"/>
      <c r="AZ1033" s="6"/>
      <c r="BA1033" s="6"/>
      <c r="BB1033" s="6"/>
      <c r="BC1033" s="6"/>
      <c r="BD1033" s="6"/>
      <c r="BE1033" s="6"/>
      <c r="BF1033" s="6"/>
      <c r="BG1033" s="6"/>
      <c r="BH1033" s="6"/>
      <c r="BI1033" s="6"/>
      <c r="BJ1033" s="6"/>
      <c r="BK1033" s="6"/>
      <c r="BL1033" s="6"/>
      <c r="BM1033" s="6"/>
      <c r="BN1033" s="6"/>
      <c r="BO1033" s="6"/>
      <c r="BP1033" s="6"/>
      <c r="BQ1033" s="6"/>
      <c r="BR1033" s="6"/>
      <c r="BS1033" s="6"/>
      <c r="BT1033" s="6"/>
      <c r="BU1033" s="6"/>
      <c r="BV1033" s="6"/>
      <c r="BW1033" s="6"/>
    </row>
    <row r="1034" spans="1:75" s="9" customFormat="1" ht="14.25" x14ac:dyDescent="0.2">
      <c r="A1034" s="10"/>
      <c r="B1034" s="8"/>
      <c r="R1034" s="62"/>
      <c r="S1034" s="6"/>
      <c r="T1034" s="6"/>
      <c r="U1034" s="6"/>
      <c r="V1034" s="6"/>
      <c r="W1034" s="6"/>
      <c r="X1034" s="6"/>
      <c r="Y1034" s="6"/>
      <c r="Z1034" s="6"/>
      <c r="AA1034" s="6"/>
      <c r="AB1034" s="6"/>
      <c r="AC1034" s="6"/>
      <c r="AD1034" s="6"/>
      <c r="AE1034" s="6"/>
      <c r="AF1034" s="6"/>
      <c r="AG1034" s="6"/>
      <c r="AH1034" s="6"/>
      <c r="AI1034" s="6"/>
      <c r="AJ1034" s="6"/>
      <c r="AK1034" s="6"/>
      <c r="AL1034" s="6"/>
      <c r="AM1034" s="6"/>
      <c r="AN1034" s="6"/>
      <c r="AO1034" s="6"/>
      <c r="AP1034" s="6"/>
      <c r="AQ1034" s="6"/>
      <c r="AR1034" s="6"/>
      <c r="AS1034" s="6"/>
      <c r="AT1034" s="6"/>
      <c r="AU1034" s="6"/>
      <c r="AV1034" s="6"/>
      <c r="AW1034" s="6"/>
      <c r="AX1034" s="6"/>
      <c r="AY1034" s="6"/>
      <c r="AZ1034" s="6"/>
      <c r="BA1034" s="6"/>
      <c r="BB1034" s="6"/>
      <c r="BC1034" s="6"/>
      <c r="BD1034" s="6"/>
      <c r="BE1034" s="6"/>
      <c r="BF1034" s="6"/>
      <c r="BG1034" s="6"/>
      <c r="BH1034" s="6"/>
      <c r="BI1034" s="6"/>
      <c r="BJ1034" s="6"/>
      <c r="BK1034" s="6"/>
      <c r="BL1034" s="6"/>
      <c r="BM1034" s="6"/>
      <c r="BN1034" s="6"/>
      <c r="BO1034" s="6"/>
      <c r="BP1034" s="6"/>
      <c r="BQ1034" s="6"/>
      <c r="BR1034" s="6"/>
      <c r="BS1034" s="6"/>
      <c r="BT1034" s="6"/>
      <c r="BU1034" s="6"/>
      <c r="BV1034" s="6"/>
      <c r="BW1034" s="6"/>
    </row>
    <row r="1035" spans="1:75" s="9" customFormat="1" ht="14.25" x14ac:dyDescent="0.2">
      <c r="A1035" s="10"/>
      <c r="B1035" s="8"/>
      <c r="R1035" s="62"/>
      <c r="S1035" s="6"/>
      <c r="T1035" s="6"/>
      <c r="U1035" s="6"/>
      <c r="V1035" s="6"/>
      <c r="W1035" s="6"/>
      <c r="X1035" s="6"/>
      <c r="Y1035" s="6"/>
      <c r="Z1035" s="6"/>
      <c r="AA1035" s="6"/>
      <c r="AB1035" s="6"/>
      <c r="AC1035" s="6"/>
      <c r="AD1035" s="6"/>
      <c r="AE1035" s="6"/>
      <c r="AF1035" s="6"/>
      <c r="AG1035" s="6"/>
      <c r="AH1035" s="6"/>
      <c r="AI1035" s="6"/>
      <c r="AJ1035" s="6"/>
      <c r="AK1035" s="6"/>
      <c r="AL1035" s="6"/>
      <c r="AM1035" s="6"/>
      <c r="AN1035" s="6"/>
      <c r="AO1035" s="6"/>
      <c r="AP1035" s="6"/>
      <c r="AQ1035" s="6"/>
      <c r="AR1035" s="6"/>
      <c r="AS1035" s="6"/>
      <c r="AT1035" s="6"/>
      <c r="AU1035" s="6"/>
      <c r="AV1035" s="6"/>
      <c r="AW1035" s="6"/>
      <c r="AX1035" s="6"/>
      <c r="AY1035" s="6"/>
      <c r="AZ1035" s="6"/>
      <c r="BA1035" s="6"/>
      <c r="BB1035" s="6"/>
      <c r="BC1035" s="6"/>
      <c r="BD1035" s="6"/>
      <c r="BE1035" s="6"/>
      <c r="BF1035" s="6"/>
      <c r="BG1035" s="6"/>
      <c r="BH1035" s="6"/>
      <c r="BI1035" s="6"/>
      <c r="BJ1035" s="6"/>
      <c r="BK1035" s="6"/>
      <c r="BL1035" s="6"/>
      <c r="BM1035" s="6"/>
      <c r="BN1035" s="6"/>
      <c r="BO1035" s="6"/>
      <c r="BP1035" s="6"/>
      <c r="BQ1035" s="6"/>
      <c r="BR1035" s="6"/>
      <c r="BS1035" s="6"/>
      <c r="BT1035" s="6"/>
      <c r="BU1035" s="6"/>
      <c r="BV1035" s="6"/>
      <c r="BW1035" s="6"/>
    </row>
    <row r="1036" spans="1:75" s="9" customFormat="1" ht="14.25" x14ac:dyDescent="0.2">
      <c r="A1036" s="10"/>
      <c r="B1036" s="8"/>
      <c r="R1036" s="62"/>
      <c r="S1036" s="6"/>
      <c r="T1036" s="6"/>
      <c r="U1036" s="6"/>
      <c r="V1036" s="6"/>
      <c r="W1036" s="6"/>
      <c r="X1036" s="6"/>
      <c r="Y1036" s="6"/>
      <c r="Z1036" s="6"/>
      <c r="AA1036" s="6"/>
      <c r="AB1036" s="6"/>
      <c r="AC1036" s="6"/>
      <c r="AD1036" s="6"/>
      <c r="AE1036" s="6"/>
      <c r="AF1036" s="6"/>
      <c r="AG1036" s="6"/>
      <c r="AH1036" s="6"/>
      <c r="AI1036" s="6"/>
      <c r="AJ1036" s="6"/>
      <c r="AK1036" s="6"/>
      <c r="AL1036" s="6"/>
      <c r="AM1036" s="6"/>
      <c r="AN1036" s="6"/>
      <c r="AO1036" s="6"/>
      <c r="AP1036" s="6"/>
      <c r="AQ1036" s="6"/>
      <c r="AR1036" s="6"/>
      <c r="AS1036" s="6"/>
      <c r="AT1036" s="6"/>
      <c r="AU1036" s="6"/>
      <c r="AV1036" s="6"/>
      <c r="AW1036" s="6"/>
      <c r="AX1036" s="6"/>
      <c r="AY1036" s="6"/>
      <c r="AZ1036" s="6"/>
      <c r="BA1036" s="6"/>
      <c r="BB1036" s="6"/>
      <c r="BC1036" s="6"/>
      <c r="BD1036" s="6"/>
      <c r="BE1036" s="6"/>
      <c r="BF1036" s="6"/>
      <c r="BG1036" s="6"/>
      <c r="BH1036" s="6"/>
      <c r="BI1036" s="6"/>
      <c r="BJ1036" s="6"/>
      <c r="BK1036" s="6"/>
      <c r="BL1036" s="6"/>
      <c r="BM1036" s="6"/>
      <c r="BN1036" s="6"/>
      <c r="BO1036" s="6"/>
      <c r="BP1036" s="6"/>
      <c r="BQ1036" s="6"/>
      <c r="BR1036" s="6"/>
      <c r="BS1036" s="6"/>
      <c r="BT1036" s="6"/>
      <c r="BU1036" s="6"/>
      <c r="BV1036" s="6"/>
      <c r="BW1036" s="6"/>
    </row>
    <row r="1037" spans="1:75" s="9" customFormat="1" ht="14.25" x14ac:dyDescent="0.2">
      <c r="A1037" s="10"/>
      <c r="B1037" s="8"/>
      <c r="R1037" s="62"/>
      <c r="S1037" s="6"/>
      <c r="T1037" s="6"/>
      <c r="U1037" s="6"/>
      <c r="V1037" s="6"/>
      <c r="W1037" s="6"/>
      <c r="X1037" s="6"/>
      <c r="Y1037" s="6"/>
      <c r="Z1037" s="6"/>
      <c r="AA1037" s="6"/>
      <c r="AB1037" s="6"/>
      <c r="AC1037" s="6"/>
      <c r="AD1037" s="6"/>
      <c r="AE1037" s="6"/>
      <c r="AF1037" s="6"/>
      <c r="AG1037" s="6"/>
      <c r="AH1037" s="6"/>
      <c r="AI1037" s="6"/>
      <c r="AJ1037" s="6"/>
      <c r="AK1037" s="6"/>
      <c r="AL1037" s="6"/>
      <c r="AM1037" s="6"/>
      <c r="AN1037" s="6"/>
      <c r="AO1037" s="6"/>
      <c r="AP1037" s="6"/>
      <c r="AQ1037" s="6"/>
      <c r="AR1037" s="6"/>
      <c r="AS1037" s="6"/>
      <c r="AT1037" s="6"/>
      <c r="AU1037" s="6"/>
      <c r="AV1037" s="6"/>
      <c r="AW1037" s="6"/>
      <c r="AX1037" s="6"/>
      <c r="AY1037" s="6"/>
      <c r="AZ1037" s="6"/>
      <c r="BA1037" s="6"/>
      <c r="BB1037" s="6"/>
      <c r="BC1037" s="6"/>
      <c r="BD1037" s="6"/>
      <c r="BE1037" s="6"/>
      <c r="BF1037" s="6"/>
      <c r="BG1037" s="6"/>
      <c r="BH1037" s="6"/>
      <c r="BI1037" s="6"/>
      <c r="BJ1037" s="6"/>
      <c r="BK1037" s="6"/>
      <c r="BL1037" s="6"/>
      <c r="BM1037" s="6"/>
      <c r="BN1037" s="6"/>
      <c r="BO1037" s="6"/>
      <c r="BP1037" s="6"/>
      <c r="BQ1037" s="6"/>
      <c r="BR1037" s="6"/>
      <c r="BS1037" s="6"/>
      <c r="BT1037" s="6"/>
      <c r="BU1037" s="6"/>
      <c r="BV1037" s="6"/>
      <c r="BW1037" s="6"/>
    </row>
    <row r="1038" spans="1:75" s="9" customFormat="1" ht="14.25" x14ac:dyDescent="0.2">
      <c r="A1038" s="10"/>
      <c r="B1038" s="8"/>
      <c r="R1038" s="62"/>
      <c r="S1038" s="6"/>
      <c r="T1038" s="6"/>
      <c r="U1038" s="6"/>
      <c r="V1038" s="6"/>
      <c r="W1038" s="6"/>
      <c r="X1038" s="6"/>
      <c r="Y1038" s="6"/>
      <c r="Z1038" s="6"/>
      <c r="AA1038" s="6"/>
      <c r="AB1038" s="6"/>
      <c r="AC1038" s="6"/>
      <c r="AD1038" s="6"/>
      <c r="AE1038" s="6"/>
      <c r="AF1038" s="6"/>
      <c r="AG1038" s="6"/>
      <c r="AH1038" s="6"/>
      <c r="AI1038" s="6"/>
      <c r="AJ1038" s="6"/>
      <c r="AK1038" s="6"/>
      <c r="AL1038" s="6"/>
      <c r="AM1038" s="6"/>
      <c r="AN1038" s="6"/>
      <c r="AO1038" s="6"/>
      <c r="AP1038" s="6"/>
      <c r="AQ1038" s="6"/>
      <c r="AR1038" s="6"/>
      <c r="AS1038" s="6"/>
      <c r="AT1038" s="6"/>
      <c r="AU1038" s="6"/>
      <c r="AV1038" s="6"/>
      <c r="AW1038" s="6"/>
      <c r="AX1038" s="6"/>
      <c r="AY1038" s="6"/>
      <c r="AZ1038" s="6"/>
      <c r="BA1038" s="6"/>
      <c r="BB1038" s="6"/>
      <c r="BC1038" s="6"/>
      <c r="BD1038" s="6"/>
      <c r="BE1038" s="6"/>
      <c r="BF1038" s="6"/>
      <c r="BG1038" s="6"/>
      <c r="BH1038" s="6"/>
      <c r="BI1038" s="6"/>
      <c r="BJ1038" s="6"/>
      <c r="BK1038" s="6"/>
      <c r="BL1038" s="6"/>
      <c r="BM1038" s="6"/>
      <c r="BN1038" s="6"/>
      <c r="BO1038" s="6"/>
      <c r="BP1038" s="6"/>
      <c r="BQ1038" s="6"/>
      <c r="BR1038" s="6"/>
      <c r="BS1038" s="6"/>
      <c r="BT1038" s="6"/>
      <c r="BU1038" s="6"/>
      <c r="BV1038" s="6"/>
      <c r="BW1038" s="6"/>
    </row>
    <row r="1039" spans="1:75" s="9" customFormat="1" ht="14.25" x14ac:dyDescent="0.2">
      <c r="A1039" s="10"/>
      <c r="B1039" s="8"/>
      <c r="R1039" s="62"/>
      <c r="S1039" s="6"/>
      <c r="T1039" s="6"/>
      <c r="U1039" s="6"/>
      <c r="V1039" s="6"/>
      <c r="W1039" s="6"/>
      <c r="X1039" s="6"/>
      <c r="Y1039" s="6"/>
      <c r="Z1039" s="6"/>
      <c r="AA1039" s="6"/>
      <c r="AB1039" s="6"/>
      <c r="AC1039" s="6"/>
      <c r="AD1039" s="6"/>
      <c r="AE1039" s="6"/>
      <c r="AF1039" s="6"/>
      <c r="AG1039" s="6"/>
      <c r="AH1039" s="6"/>
      <c r="AI1039" s="6"/>
      <c r="AJ1039" s="6"/>
      <c r="AK1039" s="6"/>
      <c r="AL1039" s="6"/>
      <c r="AM1039" s="6"/>
      <c r="AN1039" s="6"/>
      <c r="AO1039" s="6"/>
      <c r="AP1039" s="6"/>
      <c r="AQ1039" s="6"/>
      <c r="AR1039" s="6"/>
      <c r="AS1039" s="6"/>
      <c r="AT1039" s="6"/>
      <c r="AU1039" s="6"/>
      <c r="AV1039" s="6"/>
      <c r="AW1039" s="6"/>
      <c r="AX1039" s="6"/>
      <c r="AY1039" s="6"/>
      <c r="AZ1039" s="6"/>
      <c r="BA1039" s="6"/>
      <c r="BB1039" s="6"/>
      <c r="BC1039" s="6"/>
      <c r="BD1039" s="6"/>
      <c r="BE1039" s="6"/>
      <c r="BF1039" s="6"/>
      <c r="BG1039" s="6"/>
      <c r="BH1039" s="6"/>
      <c r="BI1039" s="6"/>
      <c r="BJ1039" s="6"/>
      <c r="BK1039" s="6"/>
      <c r="BL1039" s="6"/>
      <c r="BM1039" s="6"/>
      <c r="BN1039" s="6"/>
      <c r="BO1039" s="6"/>
      <c r="BP1039" s="6"/>
      <c r="BQ1039" s="6"/>
      <c r="BR1039" s="6"/>
      <c r="BS1039" s="6"/>
      <c r="BT1039" s="6"/>
      <c r="BU1039" s="6"/>
      <c r="BV1039" s="6"/>
      <c r="BW1039" s="6"/>
    </row>
    <row r="1040" spans="1:75" s="9" customFormat="1" ht="14.25" x14ac:dyDescent="0.2">
      <c r="A1040" s="10"/>
      <c r="B1040" s="8"/>
      <c r="R1040" s="62"/>
      <c r="S1040" s="6"/>
      <c r="T1040" s="6"/>
      <c r="U1040" s="6"/>
      <c r="V1040" s="6"/>
      <c r="W1040" s="6"/>
      <c r="X1040" s="6"/>
      <c r="Y1040" s="6"/>
      <c r="Z1040" s="6"/>
      <c r="AA1040" s="6"/>
      <c r="AB1040" s="6"/>
      <c r="AC1040" s="6"/>
      <c r="AD1040" s="6"/>
      <c r="AE1040" s="6"/>
      <c r="AF1040" s="6"/>
      <c r="AG1040" s="6"/>
      <c r="AH1040" s="6"/>
      <c r="AI1040" s="6"/>
      <c r="AJ1040" s="6"/>
      <c r="AK1040" s="6"/>
      <c r="AL1040" s="6"/>
      <c r="AM1040" s="6"/>
      <c r="AN1040" s="6"/>
      <c r="AO1040" s="6"/>
      <c r="AP1040" s="6"/>
      <c r="AQ1040" s="6"/>
      <c r="AR1040" s="6"/>
      <c r="AS1040" s="6"/>
      <c r="AT1040" s="6"/>
      <c r="AU1040" s="6"/>
      <c r="AV1040" s="6"/>
      <c r="AW1040" s="6"/>
      <c r="AX1040" s="6"/>
      <c r="AY1040" s="6"/>
      <c r="AZ1040" s="6"/>
      <c r="BA1040" s="6"/>
      <c r="BB1040" s="6"/>
      <c r="BC1040" s="6"/>
      <c r="BD1040" s="6"/>
      <c r="BE1040" s="6"/>
      <c r="BF1040" s="6"/>
      <c r="BG1040" s="6"/>
      <c r="BH1040" s="6"/>
      <c r="BI1040" s="6"/>
      <c r="BJ1040" s="6"/>
      <c r="BK1040" s="6"/>
      <c r="BL1040" s="6"/>
      <c r="BM1040" s="6"/>
      <c r="BN1040" s="6"/>
      <c r="BO1040" s="6"/>
      <c r="BP1040" s="6"/>
      <c r="BQ1040" s="6"/>
      <c r="BR1040" s="6"/>
      <c r="BS1040" s="6"/>
      <c r="BT1040" s="6"/>
      <c r="BU1040" s="6"/>
      <c r="BV1040" s="6"/>
      <c r="BW1040" s="6"/>
    </row>
    <row r="1041" spans="1:75" s="9" customFormat="1" ht="14.25" x14ac:dyDescent="0.2">
      <c r="A1041" s="10"/>
      <c r="B1041" s="8"/>
      <c r="R1041" s="62"/>
      <c r="S1041" s="6"/>
      <c r="T1041" s="6"/>
      <c r="U1041" s="6"/>
      <c r="V1041" s="6"/>
      <c r="W1041" s="6"/>
      <c r="X1041" s="6"/>
      <c r="Y1041" s="6"/>
      <c r="Z1041" s="6"/>
      <c r="AA1041" s="6"/>
      <c r="AB1041" s="6"/>
      <c r="AC1041" s="6"/>
      <c r="AD1041" s="6"/>
      <c r="AE1041" s="6"/>
      <c r="AF1041" s="6"/>
      <c r="AG1041" s="6"/>
      <c r="AH1041" s="6"/>
      <c r="AI1041" s="6"/>
      <c r="AJ1041" s="6"/>
      <c r="AK1041" s="6"/>
      <c r="AL1041" s="6"/>
      <c r="AM1041" s="6"/>
      <c r="AN1041" s="6"/>
      <c r="AO1041" s="6"/>
      <c r="AP1041" s="6"/>
      <c r="AQ1041" s="6"/>
      <c r="AR1041" s="6"/>
      <c r="AS1041" s="6"/>
      <c r="AT1041" s="6"/>
      <c r="AU1041" s="6"/>
      <c r="AV1041" s="6"/>
      <c r="AW1041" s="6"/>
      <c r="AX1041" s="6"/>
      <c r="AY1041" s="6"/>
      <c r="AZ1041" s="6"/>
      <c r="BA1041" s="6"/>
      <c r="BB1041" s="6"/>
      <c r="BC1041" s="6"/>
      <c r="BD1041" s="6"/>
      <c r="BE1041" s="6"/>
      <c r="BF1041" s="6"/>
      <c r="BG1041" s="6"/>
      <c r="BH1041" s="6"/>
      <c r="BI1041" s="6"/>
      <c r="BJ1041" s="6"/>
      <c r="BK1041" s="6"/>
      <c r="BL1041" s="6"/>
      <c r="BM1041" s="6"/>
      <c r="BN1041" s="6"/>
      <c r="BO1041" s="6"/>
      <c r="BP1041" s="6"/>
      <c r="BQ1041" s="6"/>
      <c r="BR1041" s="6"/>
      <c r="BS1041" s="6"/>
      <c r="BT1041" s="6"/>
      <c r="BU1041" s="6"/>
      <c r="BV1041" s="6"/>
      <c r="BW1041" s="6"/>
    </row>
    <row r="1042" spans="1:75" s="9" customFormat="1" ht="14.25" x14ac:dyDescent="0.2">
      <c r="A1042" s="10"/>
      <c r="B1042" s="8"/>
      <c r="R1042" s="62"/>
      <c r="S1042" s="6"/>
      <c r="T1042" s="6"/>
      <c r="U1042" s="6"/>
      <c r="V1042" s="6"/>
      <c r="W1042" s="6"/>
      <c r="X1042" s="6"/>
      <c r="Y1042" s="6"/>
      <c r="Z1042" s="6"/>
      <c r="AA1042" s="6"/>
      <c r="AB1042" s="6"/>
      <c r="AC1042" s="6"/>
      <c r="AD1042" s="6"/>
      <c r="AE1042" s="6"/>
      <c r="AF1042" s="6"/>
      <c r="AG1042" s="6"/>
      <c r="AH1042" s="6"/>
      <c r="AI1042" s="6"/>
      <c r="AJ1042" s="6"/>
      <c r="AK1042" s="6"/>
      <c r="AL1042" s="6"/>
      <c r="AM1042" s="6"/>
      <c r="AN1042" s="6"/>
      <c r="AO1042" s="6"/>
      <c r="AP1042" s="6"/>
      <c r="AQ1042" s="6"/>
      <c r="AR1042" s="6"/>
      <c r="AS1042" s="6"/>
      <c r="AT1042" s="6"/>
      <c r="AU1042" s="6"/>
      <c r="AV1042" s="6"/>
      <c r="AW1042" s="6"/>
      <c r="AX1042" s="6"/>
      <c r="AY1042" s="6"/>
      <c r="AZ1042" s="6"/>
      <c r="BA1042" s="6"/>
      <c r="BB1042" s="6"/>
      <c r="BC1042" s="6"/>
      <c r="BD1042" s="6"/>
      <c r="BE1042" s="6"/>
      <c r="BF1042" s="6"/>
      <c r="BG1042" s="6"/>
      <c r="BH1042" s="6"/>
      <c r="BI1042" s="6"/>
      <c r="BJ1042" s="6"/>
      <c r="BK1042" s="6"/>
      <c r="BL1042" s="6"/>
      <c r="BM1042" s="6"/>
      <c r="BN1042" s="6"/>
      <c r="BO1042" s="6"/>
      <c r="BP1042" s="6"/>
      <c r="BQ1042" s="6"/>
      <c r="BR1042" s="6"/>
      <c r="BS1042" s="6"/>
      <c r="BT1042" s="6"/>
      <c r="BU1042" s="6"/>
      <c r="BV1042" s="6"/>
      <c r="BW1042" s="6"/>
    </row>
    <row r="1043" spans="1:75" s="9" customFormat="1" ht="14.25" x14ac:dyDescent="0.2">
      <c r="A1043" s="10"/>
      <c r="B1043" s="8"/>
      <c r="R1043" s="62"/>
      <c r="S1043" s="6"/>
      <c r="T1043" s="6"/>
      <c r="U1043" s="6"/>
      <c r="V1043" s="6"/>
      <c r="W1043" s="6"/>
      <c r="X1043" s="6"/>
      <c r="Y1043" s="6"/>
      <c r="Z1043" s="6"/>
      <c r="AA1043" s="6"/>
      <c r="AB1043" s="6"/>
      <c r="AC1043" s="6"/>
      <c r="AD1043" s="6"/>
      <c r="AE1043" s="6"/>
      <c r="AF1043" s="6"/>
      <c r="AG1043" s="6"/>
      <c r="AH1043" s="6"/>
      <c r="AI1043" s="6"/>
      <c r="AJ1043" s="6"/>
      <c r="AK1043" s="6"/>
      <c r="AL1043" s="6"/>
      <c r="AM1043" s="6"/>
      <c r="AN1043" s="6"/>
      <c r="AO1043" s="6"/>
      <c r="AP1043" s="6"/>
      <c r="AQ1043" s="6"/>
      <c r="AR1043" s="6"/>
      <c r="AS1043" s="6"/>
      <c r="AT1043" s="6"/>
      <c r="AU1043" s="6"/>
      <c r="AV1043" s="6"/>
      <c r="AW1043" s="6"/>
      <c r="AX1043" s="6"/>
      <c r="AY1043" s="6"/>
      <c r="AZ1043" s="6"/>
      <c r="BA1043" s="6"/>
      <c r="BB1043" s="6"/>
      <c r="BC1043" s="6"/>
      <c r="BD1043" s="6"/>
      <c r="BE1043" s="6"/>
      <c r="BF1043" s="6"/>
      <c r="BG1043" s="6"/>
      <c r="BH1043" s="6"/>
      <c r="BI1043" s="6"/>
      <c r="BJ1043" s="6"/>
      <c r="BK1043" s="6"/>
      <c r="BL1043" s="6"/>
      <c r="BM1043" s="6"/>
      <c r="BN1043" s="6"/>
      <c r="BO1043" s="6"/>
      <c r="BP1043" s="6"/>
      <c r="BQ1043" s="6"/>
      <c r="BR1043" s="6"/>
      <c r="BS1043" s="6"/>
      <c r="BT1043" s="6"/>
      <c r="BU1043" s="6"/>
      <c r="BV1043" s="6"/>
      <c r="BW1043" s="6"/>
    </row>
    <row r="1044" spans="1:75" s="9" customFormat="1" ht="14.25" x14ac:dyDescent="0.2">
      <c r="A1044" s="10"/>
      <c r="B1044" s="8"/>
      <c r="R1044" s="62"/>
      <c r="S1044" s="6"/>
      <c r="T1044" s="6"/>
      <c r="U1044" s="6"/>
      <c r="V1044" s="6"/>
      <c r="W1044" s="6"/>
      <c r="X1044" s="6"/>
      <c r="Y1044" s="6"/>
      <c r="Z1044" s="6"/>
      <c r="AA1044" s="6"/>
      <c r="AB1044" s="6"/>
      <c r="AC1044" s="6"/>
      <c r="AD1044" s="6"/>
      <c r="AE1044" s="6"/>
      <c r="AF1044" s="6"/>
      <c r="AG1044" s="6"/>
      <c r="AH1044" s="6"/>
      <c r="AI1044" s="6"/>
      <c r="AJ1044" s="6"/>
      <c r="AK1044" s="6"/>
      <c r="AL1044" s="6"/>
      <c r="AM1044" s="6"/>
      <c r="AN1044" s="6"/>
      <c r="AO1044" s="6"/>
      <c r="AP1044" s="6"/>
      <c r="AQ1044" s="6"/>
      <c r="AR1044" s="6"/>
      <c r="AS1044" s="6"/>
      <c r="AT1044" s="6"/>
      <c r="AU1044" s="6"/>
      <c r="AV1044" s="6"/>
      <c r="AW1044" s="6"/>
      <c r="AX1044" s="6"/>
      <c r="AY1044" s="6"/>
      <c r="AZ1044" s="6"/>
      <c r="BA1044" s="6"/>
      <c r="BB1044" s="6"/>
      <c r="BC1044" s="6"/>
      <c r="BD1044" s="6"/>
      <c r="BE1044" s="6"/>
      <c r="BF1044" s="6"/>
      <c r="BG1044" s="6"/>
      <c r="BH1044" s="6"/>
      <c r="BI1044" s="6"/>
      <c r="BJ1044" s="6"/>
      <c r="BK1044" s="6"/>
      <c r="BL1044" s="6"/>
      <c r="BM1044" s="6"/>
      <c r="BN1044" s="6"/>
      <c r="BO1044" s="6"/>
      <c r="BP1044" s="6"/>
      <c r="BQ1044" s="6"/>
      <c r="BR1044" s="6"/>
      <c r="BS1044" s="6"/>
      <c r="BT1044" s="6"/>
      <c r="BU1044" s="6"/>
      <c r="BV1044" s="6"/>
      <c r="BW1044" s="6"/>
    </row>
    <row r="1045" spans="1:75" s="9" customFormat="1" ht="14.25" x14ac:dyDescent="0.2">
      <c r="A1045" s="10"/>
      <c r="B1045" s="8"/>
      <c r="R1045" s="62"/>
      <c r="S1045" s="6"/>
      <c r="T1045" s="6"/>
      <c r="U1045" s="6"/>
      <c r="V1045" s="6"/>
      <c r="W1045" s="6"/>
      <c r="X1045" s="6"/>
      <c r="Y1045" s="6"/>
      <c r="Z1045" s="6"/>
      <c r="AA1045" s="6"/>
      <c r="AB1045" s="6"/>
      <c r="AC1045" s="6"/>
      <c r="AD1045" s="6"/>
      <c r="AE1045" s="6"/>
      <c r="AF1045" s="6"/>
      <c r="AG1045" s="6"/>
      <c r="AH1045" s="6"/>
      <c r="AI1045" s="6"/>
      <c r="AJ1045" s="6"/>
      <c r="AK1045" s="6"/>
      <c r="AL1045" s="6"/>
      <c r="AM1045" s="6"/>
      <c r="AN1045" s="6"/>
      <c r="AO1045" s="6"/>
      <c r="AP1045" s="6"/>
      <c r="AQ1045" s="6"/>
      <c r="AR1045" s="6"/>
      <c r="AS1045" s="6"/>
      <c r="AT1045" s="6"/>
      <c r="AU1045" s="6"/>
      <c r="AV1045" s="6"/>
      <c r="AW1045" s="6"/>
      <c r="AX1045" s="6"/>
      <c r="AY1045" s="6"/>
      <c r="AZ1045" s="6"/>
      <c r="BA1045" s="6"/>
      <c r="BB1045" s="6"/>
      <c r="BC1045" s="6"/>
      <c r="BD1045" s="6"/>
      <c r="BE1045" s="6"/>
      <c r="BF1045" s="6"/>
      <c r="BG1045" s="6"/>
      <c r="BH1045" s="6"/>
      <c r="BI1045" s="6"/>
      <c r="BJ1045" s="6"/>
      <c r="BK1045" s="6"/>
      <c r="BL1045" s="6"/>
      <c r="BM1045" s="6"/>
      <c r="BN1045" s="6"/>
      <c r="BO1045" s="6"/>
      <c r="BP1045" s="6"/>
      <c r="BQ1045" s="6"/>
      <c r="BR1045" s="6"/>
      <c r="BS1045" s="6"/>
      <c r="BT1045" s="6"/>
      <c r="BU1045" s="6"/>
      <c r="BV1045" s="6"/>
      <c r="BW1045" s="6"/>
    </row>
    <row r="1046" spans="1:75" s="9" customFormat="1" ht="14.25" x14ac:dyDescent="0.2">
      <c r="A1046" s="10"/>
      <c r="B1046" s="8"/>
      <c r="R1046" s="62"/>
      <c r="S1046" s="6"/>
      <c r="T1046" s="6"/>
      <c r="U1046" s="6"/>
      <c r="V1046" s="6"/>
      <c r="W1046" s="6"/>
      <c r="X1046" s="6"/>
      <c r="Y1046" s="6"/>
      <c r="Z1046" s="6"/>
      <c r="AA1046" s="6"/>
      <c r="AB1046" s="6"/>
      <c r="AC1046" s="6"/>
      <c r="AD1046" s="6"/>
      <c r="AE1046" s="6"/>
      <c r="AF1046" s="6"/>
      <c r="AG1046" s="6"/>
      <c r="AH1046" s="6"/>
      <c r="AI1046" s="6"/>
      <c r="AJ1046" s="6"/>
      <c r="AK1046" s="6"/>
      <c r="AL1046" s="6"/>
      <c r="AM1046" s="6"/>
      <c r="AN1046" s="6"/>
      <c r="AO1046" s="6"/>
      <c r="AP1046" s="6"/>
      <c r="AQ1046" s="6"/>
      <c r="AR1046" s="6"/>
      <c r="AS1046" s="6"/>
      <c r="AT1046" s="6"/>
      <c r="AU1046" s="6"/>
      <c r="AV1046" s="6"/>
      <c r="AW1046" s="6"/>
      <c r="AX1046" s="6"/>
      <c r="AY1046" s="6"/>
      <c r="AZ1046" s="6"/>
      <c r="BA1046" s="6"/>
      <c r="BB1046" s="6"/>
      <c r="BC1046" s="6"/>
      <c r="BD1046" s="6"/>
      <c r="BE1046" s="6"/>
      <c r="BF1046" s="6"/>
      <c r="BG1046" s="6"/>
      <c r="BH1046" s="6"/>
      <c r="BI1046" s="6"/>
      <c r="BJ1046" s="6"/>
      <c r="BK1046" s="6"/>
      <c r="BL1046" s="6"/>
      <c r="BM1046" s="6"/>
      <c r="BN1046" s="6"/>
      <c r="BO1046" s="6"/>
      <c r="BP1046" s="6"/>
      <c r="BQ1046" s="6"/>
      <c r="BR1046" s="6"/>
      <c r="BS1046" s="6"/>
      <c r="BT1046" s="6"/>
      <c r="BU1046" s="6"/>
      <c r="BV1046" s="6"/>
      <c r="BW1046" s="6"/>
    </row>
    <row r="1047" spans="1:75" s="9" customFormat="1" ht="14.25" x14ac:dyDescent="0.2">
      <c r="A1047" s="10"/>
      <c r="B1047" s="8"/>
      <c r="R1047" s="62"/>
      <c r="S1047" s="6"/>
      <c r="T1047" s="6"/>
      <c r="U1047" s="6"/>
      <c r="V1047" s="6"/>
      <c r="W1047" s="6"/>
      <c r="X1047" s="6"/>
      <c r="Y1047" s="6"/>
      <c r="Z1047" s="6"/>
      <c r="AA1047" s="6"/>
      <c r="AB1047" s="6"/>
      <c r="AC1047" s="6"/>
      <c r="AD1047" s="6"/>
      <c r="AE1047" s="6"/>
      <c r="AF1047" s="6"/>
      <c r="AG1047" s="6"/>
      <c r="AH1047" s="6"/>
      <c r="AI1047" s="6"/>
      <c r="AJ1047" s="6"/>
      <c r="AK1047" s="6"/>
      <c r="AL1047" s="6"/>
      <c r="AM1047" s="6"/>
      <c r="AN1047" s="6"/>
      <c r="AO1047" s="6"/>
      <c r="AP1047" s="6"/>
      <c r="AQ1047" s="6"/>
      <c r="AR1047" s="6"/>
      <c r="AS1047" s="6"/>
      <c r="AT1047" s="6"/>
      <c r="AU1047" s="6"/>
      <c r="AV1047" s="6"/>
      <c r="AW1047" s="6"/>
      <c r="AX1047" s="6"/>
      <c r="AY1047" s="6"/>
      <c r="AZ1047" s="6"/>
      <c r="BA1047" s="6"/>
      <c r="BB1047" s="6"/>
      <c r="BC1047" s="6"/>
      <c r="BD1047" s="6"/>
      <c r="BE1047" s="6"/>
      <c r="BF1047" s="6"/>
      <c r="BG1047" s="6"/>
      <c r="BH1047" s="6"/>
      <c r="BI1047" s="6"/>
      <c r="BJ1047" s="6"/>
      <c r="BK1047" s="6"/>
      <c r="BL1047" s="6"/>
      <c r="BM1047" s="6"/>
      <c r="BN1047" s="6"/>
      <c r="BO1047" s="6"/>
      <c r="BP1047" s="6"/>
      <c r="BQ1047" s="6"/>
      <c r="BR1047" s="6"/>
      <c r="BS1047" s="6"/>
      <c r="BT1047" s="6"/>
      <c r="BU1047" s="6"/>
      <c r="BV1047" s="6"/>
      <c r="BW1047" s="6"/>
    </row>
    <row r="1048" spans="1:75" s="9" customFormat="1" ht="14.25" x14ac:dyDescent="0.2">
      <c r="A1048" s="10"/>
      <c r="B1048" s="8"/>
      <c r="R1048" s="62"/>
      <c r="S1048" s="6"/>
      <c r="T1048" s="6"/>
      <c r="U1048" s="6"/>
      <c r="V1048" s="6"/>
      <c r="W1048" s="6"/>
      <c r="X1048" s="6"/>
      <c r="Y1048" s="6"/>
      <c r="Z1048" s="6"/>
      <c r="AA1048" s="6"/>
      <c r="AB1048" s="6"/>
      <c r="AC1048" s="6"/>
      <c r="AD1048" s="6"/>
      <c r="AE1048" s="6"/>
      <c r="AF1048" s="6"/>
      <c r="AG1048" s="6"/>
      <c r="AH1048" s="6"/>
      <c r="AI1048" s="6"/>
      <c r="AJ1048" s="6"/>
      <c r="AK1048" s="6"/>
      <c r="AL1048" s="6"/>
      <c r="AM1048" s="6"/>
      <c r="AN1048" s="6"/>
      <c r="AO1048" s="6"/>
      <c r="AP1048" s="6"/>
      <c r="AQ1048" s="6"/>
      <c r="AR1048" s="6"/>
      <c r="AS1048" s="6"/>
      <c r="AT1048" s="6"/>
      <c r="AU1048" s="6"/>
      <c r="AV1048" s="6"/>
      <c r="AW1048" s="6"/>
      <c r="AX1048" s="6"/>
      <c r="AY1048" s="6"/>
      <c r="AZ1048" s="6"/>
      <c r="BA1048" s="6"/>
      <c r="BB1048" s="6"/>
      <c r="BC1048" s="6"/>
      <c r="BD1048" s="6"/>
      <c r="BE1048" s="6"/>
      <c r="BF1048" s="6"/>
      <c r="BG1048" s="6"/>
      <c r="BH1048" s="6"/>
      <c r="BI1048" s="6"/>
      <c r="BJ1048" s="6"/>
      <c r="BK1048" s="6"/>
      <c r="BL1048" s="6"/>
      <c r="BM1048" s="6"/>
      <c r="BN1048" s="6"/>
      <c r="BO1048" s="6"/>
      <c r="BP1048" s="6"/>
      <c r="BQ1048" s="6"/>
      <c r="BR1048" s="6"/>
      <c r="BS1048" s="6"/>
      <c r="BT1048" s="6"/>
      <c r="BU1048" s="6"/>
      <c r="BV1048" s="6"/>
      <c r="BW1048" s="6"/>
    </row>
    <row r="1049" spans="1:75" s="9" customFormat="1" ht="14.25" x14ac:dyDescent="0.2">
      <c r="A1049" s="10"/>
      <c r="B1049" s="8"/>
      <c r="R1049" s="62"/>
      <c r="S1049" s="6"/>
      <c r="T1049" s="6"/>
      <c r="U1049" s="6"/>
      <c r="V1049" s="6"/>
      <c r="W1049" s="6"/>
      <c r="X1049" s="6"/>
      <c r="Y1049" s="6"/>
      <c r="Z1049" s="6"/>
      <c r="AA1049" s="6"/>
      <c r="AB1049" s="6"/>
      <c r="AC1049" s="6"/>
      <c r="AD1049" s="6"/>
      <c r="AE1049" s="6"/>
      <c r="AF1049" s="6"/>
      <c r="AG1049" s="6"/>
      <c r="AH1049" s="6"/>
      <c r="AI1049" s="6"/>
      <c r="AJ1049" s="6"/>
      <c r="AK1049" s="6"/>
      <c r="AL1049" s="6"/>
      <c r="AM1049" s="6"/>
      <c r="AN1049" s="6"/>
      <c r="AO1049" s="6"/>
      <c r="AP1049" s="6"/>
      <c r="AQ1049" s="6"/>
      <c r="AR1049" s="6"/>
      <c r="AS1049" s="6"/>
      <c r="AT1049" s="6"/>
      <c r="AU1049" s="6"/>
      <c r="AV1049" s="6"/>
      <c r="AW1049" s="6"/>
      <c r="AX1049" s="6"/>
      <c r="AY1049" s="6"/>
      <c r="AZ1049" s="6"/>
      <c r="BA1049" s="6"/>
      <c r="BB1049" s="6"/>
      <c r="BC1049" s="6"/>
      <c r="BD1049" s="6"/>
      <c r="BE1049" s="6"/>
      <c r="BF1049" s="6"/>
      <c r="BG1049" s="6"/>
      <c r="BH1049" s="6"/>
      <c r="BI1049" s="6"/>
      <c r="BJ1049" s="6"/>
      <c r="BK1049" s="6"/>
      <c r="BL1049" s="6"/>
      <c r="BM1049" s="6"/>
      <c r="BN1049" s="6"/>
      <c r="BO1049" s="6"/>
      <c r="BP1049" s="6"/>
      <c r="BQ1049" s="6"/>
      <c r="BR1049" s="6"/>
      <c r="BS1049" s="6"/>
      <c r="BT1049" s="6"/>
      <c r="BU1049" s="6"/>
      <c r="BV1049" s="6"/>
      <c r="BW1049" s="6"/>
    </row>
    <row r="1050" spans="1:75" s="9" customFormat="1" ht="14.25" x14ac:dyDescent="0.2">
      <c r="A1050" s="10"/>
      <c r="B1050" s="8"/>
      <c r="R1050" s="62"/>
      <c r="S1050" s="6"/>
      <c r="T1050" s="6"/>
      <c r="U1050" s="6"/>
      <c r="V1050" s="6"/>
      <c r="W1050" s="6"/>
      <c r="X1050" s="6"/>
      <c r="Y1050" s="6"/>
      <c r="Z1050" s="6"/>
      <c r="AA1050" s="6"/>
      <c r="AB1050" s="6"/>
      <c r="AC1050" s="6"/>
      <c r="AD1050" s="6"/>
      <c r="AE1050" s="6"/>
      <c r="AF1050" s="6"/>
      <c r="AG1050" s="6"/>
      <c r="AH1050" s="6"/>
      <c r="AI1050" s="6"/>
      <c r="AJ1050" s="6"/>
      <c r="AK1050" s="6"/>
      <c r="AL1050" s="6"/>
      <c r="AM1050" s="6"/>
      <c r="AN1050" s="6"/>
      <c r="AO1050" s="6"/>
      <c r="AP1050" s="6"/>
      <c r="AQ1050" s="6"/>
      <c r="AR1050" s="6"/>
      <c r="AS1050" s="6"/>
      <c r="AT1050" s="6"/>
      <c r="AU1050" s="6"/>
      <c r="AV1050" s="6"/>
      <c r="AW1050" s="6"/>
      <c r="AX1050" s="6"/>
      <c r="AY1050" s="6"/>
      <c r="AZ1050" s="6"/>
      <c r="BA1050" s="6"/>
      <c r="BB1050" s="6"/>
      <c r="BC1050" s="6"/>
      <c r="BD1050" s="6"/>
      <c r="BE1050" s="6"/>
      <c r="BF1050" s="6"/>
      <c r="BG1050" s="6"/>
      <c r="BH1050" s="6"/>
      <c r="BI1050" s="6"/>
      <c r="BJ1050" s="6"/>
      <c r="BK1050" s="6"/>
      <c r="BL1050" s="6"/>
      <c r="BM1050" s="6"/>
      <c r="BN1050" s="6"/>
      <c r="BO1050" s="6"/>
      <c r="BP1050" s="6"/>
      <c r="BQ1050" s="6"/>
      <c r="BR1050" s="6"/>
      <c r="BS1050" s="6"/>
      <c r="BT1050" s="6"/>
      <c r="BU1050" s="6"/>
      <c r="BV1050" s="6"/>
      <c r="BW1050" s="6"/>
    </row>
    <row r="1051" spans="1:75" s="9" customFormat="1" ht="14.25" x14ac:dyDescent="0.2">
      <c r="A1051" s="10"/>
      <c r="B1051" s="8"/>
      <c r="R1051" s="62"/>
      <c r="S1051" s="6"/>
      <c r="T1051" s="6"/>
      <c r="U1051" s="6"/>
      <c r="V1051" s="6"/>
      <c r="W1051" s="6"/>
      <c r="X1051" s="6"/>
      <c r="Y1051" s="6"/>
      <c r="Z1051" s="6"/>
      <c r="AA1051" s="6"/>
      <c r="AB1051" s="6"/>
      <c r="AC1051" s="6"/>
      <c r="AD1051" s="6"/>
      <c r="AE1051" s="6"/>
      <c r="AF1051" s="6"/>
      <c r="AG1051" s="6"/>
      <c r="AH1051" s="6"/>
      <c r="AI1051" s="6"/>
      <c r="AJ1051" s="6"/>
      <c r="AK1051" s="6"/>
      <c r="AL1051" s="6"/>
      <c r="AM1051" s="6"/>
      <c r="AN1051" s="6"/>
      <c r="AO1051" s="6"/>
      <c r="AP1051" s="6"/>
      <c r="AQ1051" s="6"/>
      <c r="AR1051" s="6"/>
      <c r="AS1051" s="6"/>
      <c r="AT1051" s="6"/>
      <c r="AU1051" s="6"/>
      <c r="AV1051" s="6"/>
      <c r="AW1051" s="6"/>
      <c r="AX1051" s="6"/>
      <c r="AY1051" s="6"/>
      <c r="AZ1051" s="6"/>
      <c r="BA1051" s="6"/>
      <c r="BB1051" s="6"/>
      <c r="BC1051" s="6"/>
      <c r="BD1051" s="6"/>
      <c r="BE1051" s="6"/>
      <c r="BF1051" s="6"/>
      <c r="BG1051" s="6"/>
      <c r="BH1051" s="6"/>
      <c r="BI1051" s="6"/>
      <c r="BJ1051" s="6"/>
      <c r="BK1051" s="6"/>
      <c r="BL1051" s="6"/>
      <c r="BM1051" s="6"/>
      <c r="BN1051" s="6"/>
      <c r="BO1051" s="6"/>
      <c r="BP1051" s="6"/>
      <c r="BQ1051" s="6"/>
      <c r="BR1051" s="6"/>
      <c r="BS1051" s="6"/>
      <c r="BT1051" s="6"/>
      <c r="BU1051" s="6"/>
      <c r="BV1051" s="6"/>
      <c r="BW1051" s="6"/>
    </row>
    <row r="1052" spans="1:75" s="9" customFormat="1" ht="14.25" x14ac:dyDescent="0.2">
      <c r="A1052" s="10"/>
      <c r="B1052" s="8"/>
      <c r="R1052" s="62"/>
      <c r="S1052" s="6"/>
      <c r="T1052" s="6"/>
      <c r="U1052" s="6"/>
      <c r="V1052" s="6"/>
      <c r="W1052" s="6"/>
      <c r="X1052" s="6"/>
      <c r="Y1052" s="6"/>
      <c r="Z1052" s="6"/>
      <c r="AA1052" s="6"/>
      <c r="AB1052" s="6"/>
      <c r="AC1052" s="6"/>
      <c r="AD1052" s="6"/>
      <c r="AE1052" s="6"/>
      <c r="AF1052" s="6"/>
      <c r="AG1052" s="6"/>
      <c r="AH1052" s="6"/>
      <c r="AI1052" s="6"/>
      <c r="AJ1052" s="6"/>
      <c r="AK1052" s="6"/>
      <c r="AL1052" s="6"/>
      <c r="AM1052" s="6"/>
      <c r="AN1052" s="6"/>
      <c r="AO1052" s="6"/>
      <c r="AP1052" s="6"/>
      <c r="AQ1052" s="6"/>
      <c r="AR1052" s="6"/>
      <c r="AS1052" s="6"/>
      <c r="AT1052" s="6"/>
      <c r="AU1052" s="6"/>
      <c r="AV1052" s="6"/>
      <c r="AW1052" s="6"/>
      <c r="AX1052" s="6"/>
      <c r="AY1052" s="6"/>
      <c r="AZ1052" s="6"/>
      <c r="BA1052" s="6"/>
      <c r="BB1052" s="6"/>
      <c r="BC1052" s="6"/>
      <c r="BD1052" s="6"/>
      <c r="BE1052" s="6"/>
      <c r="BF1052" s="6"/>
      <c r="BG1052" s="6"/>
      <c r="BH1052" s="6"/>
      <c r="BI1052" s="6"/>
      <c r="BJ1052" s="6"/>
      <c r="BK1052" s="6"/>
      <c r="BL1052" s="6"/>
      <c r="BM1052" s="6"/>
      <c r="BN1052" s="6"/>
      <c r="BO1052" s="6"/>
      <c r="BP1052" s="6"/>
      <c r="BQ1052" s="6"/>
      <c r="BR1052" s="6"/>
      <c r="BS1052" s="6"/>
      <c r="BT1052" s="6"/>
      <c r="BU1052" s="6"/>
      <c r="BV1052" s="6"/>
      <c r="BW1052" s="6"/>
    </row>
    <row r="1053" spans="1:75" s="9" customFormat="1" ht="14.25" x14ac:dyDescent="0.2">
      <c r="A1053" s="10"/>
      <c r="B1053" s="8"/>
      <c r="R1053" s="62"/>
      <c r="S1053" s="6"/>
      <c r="T1053" s="6"/>
      <c r="U1053" s="6"/>
      <c r="V1053" s="6"/>
      <c r="W1053" s="6"/>
      <c r="X1053" s="6"/>
      <c r="Y1053" s="6"/>
      <c r="Z1053" s="6"/>
      <c r="AA1053" s="6"/>
      <c r="AB1053" s="6"/>
      <c r="AC1053" s="6"/>
      <c r="AD1053" s="6"/>
      <c r="AE1053" s="6"/>
      <c r="AF1053" s="6"/>
      <c r="AG1053" s="6"/>
      <c r="AH1053" s="6"/>
      <c r="AI1053" s="6"/>
      <c r="AJ1053" s="6"/>
      <c r="AK1053" s="6"/>
      <c r="AL1053" s="6"/>
      <c r="AM1053" s="6"/>
      <c r="AN1053" s="6"/>
      <c r="AO1053" s="6"/>
      <c r="AP1053" s="6"/>
      <c r="AQ1053" s="6"/>
      <c r="AR1053" s="6"/>
      <c r="AS1053" s="6"/>
      <c r="AT1053" s="6"/>
      <c r="AU1053" s="6"/>
      <c r="AV1053" s="6"/>
      <c r="AW1053" s="6"/>
      <c r="AX1053" s="6"/>
      <c r="AY1053" s="6"/>
      <c r="AZ1053" s="6"/>
      <c r="BA1053" s="6"/>
      <c r="BB1053" s="6"/>
      <c r="BC1053" s="6"/>
      <c r="BD1053" s="6"/>
      <c r="BE1053" s="6"/>
      <c r="BF1053" s="6"/>
      <c r="BG1053" s="6"/>
      <c r="BH1053" s="6"/>
      <c r="BI1053" s="6"/>
      <c r="BJ1053" s="6"/>
      <c r="BK1053" s="6"/>
      <c r="BL1053" s="6"/>
      <c r="BM1053" s="6"/>
      <c r="BN1053" s="6"/>
      <c r="BO1053" s="6"/>
      <c r="BP1053" s="6"/>
      <c r="BQ1053" s="6"/>
      <c r="BR1053" s="6"/>
      <c r="BS1053" s="6"/>
      <c r="BT1053" s="6"/>
      <c r="BU1053" s="6"/>
      <c r="BV1053" s="6"/>
      <c r="BW1053" s="6"/>
    </row>
    <row r="1054" spans="1:75" s="9" customFormat="1" ht="14.25" x14ac:dyDescent="0.2">
      <c r="A1054" s="10"/>
      <c r="B1054" s="8"/>
      <c r="R1054" s="62"/>
      <c r="S1054" s="6"/>
      <c r="T1054" s="6"/>
      <c r="U1054" s="6"/>
      <c r="V1054" s="6"/>
      <c r="W1054" s="6"/>
      <c r="X1054" s="6"/>
      <c r="Y1054" s="6"/>
      <c r="Z1054" s="6"/>
      <c r="AA1054" s="6"/>
      <c r="AB1054" s="6"/>
      <c r="AC1054" s="6"/>
      <c r="AD1054" s="6"/>
      <c r="AE1054" s="6"/>
      <c r="AF1054" s="6"/>
      <c r="AG1054" s="6"/>
      <c r="AH1054" s="6"/>
      <c r="AI1054" s="6"/>
      <c r="AJ1054" s="6"/>
      <c r="AK1054" s="6"/>
      <c r="AL1054" s="6"/>
      <c r="AM1054" s="6"/>
      <c r="AN1054" s="6"/>
      <c r="AO1054" s="6"/>
      <c r="AP1054" s="6"/>
      <c r="AQ1054" s="6"/>
      <c r="AR1054" s="6"/>
      <c r="AS1054" s="6"/>
      <c r="AT1054" s="6"/>
      <c r="AU1054" s="6"/>
      <c r="AV1054" s="6"/>
      <c r="AW1054" s="6"/>
      <c r="AX1054" s="6"/>
      <c r="AY1054" s="6"/>
      <c r="AZ1054" s="6"/>
      <c r="BA1054" s="6"/>
      <c r="BB1054" s="6"/>
      <c r="BC1054" s="6"/>
      <c r="BD1054" s="6"/>
      <c r="BE1054" s="6"/>
      <c r="BF1054" s="6"/>
      <c r="BG1054" s="6"/>
      <c r="BH1054" s="6"/>
      <c r="BI1054" s="6"/>
      <c r="BJ1054" s="6"/>
      <c r="BK1054" s="6"/>
      <c r="BL1054" s="6"/>
      <c r="BM1054" s="6"/>
      <c r="BN1054" s="6"/>
      <c r="BO1054" s="6"/>
      <c r="BP1054" s="6"/>
      <c r="BQ1054" s="6"/>
      <c r="BR1054" s="6"/>
      <c r="BS1054" s="6"/>
      <c r="BT1054" s="6"/>
      <c r="BU1054" s="6"/>
      <c r="BV1054" s="6"/>
      <c r="BW1054" s="6"/>
    </row>
    <row r="1055" spans="1:75" s="9" customFormat="1" ht="14.25" x14ac:dyDescent="0.2">
      <c r="A1055" s="10"/>
      <c r="B1055" s="8"/>
      <c r="R1055" s="62"/>
      <c r="S1055" s="6"/>
      <c r="T1055" s="6"/>
      <c r="U1055" s="6"/>
      <c r="V1055" s="6"/>
      <c r="W1055" s="6"/>
      <c r="X1055" s="6"/>
      <c r="Y1055" s="6"/>
      <c r="Z1055" s="6"/>
      <c r="AA1055" s="6"/>
      <c r="AB1055" s="6"/>
      <c r="AC1055" s="6"/>
      <c r="AD1055" s="6"/>
      <c r="AE1055" s="6"/>
      <c r="AF1055" s="6"/>
      <c r="AG1055" s="6"/>
      <c r="AH1055" s="6"/>
      <c r="AI1055" s="6"/>
      <c r="AJ1055" s="6"/>
      <c r="AK1055" s="6"/>
      <c r="AL1055" s="6"/>
      <c r="AM1055" s="6"/>
      <c r="AN1055" s="6"/>
      <c r="AO1055" s="6"/>
      <c r="AP1055" s="6"/>
      <c r="AQ1055" s="6"/>
      <c r="AR1055" s="6"/>
      <c r="AS1055" s="6"/>
      <c r="AT1055" s="6"/>
      <c r="AU1055" s="6"/>
      <c r="AV1055" s="6"/>
      <c r="AW1055" s="6"/>
      <c r="AX1055" s="6"/>
      <c r="AY1055" s="6"/>
      <c r="AZ1055" s="6"/>
      <c r="BA1055" s="6"/>
      <c r="BB1055" s="6"/>
      <c r="BC1055" s="6"/>
      <c r="BD1055" s="6"/>
      <c r="BE1055" s="6"/>
      <c r="BF1055" s="6"/>
      <c r="BG1055" s="6"/>
      <c r="BH1055" s="6"/>
      <c r="BI1055" s="6"/>
      <c r="BJ1055" s="6"/>
      <c r="BK1055" s="6"/>
      <c r="BL1055" s="6"/>
      <c r="BM1055" s="6"/>
      <c r="BN1055" s="6"/>
      <c r="BO1055" s="6"/>
      <c r="BP1055" s="6"/>
      <c r="BQ1055" s="6"/>
      <c r="BR1055" s="6"/>
      <c r="BS1055" s="6"/>
      <c r="BT1055" s="6"/>
      <c r="BU1055" s="6"/>
      <c r="BV1055" s="6"/>
      <c r="BW1055" s="6"/>
    </row>
    <row r="1056" spans="1:75" s="9" customFormat="1" ht="14.25" x14ac:dyDescent="0.2">
      <c r="A1056" s="10"/>
      <c r="B1056" s="8"/>
      <c r="R1056" s="62"/>
      <c r="S1056" s="6"/>
      <c r="T1056" s="6"/>
      <c r="U1056" s="6"/>
      <c r="V1056" s="6"/>
      <c r="W1056" s="6"/>
      <c r="X1056" s="6"/>
      <c r="Y1056" s="6"/>
      <c r="Z1056" s="6"/>
      <c r="AA1056" s="6"/>
      <c r="AB1056" s="6"/>
      <c r="AC1056" s="6"/>
      <c r="AD1056" s="6"/>
      <c r="AE1056" s="6"/>
      <c r="AF1056" s="6"/>
      <c r="AG1056" s="6"/>
      <c r="AH1056" s="6"/>
      <c r="AI1056" s="6"/>
      <c r="AJ1056" s="6"/>
      <c r="AK1056" s="6"/>
      <c r="AL1056" s="6"/>
      <c r="AM1056" s="6"/>
      <c r="AN1056" s="6"/>
      <c r="AO1056" s="6"/>
      <c r="AP1056" s="6"/>
      <c r="AQ1056" s="6"/>
      <c r="AR1056" s="6"/>
      <c r="AS1056" s="6"/>
      <c r="AT1056" s="6"/>
      <c r="AU1056" s="6"/>
      <c r="AV1056" s="6"/>
      <c r="AW1056" s="6"/>
      <c r="AX1056" s="6"/>
      <c r="AY1056" s="6"/>
      <c r="AZ1056" s="6"/>
      <c r="BA1056" s="6"/>
      <c r="BB1056" s="6"/>
      <c r="BC1056" s="6"/>
      <c r="BD1056" s="6"/>
      <c r="BE1056" s="6"/>
      <c r="BF1056" s="6"/>
      <c r="BG1056" s="6"/>
      <c r="BH1056" s="6"/>
      <c r="BI1056" s="6"/>
      <c r="BJ1056" s="6"/>
      <c r="BK1056" s="6"/>
      <c r="BL1056" s="6"/>
      <c r="BM1056" s="6"/>
      <c r="BN1056" s="6"/>
      <c r="BO1056" s="6"/>
      <c r="BP1056" s="6"/>
      <c r="BQ1056" s="6"/>
      <c r="BR1056" s="6"/>
      <c r="BS1056" s="6"/>
      <c r="BT1056" s="6"/>
      <c r="BU1056" s="6"/>
      <c r="BV1056" s="6"/>
      <c r="BW1056" s="6"/>
    </row>
    <row r="1057" spans="1:75" s="9" customFormat="1" ht="14.25" x14ac:dyDescent="0.2">
      <c r="A1057" s="10"/>
      <c r="B1057" s="8"/>
      <c r="R1057" s="62"/>
      <c r="S1057" s="6"/>
      <c r="T1057" s="6"/>
      <c r="U1057" s="6"/>
      <c r="V1057" s="6"/>
      <c r="W1057" s="6"/>
      <c r="X1057" s="6"/>
      <c r="Y1057" s="6"/>
      <c r="Z1057" s="6"/>
      <c r="AA1057" s="6"/>
      <c r="AB1057" s="6"/>
      <c r="AC1057" s="6"/>
      <c r="AD1057" s="6"/>
      <c r="AE1057" s="6"/>
      <c r="AF1057" s="6"/>
      <c r="AG1057" s="6"/>
      <c r="AH1057" s="6"/>
      <c r="AI1057" s="6"/>
      <c r="AJ1057" s="6"/>
      <c r="AK1057" s="6"/>
      <c r="AL1057" s="6"/>
      <c r="AM1057" s="6"/>
      <c r="AN1057" s="6"/>
      <c r="AO1057" s="6"/>
      <c r="AP1057" s="6"/>
      <c r="AQ1057" s="6"/>
      <c r="AR1057" s="6"/>
      <c r="AS1057" s="6"/>
      <c r="AT1057" s="6"/>
      <c r="AU1057" s="6"/>
      <c r="AV1057" s="6"/>
      <c r="AW1057" s="6"/>
      <c r="AX1057" s="6"/>
      <c r="AY1057" s="6"/>
      <c r="AZ1057" s="6"/>
      <c r="BA1057" s="6"/>
      <c r="BB1057" s="6"/>
      <c r="BC1057" s="6"/>
      <c r="BD1057" s="6"/>
      <c r="BE1057" s="6"/>
      <c r="BF1057" s="6"/>
      <c r="BG1057" s="6"/>
      <c r="BH1057" s="6"/>
      <c r="BI1057" s="6"/>
      <c r="BJ1057" s="6"/>
      <c r="BK1057" s="6"/>
      <c r="BL1057" s="6"/>
      <c r="BM1057" s="6"/>
      <c r="BN1057" s="6"/>
      <c r="BO1057" s="6"/>
      <c r="BP1057" s="6"/>
      <c r="BQ1057" s="6"/>
      <c r="BR1057" s="6"/>
      <c r="BS1057" s="6"/>
      <c r="BT1057" s="6"/>
      <c r="BU1057" s="6"/>
      <c r="BV1057" s="6"/>
      <c r="BW1057" s="6"/>
    </row>
    <row r="1058" spans="1:75" s="9" customFormat="1" ht="14.25" x14ac:dyDescent="0.2">
      <c r="A1058" s="10"/>
      <c r="B1058" s="8"/>
      <c r="R1058" s="62"/>
      <c r="S1058" s="6"/>
      <c r="T1058" s="6"/>
      <c r="U1058" s="6"/>
      <c r="V1058" s="6"/>
      <c r="W1058" s="6"/>
      <c r="X1058" s="6"/>
      <c r="Y1058" s="6"/>
      <c r="Z1058" s="6"/>
      <c r="AA1058" s="6"/>
      <c r="AB1058" s="6"/>
      <c r="AC1058" s="6"/>
      <c r="AD1058" s="6"/>
      <c r="AE1058" s="6"/>
      <c r="AF1058" s="6"/>
      <c r="AG1058" s="6"/>
      <c r="AH1058" s="6"/>
      <c r="AI1058" s="6"/>
      <c r="AJ1058" s="6"/>
      <c r="AK1058" s="6"/>
      <c r="AL1058" s="6"/>
      <c r="AM1058" s="6"/>
      <c r="AN1058" s="6"/>
      <c r="AO1058" s="6"/>
      <c r="AP1058" s="6"/>
      <c r="AQ1058" s="6"/>
      <c r="AR1058" s="6"/>
      <c r="AS1058" s="6"/>
      <c r="AT1058" s="6"/>
      <c r="AU1058" s="6"/>
      <c r="AV1058" s="6"/>
      <c r="AW1058" s="6"/>
      <c r="AX1058" s="6"/>
      <c r="AY1058" s="6"/>
      <c r="AZ1058" s="6"/>
      <c r="BA1058" s="6"/>
      <c r="BB1058" s="6"/>
      <c r="BC1058" s="6"/>
      <c r="BD1058" s="6"/>
      <c r="BE1058" s="6"/>
      <c r="BF1058" s="6"/>
      <c r="BG1058" s="6"/>
      <c r="BH1058" s="6"/>
      <c r="BI1058" s="6"/>
      <c r="BJ1058" s="6"/>
      <c r="BK1058" s="6"/>
      <c r="BL1058" s="6"/>
      <c r="BM1058" s="6"/>
      <c r="BN1058" s="6"/>
      <c r="BO1058" s="6"/>
      <c r="BP1058" s="6"/>
      <c r="BQ1058" s="6"/>
      <c r="BR1058" s="6"/>
      <c r="BS1058" s="6"/>
      <c r="BT1058" s="6"/>
      <c r="BU1058" s="6"/>
      <c r="BV1058" s="6"/>
      <c r="BW1058" s="6"/>
    </row>
    <row r="1059" spans="1:75" s="9" customFormat="1" ht="14.25" x14ac:dyDescent="0.2">
      <c r="A1059" s="10"/>
      <c r="B1059" s="8"/>
      <c r="R1059" s="62"/>
      <c r="S1059" s="6"/>
      <c r="T1059" s="6"/>
      <c r="U1059" s="6"/>
      <c r="V1059" s="6"/>
      <c r="W1059" s="6"/>
      <c r="X1059" s="6"/>
      <c r="Y1059" s="6"/>
      <c r="Z1059" s="6"/>
      <c r="AA1059" s="6"/>
      <c r="AB1059" s="6"/>
      <c r="AC1059" s="6"/>
      <c r="AD1059" s="6"/>
      <c r="AE1059" s="6"/>
      <c r="AF1059" s="6"/>
      <c r="AG1059" s="6"/>
      <c r="AH1059" s="6"/>
      <c r="AI1059" s="6"/>
      <c r="AJ1059" s="6"/>
      <c r="AK1059" s="6"/>
      <c r="AL1059" s="6"/>
      <c r="AM1059" s="6"/>
      <c r="AN1059" s="6"/>
      <c r="AO1059" s="6"/>
      <c r="AP1059" s="6"/>
      <c r="AQ1059" s="6"/>
      <c r="AR1059" s="6"/>
      <c r="AS1059" s="6"/>
      <c r="AT1059" s="6"/>
      <c r="AU1059" s="6"/>
      <c r="AV1059" s="6"/>
      <c r="AW1059" s="6"/>
      <c r="AX1059" s="6"/>
      <c r="AY1059" s="6"/>
      <c r="AZ1059" s="6"/>
      <c r="BA1059" s="6"/>
      <c r="BB1059" s="6"/>
      <c r="BC1059" s="6"/>
      <c r="BD1059" s="6"/>
      <c r="BE1059" s="6"/>
      <c r="BF1059" s="6"/>
      <c r="BG1059" s="6"/>
      <c r="BH1059" s="6"/>
      <c r="BI1059" s="6"/>
      <c r="BJ1059" s="6"/>
      <c r="BK1059" s="6"/>
      <c r="BL1059" s="6"/>
      <c r="BM1059" s="6"/>
      <c r="BN1059" s="6"/>
      <c r="BO1059" s="6"/>
      <c r="BP1059" s="6"/>
      <c r="BQ1059" s="6"/>
      <c r="BR1059" s="6"/>
      <c r="BS1059" s="6"/>
      <c r="BT1059" s="6"/>
      <c r="BU1059" s="6"/>
      <c r="BV1059" s="6"/>
      <c r="BW1059" s="6"/>
    </row>
    <row r="1060" spans="1:75" s="9" customFormat="1" ht="14.25" x14ac:dyDescent="0.2">
      <c r="A1060" s="10"/>
      <c r="B1060" s="8"/>
      <c r="R1060" s="62"/>
      <c r="S1060" s="6"/>
      <c r="T1060" s="6"/>
      <c r="U1060" s="6"/>
      <c r="V1060" s="6"/>
      <c r="W1060" s="6"/>
      <c r="X1060" s="6"/>
      <c r="Y1060" s="6"/>
      <c r="Z1060" s="6"/>
      <c r="AA1060" s="6"/>
      <c r="AB1060" s="6"/>
      <c r="AC1060" s="6"/>
      <c r="AD1060" s="6"/>
      <c r="AE1060" s="6"/>
      <c r="AF1060" s="6"/>
      <c r="AG1060" s="6"/>
      <c r="AH1060" s="6"/>
      <c r="AI1060" s="6"/>
      <c r="AJ1060" s="6"/>
      <c r="AK1060" s="6"/>
      <c r="AL1060" s="6"/>
      <c r="AM1060" s="6"/>
      <c r="AN1060" s="6"/>
      <c r="AO1060" s="6"/>
      <c r="AP1060" s="6"/>
      <c r="AQ1060" s="6"/>
      <c r="AR1060" s="6"/>
      <c r="AS1060" s="6"/>
      <c r="AT1060" s="6"/>
      <c r="AU1060" s="6"/>
      <c r="AV1060" s="6"/>
      <c r="AW1060" s="6"/>
      <c r="AX1060" s="6"/>
      <c r="AY1060" s="6"/>
      <c r="AZ1060" s="6"/>
      <c r="BA1060" s="6"/>
      <c r="BB1060" s="6"/>
      <c r="BC1060" s="6"/>
      <c r="BD1060" s="6"/>
      <c r="BE1060" s="6"/>
      <c r="BF1060" s="6"/>
      <c r="BG1060" s="6"/>
      <c r="BH1060" s="6"/>
      <c r="BI1060" s="6"/>
      <c r="BJ1060" s="6"/>
      <c r="BK1060" s="6"/>
      <c r="BL1060" s="6"/>
      <c r="BM1060" s="6"/>
      <c r="BN1060" s="6"/>
      <c r="BO1060" s="6"/>
      <c r="BP1060" s="6"/>
      <c r="BQ1060" s="6"/>
      <c r="BR1060" s="6"/>
      <c r="BS1060" s="6"/>
      <c r="BT1060" s="6"/>
      <c r="BU1060" s="6"/>
      <c r="BV1060" s="6"/>
      <c r="BW1060" s="6"/>
    </row>
    <row r="1061" spans="1:75" s="9" customFormat="1" ht="14.25" x14ac:dyDescent="0.2">
      <c r="A1061" s="10"/>
      <c r="B1061" s="8"/>
      <c r="R1061" s="62"/>
      <c r="S1061" s="6"/>
      <c r="T1061" s="6"/>
      <c r="U1061" s="6"/>
      <c r="V1061" s="6"/>
      <c r="W1061" s="6"/>
      <c r="X1061" s="6"/>
      <c r="Y1061" s="6"/>
      <c r="Z1061" s="6"/>
      <c r="AA1061" s="6"/>
      <c r="AB1061" s="6"/>
      <c r="AC1061" s="6"/>
      <c r="AD1061" s="6"/>
      <c r="AE1061" s="6"/>
      <c r="AF1061" s="6"/>
      <c r="AG1061" s="6"/>
      <c r="AH1061" s="6"/>
      <c r="AI1061" s="6"/>
      <c r="AJ1061" s="6"/>
      <c r="AK1061" s="6"/>
      <c r="AL1061" s="6"/>
      <c r="AM1061" s="6"/>
      <c r="AN1061" s="6"/>
      <c r="AO1061" s="6"/>
      <c r="AP1061" s="6"/>
      <c r="AQ1061" s="6"/>
      <c r="AR1061" s="6"/>
      <c r="AS1061" s="6"/>
      <c r="AT1061" s="6"/>
      <c r="AU1061" s="6"/>
      <c r="AV1061" s="6"/>
      <c r="AW1061" s="6"/>
      <c r="AX1061" s="6"/>
      <c r="AY1061" s="6"/>
      <c r="AZ1061" s="6"/>
      <c r="BA1061" s="6"/>
      <c r="BB1061" s="6"/>
      <c r="BC1061" s="6"/>
      <c r="BD1061" s="6"/>
      <c r="BE1061" s="6"/>
      <c r="BF1061" s="6"/>
      <c r="BG1061" s="6"/>
      <c r="BH1061" s="6"/>
      <c r="BI1061" s="6"/>
      <c r="BJ1061" s="6"/>
      <c r="BK1061" s="6"/>
      <c r="BL1061" s="6"/>
      <c r="BM1061" s="6"/>
      <c r="BN1061" s="6"/>
      <c r="BO1061" s="6"/>
      <c r="BP1061" s="6"/>
      <c r="BQ1061" s="6"/>
      <c r="BR1061" s="6"/>
      <c r="BS1061" s="6"/>
      <c r="BT1061" s="6"/>
      <c r="BU1061" s="6"/>
      <c r="BV1061" s="6"/>
      <c r="BW1061" s="6"/>
    </row>
    <row r="1062" spans="1:75" s="9" customFormat="1" ht="14.25" x14ac:dyDescent="0.2">
      <c r="A1062" s="10"/>
      <c r="B1062" s="8"/>
      <c r="R1062" s="62"/>
      <c r="S1062" s="6"/>
      <c r="T1062" s="6"/>
      <c r="U1062" s="6"/>
      <c r="V1062" s="6"/>
      <c r="W1062" s="6"/>
      <c r="X1062" s="6"/>
      <c r="Y1062" s="6"/>
      <c r="Z1062" s="6"/>
      <c r="AA1062" s="6"/>
      <c r="AB1062" s="6"/>
      <c r="AC1062" s="6"/>
      <c r="AD1062" s="6"/>
      <c r="AE1062" s="6"/>
      <c r="AF1062" s="6"/>
      <c r="AG1062" s="6"/>
      <c r="AH1062" s="6"/>
      <c r="AI1062" s="6"/>
      <c r="AJ1062" s="6"/>
      <c r="AK1062" s="6"/>
      <c r="AL1062" s="6"/>
      <c r="AM1062" s="6"/>
      <c r="AN1062" s="6"/>
      <c r="AO1062" s="6"/>
      <c r="AP1062" s="6"/>
      <c r="AQ1062" s="6"/>
      <c r="AR1062" s="6"/>
      <c r="AS1062" s="6"/>
      <c r="AT1062" s="6"/>
      <c r="AU1062" s="6"/>
      <c r="AV1062" s="6"/>
      <c r="AW1062" s="6"/>
      <c r="AX1062" s="6"/>
      <c r="AY1062" s="6"/>
      <c r="AZ1062" s="6"/>
      <c r="BA1062" s="6"/>
      <c r="BB1062" s="6"/>
      <c r="BC1062" s="6"/>
      <c r="BD1062" s="6"/>
      <c r="BE1062" s="6"/>
      <c r="BF1062" s="6"/>
      <c r="BG1062" s="6"/>
      <c r="BH1062" s="6"/>
      <c r="BI1062" s="6"/>
      <c r="BJ1062" s="6"/>
      <c r="BK1062" s="6"/>
      <c r="BL1062" s="6"/>
      <c r="BM1062" s="6"/>
      <c r="BN1062" s="6"/>
      <c r="BO1062" s="6"/>
      <c r="BP1062" s="6"/>
      <c r="BQ1062" s="6"/>
      <c r="BR1062" s="6"/>
      <c r="BS1062" s="6"/>
      <c r="BT1062" s="6"/>
      <c r="BU1062" s="6"/>
      <c r="BV1062" s="6"/>
      <c r="BW1062" s="6"/>
    </row>
    <row r="1063" spans="1:75" s="9" customFormat="1" ht="14.25" x14ac:dyDescent="0.2">
      <c r="A1063" s="10"/>
      <c r="B1063" s="8"/>
      <c r="R1063" s="62"/>
      <c r="S1063" s="6"/>
      <c r="T1063" s="6"/>
      <c r="U1063" s="6"/>
      <c r="V1063" s="6"/>
      <c r="W1063" s="6"/>
      <c r="X1063" s="6"/>
      <c r="Y1063" s="6"/>
      <c r="Z1063" s="6"/>
      <c r="AA1063" s="6"/>
      <c r="AB1063" s="6"/>
      <c r="AC1063" s="6"/>
      <c r="AD1063" s="6"/>
      <c r="AE1063" s="6"/>
      <c r="AF1063" s="6"/>
      <c r="AG1063" s="6"/>
      <c r="AH1063" s="6"/>
      <c r="AI1063" s="6"/>
      <c r="AJ1063" s="6"/>
      <c r="AK1063" s="6"/>
      <c r="AL1063" s="6"/>
      <c r="AM1063" s="6"/>
      <c r="AN1063" s="6"/>
      <c r="AO1063" s="6"/>
      <c r="AP1063" s="6"/>
      <c r="AQ1063" s="6"/>
      <c r="AR1063" s="6"/>
      <c r="AS1063" s="6"/>
      <c r="AT1063" s="6"/>
      <c r="AU1063" s="6"/>
      <c r="AV1063" s="6"/>
      <c r="AW1063" s="6"/>
      <c r="AX1063" s="6"/>
      <c r="AY1063" s="6"/>
      <c r="AZ1063" s="6"/>
      <c r="BA1063" s="6"/>
      <c r="BB1063" s="6"/>
      <c r="BC1063" s="6"/>
      <c r="BD1063" s="6"/>
      <c r="BE1063" s="6"/>
      <c r="BF1063" s="6"/>
      <c r="BG1063" s="6"/>
      <c r="BH1063" s="6"/>
      <c r="BI1063" s="6"/>
      <c r="BJ1063" s="6"/>
      <c r="BK1063" s="6"/>
      <c r="BL1063" s="6"/>
      <c r="BM1063" s="6"/>
      <c r="BN1063" s="6"/>
      <c r="BO1063" s="6"/>
      <c r="BP1063" s="6"/>
      <c r="BQ1063" s="6"/>
      <c r="BR1063" s="6"/>
      <c r="BS1063" s="6"/>
      <c r="BT1063" s="6"/>
      <c r="BU1063" s="6"/>
      <c r="BV1063" s="6"/>
      <c r="BW1063" s="6"/>
    </row>
    <row r="1064" spans="1:75" s="9" customFormat="1" ht="14.25" x14ac:dyDescent="0.2">
      <c r="A1064" s="10"/>
      <c r="B1064" s="8"/>
      <c r="R1064" s="62"/>
      <c r="S1064" s="6"/>
      <c r="T1064" s="6"/>
      <c r="U1064" s="6"/>
      <c r="V1064" s="6"/>
      <c r="W1064" s="6"/>
      <c r="X1064" s="6"/>
      <c r="Y1064" s="6"/>
      <c r="Z1064" s="6"/>
      <c r="AA1064" s="6"/>
      <c r="AB1064" s="6"/>
      <c r="AC1064" s="6"/>
      <c r="AD1064" s="6"/>
      <c r="AE1064" s="6"/>
      <c r="AF1064" s="6"/>
      <c r="AG1064" s="6"/>
      <c r="AH1064" s="6"/>
      <c r="AI1064" s="6"/>
      <c r="AJ1064" s="6"/>
      <c r="AK1064" s="6"/>
      <c r="AL1064" s="6"/>
      <c r="AM1064" s="6"/>
      <c r="AN1064" s="6"/>
      <c r="AO1064" s="6"/>
      <c r="AP1064" s="6"/>
      <c r="AQ1064" s="6"/>
      <c r="AR1064" s="6"/>
      <c r="AS1064" s="6"/>
      <c r="AT1064" s="6"/>
      <c r="AU1064" s="6"/>
      <c r="AV1064" s="6"/>
      <c r="AW1064" s="6"/>
      <c r="AX1064" s="6"/>
      <c r="AY1064" s="6"/>
      <c r="AZ1064" s="6"/>
      <c r="BA1064" s="6"/>
      <c r="BB1064" s="6"/>
      <c r="BC1064" s="6"/>
      <c r="BD1064" s="6"/>
      <c r="BE1064" s="6"/>
      <c r="BF1064" s="6"/>
      <c r="BG1064" s="6"/>
      <c r="BH1064" s="6"/>
      <c r="BI1064" s="6"/>
      <c r="BJ1064" s="6"/>
      <c r="BK1064" s="6"/>
      <c r="BL1064" s="6"/>
      <c r="BM1064" s="6"/>
      <c r="BN1064" s="6"/>
      <c r="BO1064" s="6"/>
      <c r="BP1064" s="6"/>
      <c r="BQ1064" s="6"/>
      <c r="BR1064" s="6"/>
      <c r="BS1064" s="6"/>
      <c r="BT1064" s="6"/>
      <c r="BU1064" s="6"/>
      <c r="BV1064" s="6"/>
      <c r="BW1064" s="6"/>
    </row>
    <row r="1065" spans="1:75" s="9" customFormat="1" ht="14.25" x14ac:dyDescent="0.2">
      <c r="A1065" s="10"/>
      <c r="B1065" s="8"/>
      <c r="R1065" s="62"/>
      <c r="S1065" s="6"/>
      <c r="T1065" s="6"/>
      <c r="U1065" s="6"/>
      <c r="V1065" s="6"/>
      <c r="W1065" s="6"/>
      <c r="X1065" s="6"/>
      <c r="Y1065" s="6"/>
      <c r="Z1065" s="6"/>
      <c r="AA1065" s="6"/>
      <c r="AB1065" s="6"/>
      <c r="AC1065" s="6"/>
      <c r="AD1065" s="6"/>
      <c r="AE1065" s="6"/>
      <c r="AF1065" s="6"/>
      <c r="AG1065" s="6"/>
      <c r="AH1065" s="6"/>
      <c r="AI1065" s="6"/>
      <c r="AJ1065" s="6"/>
      <c r="AK1065" s="6"/>
      <c r="AL1065" s="6"/>
      <c r="AM1065" s="6"/>
      <c r="AN1065" s="6"/>
      <c r="AO1065" s="6"/>
      <c r="AP1065" s="6"/>
      <c r="AQ1065" s="6"/>
      <c r="AR1065" s="6"/>
      <c r="AS1065" s="6"/>
      <c r="AT1065" s="6"/>
      <c r="AU1065" s="6"/>
      <c r="AV1065" s="6"/>
      <c r="AW1065" s="6"/>
      <c r="AX1065" s="6"/>
      <c r="AY1065" s="6"/>
      <c r="AZ1065" s="6"/>
      <c r="BA1065" s="6"/>
      <c r="BB1065" s="6"/>
      <c r="BC1065" s="6"/>
      <c r="BD1065" s="6"/>
      <c r="BE1065" s="6"/>
      <c r="BF1065" s="6"/>
      <c r="BG1065" s="6"/>
      <c r="BH1065" s="6"/>
      <c r="BI1065" s="6"/>
      <c r="BJ1065" s="6"/>
      <c r="BK1065" s="6"/>
      <c r="BL1065" s="6"/>
      <c r="BM1065" s="6"/>
      <c r="BN1065" s="6"/>
      <c r="BO1065" s="6"/>
      <c r="BP1065" s="6"/>
      <c r="BQ1065" s="6"/>
      <c r="BR1065" s="6"/>
      <c r="BS1065" s="6"/>
      <c r="BT1065" s="6"/>
      <c r="BU1065" s="6"/>
      <c r="BV1065" s="6"/>
      <c r="BW1065" s="6"/>
    </row>
    <row r="1066" spans="1:75" s="9" customFormat="1" ht="14.25" x14ac:dyDescent="0.2">
      <c r="A1066" s="10"/>
      <c r="B1066" s="8"/>
      <c r="R1066" s="62"/>
      <c r="S1066" s="6"/>
      <c r="T1066" s="6"/>
      <c r="U1066" s="6"/>
      <c r="V1066" s="6"/>
      <c r="W1066" s="6"/>
      <c r="X1066" s="6"/>
      <c r="Y1066" s="6"/>
      <c r="Z1066" s="6"/>
      <c r="AA1066" s="6"/>
      <c r="AB1066" s="6"/>
      <c r="AC1066" s="6"/>
      <c r="AD1066" s="6"/>
      <c r="AE1066" s="6"/>
      <c r="AF1066" s="6"/>
      <c r="AG1066" s="6"/>
      <c r="AH1066" s="6"/>
      <c r="AI1066" s="6"/>
      <c r="AJ1066" s="6"/>
      <c r="AK1066" s="6"/>
      <c r="AL1066" s="6"/>
      <c r="AM1066" s="6"/>
      <c r="AN1066" s="6"/>
      <c r="AO1066" s="6"/>
      <c r="AP1066" s="6"/>
      <c r="AQ1066" s="6"/>
      <c r="AR1066" s="6"/>
      <c r="AS1066" s="6"/>
      <c r="AT1066" s="6"/>
      <c r="AU1066" s="6"/>
      <c r="AV1066" s="6"/>
      <c r="AW1066" s="6"/>
      <c r="AX1066" s="6"/>
      <c r="AY1066" s="6"/>
      <c r="AZ1066" s="6"/>
      <c r="BA1066" s="6"/>
      <c r="BB1066" s="6"/>
      <c r="BC1066" s="6"/>
      <c r="BD1066" s="6"/>
      <c r="BE1066" s="6"/>
      <c r="BF1066" s="6"/>
      <c r="BG1066" s="6"/>
      <c r="BH1066" s="6"/>
      <c r="BI1066" s="6"/>
      <c r="BJ1066" s="6"/>
      <c r="BK1066" s="6"/>
      <c r="BL1066" s="6"/>
      <c r="BM1066" s="6"/>
      <c r="BN1066" s="6"/>
      <c r="BO1066" s="6"/>
      <c r="BP1066" s="6"/>
      <c r="BQ1066" s="6"/>
      <c r="BR1066" s="6"/>
      <c r="BS1066" s="6"/>
      <c r="BT1066" s="6"/>
      <c r="BU1066" s="6"/>
      <c r="BV1066" s="6"/>
      <c r="BW1066" s="6"/>
    </row>
    <row r="1067" spans="1:75" s="9" customFormat="1" ht="14.25" x14ac:dyDescent="0.2">
      <c r="A1067" s="10"/>
      <c r="B1067" s="8"/>
      <c r="R1067" s="62"/>
      <c r="S1067" s="6"/>
      <c r="T1067" s="6"/>
      <c r="U1067" s="6"/>
      <c r="V1067" s="6"/>
      <c r="W1067" s="6"/>
      <c r="X1067" s="6"/>
      <c r="Y1067" s="6"/>
      <c r="Z1067" s="6"/>
      <c r="AA1067" s="6"/>
      <c r="AB1067" s="6"/>
      <c r="AC1067" s="6"/>
      <c r="AD1067" s="6"/>
      <c r="AE1067" s="6"/>
      <c r="AF1067" s="6"/>
      <c r="AG1067" s="6"/>
      <c r="AH1067" s="6"/>
      <c r="AI1067" s="6"/>
      <c r="AJ1067" s="6"/>
      <c r="AK1067" s="6"/>
      <c r="AL1067" s="6"/>
      <c r="AM1067" s="6"/>
      <c r="AN1067" s="6"/>
      <c r="AO1067" s="6"/>
      <c r="AP1067" s="6"/>
      <c r="AQ1067" s="6"/>
      <c r="AR1067" s="6"/>
      <c r="AS1067" s="6"/>
      <c r="AT1067" s="6"/>
      <c r="AU1067" s="6"/>
      <c r="AV1067" s="6"/>
      <c r="AW1067" s="6"/>
      <c r="AX1067" s="6"/>
      <c r="AY1067" s="6"/>
      <c r="AZ1067" s="6"/>
      <c r="BA1067" s="6"/>
      <c r="BB1067" s="6"/>
      <c r="BC1067" s="6"/>
      <c r="BD1067" s="6"/>
      <c r="BE1067" s="6"/>
      <c r="BF1067" s="6"/>
      <c r="BG1067" s="6"/>
      <c r="BH1067" s="6"/>
      <c r="BI1067" s="6"/>
      <c r="BJ1067" s="6"/>
      <c r="BK1067" s="6"/>
      <c r="BL1067" s="6"/>
      <c r="BM1067" s="6"/>
      <c r="BN1067" s="6"/>
      <c r="BO1067" s="6"/>
      <c r="BP1067" s="6"/>
      <c r="BQ1067" s="6"/>
      <c r="BR1067" s="6"/>
      <c r="BS1067" s="6"/>
      <c r="BT1067" s="6"/>
      <c r="BU1067" s="6"/>
      <c r="BV1067" s="6"/>
      <c r="BW1067" s="6"/>
    </row>
    <row r="1068" spans="1:75" s="9" customFormat="1" ht="14.25" x14ac:dyDescent="0.2">
      <c r="A1068" s="10"/>
      <c r="B1068" s="8"/>
      <c r="R1068" s="62"/>
      <c r="S1068" s="6"/>
      <c r="T1068" s="6"/>
      <c r="U1068" s="6"/>
      <c r="V1068" s="6"/>
      <c r="W1068" s="6"/>
      <c r="X1068" s="6"/>
      <c r="Y1068" s="6"/>
      <c r="Z1068" s="6"/>
      <c r="AA1068" s="6"/>
      <c r="AB1068" s="6"/>
      <c r="AC1068" s="6"/>
      <c r="AD1068" s="6"/>
      <c r="AE1068" s="6"/>
      <c r="AF1068" s="6"/>
      <c r="AG1068" s="6"/>
      <c r="AH1068" s="6"/>
      <c r="AI1068" s="6"/>
      <c r="AJ1068" s="6"/>
      <c r="AK1068" s="6"/>
      <c r="AL1068" s="6"/>
      <c r="AM1068" s="6"/>
      <c r="AN1068" s="6"/>
      <c r="AO1068" s="6"/>
      <c r="AP1068" s="6"/>
      <c r="AQ1068" s="6"/>
      <c r="AR1068" s="6"/>
      <c r="AS1068" s="6"/>
      <c r="AT1068" s="6"/>
      <c r="AU1068" s="6"/>
      <c r="AV1068" s="6"/>
      <c r="AW1068" s="6"/>
      <c r="AX1068" s="6"/>
      <c r="AY1068" s="6"/>
      <c r="AZ1068" s="6"/>
      <c r="BA1068" s="6"/>
      <c r="BB1068" s="6"/>
      <c r="BC1068" s="6"/>
      <c r="BD1068" s="6"/>
      <c r="BE1068" s="6"/>
      <c r="BF1068" s="6"/>
      <c r="BG1068" s="6"/>
      <c r="BH1068" s="6"/>
      <c r="BI1068" s="6"/>
      <c r="BJ1068" s="6"/>
      <c r="BK1068" s="6"/>
      <c r="BL1068" s="6"/>
      <c r="BM1068" s="6"/>
      <c r="BN1068" s="6"/>
      <c r="BO1068" s="6"/>
      <c r="BP1068" s="6"/>
      <c r="BQ1068" s="6"/>
      <c r="BR1068" s="6"/>
      <c r="BS1068" s="6"/>
      <c r="BT1068" s="6"/>
      <c r="BU1068" s="6"/>
      <c r="BV1068" s="6"/>
      <c r="BW1068" s="6"/>
    </row>
    <row r="1069" spans="1:75" s="9" customFormat="1" ht="14.25" x14ac:dyDescent="0.2">
      <c r="A1069" s="10"/>
      <c r="B1069" s="8"/>
      <c r="R1069" s="62"/>
      <c r="S1069" s="6"/>
      <c r="T1069" s="6"/>
      <c r="U1069" s="6"/>
      <c r="V1069" s="6"/>
      <c r="W1069" s="6"/>
      <c r="X1069" s="6"/>
      <c r="Y1069" s="6"/>
      <c r="Z1069" s="6"/>
      <c r="AA1069" s="6"/>
      <c r="AB1069" s="6"/>
      <c r="AC1069" s="6"/>
      <c r="AD1069" s="6"/>
      <c r="AE1069" s="6"/>
      <c r="AF1069" s="6"/>
      <c r="AG1069" s="6"/>
      <c r="AH1069" s="6"/>
      <c r="AI1069" s="6"/>
      <c r="AJ1069" s="6"/>
      <c r="AK1069" s="6"/>
      <c r="AL1069" s="6"/>
      <c r="AM1069" s="6"/>
      <c r="AN1069" s="6"/>
      <c r="AO1069" s="6"/>
      <c r="AP1069" s="6"/>
      <c r="AQ1069" s="6"/>
      <c r="AR1069" s="6"/>
      <c r="AS1069" s="6"/>
      <c r="AT1069" s="6"/>
      <c r="AU1069" s="6"/>
      <c r="AV1069" s="6"/>
      <c r="AW1069" s="6"/>
      <c r="AX1069" s="6"/>
      <c r="AY1069" s="6"/>
      <c r="AZ1069" s="6"/>
      <c r="BA1069" s="6"/>
      <c r="BB1069" s="6"/>
      <c r="BC1069" s="6"/>
      <c r="BD1069" s="6"/>
      <c r="BE1069" s="6"/>
      <c r="BF1069" s="6"/>
      <c r="BG1069" s="6"/>
      <c r="BH1069" s="6"/>
      <c r="BI1069" s="6"/>
      <c r="BJ1069" s="6"/>
      <c r="BK1069" s="6"/>
      <c r="BL1069" s="6"/>
      <c r="BM1069" s="6"/>
      <c r="BN1069" s="6"/>
      <c r="BO1069" s="6"/>
      <c r="BP1069" s="6"/>
      <c r="BQ1069" s="6"/>
      <c r="BR1069" s="6"/>
      <c r="BS1069" s="6"/>
      <c r="BT1069" s="6"/>
      <c r="BU1069" s="6"/>
      <c r="BV1069" s="6"/>
      <c r="BW1069" s="6"/>
    </row>
    <row r="1070" spans="1:75" s="9" customFormat="1" ht="14.25" x14ac:dyDescent="0.2">
      <c r="A1070" s="10"/>
      <c r="B1070" s="8"/>
      <c r="R1070" s="62"/>
      <c r="S1070" s="6"/>
      <c r="T1070" s="6"/>
      <c r="U1070" s="6"/>
      <c r="V1070" s="6"/>
      <c r="W1070" s="6"/>
      <c r="X1070" s="6"/>
      <c r="Y1070" s="6"/>
      <c r="Z1070" s="6"/>
      <c r="AA1070" s="6"/>
      <c r="AB1070" s="6"/>
      <c r="AC1070" s="6"/>
      <c r="AD1070" s="6"/>
      <c r="AE1070" s="6"/>
      <c r="AF1070" s="6"/>
      <c r="AG1070" s="6"/>
      <c r="AH1070" s="6"/>
      <c r="AI1070" s="6"/>
      <c r="AJ1070" s="6"/>
      <c r="AK1070" s="6"/>
      <c r="AL1070" s="6"/>
      <c r="AM1070" s="6"/>
      <c r="AN1070" s="6"/>
      <c r="AO1070" s="6"/>
      <c r="AP1070" s="6"/>
      <c r="AQ1070" s="6"/>
      <c r="AR1070" s="6"/>
      <c r="AS1070" s="6"/>
      <c r="AT1070" s="6"/>
      <c r="AU1070" s="6"/>
      <c r="AV1070" s="6"/>
      <c r="AW1070" s="6"/>
      <c r="AX1070" s="6"/>
      <c r="AY1070" s="6"/>
      <c r="AZ1070" s="6"/>
      <c r="BA1070" s="6"/>
      <c r="BB1070" s="6"/>
      <c r="BC1070" s="6"/>
      <c r="BD1070" s="6"/>
      <c r="BE1070" s="6"/>
      <c r="BF1070" s="6"/>
      <c r="BG1070" s="6"/>
      <c r="BH1070" s="6"/>
      <c r="BI1070" s="6"/>
      <c r="BJ1070" s="6"/>
      <c r="BK1070" s="6"/>
      <c r="BL1070" s="6"/>
      <c r="BM1070" s="6"/>
      <c r="BN1070" s="6"/>
      <c r="BO1070" s="6"/>
      <c r="BP1070" s="6"/>
      <c r="BQ1070" s="6"/>
      <c r="BR1070" s="6"/>
      <c r="BS1070" s="6"/>
      <c r="BT1070" s="6"/>
      <c r="BU1070" s="6"/>
      <c r="BV1070" s="6"/>
      <c r="BW1070" s="6"/>
    </row>
    <row r="1071" spans="1:75" s="9" customFormat="1" ht="14.25" x14ac:dyDescent="0.2">
      <c r="A1071" s="10"/>
      <c r="B1071" s="8"/>
      <c r="R1071" s="62"/>
      <c r="S1071" s="6"/>
      <c r="T1071" s="6"/>
      <c r="U1071" s="6"/>
      <c r="V1071" s="6"/>
      <c r="W1071" s="6"/>
      <c r="X1071" s="6"/>
      <c r="Y1071" s="6"/>
      <c r="Z1071" s="6"/>
      <c r="AA1071" s="6"/>
      <c r="AB1071" s="6"/>
      <c r="AC1071" s="6"/>
      <c r="AD1071" s="6"/>
      <c r="AE1071" s="6"/>
      <c r="AF1071" s="6"/>
      <c r="AG1071" s="6"/>
      <c r="AH1071" s="6"/>
      <c r="AI1071" s="6"/>
      <c r="AJ1071" s="6"/>
      <c r="AK1071" s="6"/>
      <c r="AL1071" s="6"/>
      <c r="AM1071" s="6"/>
      <c r="AN1071" s="6"/>
      <c r="AO1071" s="6"/>
      <c r="AP1071" s="6"/>
      <c r="AQ1071" s="6"/>
      <c r="AR1071" s="6"/>
      <c r="AS1071" s="6"/>
      <c r="AT1071" s="6"/>
      <c r="AU1071" s="6"/>
      <c r="AV1071" s="6"/>
      <c r="AW1071" s="6"/>
      <c r="AX1071" s="6"/>
      <c r="AY1071" s="6"/>
      <c r="AZ1071" s="6"/>
      <c r="BA1071" s="6"/>
      <c r="BB1071" s="6"/>
      <c r="BC1071" s="6"/>
      <c r="BD1071" s="6"/>
      <c r="BE1071" s="6"/>
      <c r="BF1071" s="6"/>
      <c r="BG1071" s="6"/>
      <c r="BH1071" s="6"/>
      <c r="BI1071" s="6"/>
      <c r="BJ1071" s="6"/>
      <c r="BK1071" s="6"/>
      <c r="BL1071" s="6"/>
      <c r="BM1071" s="6"/>
      <c r="BN1071" s="6"/>
      <c r="BO1071" s="6"/>
      <c r="BP1071" s="6"/>
      <c r="BQ1071" s="6"/>
      <c r="BR1071" s="6"/>
      <c r="BS1071" s="6"/>
      <c r="BT1071" s="6"/>
      <c r="BU1071" s="6"/>
      <c r="BV1071" s="6"/>
      <c r="BW1071" s="6"/>
    </row>
    <row r="1072" spans="1:75" s="9" customFormat="1" ht="14.25" x14ac:dyDescent="0.2">
      <c r="A1072" s="10"/>
      <c r="B1072" s="8"/>
      <c r="R1072" s="62"/>
      <c r="S1072" s="6"/>
      <c r="T1072" s="6"/>
      <c r="U1072" s="6"/>
      <c r="V1072" s="6"/>
      <c r="W1072" s="6"/>
      <c r="X1072" s="6"/>
      <c r="Y1072" s="6"/>
      <c r="Z1072" s="6"/>
      <c r="AA1072" s="6"/>
      <c r="AB1072" s="6"/>
      <c r="AC1072" s="6"/>
      <c r="AD1072" s="6"/>
      <c r="AE1072" s="6"/>
      <c r="AF1072" s="6"/>
      <c r="AG1072" s="6"/>
      <c r="AH1072" s="6"/>
      <c r="AI1072" s="6"/>
      <c r="AJ1072" s="6"/>
      <c r="AK1072" s="6"/>
      <c r="AL1072" s="6"/>
      <c r="AM1072" s="6"/>
      <c r="AN1072" s="6"/>
      <c r="AO1072" s="6"/>
      <c r="AP1072" s="6"/>
      <c r="AQ1072" s="6"/>
      <c r="AR1072" s="6"/>
      <c r="AS1072" s="6"/>
      <c r="AT1072" s="6"/>
      <c r="AU1072" s="6"/>
      <c r="AV1072" s="6"/>
      <c r="AW1072" s="6"/>
      <c r="AX1072" s="6"/>
      <c r="AY1072" s="6"/>
      <c r="AZ1072" s="6"/>
      <c r="BA1072" s="6"/>
      <c r="BB1072" s="6"/>
      <c r="BC1072" s="6"/>
      <c r="BD1072" s="6"/>
      <c r="BE1072" s="6"/>
      <c r="BF1072" s="6"/>
      <c r="BG1072" s="6"/>
      <c r="BH1072" s="6"/>
      <c r="BI1072" s="6"/>
      <c r="BJ1072" s="6"/>
      <c r="BK1072" s="6"/>
      <c r="BL1072" s="6"/>
      <c r="BM1072" s="6"/>
      <c r="BN1072" s="6"/>
      <c r="BO1072" s="6"/>
      <c r="BP1072" s="6"/>
      <c r="BQ1072" s="6"/>
      <c r="BR1072" s="6"/>
      <c r="BS1072" s="6"/>
      <c r="BT1072" s="6"/>
      <c r="BU1072" s="6"/>
      <c r="BV1072" s="6"/>
      <c r="BW1072" s="6"/>
    </row>
    <row r="1073" spans="1:75" s="9" customFormat="1" ht="14.25" x14ac:dyDescent="0.2">
      <c r="A1073" s="10"/>
      <c r="B1073" s="8"/>
      <c r="R1073" s="62"/>
      <c r="S1073" s="6"/>
      <c r="T1073" s="6"/>
      <c r="U1073" s="6"/>
      <c r="V1073" s="6"/>
      <c r="W1073" s="6"/>
      <c r="X1073" s="6"/>
      <c r="Y1073" s="6"/>
      <c r="Z1073" s="6"/>
      <c r="AA1073" s="6"/>
      <c r="AB1073" s="6"/>
      <c r="AC1073" s="6"/>
      <c r="AD1073" s="6"/>
      <c r="AE1073" s="6"/>
      <c r="AF1073" s="6"/>
      <c r="AG1073" s="6"/>
      <c r="AH1073" s="6"/>
      <c r="AI1073" s="6"/>
      <c r="AJ1073" s="6"/>
      <c r="AK1073" s="6"/>
      <c r="AL1073" s="6"/>
      <c r="AM1073" s="6"/>
      <c r="AN1073" s="6"/>
      <c r="AO1073" s="6"/>
      <c r="AP1073" s="6"/>
      <c r="AQ1073" s="6"/>
      <c r="AR1073" s="6"/>
      <c r="AS1073" s="6"/>
      <c r="AT1073" s="6"/>
      <c r="AU1073" s="6"/>
      <c r="AV1073" s="6"/>
      <c r="AW1073" s="6"/>
      <c r="AX1073" s="6"/>
      <c r="AY1073" s="6"/>
      <c r="AZ1073" s="6"/>
      <c r="BA1073" s="6"/>
      <c r="BB1073" s="6"/>
      <c r="BC1073" s="6"/>
      <c r="BD1073" s="6"/>
      <c r="BE1073" s="6"/>
      <c r="BF1073" s="6"/>
      <c r="BG1073" s="6"/>
      <c r="BH1073" s="6"/>
      <c r="BI1073" s="6"/>
      <c r="BJ1073" s="6"/>
      <c r="BK1073" s="6"/>
      <c r="BL1073" s="6"/>
      <c r="BM1073" s="6"/>
      <c r="BN1073" s="6"/>
      <c r="BO1073" s="6"/>
      <c r="BP1073" s="6"/>
      <c r="BQ1073" s="6"/>
      <c r="BR1073" s="6"/>
      <c r="BS1073" s="6"/>
      <c r="BT1073" s="6"/>
      <c r="BU1073" s="6"/>
      <c r="BV1073" s="6"/>
      <c r="BW1073" s="6"/>
    </row>
    <row r="1074" spans="1:75" s="9" customFormat="1" ht="14.25" x14ac:dyDescent="0.2">
      <c r="A1074" s="10"/>
      <c r="B1074" s="8"/>
      <c r="R1074" s="62"/>
      <c r="S1074" s="6"/>
      <c r="T1074" s="6"/>
      <c r="U1074" s="6"/>
      <c r="V1074" s="6"/>
      <c r="W1074" s="6"/>
      <c r="X1074" s="6"/>
      <c r="Y1074" s="6"/>
      <c r="Z1074" s="6"/>
      <c r="AA1074" s="6"/>
      <c r="AB1074" s="6"/>
      <c r="AC1074" s="6"/>
      <c r="AD1074" s="6"/>
      <c r="AE1074" s="6"/>
      <c r="AF1074" s="6"/>
      <c r="AG1074" s="6"/>
      <c r="AH1074" s="6"/>
      <c r="AI1074" s="6"/>
      <c r="AJ1074" s="6"/>
      <c r="AK1074" s="6"/>
      <c r="AL1074" s="6"/>
      <c r="AM1074" s="6"/>
      <c r="AN1074" s="6"/>
      <c r="AO1074" s="6"/>
      <c r="AP1074" s="6"/>
      <c r="AQ1074" s="6"/>
      <c r="AR1074" s="6"/>
      <c r="AS1074" s="6"/>
      <c r="AT1074" s="6"/>
      <c r="AU1074" s="6"/>
      <c r="AV1074" s="6"/>
      <c r="AW1074" s="6"/>
      <c r="AX1074" s="6"/>
      <c r="AY1074" s="6"/>
      <c r="AZ1074" s="6"/>
      <c r="BA1074" s="6"/>
      <c r="BB1074" s="6"/>
      <c r="BC1074" s="6"/>
      <c r="BD1074" s="6"/>
      <c r="BE1074" s="6"/>
      <c r="BF1074" s="6"/>
      <c r="BG1074" s="6"/>
      <c r="BH1074" s="6"/>
      <c r="BI1074" s="6"/>
      <c r="BJ1074" s="6"/>
      <c r="BK1074" s="6"/>
      <c r="BL1074" s="6"/>
      <c r="BM1074" s="6"/>
      <c r="BN1074" s="6"/>
      <c r="BO1074" s="6"/>
      <c r="BP1074" s="6"/>
      <c r="BQ1074" s="6"/>
      <c r="BR1074" s="6"/>
      <c r="BS1074" s="6"/>
      <c r="BT1074" s="6"/>
      <c r="BU1074" s="6"/>
      <c r="BV1074" s="6"/>
      <c r="BW1074" s="6"/>
    </row>
    <row r="1075" spans="1:75" s="9" customFormat="1" ht="14.25" x14ac:dyDescent="0.2">
      <c r="A1075" s="10"/>
      <c r="B1075" s="8"/>
      <c r="R1075" s="62"/>
      <c r="S1075" s="6"/>
      <c r="T1075" s="6"/>
      <c r="U1075" s="6"/>
      <c r="V1075" s="6"/>
      <c r="W1075" s="6"/>
      <c r="X1075" s="6"/>
      <c r="Y1075" s="6"/>
      <c r="Z1075" s="6"/>
      <c r="AA1075" s="6"/>
      <c r="AB1075" s="6"/>
      <c r="AC1075" s="6"/>
      <c r="AD1075" s="6"/>
      <c r="AE1075" s="6"/>
      <c r="AF1075" s="6"/>
      <c r="AG1075" s="6"/>
      <c r="AH1075" s="6"/>
      <c r="AI1075" s="6"/>
      <c r="AJ1075" s="6"/>
      <c r="AK1075" s="6"/>
      <c r="AL1075" s="6"/>
      <c r="AM1075" s="6"/>
      <c r="AN1075" s="6"/>
      <c r="AO1075" s="6"/>
      <c r="AP1075" s="6"/>
      <c r="AQ1075" s="6"/>
      <c r="AR1075" s="6"/>
      <c r="AS1075" s="6"/>
      <c r="AT1075" s="6"/>
      <c r="AU1075" s="6"/>
      <c r="AV1075" s="6"/>
      <c r="AW1075" s="6"/>
      <c r="AX1075" s="6"/>
      <c r="AY1075" s="6"/>
      <c r="AZ1075" s="6"/>
      <c r="BA1075" s="6"/>
      <c r="BB1075" s="6"/>
      <c r="BC1075" s="6"/>
      <c r="BD1075" s="6"/>
      <c r="BE1075" s="6"/>
      <c r="BF1075" s="6"/>
      <c r="BG1075" s="6"/>
      <c r="BH1075" s="6"/>
      <c r="BI1075" s="6"/>
      <c r="BJ1075" s="6"/>
      <c r="BK1075" s="6"/>
      <c r="BL1075" s="6"/>
      <c r="BM1075" s="6"/>
      <c r="BN1075" s="6"/>
      <c r="BO1075" s="6"/>
      <c r="BP1075" s="6"/>
      <c r="BQ1075" s="6"/>
      <c r="BR1075" s="6"/>
      <c r="BS1075" s="6"/>
      <c r="BT1075" s="6"/>
      <c r="BU1075" s="6"/>
      <c r="BV1075" s="6"/>
      <c r="BW1075" s="6"/>
    </row>
    <row r="1076" spans="1:75" s="9" customFormat="1" ht="14.25" x14ac:dyDescent="0.2">
      <c r="A1076" s="10"/>
      <c r="B1076" s="8"/>
      <c r="R1076" s="62"/>
      <c r="S1076" s="6"/>
      <c r="T1076" s="6"/>
      <c r="U1076" s="6"/>
      <c r="V1076" s="6"/>
      <c r="W1076" s="6"/>
      <c r="X1076" s="6"/>
      <c r="Y1076" s="6"/>
      <c r="Z1076" s="6"/>
      <c r="AA1076" s="6"/>
      <c r="AB1076" s="6"/>
      <c r="AC1076" s="6"/>
      <c r="AD1076" s="6"/>
      <c r="AE1076" s="6"/>
      <c r="AF1076" s="6"/>
      <c r="AG1076" s="6"/>
      <c r="AH1076" s="6"/>
      <c r="AI1076" s="6"/>
      <c r="AJ1076" s="6"/>
      <c r="AK1076" s="6"/>
      <c r="AL1076" s="6"/>
      <c r="AM1076" s="6"/>
      <c r="AN1076" s="6"/>
      <c r="AO1076" s="6"/>
      <c r="AP1076" s="6"/>
      <c r="AQ1076" s="6"/>
      <c r="AR1076" s="6"/>
      <c r="AS1076" s="6"/>
      <c r="AT1076" s="6"/>
      <c r="AU1076" s="6"/>
      <c r="AV1076" s="6"/>
      <c r="AW1076" s="6"/>
      <c r="AX1076" s="6"/>
      <c r="AY1076" s="6"/>
      <c r="AZ1076" s="6"/>
      <c r="BA1076" s="6"/>
      <c r="BB1076" s="6"/>
      <c r="BC1076" s="6"/>
      <c r="BD1076" s="6"/>
      <c r="BE1076" s="6"/>
      <c r="BF1076" s="6"/>
      <c r="BG1076" s="6"/>
      <c r="BH1076" s="6"/>
      <c r="BI1076" s="6"/>
      <c r="BJ1076" s="6"/>
      <c r="BK1076" s="6"/>
      <c r="BL1076" s="6"/>
      <c r="BM1076" s="6"/>
      <c r="BN1076" s="6"/>
      <c r="BO1076" s="6"/>
      <c r="BP1076" s="6"/>
      <c r="BQ1076" s="6"/>
      <c r="BR1076" s="6"/>
      <c r="BS1076" s="6"/>
      <c r="BT1076" s="6"/>
      <c r="BU1076" s="6"/>
      <c r="BV1076" s="6"/>
      <c r="BW1076" s="6"/>
    </row>
    <row r="1077" spans="1:75" s="9" customFormat="1" ht="14.25" x14ac:dyDescent="0.2">
      <c r="A1077" s="10"/>
      <c r="B1077" s="8"/>
      <c r="R1077" s="62"/>
      <c r="S1077" s="6"/>
      <c r="T1077" s="6"/>
      <c r="U1077" s="6"/>
      <c r="V1077" s="6"/>
      <c r="W1077" s="6"/>
      <c r="X1077" s="6"/>
      <c r="Y1077" s="6"/>
      <c r="Z1077" s="6"/>
      <c r="AA1077" s="6"/>
      <c r="AB1077" s="6"/>
      <c r="AC1077" s="6"/>
      <c r="AD1077" s="6"/>
      <c r="AE1077" s="6"/>
      <c r="AF1077" s="6"/>
      <c r="AG1077" s="6"/>
      <c r="AH1077" s="6"/>
      <c r="AI1077" s="6"/>
      <c r="AJ1077" s="6"/>
      <c r="AK1077" s="6"/>
      <c r="AL1077" s="6"/>
      <c r="AM1077" s="6"/>
      <c r="AN1077" s="6"/>
      <c r="AO1077" s="6"/>
      <c r="AP1077" s="6"/>
      <c r="AQ1077" s="6"/>
      <c r="AR1077" s="6"/>
      <c r="AS1077" s="6"/>
      <c r="AT1077" s="6"/>
      <c r="AU1077" s="6"/>
      <c r="AV1077" s="6"/>
      <c r="AW1077" s="6"/>
      <c r="AX1077" s="6"/>
      <c r="AY1077" s="6"/>
      <c r="AZ1077" s="6"/>
      <c r="BA1077" s="6"/>
      <c r="BB1077" s="6"/>
      <c r="BC1077" s="6"/>
      <c r="BD1077" s="6"/>
      <c r="BE1077" s="6"/>
      <c r="BF1077" s="6"/>
      <c r="BG1077" s="6"/>
      <c r="BH1077" s="6"/>
      <c r="BI1077" s="6"/>
      <c r="BJ1077" s="6"/>
      <c r="BK1077" s="6"/>
      <c r="BL1077" s="6"/>
      <c r="BM1077" s="6"/>
      <c r="BN1077" s="6"/>
      <c r="BO1077" s="6"/>
      <c r="BP1077" s="6"/>
      <c r="BQ1077" s="6"/>
      <c r="BR1077" s="6"/>
      <c r="BS1077" s="6"/>
      <c r="BT1077" s="6"/>
      <c r="BU1077" s="6"/>
      <c r="BV1077" s="6"/>
      <c r="BW1077" s="6"/>
    </row>
    <row r="1078" spans="1:75" s="9" customFormat="1" ht="14.25" x14ac:dyDescent="0.2">
      <c r="A1078" s="10"/>
      <c r="B1078" s="8"/>
      <c r="R1078" s="62"/>
      <c r="S1078" s="6"/>
      <c r="T1078" s="6"/>
      <c r="U1078" s="6"/>
      <c r="V1078" s="6"/>
      <c r="W1078" s="6"/>
      <c r="X1078" s="6"/>
      <c r="Y1078" s="6"/>
      <c r="Z1078" s="6"/>
      <c r="AA1078" s="6"/>
      <c r="AB1078" s="6"/>
      <c r="AC1078" s="6"/>
      <c r="AD1078" s="6"/>
      <c r="AE1078" s="6"/>
      <c r="AF1078" s="6"/>
      <c r="AG1078" s="6"/>
      <c r="AH1078" s="6"/>
      <c r="AI1078" s="6"/>
      <c r="AJ1078" s="6"/>
      <c r="AK1078" s="6"/>
      <c r="AL1078" s="6"/>
      <c r="AM1078" s="6"/>
      <c r="AN1078" s="6"/>
      <c r="AO1078" s="6"/>
      <c r="AP1078" s="6"/>
      <c r="AQ1078" s="6"/>
      <c r="AR1078" s="6"/>
      <c r="AS1078" s="6"/>
      <c r="AT1078" s="6"/>
      <c r="AU1078" s="6"/>
      <c r="AV1078" s="6"/>
      <c r="AW1078" s="6"/>
      <c r="AX1078" s="6"/>
      <c r="AY1078" s="6"/>
      <c r="AZ1078" s="6"/>
      <c r="BA1078" s="6"/>
      <c r="BB1078" s="6"/>
      <c r="BC1078" s="6"/>
      <c r="BD1078" s="6"/>
      <c r="BE1078" s="6"/>
      <c r="BF1078" s="6"/>
      <c r="BG1078" s="6"/>
      <c r="BH1078" s="6"/>
      <c r="BI1078" s="6"/>
      <c r="BJ1078" s="6"/>
      <c r="BK1078" s="6"/>
      <c r="BL1078" s="6"/>
      <c r="BM1078" s="6"/>
      <c r="BN1078" s="6"/>
      <c r="BO1078" s="6"/>
      <c r="BP1078" s="6"/>
      <c r="BQ1078" s="6"/>
      <c r="BR1078" s="6"/>
      <c r="BS1078" s="6"/>
      <c r="BT1078" s="6"/>
      <c r="BU1078" s="6"/>
      <c r="BV1078" s="6"/>
      <c r="BW1078" s="6"/>
    </row>
    <row r="1079" spans="1:75" s="9" customFormat="1" ht="14.25" x14ac:dyDescent="0.2">
      <c r="A1079" s="10"/>
      <c r="B1079" s="8"/>
      <c r="R1079" s="62"/>
      <c r="S1079" s="6"/>
      <c r="T1079" s="6"/>
      <c r="U1079" s="6"/>
      <c r="V1079" s="6"/>
      <c r="W1079" s="6"/>
      <c r="X1079" s="6"/>
      <c r="Y1079" s="6"/>
      <c r="Z1079" s="6"/>
      <c r="AA1079" s="6"/>
      <c r="AB1079" s="6"/>
      <c r="AC1079" s="6"/>
      <c r="AD1079" s="6"/>
      <c r="AE1079" s="6"/>
      <c r="AF1079" s="6"/>
      <c r="AG1079" s="6"/>
      <c r="AH1079" s="6"/>
      <c r="AI1079" s="6"/>
      <c r="AJ1079" s="6"/>
      <c r="AK1079" s="6"/>
      <c r="AL1079" s="6"/>
      <c r="AM1079" s="6"/>
      <c r="AN1079" s="6"/>
      <c r="AO1079" s="6"/>
      <c r="AP1079" s="6"/>
      <c r="AQ1079" s="6"/>
      <c r="AR1079" s="6"/>
      <c r="AS1079" s="6"/>
      <c r="AT1079" s="6"/>
      <c r="AU1079" s="6"/>
      <c r="AV1079" s="6"/>
      <c r="AW1079" s="6"/>
      <c r="AX1079" s="6"/>
      <c r="AY1079" s="6"/>
      <c r="AZ1079" s="6"/>
      <c r="BA1079" s="6"/>
      <c r="BB1079" s="6"/>
      <c r="BC1079" s="6"/>
      <c r="BD1079" s="6"/>
      <c r="BE1079" s="6"/>
      <c r="BF1079" s="6"/>
      <c r="BG1079" s="6"/>
      <c r="BH1079" s="6"/>
      <c r="BI1079" s="6"/>
      <c r="BJ1079" s="6"/>
      <c r="BK1079" s="6"/>
      <c r="BL1079" s="6"/>
      <c r="BM1079" s="6"/>
      <c r="BN1079" s="6"/>
      <c r="BO1079" s="6"/>
      <c r="BP1079" s="6"/>
      <c r="BQ1079" s="6"/>
      <c r="BR1079" s="6"/>
      <c r="BS1079" s="6"/>
      <c r="BT1079" s="6"/>
      <c r="BU1079" s="6"/>
      <c r="BV1079" s="6"/>
      <c r="BW1079" s="6"/>
    </row>
    <row r="1080" spans="1:75" s="9" customFormat="1" ht="14.25" x14ac:dyDescent="0.2">
      <c r="A1080" s="10"/>
      <c r="B1080" s="8"/>
      <c r="R1080" s="62"/>
      <c r="S1080" s="6"/>
      <c r="T1080" s="6"/>
      <c r="U1080" s="6"/>
      <c r="V1080" s="6"/>
      <c r="W1080" s="6"/>
      <c r="X1080" s="6"/>
      <c r="Y1080" s="6"/>
      <c r="Z1080" s="6"/>
      <c r="AA1080" s="6"/>
      <c r="AB1080" s="6"/>
      <c r="AC1080" s="6"/>
      <c r="AD1080" s="6"/>
      <c r="AE1080" s="6"/>
      <c r="AF1080" s="6"/>
      <c r="AG1080" s="6"/>
      <c r="AH1080" s="6"/>
      <c r="AI1080" s="6"/>
      <c r="AJ1080" s="6"/>
      <c r="AK1080" s="6"/>
      <c r="AL1080" s="6"/>
      <c r="AM1080" s="6"/>
      <c r="AN1080" s="6"/>
      <c r="AO1080" s="6"/>
      <c r="AP1080" s="6"/>
      <c r="AQ1080" s="6"/>
      <c r="AR1080" s="6"/>
      <c r="AS1080" s="6"/>
      <c r="AT1080" s="6"/>
      <c r="AU1080" s="6"/>
      <c r="AV1080" s="6"/>
      <c r="AW1080" s="6"/>
      <c r="AX1080" s="6"/>
      <c r="AY1080" s="6"/>
      <c r="AZ1080" s="6"/>
      <c r="BA1080" s="6"/>
      <c r="BB1080" s="6"/>
      <c r="BC1080" s="6"/>
      <c r="BD1080" s="6"/>
      <c r="BE1080" s="6"/>
      <c r="BF1080" s="6"/>
      <c r="BG1080" s="6"/>
      <c r="BH1080" s="6"/>
      <c r="BI1080" s="6"/>
      <c r="BJ1080" s="6"/>
      <c r="BK1080" s="6"/>
      <c r="BL1080" s="6"/>
      <c r="BM1080" s="6"/>
      <c r="BN1080" s="6"/>
      <c r="BO1080" s="6"/>
      <c r="BP1080" s="6"/>
      <c r="BQ1080" s="6"/>
      <c r="BR1080" s="6"/>
      <c r="BS1080" s="6"/>
      <c r="BT1080" s="6"/>
      <c r="BU1080" s="6"/>
      <c r="BV1080" s="6"/>
      <c r="BW1080" s="6"/>
    </row>
    <row r="1081" spans="1:75" s="9" customFormat="1" ht="14.25" x14ac:dyDescent="0.2">
      <c r="A1081" s="10"/>
      <c r="B1081" s="8"/>
      <c r="R1081" s="62"/>
      <c r="S1081" s="6"/>
      <c r="T1081" s="6"/>
      <c r="U1081" s="6"/>
      <c r="V1081" s="6"/>
      <c r="W1081" s="6"/>
      <c r="X1081" s="6"/>
      <c r="Y1081" s="6"/>
      <c r="Z1081" s="6"/>
      <c r="AA1081" s="6"/>
      <c r="AB1081" s="6"/>
      <c r="AC1081" s="6"/>
      <c r="AD1081" s="6"/>
      <c r="AE1081" s="6"/>
      <c r="AF1081" s="6"/>
      <c r="AG1081" s="6"/>
      <c r="AH1081" s="6"/>
      <c r="AI1081" s="6"/>
      <c r="AJ1081" s="6"/>
      <c r="AK1081" s="6"/>
      <c r="AL1081" s="6"/>
      <c r="AM1081" s="6"/>
      <c r="AN1081" s="6"/>
      <c r="AO1081" s="6"/>
      <c r="AP1081" s="6"/>
      <c r="AQ1081" s="6"/>
      <c r="AR1081" s="6"/>
      <c r="AS1081" s="6"/>
      <c r="AT1081" s="6"/>
      <c r="AU1081" s="6"/>
      <c r="AV1081" s="6"/>
      <c r="AW1081" s="6"/>
      <c r="AX1081" s="6"/>
      <c r="AY1081" s="6"/>
      <c r="AZ1081" s="6"/>
      <c r="BA1081" s="6"/>
      <c r="BB1081" s="6"/>
      <c r="BC1081" s="6"/>
      <c r="BD1081" s="6"/>
      <c r="BE1081" s="6"/>
      <c r="BF1081" s="6"/>
      <c r="BG1081" s="6"/>
      <c r="BH1081" s="6"/>
      <c r="BI1081" s="6"/>
      <c r="BJ1081" s="6"/>
      <c r="BK1081" s="6"/>
      <c r="BL1081" s="6"/>
      <c r="BM1081" s="6"/>
      <c r="BN1081" s="6"/>
      <c r="BO1081" s="6"/>
      <c r="BP1081" s="6"/>
      <c r="BQ1081" s="6"/>
      <c r="BR1081" s="6"/>
      <c r="BS1081" s="6"/>
      <c r="BT1081" s="6"/>
      <c r="BU1081" s="6"/>
      <c r="BV1081" s="6"/>
      <c r="BW1081" s="6"/>
    </row>
    <row r="1082" spans="1:75" s="9" customFormat="1" ht="14.25" x14ac:dyDescent="0.2">
      <c r="A1082" s="10"/>
      <c r="B1082" s="8"/>
      <c r="R1082" s="62"/>
      <c r="S1082" s="6"/>
      <c r="T1082" s="6"/>
      <c r="U1082" s="6"/>
      <c r="V1082" s="6"/>
      <c r="W1082" s="6"/>
      <c r="X1082" s="6"/>
      <c r="Y1082" s="6"/>
      <c r="Z1082" s="6"/>
      <c r="AA1082" s="6"/>
      <c r="AB1082" s="6"/>
      <c r="AC1082" s="6"/>
      <c r="AD1082" s="6"/>
      <c r="AE1082" s="6"/>
      <c r="AF1082" s="6"/>
      <c r="AG1082" s="6"/>
      <c r="AH1082" s="6"/>
      <c r="AI1082" s="6"/>
      <c r="AJ1082" s="6"/>
      <c r="AK1082" s="6"/>
      <c r="AL1082" s="6"/>
      <c r="AM1082" s="6"/>
      <c r="AN1082" s="6"/>
      <c r="AO1082" s="6"/>
      <c r="AP1082" s="6"/>
      <c r="AQ1082" s="6"/>
      <c r="AR1082" s="6"/>
      <c r="AS1082" s="6"/>
      <c r="AT1082" s="6"/>
      <c r="AU1082" s="6"/>
      <c r="AV1082" s="6"/>
      <c r="AW1082" s="6"/>
      <c r="AX1082" s="6"/>
      <c r="AY1082" s="6"/>
      <c r="AZ1082" s="6"/>
      <c r="BA1082" s="6"/>
      <c r="BB1082" s="6"/>
      <c r="BC1082" s="6"/>
      <c r="BD1082" s="6"/>
      <c r="BE1082" s="6"/>
      <c r="BF1082" s="6"/>
      <c r="BG1082" s="6"/>
      <c r="BH1082" s="6"/>
      <c r="BI1082" s="6"/>
      <c r="BJ1082" s="6"/>
      <c r="BK1082" s="6"/>
      <c r="BL1082" s="6"/>
      <c r="BM1082" s="6"/>
      <c r="BN1082" s="6"/>
      <c r="BO1082" s="6"/>
      <c r="BP1082" s="6"/>
      <c r="BQ1082" s="6"/>
      <c r="BR1082" s="6"/>
      <c r="BS1082" s="6"/>
      <c r="BT1082" s="6"/>
      <c r="BU1082" s="6"/>
      <c r="BV1082" s="6"/>
      <c r="BW1082" s="6"/>
    </row>
    <row r="1083" spans="1:75" s="9" customFormat="1" ht="14.25" x14ac:dyDescent="0.2">
      <c r="A1083" s="10"/>
      <c r="B1083" s="8"/>
      <c r="R1083" s="62"/>
      <c r="S1083" s="6"/>
      <c r="T1083" s="6"/>
      <c r="U1083" s="6"/>
      <c r="V1083" s="6"/>
      <c r="W1083" s="6"/>
      <c r="X1083" s="6"/>
      <c r="Y1083" s="6"/>
      <c r="Z1083" s="6"/>
      <c r="AA1083" s="6"/>
      <c r="AB1083" s="6"/>
      <c r="AC1083" s="6"/>
      <c r="AD1083" s="6"/>
      <c r="AE1083" s="6"/>
      <c r="AF1083" s="6"/>
      <c r="AG1083" s="6"/>
      <c r="AH1083" s="6"/>
      <c r="AI1083" s="6"/>
      <c r="AJ1083" s="6"/>
      <c r="AK1083" s="6"/>
      <c r="AL1083" s="6"/>
      <c r="AM1083" s="6"/>
      <c r="AN1083" s="6"/>
      <c r="AO1083" s="6"/>
      <c r="AP1083" s="6"/>
      <c r="AQ1083" s="6"/>
      <c r="AR1083" s="6"/>
      <c r="AS1083" s="6"/>
      <c r="AT1083" s="6"/>
      <c r="AU1083" s="6"/>
      <c r="AV1083" s="6"/>
      <c r="AW1083" s="6"/>
      <c r="AX1083" s="6"/>
      <c r="AY1083" s="6"/>
      <c r="AZ1083" s="6"/>
      <c r="BA1083" s="6"/>
      <c r="BB1083" s="6"/>
      <c r="BC1083" s="6"/>
      <c r="BD1083" s="6"/>
      <c r="BE1083" s="6"/>
      <c r="BF1083" s="6"/>
      <c r="BG1083" s="6"/>
      <c r="BH1083" s="6"/>
      <c r="BI1083" s="6"/>
      <c r="BJ1083" s="6"/>
      <c r="BK1083" s="6"/>
      <c r="BL1083" s="6"/>
      <c r="BM1083" s="6"/>
      <c r="BN1083" s="6"/>
      <c r="BO1083" s="6"/>
      <c r="BP1083" s="6"/>
      <c r="BQ1083" s="6"/>
      <c r="BR1083" s="6"/>
      <c r="BS1083" s="6"/>
      <c r="BT1083" s="6"/>
      <c r="BU1083" s="6"/>
      <c r="BV1083" s="6"/>
      <c r="BW1083" s="6"/>
    </row>
    <row r="1084" spans="1:75" s="9" customFormat="1" ht="14.25" x14ac:dyDescent="0.2">
      <c r="A1084" s="10"/>
      <c r="B1084" s="8"/>
      <c r="R1084" s="62"/>
      <c r="S1084" s="6"/>
      <c r="T1084" s="6"/>
      <c r="U1084" s="6"/>
      <c r="V1084" s="6"/>
      <c r="W1084" s="6"/>
      <c r="X1084" s="6"/>
      <c r="Y1084" s="6"/>
      <c r="Z1084" s="6"/>
      <c r="AA1084" s="6"/>
      <c r="AB1084" s="6"/>
      <c r="AC1084" s="6"/>
      <c r="AD1084" s="6"/>
      <c r="AE1084" s="6"/>
      <c r="AF1084" s="6"/>
      <c r="AG1084" s="6"/>
      <c r="AH1084" s="6"/>
      <c r="AI1084" s="6"/>
      <c r="AJ1084" s="6"/>
      <c r="AK1084" s="6"/>
      <c r="AL1084" s="6"/>
      <c r="AM1084" s="6"/>
      <c r="AN1084" s="6"/>
      <c r="AO1084" s="6"/>
      <c r="AP1084" s="6"/>
      <c r="AQ1084" s="6"/>
      <c r="AR1084" s="6"/>
      <c r="AS1084" s="6"/>
      <c r="AT1084" s="6"/>
      <c r="AU1084" s="6"/>
      <c r="AV1084" s="6"/>
      <c r="AW1084" s="6"/>
      <c r="AX1084" s="6"/>
      <c r="AY1084" s="6"/>
      <c r="AZ1084" s="6"/>
      <c r="BA1084" s="6"/>
      <c r="BB1084" s="6"/>
      <c r="BC1084" s="6"/>
      <c r="BD1084" s="6"/>
      <c r="BE1084" s="6"/>
      <c r="BF1084" s="6"/>
      <c r="BG1084" s="6"/>
      <c r="BH1084" s="6"/>
      <c r="BI1084" s="6"/>
      <c r="BJ1084" s="6"/>
      <c r="BK1084" s="6"/>
      <c r="BL1084" s="6"/>
      <c r="BM1084" s="6"/>
      <c r="BN1084" s="6"/>
      <c r="BO1084" s="6"/>
      <c r="BP1084" s="6"/>
      <c r="BQ1084" s="6"/>
      <c r="BR1084" s="6"/>
      <c r="BS1084" s="6"/>
      <c r="BT1084" s="6"/>
      <c r="BU1084" s="6"/>
      <c r="BV1084" s="6"/>
      <c r="BW1084" s="6"/>
    </row>
    <row r="1085" spans="1:75" s="9" customFormat="1" ht="14.25" x14ac:dyDescent="0.2">
      <c r="A1085" s="10"/>
      <c r="B1085" s="8"/>
      <c r="R1085" s="62"/>
      <c r="S1085" s="6"/>
      <c r="T1085" s="6"/>
      <c r="U1085" s="6"/>
      <c r="V1085" s="6"/>
      <c r="W1085" s="6"/>
      <c r="X1085" s="6"/>
      <c r="Y1085" s="6"/>
      <c r="Z1085" s="6"/>
      <c r="AA1085" s="6"/>
      <c r="AB1085" s="6"/>
      <c r="AC1085" s="6"/>
      <c r="AD1085" s="6"/>
      <c r="AE1085" s="6"/>
      <c r="AF1085" s="6"/>
      <c r="AG1085" s="6"/>
      <c r="AH1085" s="6"/>
      <c r="AI1085" s="6"/>
      <c r="AJ1085" s="6"/>
      <c r="AK1085" s="6"/>
      <c r="AL1085" s="6"/>
      <c r="AM1085" s="6"/>
      <c r="AN1085" s="6"/>
      <c r="AO1085" s="6"/>
      <c r="AP1085" s="6"/>
      <c r="AQ1085" s="6"/>
      <c r="AR1085" s="6"/>
      <c r="AS1085" s="6"/>
      <c r="AT1085" s="6"/>
      <c r="AU1085" s="6"/>
      <c r="AV1085" s="6"/>
      <c r="AW1085" s="6"/>
      <c r="AX1085" s="6"/>
      <c r="AY1085" s="6"/>
      <c r="AZ1085" s="6"/>
      <c r="BA1085" s="6"/>
      <c r="BB1085" s="6"/>
      <c r="BC1085" s="6"/>
      <c r="BD1085" s="6"/>
      <c r="BE1085" s="6"/>
      <c r="BF1085" s="6"/>
      <c r="BG1085" s="6"/>
      <c r="BH1085" s="6"/>
      <c r="BI1085" s="6"/>
      <c r="BJ1085" s="6"/>
      <c r="BK1085" s="6"/>
      <c r="BL1085" s="6"/>
      <c r="BM1085" s="6"/>
      <c r="BN1085" s="6"/>
      <c r="BO1085" s="6"/>
      <c r="BP1085" s="6"/>
      <c r="BQ1085" s="6"/>
      <c r="BR1085" s="6"/>
      <c r="BS1085" s="6"/>
      <c r="BT1085" s="6"/>
      <c r="BU1085" s="6"/>
      <c r="BV1085" s="6"/>
      <c r="BW1085" s="6"/>
    </row>
    <row r="1086" spans="1:75" s="9" customFormat="1" ht="14.25" x14ac:dyDescent="0.2">
      <c r="A1086" s="10"/>
      <c r="B1086" s="8"/>
      <c r="R1086" s="62"/>
      <c r="S1086" s="6"/>
      <c r="T1086" s="6"/>
      <c r="U1086" s="6"/>
      <c r="V1086" s="6"/>
      <c r="W1086" s="6"/>
      <c r="X1086" s="6"/>
      <c r="Y1086" s="6"/>
      <c r="Z1086" s="6"/>
      <c r="AA1086" s="6"/>
      <c r="AB1086" s="6"/>
      <c r="AC1086" s="6"/>
      <c r="AD1086" s="6"/>
      <c r="AE1086" s="6"/>
      <c r="AF1086" s="6"/>
      <c r="AG1086" s="6"/>
      <c r="AH1086" s="6"/>
      <c r="AI1086" s="6"/>
      <c r="AJ1086" s="6"/>
      <c r="AK1086" s="6"/>
      <c r="AL1086" s="6"/>
      <c r="AM1086" s="6"/>
      <c r="AN1086" s="6"/>
      <c r="AO1086" s="6"/>
      <c r="AP1086" s="6"/>
      <c r="AQ1086" s="6"/>
      <c r="AR1086" s="6"/>
      <c r="AS1086" s="6"/>
      <c r="AT1086" s="6"/>
      <c r="AU1086" s="6"/>
      <c r="AV1086" s="6"/>
      <c r="AW1086" s="6"/>
      <c r="AX1086" s="6"/>
      <c r="AY1086" s="6"/>
      <c r="AZ1086" s="6"/>
      <c r="BA1086" s="6"/>
      <c r="BB1086" s="6"/>
      <c r="BC1086" s="6"/>
      <c r="BD1086" s="6"/>
      <c r="BE1086" s="6"/>
      <c r="BF1086" s="6"/>
      <c r="BG1086" s="6"/>
      <c r="BH1086" s="6"/>
      <c r="BI1086" s="6"/>
      <c r="BJ1086" s="6"/>
      <c r="BK1086" s="6"/>
      <c r="BL1086" s="6"/>
      <c r="BM1086" s="6"/>
      <c r="BN1086" s="6"/>
      <c r="BO1086" s="6"/>
      <c r="BP1086" s="6"/>
      <c r="BQ1086" s="6"/>
      <c r="BR1086" s="6"/>
      <c r="BS1086" s="6"/>
      <c r="BT1086" s="6"/>
      <c r="BU1086" s="6"/>
      <c r="BV1086" s="6"/>
      <c r="BW1086" s="6"/>
    </row>
    <row r="1087" spans="1:75" s="9" customFormat="1" ht="14.25" x14ac:dyDescent="0.2">
      <c r="A1087" s="10"/>
      <c r="B1087" s="8"/>
      <c r="R1087" s="62"/>
      <c r="S1087" s="6"/>
      <c r="T1087" s="6"/>
      <c r="U1087" s="6"/>
      <c r="V1087" s="6"/>
      <c r="W1087" s="6"/>
      <c r="X1087" s="6"/>
      <c r="Y1087" s="6"/>
      <c r="Z1087" s="6"/>
      <c r="AA1087" s="6"/>
      <c r="AB1087" s="6"/>
      <c r="AC1087" s="6"/>
      <c r="AD1087" s="6"/>
      <c r="AE1087" s="6"/>
      <c r="AF1087" s="6"/>
      <c r="AG1087" s="6"/>
      <c r="AH1087" s="6"/>
      <c r="AI1087" s="6"/>
      <c r="AJ1087" s="6"/>
      <c r="AK1087" s="6"/>
      <c r="AL1087" s="6"/>
      <c r="AM1087" s="6"/>
      <c r="AN1087" s="6"/>
      <c r="AO1087" s="6"/>
      <c r="AP1087" s="6"/>
      <c r="AQ1087" s="6"/>
      <c r="AR1087" s="6"/>
      <c r="AS1087" s="6"/>
      <c r="AT1087" s="6"/>
      <c r="AU1087" s="6"/>
      <c r="AV1087" s="6"/>
      <c r="AW1087" s="6"/>
      <c r="AX1087" s="6"/>
      <c r="AY1087" s="6"/>
      <c r="AZ1087" s="6"/>
      <c r="BA1087" s="6"/>
      <c r="BB1087" s="6"/>
      <c r="BC1087" s="6"/>
      <c r="BD1087" s="6"/>
      <c r="BE1087" s="6"/>
      <c r="BF1087" s="6"/>
      <c r="BG1087" s="6"/>
      <c r="BH1087" s="6"/>
      <c r="BI1087" s="6"/>
      <c r="BJ1087" s="6"/>
      <c r="BK1087" s="6"/>
      <c r="BL1087" s="6"/>
      <c r="BM1087" s="6"/>
      <c r="BN1087" s="6"/>
      <c r="BO1087" s="6"/>
      <c r="BP1087" s="6"/>
      <c r="BQ1087" s="6"/>
      <c r="BR1087" s="6"/>
      <c r="BS1087" s="6"/>
      <c r="BT1087" s="6"/>
      <c r="BU1087" s="6"/>
      <c r="BV1087" s="6"/>
      <c r="BW1087" s="6"/>
    </row>
    <row r="1088" spans="1:75" s="9" customFormat="1" ht="14.25" x14ac:dyDescent="0.2">
      <c r="A1088" s="10"/>
      <c r="B1088" s="8"/>
      <c r="R1088" s="62"/>
      <c r="S1088" s="6"/>
      <c r="T1088" s="6"/>
      <c r="U1088" s="6"/>
      <c r="V1088" s="6"/>
      <c r="W1088" s="6"/>
      <c r="X1088" s="6"/>
      <c r="Y1088" s="6"/>
      <c r="Z1088" s="6"/>
      <c r="AA1088" s="6"/>
      <c r="AB1088" s="6"/>
      <c r="AC1088" s="6"/>
      <c r="AD1088" s="6"/>
      <c r="AE1088" s="6"/>
      <c r="AF1088" s="6"/>
      <c r="AG1088" s="6"/>
      <c r="AH1088" s="6"/>
      <c r="AI1088" s="6"/>
      <c r="AJ1088" s="6"/>
      <c r="AK1088" s="6"/>
      <c r="AL1088" s="6"/>
      <c r="AM1088" s="6"/>
      <c r="AN1088" s="6"/>
      <c r="AO1088" s="6"/>
      <c r="AP1088" s="6"/>
      <c r="AQ1088" s="6"/>
      <c r="AR1088" s="6"/>
      <c r="AS1088" s="6"/>
      <c r="AT1088" s="6"/>
      <c r="AU1088" s="6"/>
      <c r="AV1088" s="6"/>
      <c r="AW1088" s="6"/>
      <c r="AX1088" s="6"/>
      <c r="AY1088" s="6"/>
      <c r="AZ1088" s="6"/>
      <c r="BA1088" s="6"/>
      <c r="BB1088" s="6"/>
      <c r="BC1088" s="6"/>
      <c r="BD1088" s="6"/>
      <c r="BE1088" s="6"/>
      <c r="BF1088" s="6"/>
      <c r="BG1088" s="6"/>
      <c r="BH1088" s="6"/>
      <c r="BI1088" s="6"/>
      <c r="BJ1088" s="6"/>
      <c r="BK1088" s="6"/>
      <c r="BL1088" s="6"/>
      <c r="BM1088" s="6"/>
      <c r="BN1088" s="6"/>
      <c r="BO1088" s="6"/>
      <c r="BP1088" s="6"/>
      <c r="BQ1088" s="6"/>
      <c r="BR1088" s="6"/>
      <c r="BS1088" s="6"/>
      <c r="BT1088" s="6"/>
      <c r="BU1088" s="6"/>
      <c r="BV1088" s="6"/>
      <c r="BW1088" s="6"/>
    </row>
    <row r="1089" spans="1:75" s="9" customFormat="1" ht="14.25" x14ac:dyDescent="0.2">
      <c r="A1089" s="10"/>
      <c r="B1089" s="8"/>
      <c r="R1089" s="62"/>
      <c r="S1089" s="6"/>
      <c r="T1089" s="6"/>
      <c r="U1089" s="6"/>
      <c r="V1089" s="6"/>
      <c r="W1089" s="6"/>
      <c r="X1089" s="6"/>
      <c r="Y1089" s="6"/>
      <c r="Z1089" s="6"/>
      <c r="AA1089" s="6"/>
      <c r="AB1089" s="6"/>
      <c r="AC1089" s="6"/>
      <c r="AD1089" s="6"/>
      <c r="AE1089" s="6"/>
      <c r="AF1089" s="6"/>
      <c r="AG1089" s="6"/>
      <c r="AH1089" s="6"/>
      <c r="AI1089" s="6"/>
      <c r="AJ1089" s="6"/>
      <c r="AK1089" s="6"/>
      <c r="AL1089" s="6"/>
      <c r="AM1089" s="6"/>
      <c r="AN1089" s="6"/>
      <c r="AO1089" s="6"/>
      <c r="AP1089" s="6"/>
      <c r="AQ1089" s="6"/>
      <c r="AR1089" s="6"/>
      <c r="AS1089" s="6"/>
      <c r="AT1089" s="6"/>
      <c r="AU1089" s="6"/>
      <c r="AV1089" s="6"/>
      <c r="AW1089" s="6"/>
      <c r="AX1089" s="6"/>
      <c r="AY1089" s="6"/>
      <c r="AZ1089" s="6"/>
      <c r="BA1089" s="6"/>
      <c r="BB1089" s="6"/>
      <c r="BC1089" s="6"/>
      <c r="BD1089" s="6"/>
      <c r="BE1089" s="6"/>
      <c r="BF1089" s="6"/>
      <c r="BG1089" s="6"/>
      <c r="BH1089" s="6"/>
      <c r="BI1089" s="6"/>
      <c r="BJ1089" s="6"/>
      <c r="BK1089" s="6"/>
      <c r="BL1089" s="6"/>
      <c r="BM1089" s="6"/>
      <c r="BN1089" s="6"/>
      <c r="BO1089" s="6"/>
      <c r="BP1089" s="6"/>
      <c r="BQ1089" s="6"/>
      <c r="BR1089" s="6"/>
      <c r="BS1089" s="6"/>
      <c r="BT1089" s="6"/>
      <c r="BU1089" s="6"/>
      <c r="BV1089" s="6"/>
      <c r="BW1089" s="6"/>
    </row>
    <row r="1090" spans="1:75" s="9" customFormat="1" ht="14.25" x14ac:dyDescent="0.2">
      <c r="A1090" s="10"/>
      <c r="B1090" s="8"/>
      <c r="R1090" s="62"/>
      <c r="S1090" s="6"/>
      <c r="T1090" s="6"/>
      <c r="U1090" s="6"/>
      <c r="V1090" s="6"/>
      <c r="W1090" s="6"/>
      <c r="X1090" s="6"/>
      <c r="Y1090" s="6"/>
      <c r="Z1090" s="6"/>
      <c r="AA1090" s="6"/>
      <c r="AB1090" s="6"/>
      <c r="AC1090" s="6"/>
      <c r="AD1090" s="6"/>
      <c r="AE1090" s="6"/>
      <c r="AF1090" s="6"/>
      <c r="AG1090" s="6"/>
      <c r="AH1090" s="6"/>
      <c r="AI1090" s="6"/>
      <c r="AJ1090" s="6"/>
      <c r="AK1090" s="6"/>
      <c r="AL1090" s="6"/>
      <c r="AM1090" s="6"/>
      <c r="AN1090" s="6"/>
      <c r="AO1090" s="6"/>
      <c r="AP1090" s="6"/>
      <c r="AQ1090" s="6"/>
      <c r="AR1090" s="6"/>
      <c r="AS1090" s="6"/>
      <c r="AT1090" s="6"/>
      <c r="AU1090" s="6"/>
      <c r="AV1090" s="6"/>
      <c r="AW1090" s="6"/>
      <c r="AX1090" s="6"/>
      <c r="AY1090" s="6"/>
      <c r="AZ1090" s="6"/>
      <c r="BA1090" s="6"/>
      <c r="BB1090" s="6"/>
      <c r="BC1090" s="6"/>
      <c r="BD1090" s="6"/>
      <c r="BE1090" s="6"/>
      <c r="BF1090" s="6"/>
      <c r="BG1090" s="6"/>
      <c r="BH1090" s="6"/>
      <c r="BI1090" s="6"/>
      <c r="BJ1090" s="6"/>
      <c r="BK1090" s="6"/>
      <c r="BL1090" s="6"/>
      <c r="BM1090" s="6"/>
      <c r="BN1090" s="6"/>
      <c r="BO1090" s="6"/>
      <c r="BP1090" s="6"/>
      <c r="BQ1090" s="6"/>
      <c r="BR1090" s="6"/>
      <c r="BS1090" s="6"/>
      <c r="BT1090" s="6"/>
      <c r="BU1090" s="6"/>
      <c r="BV1090" s="6"/>
      <c r="BW1090" s="6"/>
    </row>
    <row r="1091" spans="1:75" s="9" customFormat="1" ht="14.25" x14ac:dyDescent="0.2">
      <c r="A1091" s="10"/>
      <c r="B1091" s="8"/>
      <c r="R1091" s="62"/>
      <c r="S1091" s="6"/>
      <c r="T1091" s="6"/>
      <c r="U1091" s="6"/>
      <c r="V1091" s="6"/>
      <c r="W1091" s="6"/>
      <c r="X1091" s="6"/>
      <c r="Y1091" s="6"/>
      <c r="Z1091" s="6"/>
      <c r="AA1091" s="6"/>
      <c r="AB1091" s="6"/>
      <c r="AC1091" s="6"/>
      <c r="AD1091" s="6"/>
      <c r="AE1091" s="6"/>
      <c r="AF1091" s="6"/>
      <c r="AG1091" s="6"/>
      <c r="AH1091" s="6"/>
      <c r="AI1091" s="6"/>
      <c r="AJ1091" s="6"/>
      <c r="AK1091" s="6"/>
      <c r="AL1091" s="6"/>
      <c r="AM1091" s="6"/>
      <c r="AN1091" s="6"/>
      <c r="AO1091" s="6"/>
      <c r="AP1091" s="6"/>
      <c r="AQ1091" s="6"/>
      <c r="AR1091" s="6"/>
      <c r="AS1091" s="6"/>
      <c r="AT1091" s="6"/>
      <c r="AU1091" s="6"/>
      <c r="AV1091" s="6"/>
      <c r="AW1091" s="6"/>
      <c r="AX1091" s="6"/>
      <c r="AY1091" s="6"/>
      <c r="AZ1091" s="6"/>
      <c r="BA1091" s="6"/>
      <c r="BB1091" s="6"/>
      <c r="BC1091" s="6"/>
      <c r="BD1091" s="6"/>
      <c r="BE1091" s="6"/>
      <c r="BF1091" s="6"/>
      <c r="BG1091" s="6"/>
      <c r="BH1091" s="6"/>
      <c r="BI1091" s="6"/>
      <c r="BJ1091" s="6"/>
      <c r="BK1091" s="6"/>
      <c r="BL1091" s="6"/>
      <c r="BM1091" s="6"/>
      <c r="BN1091" s="6"/>
      <c r="BO1091" s="6"/>
      <c r="BP1091" s="6"/>
      <c r="BQ1091" s="6"/>
      <c r="BR1091" s="6"/>
      <c r="BS1091" s="6"/>
      <c r="BT1091" s="6"/>
      <c r="BU1091" s="6"/>
      <c r="BV1091" s="6"/>
      <c r="BW1091" s="6"/>
    </row>
    <row r="1092" spans="1:75" s="9" customFormat="1" ht="14.25" x14ac:dyDescent="0.2">
      <c r="A1092" s="10"/>
      <c r="B1092" s="8"/>
      <c r="R1092" s="62"/>
      <c r="S1092" s="6"/>
      <c r="T1092" s="6"/>
      <c r="U1092" s="6"/>
      <c r="V1092" s="6"/>
      <c r="W1092" s="6"/>
      <c r="X1092" s="6"/>
      <c r="Y1092" s="6"/>
      <c r="Z1092" s="6"/>
      <c r="AA1092" s="6"/>
      <c r="AB1092" s="6"/>
      <c r="AC1092" s="6"/>
      <c r="AD1092" s="6"/>
      <c r="AE1092" s="6"/>
      <c r="AF1092" s="6"/>
      <c r="AG1092" s="6"/>
      <c r="AH1092" s="6"/>
      <c r="AI1092" s="6"/>
      <c r="AJ1092" s="6"/>
      <c r="AK1092" s="6"/>
      <c r="AL1092" s="6"/>
      <c r="AM1092" s="6"/>
      <c r="AN1092" s="6"/>
      <c r="AO1092" s="6"/>
      <c r="AP1092" s="6"/>
      <c r="AQ1092" s="6"/>
      <c r="AR1092" s="6"/>
      <c r="AS1092" s="6"/>
      <c r="AT1092" s="6"/>
      <c r="AU1092" s="6"/>
      <c r="AV1092" s="6"/>
      <c r="AW1092" s="6"/>
      <c r="AX1092" s="6"/>
      <c r="AY1092" s="6"/>
      <c r="AZ1092" s="6"/>
      <c r="BA1092" s="6"/>
      <c r="BB1092" s="6"/>
      <c r="BC1092" s="6"/>
      <c r="BD1092" s="6"/>
      <c r="BE1092" s="6"/>
      <c r="BF1092" s="6"/>
      <c r="BG1092" s="6"/>
      <c r="BH1092" s="6"/>
      <c r="BI1092" s="6"/>
      <c r="BJ1092" s="6"/>
      <c r="BK1092" s="6"/>
      <c r="BL1092" s="6"/>
      <c r="BM1092" s="6"/>
      <c r="BN1092" s="6"/>
      <c r="BO1092" s="6"/>
      <c r="BP1092" s="6"/>
      <c r="BQ1092" s="6"/>
      <c r="BR1092" s="6"/>
      <c r="BS1092" s="6"/>
      <c r="BT1092" s="6"/>
      <c r="BU1092" s="6"/>
      <c r="BV1092" s="6"/>
      <c r="BW1092" s="6"/>
    </row>
    <row r="1093" spans="1:75" s="9" customFormat="1" ht="14.25" x14ac:dyDescent="0.2">
      <c r="A1093" s="10"/>
      <c r="B1093" s="8"/>
      <c r="R1093" s="62"/>
      <c r="S1093" s="6"/>
      <c r="T1093" s="6"/>
      <c r="U1093" s="6"/>
      <c r="V1093" s="6"/>
      <c r="W1093" s="6"/>
      <c r="X1093" s="6"/>
      <c r="Y1093" s="6"/>
      <c r="Z1093" s="6"/>
      <c r="AA1093" s="6"/>
      <c r="AB1093" s="6"/>
      <c r="AC1093" s="6"/>
      <c r="AD1093" s="6"/>
      <c r="AE1093" s="6"/>
      <c r="AF1093" s="6"/>
      <c r="AG1093" s="6"/>
      <c r="AH1093" s="6"/>
      <c r="AI1093" s="6"/>
      <c r="AJ1093" s="6"/>
      <c r="AK1093" s="6"/>
      <c r="AL1093" s="6"/>
      <c r="AM1093" s="6"/>
      <c r="AN1093" s="6"/>
      <c r="AO1093" s="6"/>
      <c r="AP1093" s="6"/>
      <c r="AQ1093" s="6"/>
      <c r="AR1093" s="6"/>
      <c r="AS1093" s="6"/>
      <c r="AT1093" s="6"/>
      <c r="AU1093" s="6"/>
      <c r="AV1093" s="6"/>
      <c r="AW1093" s="6"/>
      <c r="AX1093" s="6"/>
      <c r="AY1093" s="6"/>
      <c r="AZ1093" s="6"/>
      <c r="BA1093" s="6"/>
      <c r="BB1093" s="6"/>
      <c r="BC1093" s="6"/>
      <c r="BD1093" s="6"/>
      <c r="BE1093" s="6"/>
      <c r="BF1093" s="6"/>
      <c r="BG1093" s="6"/>
      <c r="BH1093" s="6"/>
      <c r="BI1093" s="6"/>
      <c r="BJ1093" s="6"/>
      <c r="BK1093" s="6"/>
      <c r="BL1093" s="6"/>
      <c r="BM1093" s="6"/>
      <c r="BN1093" s="6"/>
      <c r="BO1093" s="6"/>
      <c r="BP1093" s="6"/>
      <c r="BQ1093" s="6"/>
      <c r="BR1093" s="6"/>
      <c r="BS1093" s="6"/>
      <c r="BT1093" s="6"/>
      <c r="BU1093" s="6"/>
      <c r="BV1093" s="6"/>
      <c r="BW1093" s="6"/>
    </row>
    <row r="1094" spans="1:75" s="9" customFormat="1" ht="14.25" x14ac:dyDescent="0.2">
      <c r="A1094" s="10"/>
      <c r="B1094" s="8"/>
      <c r="R1094" s="62"/>
      <c r="S1094" s="6"/>
      <c r="T1094" s="6"/>
      <c r="U1094" s="6"/>
      <c r="V1094" s="6"/>
      <c r="W1094" s="6"/>
      <c r="X1094" s="6"/>
      <c r="Y1094" s="6"/>
      <c r="Z1094" s="6"/>
      <c r="AA1094" s="6"/>
      <c r="AB1094" s="6"/>
      <c r="AC1094" s="6"/>
      <c r="AD1094" s="6"/>
      <c r="AE1094" s="6"/>
      <c r="AF1094" s="6"/>
      <c r="AG1094" s="6"/>
      <c r="AH1094" s="6"/>
      <c r="AI1094" s="6"/>
      <c r="AJ1094" s="6"/>
      <c r="AK1094" s="6"/>
      <c r="AL1094" s="6"/>
      <c r="AM1094" s="6"/>
      <c r="AN1094" s="6"/>
      <c r="AO1094" s="6"/>
      <c r="AP1094" s="6"/>
      <c r="AQ1094" s="6"/>
      <c r="AR1094" s="6"/>
      <c r="AS1094" s="6"/>
      <c r="AT1094" s="6"/>
      <c r="AU1094" s="6"/>
      <c r="AV1094" s="6"/>
      <c r="AW1094" s="6"/>
      <c r="AX1094" s="6"/>
      <c r="AY1094" s="6"/>
      <c r="AZ1094" s="6"/>
      <c r="BA1094" s="6"/>
      <c r="BB1094" s="6"/>
      <c r="BC1094" s="6"/>
      <c r="BD1094" s="6"/>
      <c r="BE1094" s="6"/>
      <c r="BF1094" s="6"/>
      <c r="BG1094" s="6"/>
      <c r="BH1094" s="6"/>
      <c r="BI1094" s="6"/>
      <c r="BJ1094" s="6"/>
      <c r="BK1094" s="6"/>
      <c r="BL1094" s="6"/>
      <c r="BM1094" s="6"/>
      <c r="BN1094" s="6"/>
      <c r="BO1094" s="6"/>
      <c r="BP1094" s="6"/>
      <c r="BQ1094" s="6"/>
      <c r="BR1094" s="6"/>
      <c r="BS1094" s="6"/>
      <c r="BT1094" s="6"/>
      <c r="BU1094" s="6"/>
      <c r="BV1094" s="6"/>
      <c r="BW1094" s="6"/>
    </row>
    <row r="1095" spans="1:75" s="9" customFormat="1" ht="14.25" x14ac:dyDescent="0.2">
      <c r="A1095" s="10"/>
      <c r="B1095" s="8"/>
      <c r="R1095" s="62"/>
      <c r="S1095" s="6"/>
      <c r="T1095" s="6"/>
      <c r="U1095" s="6"/>
      <c r="V1095" s="6"/>
      <c r="W1095" s="6"/>
      <c r="X1095" s="6"/>
      <c r="Y1095" s="6"/>
      <c r="Z1095" s="6"/>
      <c r="AA1095" s="6"/>
      <c r="AB1095" s="6"/>
      <c r="AC1095" s="6"/>
      <c r="AD1095" s="6"/>
      <c r="AE1095" s="6"/>
      <c r="AF1095" s="6"/>
      <c r="AG1095" s="6"/>
      <c r="AH1095" s="6"/>
      <c r="AI1095" s="6"/>
      <c r="AJ1095" s="6"/>
      <c r="AK1095" s="6"/>
      <c r="AL1095" s="6"/>
      <c r="AM1095" s="6"/>
      <c r="AN1095" s="6"/>
      <c r="AO1095" s="6"/>
      <c r="AP1095" s="6"/>
      <c r="AQ1095" s="6"/>
      <c r="AR1095" s="6"/>
      <c r="AS1095" s="6"/>
      <c r="AT1095" s="6"/>
      <c r="AU1095" s="6"/>
      <c r="AV1095" s="6"/>
      <c r="AW1095" s="6"/>
      <c r="AX1095" s="6"/>
      <c r="AY1095" s="6"/>
      <c r="AZ1095" s="6"/>
      <c r="BA1095" s="6"/>
      <c r="BB1095" s="6"/>
      <c r="BC1095" s="6"/>
      <c r="BD1095" s="6"/>
      <c r="BE1095" s="6"/>
      <c r="BF1095" s="6"/>
      <c r="BG1095" s="6"/>
      <c r="BH1095" s="6"/>
      <c r="BI1095" s="6"/>
      <c r="BJ1095" s="6"/>
      <c r="BK1095" s="6"/>
      <c r="BL1095" s="6"/>
      <c r="BM1095" s="6"/>
      <c r="BN1095" s="6"/>
      <c r="BO1095" s="6"/>
      <c r="BP1095" s="6"/>
      <c r="BQ1095" s="6"/>
      <c r="BR1095" s="6"/>
      <c r="BS1095" s="6"/>
      <c r="BT1095" s="6"/>
      <c r="BU1095" s="6"/>
      <c r="BV1095" s="6"/>
      <c r="BW1095" s="6"/>
    </row>
    <row r="1096" spans="1:75" s="9" customFormat="1" ht="14.25" x14ac:dyDescent="0.2">
      <c r="A1096" s="10"/>
      <c r="B1096" s="8"/>
      <c r="R1096" s="62"/>
      <c r="S1096" s="6"/>
      <c r="T1096" s="6"/>
      <c r="U1096" s="6"/>
      <c r="V1096" s="6"/>
      <c r="W1096" s="6"/>
      <c r="X1096" s="6"/>
      <c r="Y1096" s="6"/>
      <c r="Z1096" s="6"/>
      <c r="AA1096" s="6"/>
      <c r="AB1096" s="6"/>
      <c r="AC1096" s="6"/>
      <c r="AD1096" s="6"/>
      <c r="AE1096" s="6"/>
      <c r="AF1096" s="6"/>
      <c r="AG1096" s="6"/>
      <c r="AH1096" s="6"/>
      <c r="AI1096" s="6"/>
      <c r="AJ1096" s="6"/>
      <c r="AK1096" s="6"/>
      <c r="AL1096" s="6"/>
      <c r="AM1096" s="6"/>
      <c r="AN1096" s="6"/>
      <c r="AO1096" s="6"/>
      <c r="AP1096" s="6"/>
      <c r="AQ1096" s="6"/>
      <c r="AR1096" s="6"/>
      <c r="AS1096" s="6"/>
      <c r="AT1096" s="6"/>
      <c r="AU1096" s="6"/>
      <c r="AV1096" s="6"/>
      <c r="AW1096" s="6"/>
      <c r="AX1096" s="6"/>
      <c r="AY1096" s="6"/>
      <c r="AZ1096" s="6"/>
      <c r="BA1096" s="6"/>
      <c r="BB1096" s="6"/>
      <c r="BC1096" s="6"/>
      <c r="BD1096" s="6"/>
      <c r="BE1096" s="6"/>
      <c r="BF1096" s="6"/>
      <c r="BG1096" s="6"/>
      <c r="BH1096" s="6"/>
      <c r="BI1096" s="6"/>
      <c r="BJ1096" s="6"/>
      <c r="BK1096" s="6"/>
      <c r="BL1096" s="6"/>
      <c r="BM1096" s="6"/>
      <c r="BN1096" s="6"/>
      <c r="BO1096" s="6"/>
      <c r="BP1096" s="6"/>
      <c r="BQ1096" s="6"/>
      <c r="BR1096" s="6"/>
      <c r="BS1096" s="6"/>
      <c r="BT1096" s="6"/>
      <c r="BU1096" s="6"/>
      <c r="BV1096" s="6"/>
      <c r="BW1096" s="6"/>
    </row>
    <row r="1097" spans="1:75" s="9" customFormat="1" ht="14.25" x14ac:dyDescent="0.2">
      <c r="A1097" s="10"/>
      <c r="B1097" s="8"/>
      <c r="R1097" s="62"/>
      <c r="S1097" s="6"/>
      <c r="T1097" s="6"/>
      <c r="U1097" s="6"/>
      <c r="V1097" s="6"/>
      <c r="W1097" s="6"/>
      <c r="X1097" s="6"/>
      <c r="Y1097" s="6"/>
      <c r="Z1097" s="6"/>
      <c r="AA1097" s="6"/>
      <c r="AB1097" s="6"/>
      <c r="AC1097" s="6"/>
      <c r="AD1097" s="6"/>
      <c r="AE1097" s="6"/>
      <c r="AF1097" s="6"/>
      <c r="AG1097" s="6"/>
      <c r="AH1097" s="6"/>
      <c r="AI1097" s="6"/>
      <c r="AJ1097" s="6"/>
      <c r="AK1097" s="6"/>
      <c r="AL1097" s="6"/>
      <c r="AM1097" s="6"/>
      <c r="AN1097" s="6"/>
      <c r="AO1097" s="6"/>
      <c r="AP1097" s="6"/>
      <c r="AQ1097" s="6"/>
      <c r="AR1097" s="6"/>
      <c r="AS1097" s="6"/>
      <c r="AT1097" s="6"/>
      <c r="AU1097" s="6"/>
      <c r="AV1097" s="6"/>
      <c r="AW1097" s="6"/>
      <c r="AX1097" s="6"/>
      <c r="AY1097" s="6"/>
      <c r="AZ1097" s="6"/>
      <c r="BA1097" s="6"/>
      <c r="BB1097" s="6"/>
      <c r="BC1097" s="6"/>
      <c r="BD1097" s="6"/>
      <c r="BE1097" s="6"/>
      <c r="BF1097" s="6"/>
      <c r="BG1097" s="6"/>
      <c r="BH1097" s="6"/>
      <c r="BI1097" s="6"/>
      <c r="BJ1097" s="6"/>
      <c r="BK1097" s="6"/>
      <c r="BL1097" s="6"/>
      <c r="BM1097" s="6"/>
      <c r="BN1097" s="6"/>
      <c r="BO1097" s="6"/>
      <c r="BP1097" s="6"/>
      <c r="BQ1097" s="6"/>
      <c r="BR1097" s="6"/>
      <c r="BS1097" s="6"/>
      <c r="BT1097" s="6"/>
      <c r="BU1097" s="6"/>
      <c r="BV1097" s="6"/>
      <c r="BW1097" s="6"/>
    </row>
    <row r="1098" spans="1:75" s="9" customFormat="1" ht="14.25" x14ac:dyDescent="0.2">
      <c r="A1098" s="10"/>
      <c r="B1098" s="8"/>
      <c r="R1098" s="62"/>
      <c r="S1098" s="6"/>
      <c r="T1098" s="6"/>
      <c r="U1098" s="6"/>
      <c r="V1098" s="6"/>
      <c r="W1098" s="6"/>
      <c r="X1098" s="6"/>
      <c r="Y1098" s="6"/>
      <c r="Z1098" s="6"/>
      <c r="AA1098" s="6"/>
      <c r="AB1098" s="6"/>
      <c r="AC1098" s="6"/>
      <c r="AD1098" s="6"/>
      <c r="AE1098" s="6"/>
      <c r="AF1098" s="6"/>
      <c r="AG1098" s="6"/>
      <c r="AH1098" s="6"/>
      <c r="AI1098" s="6"/>
      <c r="AJ1098" s="6"/>
      <c r="AK1098" s="6"/>
      <c r="AL1098" s="6"/>
      <c r="AM1098" s="6"/>
      <c r="AN1098" s="6"/>
      <c r="AO1098" s="6"/>
      <c r="AP1098" s="6"/>
      <c r="AQ1098" s="6"/>
      <c r="AR1098" s="6"/>
      <c r="AS1098" s="6"/>
      <c r="AT1098" s="6"/>
      <c r="AU1098" s="6"/>
      <c r="AV1098" s="6"/>
      <c r="AW1098" s="6"/>
      <c r="AX1098" s="6"/>
      <c r="AY1098" s="6"/>
      <c r="AZ1098" s="6"/>
      <c r="BA1098" s="6"/>
      <c r="BB1098" s="6"/>
      <c r="BC1098" s="6"/>
      <c r="BD1098" s="6"/>
      <c r="BE1098" s="6"/>
      <c r="BF1098" s="6"/>
      <c r="BG1098" s="6"/>
      <c r="BH1098" s="6"/>
      <c r="BI1098" s="6"/>
      <c r="BJ1098" s="6"/>
      <c r="BK1098" s="6"/>
      <c r="BL1098" s="6"/>
      <c r="BM1098" s="6"/>
      <c r="BN1098" s="6"/>
      <c r="BO1098" s="6"/>
      <c r="BP1098" s="6"/>
      <c r="BQ1098" s="6"/>
      <c r="BR1098" s="6"/>
      <c r="BS1098" s="6"/>
      <c r="BT1098" s="6"/>
      <c r="BU1098" s="6"/>
      <c r="BV1098" s="6"/>
      <c r="BW1098" s="6"/>
    </row>
    <row r="1099" spans="1:75" s="9" customFormat="1" ht="14.25" x14ac:dyDescent="0.2">
      <c r="A1099" s="10"/>
      <c r="B1099" s="8"/>
      <c r="R1099" s="62"/>
      <c r="S1099" s="6"/>
      <c r="T1099" s="6"/>
      <c r="U1099" s="6"/>
      <c r="V1099" s="6"/>
      <c r="W1099" s="6"/>
      <c r="X1099" s="6"/>
      <c r="Y1099" s="6"/>
      <c r="Z1099" s="6"/>
      <c r="AA1099" s="6"/>
      <c r="AB1099" s="6"/>
      <c r="AC1099" s="6"/>
      <c r="AD1099" s="6"/>
      <c r="AE1099" s="6"/>
      <c r="AF1099" s="6"/>
      <c r="AG1099" s="6"/>
      <c r="AH1099" s="6"/>
      <c r="AI1099" s="6"/>
      <c r="AJ1099" s="6"/>
      <c r="AK1099" s="6"/>
      <c r="AL1099" s="6"/>
      <c r="AM1099" s="6"/>
      <c r="AN1099" s="6"/>
      <c r="AO1099" s="6"/>
      <c r="AP1099" s="6"/>
      <c r="AQ1099" s="6"/>
      <c r="AR1099" s="6"/>
      <c r="AS1099" s="6"/>
      <c r="AT1099" s="6"/>
      <c r="AU1099" s="6"/>
      <c r="AV1099" s="6"/>
      <c r="AW1099" s="6"/>
      <c r="AX1099" s="6"/>
      <c r="AY1099" s="6"/>
      <c r="AZ1099" s="6"/>
      <c r="BA1099" s="6"/>
      <c r="BB1099" s="6"/>
      <c r="BC1099" s="6"/>
      <c r="BD1099" s="6"/>
      <c r="BE1099" s="6"/>
      <c r="BF1099" s="6"/>
      <c r="BG1099" s="6"/>
      <c r="BH1099" s="6"/>
      <c r="BI1099" s="6"/>
      <c r="BJ1099" s="6"/>
      <c r="BK1099" s="6"/>
      <c r="BL1099" s="6"/>
      <c r="BM1099" s="6"/>
      <c r="BN1099" s="6"/>
      <c r="BO1099" s="6"/>
      <c r="BP1099" s="6"/>
      <c r="BQ1099" s="6"/>
      <c r="BR1099" s="6"/>
      <c r="BS1099" s="6"/>
      <c r="BT1099" s="6"/>
      <c r="BU1099" s="6"/>
      <c r="BV1099" s="6"/>
      <c r="BW1099" s="6"/>
    </row>
    <row r="1100" spans="1:75" s="9" customFormat="1" ht="14.25" x14ac:dyDescent="0.2">
      <c r="A1100" s="10"/>
      <c r="B1100" s="8"/>
      <c r="R1100" s="62"/>
      <c r="S1100" s="6"/>
      <c r="T1100" s="6"/>
      <c r="U1100" s="6"/>
      <c r="V1100" s="6"/>
      <c r="W1100" s="6"/>
      <c r="X1100" s="6"/>
      <c r="Y1100" s="6"/>
      <c r="Z1100" s="6"/>
      <c r="AA1100" s="6"/>
      <c r="AB1100" s="6"/>
      <c r="AC1100" s="6"/>
      <c r="AD1100" s="6"/>
      <c r="AE1100" s="6"/>
      <c r="AF1100" s="6"/>
      <c r="AG1100" s="6"/>
      <c r="AH1100" s="6"/>
      <c r="AI1100" s="6"/>
      <c r="AJ1100" s="6"/>
      <c r="AK1100" s="6"/>
      <c r="AL1100" s="6"/>
      <c r="AM1100" s="6"/>
      <c r="AN1100" s="6"/>
      <c r="AO1100" s="6"/>
      <c r="AP1100" s="6"/>
      <c r="AQ1100" s="6"/>
      <c r="AR1100" s="6"/>
      <c r="AS1100" s="6"/>
      <c r="AT1100" s="6"/>
      <c r="AU1100" s="6"/>
      <c r="AV1100" s="6"/>
      <c r="AW1100" s="6"/>
      <c r="AX1100" s="6"/>
      <c r="AY1100" s="6"/>
      <c r="AZ1100" s="6"/>
      <c r="BA1100" s="6"/>
      <c r="BB1100" s="6"/>
      <c r="BC1100" s="6"/>
      <c r="BD1100" s="6"/>
      <c r="BE1100" s="6"/>
      <c r="BF1100" s="6"/>
      <c r="BG1100" s="6"/>
      <c r="BH1100" s="6"/>
      <c r="BI1100" s="6"/>
      <c r="BJ1100" s="6"/>
      <c r="BK1100" s="6"/>
      <c r="BL1100" s="6"/>
      <c r="BM1100" s="6"/>
      <c r="BN1100" s="6"/>
      <c r="BO1100" s="6"/>
      <c r="BP1100" s="6"/>
      <c r="BQ1100" s="6"/>
      <c r="BR1100" s="6"/>
      <c r="BS1100" s="6"/>
      <c r="BT1100" s="6"/>
      <c r="BU1100" s="6"/>
      <c r="BV1100" s="6"/>
      <c r="BW1100" s="6"/>
    </row>
    <row r="1101" spans="1:75" s="9" customFormat="1" ht="14.25" x14ac:dyDescent="0.2">
      <c r="A1101" s="10"/>
      <c r="B1101" s="8"/>
      <c r="R1101" s="62"/>
      <c r="S1101" s="6"/>
      <c r="T1101" s="6"/>
      <c r="U1101" s="6"/>
      <c r="V1101" s="6"/>
      <c r="W1101" s="6"/>
      <c r="X1101" s="6"/>
      <c r="Y1101" s="6"/>
      <c r="Z1101" s="6"/>
      <c r="AA1101" s="6"/>
      <c r="AB1101" s="6"/>
      <c r="AC1101" s="6"/>
      <c r="AD1101" s="6"/>
      <c r="AE1101" s="6"/>
      <c r="AF1101" s="6"/>
      <c r="AG1101" s="6"/>
      <c r="AH1101" s="6"/>
      <c r="AI1101" s="6"/>
      <c r="AJ1101" s="6"/>
      <c r="AK1101" s="6"/>
      <c r="AL1101" s="6"/>
      <c r="AM1101" s="6"/>
      <c r="AN1101" s="6"/>
      <c r="AO1101" s="6"/>
      <c r="AP1101" s="6"/>
      <c r="AQ1101" s="6"/>
      <c r="AR1101" s="6"/>
      <c r="AS1101" s="6"/>
      <c r="AT1101" s="6"/>
      <c r="AU1101" s="6"/>
      <c r="AV1101" s="6"/>
      <c r="AW1101" s="6"/>
      <c r="AX1101" s="6"/>
      <c r="AY1101" s="6"/>
      <c r="AZ1101" s="6"/>
      <c r="BA1101" s="6"/>
      <c r="BB1101" s="6"/>
      <c r="BC1101" s="6"/>
      <c r="BD1101" s="6"/>
      <c r="BE1101" s="6"/>
      <c r="BF1101" s="6"/>
      <c r="BG1101" s="6"/>
      <c r="BH1101" s="6"/>
      <c r="BI1101" s="6"/>
      <c r="BJ1101" s="6"/>
      <c r="BK1101" s="6"/>
      <c r="BL1101" s="6"/>
      <c r="BM1101" s="6"/>
      <c r="BN1101" s="6"/>
      <c r="BO1101" s="6"/>
      <c r="BP1101" s="6"/>
      <c r="BQ1101" s="6"/>
      <c r="BR1101" s="6"/>
      <c r="BS1101" s="6"/>
      <c r="BT1101" s="6"/>
      <c r="BU1101" s="6"/>
      <c r="BV1101" s="6"/>
      <c r="BW1101" s="6"/>
    </row>
    <row r="1102" spans="1:75" s="9" customFormat="1" ht="14.25" x14ac:dyDescent="0.2">
      <c r="A1102" s="10"/>
      <c r="B1102" s="8"/>
      <c r="R1102" s="62"/>
      <c r="S1102" s="6"/>
      <c r="T1102" s="6"/>
      <c r="U1102" s="6"/>
      <c r="V1102" s="6"/>
      <c r="W1102" s="6"/>
      <c r="X1102" s="6"/>
      <c r="Y1102" s="6"/>
      <c r="Z1102" s="6"/>
      <c r="AA1102" s="6"/>
      <c r="AB1102" s="6"/>
      <c r="AC1102" s="6"/>
      <c r="AD1102" s="6"/>
      <c r="AE1102" s="6"/>
      <c r="AF1102" s="6"/>
      <c r="AG1102" s="6"/>
      <c r="AH1102" s="6"/>
      <c r="AI1102" s="6"/>
      <c r="AJ1102" s="6"/>
      <c r="AK1102" s="6"/>
      <c r="AL1102" s="6"/>
      <c r="AM1102" s="6"/>
      <c r="AN1102" s="6"/>
      <c r="AO1102" s="6"/>
      <c r="AP1102" s="6"/>
      <c r="AQ1102" s="6"/>
      <c r="AR1102" s="6"/>
      <c r="AS1102" s="6"/>
      <c r="AT1102" s="6"/>
      <c r="AU1102" s="6"/>
      <c r="AV1102" s="6"/>
      <c r="AW1102" s="6"/>
      <c r="AX1102" s="6"/>
      <c r="AY1102" s="6"/>
      <c r="AZ1102" s="6"/>
      <c r="BA1102" s="6"/>
      <c r="BB1102" s="6"/>
      <c r="BC1102" s="6"/>
      <c r="BD1102" s="6"/>
      <c r="BE1102" s="6"/>
      <c r="BF1102" s="6"/>
      <c r="BG1102" s="6"/>
      <c r="BH1102" s="6"/>
      <c r="BI1102" s="6"/>
      <c r="BJ1102" s="6"/>
      <c r="BK1102" s="6"/>
      <c r="BL1102" s="6"/>
      <c r="BM1102" s="6"/>
      <c r="BN1102" s="6"/>
      <c r="BO1102" s="6"/>
      <c r="BP1102" s="6"/>
      <c r="BQ1102" s="6"/>
      <c r="BR1102" s="6"/>
      <c r="BS1102" s="6"/>
      <c r="BT1102" s="6"/>
      <c r="BU1102" s="6"/>
      <c r="BV1102" s="6"/>
      <c r="BW1102" s="6"/>
    </row>
    <row r="1103" spans="1:75" s="9" customFormat="1" ht="14.25" x14ac:dyDescent="0.2">
      <c r="A1103" s="10"/>
      <c r="B1103" s="8"/>
      <c r="R1103" s="62"/>
      <c r="S1103" s="6"/>
      <c r="T1103" s="6"/>
      <c r="U1103" s="6"/>
      <c r="V1103" s="6"/>
      <c r="W1103" s="6"/>
      <c r="X1103" s="6"/>
      <c r="Y1103" s="6"/>
      <c r="Z1103" s="6"/>
      <c r="AA1103" s="6"/>
      <c r="AB1103" s="6"/>
      <c r="AC1103" s="6"/>
      <c r="AD1103" s="6"/>
      <c r="AE1103" s="6"/>
      <c r="AF1103" s="6"/>
      <c r="AG1103" s="6"/>
      <c r="AH1103" s="6"/>
      <c r="AI1103" s="6"/>
      <c r="AJ1103" s="6"/>
      <c r="AK1103" s="6"/>
      <c r="AL1103" s="6"/>
      <c r="AM1103" s="6"/>
      <c r="AN1103" s="6"/>
      <c r="AO1103" s="6"/>
      <c r="AP1103" s="6"/>
      <c r="AQ1103" s="6"/>
      <c r="AR1103" s="6"/>
      <c r="AS1103" s="6"/>
      <c r="AT1103" s="6"/>
      <c r="AU1103" s="6"/>
      <c r="AV1103" s="6"/>
      <c r="AW1103" s="6"/>
      <c r="AX1103" s="6"/>
      <c r="AY1103" s="6"/>
      <c r="AZ1103" s="6"/>
      <c r="BA1103" s="6"/>
      <c r="BB1103" s="6"/>
      <c r="BC1103" s="6"/>
      <c r="BD1103" s="6"/>
      <c r="BE1103" s="6"/>
      <c r="BF1103" s="6"/>
      <c r="BG1103" s="6"/>
      <c r="BH1103" s="6"/>
      <c r="BI1103" s="6"/>
      <c r="BJ1103" s="6"/>
      <c r="BK1103" s="6"/>
      <c r="BL1103" s="6"/>
      <c r="BM1103" s="6"/>
      <c r="BN1103" s="6"/>
      <c r="BO1103" s="6"/>
      <c r="BP1103" s="6"/>
      <c r="BQ1103" s="6"/>
      <c r="BR1103" s="6"/>
      <c r="BS1103" s="6"/>
      <c r="BT1103" s="6"/>
      <c r="BU1103" s="6"/>
      <c r="BV1103" s="6"/>
      <c r="BW1103" s="6"/>
    </row>
    <row r="1104" spans="1:75" s="9" customFormat="1" ht="14.25" x14ac:dyDescent="0.2">
      <c r="A1104" s="10"/>
      <c r="B1104" s="8"/>
      <c r="R1104" s="62"/>
      <c r="S1104" s="6"/>
      <c r="T1104" s="6"/>
      <c r="U1104" s="6"/>
      <c r="V1104" s="6"/>
      <c r="W1104" s="6"/>
      <c r="X1104" s="6"/>
      <c r="Y1104" s="6"/>
      <c r="Z1104" s="6"/>
      <c r="AA1104" s="6"/>
      <c r="AB1104" s="6"/>
      <c r="AC1104" s="6"/>
      <c r="AD1104" s="6"/>
      <c r="AE1104" s="6"/>
      <c r="AF1104" s="6"/>
      <c r="AG1104" s="6"/>
      <c r="AH1104" s="6"/>
      <c r="AI1104" s="6"/>
      <c r="AJ1104" s="6"/>
      <c r="AK1104" s="6"/>
      <c r="AL1104" s="6"/>
      <c r="AM1104" s="6"/>
      <c r="AN1104" s="6"/>
      <c r="AO1104" s="6"/>
      <c r="AP1104" s="6"/>
      <c r="AQ1104" s="6"/>
      <c r="AR1104" s="6"/>
      <c r="AS1104" s="6"/>
      <c r="AT1104" s="6"/>
      <c r="AU1104" s="6"/>
      <c r="AV1104" s="6"/>
      <c r="AW1104" s="6"/>
      <c r="AX1104" s="6"/>
      <c r="AY1104" s="6"/>
      <c r="AZ1104" s="6"/>
      <c r="BA1104" s="6"/>
      <c r="BB1104" s="6"/>
      <c r="BC1104" s="6"/>
      <c r="BD1104" s="6"/>
      <c r="BE1104" s="6"/>
      <c r="BF1104" s="6"/>
      <c r="BG1104" s="6"/>
      <c r="BH1104" s="6"/>
      <c r="BI1104" s="6"/>
      <c r="BJ1104" s="6"/>
      <c r="BK1104" s="6"/>
      <c r="BL1104" s="6"/>
      <c r="BM1104" s="6"/>
      <c r="BN1104" s="6"/>
      <c r="BO1104" s="6"/>
      <c r="BP1104" s="6"/>
      <c r="BQ1104" s="6"/>
      <c r="BR1104" s="6"/>
      <c r="BS1104" s="6"/>
      <c r="BT1104" s="6"/>
      <c r="BU1104" s="6"/>
      <c r="BV1104" s="6"/>
      <c r="BW1104" s="6"/>
    </row>
    <row r="1105" spans="1:75" s="9" customFormat="1" ht="14.25" x14ac:dyDescent="0.2">
      <c r="A1105" s="10"/>
      <c r="B1105" s="8"/>
      <c r="R1105" s="62"/>
      <c r="S1105" s="6"/>
      <c r="T1105" s="6"/>
      <c r="U1105" s="6"/>
      <c r="V1105" s="6"/>
      <c r="W1105" s="6"/>
      <c r="X1105" s="6"/>
      <c r="Y1105" s="6"/>
      <c r="Z1105" s="6"/>
      <c r="AA1105" s="6"/>
      <c r="AB1105" s="6"/>
      <c r="AC1105" s="6"/>
      <c r="AD1105" s="6"/>
      <c r="AE1105" s="6"/>
      <c r="AF1105" s="6"/>
      <c r="AG1105" s="6"/>
      <c r="AH1105" s="6"/>
      <c r="AI1105" s="6"/>
      <c r="AJ1105" s="6"/>
      <c r="AK1105" s="6"/>
      <c r="AL1105" s="6"/>
      <c r="AM1105" s="6"/>
      <c r="AN1105" s="6"/>
      <c r="AO1105" s="6"/>
      <c r="AP1105" s="6"/>
      <c r="AQ1105" s="6"/>
      <c r="AR1105" s="6"/>
      <c r="AS1105" s="6"/>
      <c r="AT1105" s="6"/>
      <c r="AU1105" s="6"/>
      <c r="AV1105" s="6"/>
      <c r="AW1105" s="6"/>
      <c r="AX1105" s="6"/>
      <c r="AY1105" s="6"/>
      <c r="AZ1105" s="6"/>
      <c r="BA1105" s="6"/>
      <c r="BB1105" s="6"/>
      <c r="BC1105" s="6"/>
      <c r="BD1105" s="6"/>
      <c r="BE1105" s="6"/>
      <c r="BF1105" s="6"/>
      <c r="BG1105" s="6"/>
      <c r="BH1105" s="6"/>
      <c r="BI1105" s="6"/>
      <c r="BJ1105" s="6"/>
      <c r="BK1105" s="6"/>
      <c r="BL1105" s="6"/>
      <c r="BM1105" s="6"/>
      <c r="BN1105" s="6"/>
      <c r="BO1105" s="6"/>
      <c r="BP1105" s="6"/>
      <c r="BQ1105" s="6"/>
      <c r="BR1105" s="6"/>
      <c r="BS1105" s="6"/>
      <c r="BT1105" s="6"/>
      <c r="BU1105" s="6"/>
      <c r="BV1105" s="6"/>
      <c r="BW1105" s="6"/>
    </row>
    <row r="1106" spans="1:75" s="9" customFormat="1" ht="14.25" x14ac:dyDescent="0.2">
      <c r="A1106" s="10"/>
      <c r="B1106" s="8"/>
      <c r="R1106" s="62"/>
      <c r="S1106" s="6"/>
      <c r="T1106" s="6"/>
      <c r="U1106" s="6"/>
      <c r="V1106" s="6"/>
      <c r="W1106" s="6"/>
      <c r="X1106" s="6"/>
      <c r="Y1106" s="6"/>
      <c r="Z1106" s="6"/>
      <c r="AA1106" s="6"/>
      <c r="AB1106" s="6"/>
      <c r="AC1106" s="6"/>
      <c r="AD1106" s="6"/>
      <c r="AE1106" s="6"/>
      <c r="AF1106" s="6"/>
      <c r="AG1106" s="6"/>
      <c r="AH1106" s="6"/>
      <c r="AI1106" s="6"/>
      <c r="AJ1106" s="6"/>
      <c r="AK1106" s="6"/>
      <c r="AL1106" s="6"/>
      <c r="AM1106" s="6"/>
      <c r="AN1106" s="6"/>
      <c r="AO1106" s="6"/>
      <c r="AP1106" s="6"/>
      <c r="AQ1106" s="6"/>
      <c r="AR1106" s="6"/>
      <c r="AS1106" s="6"/>
      <c r="AT1106" s="6"/>
      <c r="AU1106" s="6"/>
      <c r="AV1106" s="6"/>
      <c r="AW1106" s="6"/>
      <c r="AX1106" s="6"/>
      <c r="AY1106" s="6"/>
      <c r="AZ1106" s="6"/>
      <c r="BA1106" s="6"/>
      <c r="BB1106" s="6"/>
      <c r="BC1106" s="6"/>
      <c r="BD1106" s="6"/>
      <c r="BE1106" s="6"/>
      <c r="BF1106" s="6"/>
      <c r="BG1106" s="6"/>
      <c r="BH1106" s="6"/>
      <c r="BI1106" s="6"/>
      <c r="BJ1106" s="6"/>
      <c r="BK1106" s="6"/>
      <c r="BL1106" s="6"/>
      <c r="BM1106" s="6"/>
      <c r="BN1106" s="6"/>
      <c r="BO1106" s="6"/>
      <c r="BP1106" s="6"/>
      <c r="BQ1106" s="6"/>
      <c r="BR1106" s="6"/>
      <c r="BS1106" s="6"/>
      <c r="BT1106" s="6"/>
      <c r="BU1106" s="6"/>
      <c r="BV1106" s="6"/>
      <c r="BW1106" s="6"/>
    </row>
    <row r="1107" spans="1:75" s="9" customFormat="1" ht="14.25" x14ac:dyDescent="0.2">
      <c r="A1107" s="10"/>
      <c r="B1107" s="8"/>
      <c r="R1107" s="62"/>
      <c r="S1107" s="6"/>
      <c r="T1107" s="6"/>
      <c r="U1107" s="6"/>
      <c r="V1107" s="6"/>
      <c r="W1107" s="6"/>
      <c r="X1107" s="6"/>
      <c r="Y1107" s="6"/>
      <c r="Z1107" s="6"/>
      <c r="AA1107" s="6"/>
      <c r="AB1107" s="6"/>
      <c r="AC1107" s="6"/>
      <c r="AD1107" s="6"/>
      <c r="AE1107" s="6"/>
      <c r="AF1107" s="6"/>
      <c r="AG1107" s="6"/>
      <c r="AH1107" s="6"/>
      <c r="AI1107" s="6"/>
      <c r="AJ1107" s="6"/>
      <c r="AK1107" s="6"/>
      <c r="AL1107" s="6"/>
      <c r="AM1107" s="6"/>
      <c r="AN1107" s="6"/>
      <c r="AO1107" s="6"/>
      <c r="AP1107" s="6"/>
      <c r="AQ1107" s="6"/>
      <c r="AR1107" s="6"/>
      <c r="AS1107" s="6"/>
      <c r="AT1107" s="6"/>
      <c r="AU1107" s="6"/>
      <c r="AV1107" s="6"/>
      <c r="AW1107" s="6"/>
      <c r="AX1107" s="6"/>
      <c r="AY1107" s="6"/>
      <c r="AZ1107" s="6"/>
      <c r="BA1107" s="6"/>
      <c r="BB1107" s="6"/>
      <c r="BC1107" s="6"/>
      <c r="BD1107" s="6"/>
      <c r="BE1107" s="6"/>
      <c r="BF1107" s="6"/>
      <c r="BG1107" s="6"/>
      <c r="BH1107" s="6"/>
      <c r="BI1107" s="6"/>
      <c r="BJ1107" s="6"/>
      <c r="BK1107" s="6"/>
      <c r="BL1107" s="6"/>
      <c r="BM1107" s="6"/>
      <c r="BN1107" s="6"/>
      <c r="BO1107" s="6"/>
      <c r="BP1107" s="6"/>
      <c r="BQ1107" s="6"/>
      <c r="BR1107" s="6"/>
      <c r="BS1107" s="6"/>
      <c r="BT1107" s="6"/>
      <c r="BU1107" s="6"/>
      <c r="BV1107" s="6"/>
      <c r="BW1107" s="6"/>
    </row>
    <row r="1108" spans="1:75" s="9" customFormat="1" ht="14.25" x14ac:dyDescent="0.2">
      <c r="A1108" s="10"/>
      <c r="B1108" s="8"/>
      <c r="R1108" s="62"/>
      <c r="S1108" s="6"/>
      <c r="T1108" s="6"/>
      <c r="U1108" s="6"/>
      <c r="V1108" s="6"/>
      <c r="W1108" s="6"/>
      <c r="X1108" s="6"/>
      <c r="Y1108" s="6"/>
      <c r="Z1108" s="6"/>
      <c r="AA1108" s="6"/>
      <c r="AB1108" s="6"/>
      <c r="AC1108" s="6"/>
      <c r="AD1108" s="6"/>
      <c r="AE1108" s="6"/>
      <c r="AF1108" s="6"/>
      <c r="AG1108" s="6"/>
      <c r="AH1108" s="6"/>
      <c r="AI1108" s="6"/>
      <c r="AJ1108" s="6"/>
      <c r="AK1108" s="6"/>
      <c r="AL1108" s="6"/>
      <c r="AM1108" s="6"/>
      <c r="AN1108" s="6"/>
      <c r="AO1108" s="6"/>
      <c r="AP1108" s="6"/>
      <c r="AQ1108" s="6"/>
      <c r="AR1108" s="6"/>
      <c r="AS1108" s="6"/>
      <c r="AT1108" s="6"/>
      <c r="AU1108" s="6"/>
      <c r="AV1108" s="6"/>
      <c r="AW1108" s="6"/>
      <c r="AX1108" s="6"/>
      <c r="AY1108" s="6"/>
      <c r="AZ1108" s="6"/>
      <c r="BA1108" s="6"/>
      <c r="BB1108" s="6"/>
      <c r="BC1108" s="6"/>
      <c r="BD1108" s="6"/>
      <c r="BE1108" s="6"/>
      <c r="BF1108" s="6"/>
      <c r="BG1108" s="6"/>
      <c r="BH1108" s="6"/>
      <c r="BI1108" s="6"/>
      <c r="BJ1108" s="6"/>
      <c r="BK1108" s="6"/>
      <c r="BL1108" s="6"/>
      <c r="BM1108" s="6"/>
      <c r="BN1108" s="6"/>
      <c r="BO1108" s="6"/>
      <c r="BP1108" s="6"/>
      <c r="BQ1108" s="6"/>
      <c r="BR1108" s="6"/>
      <c r="BS1108" s="6"/>
      <c r="BT1108" s="6"/>
      <c r="BU1108" s="6"/>
      <c r="BV1108" s="6"/>
      <c r="BW1108" s="6"/>
    </row>
    <row r="1109" spans="1:75" s="9" customFormat="1" ht="14.25" x14ac:dyDescent="0.2">
      <c r="A1109" s="10"/>
      <c r="B1109" s="8"/>
      <c r="R1109" s="62"/>
      <c r="S1109" s="6"/>
      <c r="T1109" s="6"/>
      <c r="U1109" s="6"/>
      <c r="V1109" s="6"/>
      <c r="W1109" s="6"/>
      <c r="X1109" s="6"/>
      <c r="Y1109" s="6"/>
      <c r="Z1109" s="6"/>
      <c r="AA1109" s="6"/>
      <c r="AB1109" s="6"/>
      <c r="AC1109" s="6"/>
      <c r="AD1109" s="6"/>
      <c r="AE1109" s="6"/>
      <c r="AF1109" s="6"/>
      <c r="AG1109" s="6"/>
      <c r="AH1109" s="6"/>
      <c r="AI1109" s="6"/>
      <c r="AJ1109" s="6"/>
      <c r="AK1109" s="6"/>
      <c r="AL1109" s="6"/>
      <c r="AM1109" s="6"/>
      <c r="AN1109" s="6"/>
      <c r="AO1109" s="6"/>
      <c r="AP1109" s="6"/>
      <c r="AQ1109" s="6"/>
      <c r="AR1109" s="6"/>
      <c r="AS1109" s="6"/>
      <c r="AT1109" s="6"/>
      <c r="AU1109" s="6"/>
      <c r="AV1109" s="6"/>
      <c r="AW1109" s="6"/>
      <c r="AX1109" s="6"/>
      <c r="AY1109" s="6"/>
      <c r="AZ1109" s="6"/>
      <c r="BA1109" s="6"/>
      <c r="BB1109" s="6"/>
      <c r="BC1109" s="6"/>
      <c r="BD1109" s="6"/>
      <c r="BE1109" s="6"/>
      <c r="BF1109" s="6"/>
      <c r="BG1109" s="6"/>
      <c r="BH1109" s="6"/>
      <c r="BI1109" s="6"/>
      <c r="BJ1109" s="6"/>
      <c r="BK1109" s="6"/>
      <c r="BL1109" s="6"/>
      <c r="BM1109" s="6"/>
      <c r="BN1109" s="6"/>
      <c r="BO1109" s="6"/>
      <c r="BP1109" s="6"/>
      <c r="BQ1109" s="6"/>
      <c r="BR1109" s="6"/>
      <c r="BS1109" s="6"/>
      <c r="BT1109" s="6"/>
      <c r="BU1109" s="6"/>
      <c r="BV1109" s="6"/>
      <c r="BW1109" s="6"/>
    </row>
    <row r="1110" spans="1:75" s="9" customFormat="1" ht="14.25" x14ac:dyDescent="0.2">
      <c r="A1110" s="10"/>
      <c r="B1110" s="8"/>
      <c r="R1110" s="62"/>
      <c r="S1110" s="6"/>
      <c r="T1110" s="6"/>
      <c r="U1110" s="6"/>
      <c r="V1110" s="6"/>
      <c r="W1110" s="6"/>
      <c r="X1110" s="6"/>
      <c r="Y1110" s="6"/>
      <c r="Z1110" s="6"/>
      <c r="AA1110" s="6"/>
      <c r="AB1110" s="6"/>
      <c r="AC1110" s="6"/>
      <c r="AD1110" s="6"/>
      <c r="AE1110" s="6"/>
      <c r="AF1110" s="6"/>
      <c r="AG1110" s="6"/>
      <c r="AH1110" s="6"/>
      <c r="AI1110" s="6"/>
      <c r="AJ1110" s="6"/>
      <c r="AK1110" s="6"/>
      <c r="AL1110" s="6"/>
      <c r="AM1110" s="6"/>
      <c r="AN1110" s="6"/>
      <c r="AO1110" s="6"/>
      <c r="AP1110" s="6"/>
      <c r="AQ1110" s="6"/>
      <c r="AR1110" s="6"/>
      <c r="AS1110" s="6"/>
      <c r="AT1110" s="6"/>
      <c r="AU1110" s="6"/>
      <c r="AV1110" s="6"/>
      <c r="AW1110" s="6"/>
      <c r="AX1110" s="6"/>
      <c r="AY1110" s="6"/>
      <c r="AZ1110" s="6"/>
      <c r="BA1110" s="6"/>
      <c r="BB1110" s="6"/>
      <c r="BC1110" s="6"/>
      <c r="BD1110" s="6"/>
      <c r="BE1110" s="6"/>
      <c r="BF1110" s="6"/>
      <c r="BG1110" s="6"/>
      <c r="BH1110" s="6"/>
      <c r="BI1110" s="6"/>
      <c r="BJ1110" s="6"/>
      <c r="BK1110" s="6"/>
      <c r="BL1110" s="6"/>
      <c r="BM1110" s="6"/>
      <c r="BN1110" s="6"/>
      <c r="BO1110" s="6"/>
      <c r="BP1110" s="6"/>
      <c r="BQ1110" s="6"/>
      <c r="BR1110" s="6"/>
      <c r="BS1110" s="6"/>
      <c r="BT1110" s="6"/>
      <c r="BU1110" s="6"/>
      <c r="BV1110" s="6"/>
      <c r="BW1110" s="6"/>
    </row>
    <row r="1111" spans="1:75" s="9" customFormat="1" ht="14.25" x14ac:dyDescent="0.2">
      <c r="A1111" s="10"/>
      <c r="B1111" s="8"/>
      <c r="R1111" s="62"/>
      <c r="S1111" s="6"/>
      <c r="T1111" s="6"/>
      <c r="U1111" s="6"/>
      <c r="V1111" s="6"/>
      <c r="W1111" s="6"/>
      <c r="X1111" s="6"/>
      <c r="Y1111" s="6"/>
      <c r="Z1111" s="6"/>
      <c r="AA1111" s="6"/>
      <c r="AB1111" s="6"/>
      <c r="AC1111" s="6"/>
      <c r="AD1111" s="6"/>
      <c r="AE1111" s="6"/>
      <c r="AF1111" s="6"/>
      <c r="AG1111" s="6"/>
      <c r="AH1111" s="6"/>
      <c r="AI1111" s="6"/>
      <c r="AJ1111" s="6"/>
      <c r="AK1111" s="6"/>
      <c r="AL1111" s="6"/>
      <c r="AM1111" s="6"/>
      <c r="AN1111" s="6"/>
      <c r="AO1111" s="6"/>
      <c r="AP1111" s="6"/>
      <c r="AQ1111" s="6"/>
      <c r="AR1111" s="6"/>
      <c r="AS1111" s="6"/>
      <c r="AT1111" s="6"/>
      <c r="AU1111" s="6"/>
      <c r="AV1111" s="6"/>
      <c r="AW1111" s="6"/>
      <c r="AX1111" s="6"/>
      <c r="AY1111" s="6"/>
      <c r="AZ1111" s="6"/>
      <c r="BA1111" s="6"/>
      <c r="BB1111" s="6"/>
      <c r="BC1111" s="6"/>
      <c r="BD1111" s="6"/>
      <c r="BE1111" s="6"/>
      <c r="BF1111" s="6"/>
      <c r="BG1111" s="6"/>
      <c r="BH1111" s="6"/>
      <c r="BI1111" s="6"/>
      <c r="BJ1111" s="6"/>
      <c r="BK1111" s="6"/>
      <c r="BL1111" s="6"/>
      <c r="BM1111" s="6"/>
      <c r="BN1111" s="6"/>
      <c r="BO1111" s="6"/>
      <c r="BP1111" s="6"/>
      <c r="BQ1111" s="6"/>
      <c r="BR1111" s="6"/>
      <c r="BS1111" s="6"/>
      <c r="BT1111" s="6"/>
      <c r="BU1111" s="6"/>
      <c r="BV1111" s="6"/>
      <c r="BW1111" s="6"/>
    </row>
    <row r="1112" spans="1:75" s="9" customFormat="1" ht="14.25" x14ac:dyDescent="0.2">
      <c r="A1112" s="10"/>
      <c r="B1112" s="8"/>
      <c r="R1112" s="62"/>
      <c r="S1112" s="6"/>
      <c r="T1112" s="6"/>
      <c r="U1112" s="6"/>
      <c r="V1112" s="6"/>
      <c r="W1112" s="6"/>
      <c r="X1112" s="6"/>
      <c r="Y1112" s="6"/>
      <c r="Z1112" s="6"/>
      <c r="AA1112" s="6"/>
      <c r="AB1112" s="6"/>
      <c r="AC1112" s="6"/>
      <c r="AD1112" s="6"/>
      <c r="AE1112" s="6"/>
      <c r="AF1112" s="6"/>
      <c r="AG1112" s="6"/>
      <c r="AH1112" s="6"/>
      <c r="AI1112" s="6"/>
      <c r="AJ1112" s="6"/>
      <c r="AK1112" s="6"/>
      <c r="AL1112" s="6"/>
      <c r="AM1112" s="6"/>
      <c r="AN1112" s="6"/>
      <c r="AO1112" s="6"/>
      <c r="AP1112" s="6"/>
      <c r="AQ1112" s="6"/>
      <c r="AR1112" s="6"/>
      <c r="AS1112" s="6"/>
      <c r="AT1112" s="6"/>
      <c r="AU1112" s="6"/>
      <c r="AV1112" s="6"/>
      <c r="AW1112" s="6"/>
      <c r="AX1112" s="6"/>
      <c r="AY1112" s="6"/>
      <c r="AZ1112" s="6"/>
      <c r="BA1112" s="6"/>
      <c r="BB1112" s="6"/>
      <c r="BC1112" s="6"/>
      <c r="BD1112" s="6"/>
      <c r="BE1112" s="6"/>
      <c r="BF1112" s="6"/>
      <c r="BG1112" s="6"/>
      <c r="BH1112" s="6"/>
      <c r="BI1112" s="6"/>
      <c r="BJ1112" s="6"/>
      <c r="BK1112" s="6"/>
      <c r="BL1112" s="6"/>
      <c r="BM1112" s="6"/>
      <c r="BN1112" s="6"/>
      <c r="BO1112" s="6"/>
      <c r="BP1112" s="6"/>
      <c r="BQ1112" s="6"/>
      <c r="BR1112" s="6"/>
      <c r="BS1112" s="6"/>
      <c r="BT1112" s="6"/>
      <c r="BU1112" s="6"/>
      <c r="BV1112" s="6"/>
      <c r="BW1112" s="6"/>
    </row>
    <row r="1113" spans="1:75" s="9" customFormat="1" ht="14.25" x14ac:dyDescent="0.2">
      <c r="A1113" s="10"/>
      <c r="B1113" s="8"/>
      <c r="R1113" s="62"/>
      <c r="S1113" s="6"/>
      <c r="T1113" s="6"/>
      <c r="U1113" s="6"/>
      <c r="V1113" s="6"/>
      <c r="W1113" s="6"/>
      <c r="X1113" s="6"/>
      <c r="Y1113" s="6"/>
      <c r="Z1113" s="6"/>
      <c r="AA1113" s="6"/>
      <c r="AB1113" s="6"/>
      <c r="AC1113" s="6"/>
      <c r="AD1113" s="6"/>
      <c r="AE1113" s="6"/>
      <c r="AF1113" s="6"/>
      <c r="AG1113" s="6"/>
      <c r="AH1113" s="6"/>
      <c r="AI1113" s="6"/>
      <c r="AJ1113" s="6"/>
      <c r="AK1113" s="6"/>
      <c r="AL1113" s="6"/>
      <c r="AM1113" s="6"/>
      <c r="AN1113" s="6"/>
      <c r="AO1113" s="6"/>
      <c r="AP1113" s="6"/>
      <c r="AQ1113" s="6"/>
      <c r="AR1113" s="6"/>
      <c r="AS1113" s="6"/>
      <c r="AT1113" s="6"/>
      <c r="AU1113" s="6"/>
      <c r="AV1113" s="6"/>
      <c r="AW1113" s="6"/>
      <c r="AX1113" s="6"/>
      <c r="AY1113" s="6"/>
      <c r="AZ1113" s="6"/>
      <c r="BA1113" s="6"/>
      <c r="BB1113" s="6"/>
      <c r="BC1113" s="6"/>
      <c r="BD1113" s="6"/>
      <c r="BE1113" s="6"/>
      <c r="BF1113" s="6"/>
      <c r="BG1113" s="6"/>
      <c r="BH1113" s="6"/>
      <c r="BI1113" s="6"/>
      <c r="BJ1113" s="6"/>
      <c r="BK1113" s="6"/>
      <c r="BL1113" s="6"/>
      <c r="BM1113" s="6"/>
      <c r="BN1113" s="6"/>
      <c r="BO1113" s="6"/>
      <c r="BP1113" s="6"/>
      <c r="BQ1113" s="6"/>
      <c r="BR1113" s="6"/>
      <c r="BS1113" s="6"/>
      <c r="BT1113" s="6"/>
      <c r="BU1113" s="6"/>
      <c r="BV1113" s="6"/>
      <c r="BW1113" s="6"/>
    </row>
    <row r="1114" spans="1:75" s="9" customFormat="1" ht="14.25" x14ac:dyDescent="0.2">
      <c r="A1114" s="10"/>
      <c r="B1114" s="8"/>
      <c r="R1114" s="62"/>
      <c r="S1114" s="6"/>
      <c r="T1114" s="6"/>
      <c r="U1114" s="6"/>
      <c r="V1114" s="6"/>
      <c r="W1114" s="6"/>
      <c r="X1114" s="6"/>
      <c r="Y1114" s="6"/>
      <c r="Z1114" s="6"/>
      <c r="AA1114" s="6"/>
      <c r="AB1114" s="6"/>
      <c r="AC1114" s="6"/>
      <c r="AD1114" s="6"/>
      <c r="AE1114" s="6"/>
      <c r="AF1114" s="6"/>
      <c r="AG1114" s="6"/>
      <c r="AH1114" s="6"/>
      <c r="AI1114" s="6"/>
      <c r="AJ1114" s="6"/>
      <c r="AK1114" s="6"/>
      <c r="AL1114" s="6"/>
      <c r="AM1114" s="6"/>
      <c r="AN1114" s="6"/>
      <c r="AO1114" s="6"/>
      <c r="AP1114" s="6"/>
      <c r="AQ1114" s="6"/>
      <c r="AR1114" s="6"/>
      <c r="AS1114" s="6"/>
      <c r="AT1114" s="6"/>
      <c r="AU1114" s="6"/>
      <c r="AV1114" s="6"/>
      <c r="AW1114" s="6"/>
      <c r="AX1114" s="6"/>
      <c r="AY1114" s="6"/>
      <c r="AZ1114" s="6"/>
      <c r="BA1114" s="6"/>
      <c r="BB1114" s="6"/>
      <c r="BC1114" s="6"/>
      <c r="BD1114" s="6"/>
      <c r="BE1114" s="6"/>
      <c r="BF1114" s="6"/>
      <c r="BG1114" s="6"/>
      <c r="BH1114" s="6"/>
      <c r="BI1114" s="6"/>
      <c r="BJ1114" s="6"/>
      <c r="BK1114" s="6"/>
      <c r="BL1114" s="6"/>
      <c r="BM1114" s="6"/>
      <c r="BN1114" s="6"/>
      <c r="BO1114" s="6"/>
      <c r="BP1114" s="6"/>
      <c r="BQ1114" s="6"/>
      <c r="BR1114" s="6"/>
      <c r="BS1114" s="6"/>
      <c r="BT1114" s="6"/>
      <c r="BU1114" s="6"/>
      <c r="BV1114" s="6"/>
      <c r="BW1114" s="6"/>
    </row>
    <row r="1115" spans="1:75" s="9" customFormat="1" ht="14.25" x14ac:dyDescent="0.2">
      <c r="A1115" s="10"/>
      <c r="B1115" s="8"/>
      <c r="R1115" s="62"/>
      <c r="S1115" s="6"/>
      <c r="T1115" s="6"/>
      <c r="U1115" s="6"/>
      <c r="V1115" s="6"/>
      <c r="W1115" s="6"/>
      <c r="X1115" s="6"/>
      <c r="Y1115" s="6"/>
      <c r="Z1115" s="6"/>
      <c r="AA1115" s="6"/>
      <c r="AB1115" s="6"/>
      <c r="AC1115" s="6"/>
      <c r="AD1115" s="6"/>
      <c r="AE1115" s="6"/>
      <c r="AF1115" s="6"/>
      <c r="AG1115" s="6"/>
      <c r="AH1115" s="6"/>
      <c r="AI1115" s="6"/>
      <c r="AJ1115" s="6"/>
      <c r="AK1115" s="6"/>
      <c r="AL1115" s="6"/>
      <c r="AM1115" s="6"/>
      <c r="AN1115" s="6"/>
      <c r="AO1115" s="6"/>
      <c r="AP1115" s="6"/>
      <c r="AQ1115" s="6"/>
      <c r="AR1115" s="6"/>
      <c r="AS1115" s="6"/>
      <c r="AT1115" s="6"/>
      <c r="AU1115" s="6"/>
      <c r="AV1115" s="6"/>
      <c r="AW1115" s="6"/>
      <c r="AX1115" s="6"/>
      <c r="AY1115" s="6"/>
      <c r="AZ1115" s="6"/>
      <c r="BA1115" s="6"/>
      <c r="BB1115" s="6"/>
      <c r="BC1115" s="6"/>
      <c r="BD1115" s="6"/>
      <c r="BE1115" s="6"/>
      <c r="BF1115" s="6"/>
      <c r="BG1115" s="6"/>
      <c r="BH1115" s="6"/>
      <c r="BI1115" s="6"/>
      <c r="BJ1115" s="6"/>
      <c r="BK1115" s="6"/>
      <c r="BL1115" s="6"/>
      <c r="BM1115" s="6"/>
      <c r="BN1115" s="6"/>
      <c r="BO1115" s="6"/>
      <c r="BP1115" s="6"/>
      <c r="BQ1115" s="6"/>
      <c r="BR1115" s="6"/>
      <c r="BS1115" s="6"/>
      <c r="BT1115" s="6"/>
      <c r="BU1115" s="6"/>
      <c r="BV1115" s="6"/>
      <c r="BW1115" s="6"/>
    </row>
    <row r="1116" spans="1:75" s="9" customFormat="1" ht="14.25" x14ac:dyDescent="0.2">
      <c r="A1116" s="10"/>
      <c r="B1116" s="8"/>
      <c r="R1116" s="62"/>
      <c r="S1116" s="6"/>
      <c r="T1116" s="6"/>
      <c r="U1116" s="6"/>
      <c r="V1116" s="6"/>
      <c r="W1116" s="6"/>
      <c r="X1116" s="6"/>
      <c r="Y1116" s="6"/>
      <c r="Z1116" s="6"/>
      <c r="AA1116" s="6"/>
      <c r="AB1116" s="6"/>
      <c r="AC1116" s="6"/>
      <c r="AD1116" s="6"/>
      <c r="AE1116" s="6"/>
      <c r="AF1116" s="6"/>
      <c r="AG1116" s="6"/>
      <c r="AH1116" s="6"/>
      <c r="AI1116" s="6"/>
      <c r="AJ1116" s="6"/>
      <c r="AK1116" s="6"/>
      <c r="AL1116" s="6"/>
      <c r="AM1116" s="6"/>
      <c r="AN1116" s="6"/>
      <c r="AO1116" s="6"/>
      <c r="AP1116" s="6"/>
      <c r="AQ1116" s="6"/>
      <c r="AR1116" s="6"/>
      <c r="AS1116" s="6"/>
      <c r="AT1116" s="6"/>
      <c r="AU1116" s="6"/>
      <c r="AV1116" s="6"/>
      <c r="AW1116" s="6"/>
      <c r="AX1116" s="6"/>
      <c r="AY1116" s="6"/>
      <c r="AZ1116" s="6"/>
      <c r="BA1116" s="6"/>
      <c r="BB1116" s="6"/>
      <c r="BC1116" s="6"/>
      <c r="BD1116" s="6"/>
      <c r="BE1116" s="6"/>
      <c r="BF1116" s="6"/>
      <c r="BG1116" s="6"/>
      <c r="BH1116" s="6"/>
      <c r="BI1116" s="6"/>
      <c r="BJ1116" s="6"/>
      <c r="BK1116" s="6"/>
      <c r="BL1116" s="6"/>
      <c r="BM1116" s="6"/>
      <c r="BN1116" s="6"/>
      <c r="BO1116" s="6"/>
      <c r="BP1116" s="6"/>
      <c r="BQ1116" s="6"/>
      <c r="BR1116" s="6"/>
      <c r="BS1116" s="6"/>
      <c r="BT1116" s="6"/>
      <c r="BU1116" s="6"/>
      <c r="BV1116" s="6"/>
      <c r="BW1116" s="6"/>
    </row>
    <row r="1117" spans="1:75" s="9" customFormat="1" ht="14.25" x14ac:dyDescent="0.2">
      <c r="A1117" s="10"/>
      <c r="B1117" s="8"/>
      <c r="R1117" s="62"/>
      <c r="S1117" s="6"/>
      <c r="T1117" s="6"/>
      <c r="U1117" s="6"/>
      <c r="V1117" s="6"/>
      <c r="W1117" s="6"/>
      <c r="X1117" s="6"/>
      <c r="Y1117" s="6"/>
      <c r="Z1117" s="6"/>
      <c r="AA1117" s="6"/>
      <c r="AB1117" s="6"/>
      <c r="AC1117" s="6"/>
      <c r="AD1117" s="6"/>
      <c r="AE1117" s="6"/>
      <c r="AF1117" s="6"/>
      <c r="AG1117" s="6"/>
      <c r="AH1117" s="6"/>
      <c r="AI1117" s="6"/>
      <c r="AJ1117" s="6"/>
      <c r="AK1117" s="6"/>
      <c r="AL1117" s="6"/>
      <c r="AM1117" s="6"/>
      <c r="AN1117" s="6"/>
      <c r="AO1117" s="6"/>
      <c r="AP1117" s="6"/>
      <c r="AQ1117" s="6"/>
      <c r="AR1117" s="6"/>
      <c r="AS1117" s="6"/>
      <c r="AT1117" s="6"/>
      <c r="AU1117" s="6"/>
      <c r="AV1117" s="6"/>
      <c r="AW1117" s="6"/>
      <c r="AX1117" s="6"/>
      <c r="AY1117" s="6"/>
      <c r="AZ1117" s="6"/>
      <c r="BA1117" s="6"/>
      <c r="BB1117" s="6"/>
      <c r="BC1117" s="6"/>
      <c r="BD1117" s="6"/>
      <c r="BE1117" s="6"/>
      <c r="BF1117" s="6"/>
      <c r="BG1117" s="6"/>
      <c r="BH1117" s="6"/>
      <c r="BI1117" s="6"/>
      <c r="BJ1117" s="6"/>
      <c r="BK1117" s="6"/>
      <c r="BL1117" s="6"/>
      <c r="BM1117" s="6"/>
      <c r="BN1117" s="6"/>
      <c r="BO1117" s="6"/>
      <c r="BP1117" s="6"/>
      <c r="BQ1117" s="6"/>
      <c r="BR1117" s="6"/>
      <c r="BS1117" s="6"/>
      <c r="BT1117" s="6"/>
      <c r="BU1117" s="6"/>
      <c r="BV1117" s="6"/>
      <c r="BW1117" s="6"/>
    </row>
    <row r="1118" spans="1:75" s="9" customFormat="1" ht="14.25" x14ac:dyDescent="0.2">
      <c r="A1118" s="10"/>
      <c r="B1118" s="8"/>
      <c r="R1118" s="62"/>
      <c r="S1118" s="6"/>
      <c r="T1118" s="6"/>
      <c r="U1118" s="6"/>
      <c r="V1118" s="6"/>
      <c r="W1118" s="6"/>
      <c r="X1118" s="6"/>
      <c r="Y1118" s="6"/>
      <c r="Z1118" s="6"/>
      <c r="AA1118" s="6"/>
      <c r="AB1118" s="6"/>
      <c r="AC1118" s="6"/>
      <c r="AD1118" s="6"/>
      <c r="AE1118" s="6"/>
      <c r="AF1118" s="6"/>
      <c r="AG1118" s="6"/>
      <c r="AH1118" s="6"/>
      <c r="AI1118" s="6"/>
      <c r="AJ1118" s="6"/>
      <c r="AK1118" s="6"/>
      <c r="AL1118" s="6"/>
      <c r="AM1118" s="6"/>
      <c r="AN1118" s="6"/>
      <c r="AO1118" s="6"/>
      <c r="AP1118" s="6"/>
      <c r="AQ1118" s="6"/>
      <c r="AR1118" s="6"/>
      <c r="AS1118" s="6"/>
      <c r="AT1118" s="6"/>
      <c r="AU1118" s="6"/>
      <c r="AV1118" s="6"/>
      <c r="AW1118" s="6"/>
      <c r="AX1118" s="6"/>
      <c r="AY1118" s="6"/>
      <c r="AZ1118" s="6"/>
      <c r="BA1118" s="6"/>
      <c r="BB1118" s="6"/>
      <c r="BC1118" s="6"/>
      <c r="BD1118" s="6"/>
      <c r="BE1118" s="6"/>
      <c r="BF1118" s="6"/>
      <c r="BG1118" s="6"/>
      <c r="BH1118" s="6"/>
      <c r="BI1118" s="6"/>
      <c r="BJ1118" s="6"/>
      <c r="BK1118" s="6"/>
      <c r="BL1118" s="6"/>
      <c r="BM1118" s="6"/>
      <c r="BN1118" s="6"/>
      <c r="BO1118" s="6"/>
      <c r="BP1118" s="6"/>
      <c r="BQ1118" s="6"/>
      <c r="BR1118" s="6"/>
      <c r="BS1118" s="6"/>
      <c r="BT1118" s="6"/>
      <c r="BU1118" s="6"/>
      <c r="BV1118" s="6"/>
      <c r="BW1118" s="6"/>
    </row>
    <row r="1119" spans="1:75" s="9" customFormat="1" ht="14.25" x14ac:dyDescent="0.2">
      <c r="A1119" s="10"/>
      <c r="B1119" s="8"/>
      <c r="R1119" s="62"/>
      <c r="S1119" s="6"/>
      <c r="T1119" s="6"/>
      <c r="U1119" s="6"/>
      <c r="V1119" s="6"/>
      <c r="W1119" s="6"/>
      <c r="X1119" s="6"/>
      <c r="Y1119" s="6"/>
      <c r="Z1119" s="6"/>
      <c r="AA1119" s="6"/>
      <c r="AB1119" s="6"/>
      <c r="AC1119" s="6"/>
      <c r="AD1119" s="6"/>
      <c r="AE1119" s="6"/>
      <c r="AF1119" s="6"/>
      <c r="AG1119" s="6"/>
      <c r="AH1119" s="6"/>
      <c r="AI1119" s="6"/>
      <c r="AJ1119" s="6"/>
      <c r="AK1119" s="6"/>
      <c r="AL1119" s="6"/>
      <c r="AM1119" s="6"/>
      <c r="AN1119" s="6"/>
      <c r="AO1119" s="6"/>
      <c r="AP1119" s="6"/>
      <c r="AQ1119" s="6"/>
      <c r="AR1119" s="6"/>
      <c r="AS1119" s="6"/>
      <c r="AT1119" s="6"/>
      <c r="AU1119" s="6"/>
      <c r="AV1119" s="6"/>
      <c r="AW1119" s="6"/>
      <c r="AX1119" s="6"/>
      <c r="AY1119" s="6"/>
      <c r="AZ1119" s="6"/>
      <c r="BA1119" s="6"/>
      <c r="BB1119" s="6"/>
      <c r="BC1119" s="6"/>
      <c r="BD1119" s="6"/>
      <c r="BE1119" s="6"/>
      <c r="BF1119" s="6"/>
      <c r="BG1119" s="6"/>
      <c r="BH1119" s="6"/>
      <c r="BI1119" s="6"/>
      <c r="BJ1119" s="6"/>
      <c r="BK1119" s="6"/>
      <c r="BL1119" s="6"/>
      <c r="BM1119" s="6"/>
      <c r="BN1119" s="6"/>
      <c r="BO1119" s="6"/>
      <c r="BP1119" s="6"/>
      <c r="BQ1119" s="6"/>
      <c r="BR1119" s="6"/>
      <c r="BS1119" s="6"/>
      <c r="BT1119" s="6"/>
      <c r="BU1119" s="6"/>
      <c r="BV1119" s="6"/>
      <c r="BW1119" s="6"/>
    </row>
    <row r="1120" spans="1:75" s="9" customFormat="1" ht="14.25" x14ac:dyDescent="0.2">
      <c r="A1120" s="10"/>
      <c r="B1120" s="8"/>
      <c r="R1120" s="62"/>
      <c r="S1120" s="6"/>
      <c r="T1120" s="6"/>
      <c r="U1120" s="6"/>
      <c r="V1120" s="6"/>
      <c r="W1120" s="6"/>
      <c r="X1120" s="6"/>
      <c r="Y1120" s="6"/>
      <c r="Z1120" s="6"/>
      <c r="AA1120" s="6"/>
      <c r="AB1120" s="6"/>
      <c r="AC1120" s="6"/>
      <c r="AD1120" s="6"/>
      <c r="AE1120" s="6"/>
      <c r="AF1120" s="6"/>
      <c r="AG1120" s="6"/>
      <c r="AH1120" s="6"/>
      <c r="AI1120" s="6"/>
      <c r="AJ1120" s="6"/>
      <c r="AK1120" s="6"/>
      <c r="AL1120" s="6"/>
      <c r="AM1120" s="6"/>
      <c r="AN1120" s="6"/>
      <c r="AO1120" s="6"/>
      <c r="AP1120" s="6"/>
      <c r="AQ1120" s="6"/>
      <c r="AR1120" s="6"/>
      <c r="AS1120" s="6"/>
      <c r="AT1120" s="6"/>
      <c r="AU1120" s="6"/>
      <c r="AV1120" s="6"/>
      <c r="AW1120" s="6"/>
      <c r="AX1120" s="6"/>
      <c r="AY1120" s="6"/>
      <c r="AZ1120" s="6"/>
      <c r="BA1120" s="6"/>
      <c r="BB1120" s="6"/>
      <c r="BC1120" s="6"/>
      <c r="BD1120" s="6"/>
      <c r="BE1120" s="6"/>
      <c r="BF1120" s="6"/>
      <c r="BG1120" s="6"/>
      <c r="BH1120" s="6"/>
      <c r="BI1120" s="6"/>
      <c r="BJ1120" s="6"/>
      <c r="BK1120" s="6"/>
      <c r="BL1120" s="6"/>
      <c r="BM1120" s="6"/>
      <c r="BN1120" s="6"/>
      <c r="BO1120" s="6"/>
      <c r="BP1120" s="6"/>
      <c r="BQ1120" s="6"/>
      <c r="BR1120" s="6"/>
      <c r="BS1120" s="6"/>
      <c r="BT1120" s="6"/>
      <c r="BU1120" s="6"/>
      <c r="BV1120" s="6"/>
      <c r="BW1120" s="6"/>
    </row>
    <row r="1121" spans="1:75" s="9" customFormat="1" ht="14.25" x14ac:dyDescent="0.2">
      <c r="A1121" s="10"/>
      <c r="B1121" s="8"/>
      <c r="R1121" s="62"/>
      <c r="S1121" s="6"/>
      <c r="T1121" s="6"/>
      <c r="U1121" s="6"/>
      <c r="V1121" s="6"/>
      <c r="W1121" s="6"/>
      <c r="X1121" s="6"/>
      <c r="Y1121" s="6"/>
      <c r="Z1121" s="6"/>
      <c r="AA1121" s="6"/>
      <c r="AB1121" s="6"/>
      <c r="AC1121" s="6"/>
      <c r="AD1121" s="6"/>
      <c r="AE1121" s="6"/>
      <c r="AF1121" s="6"/>
      <c r="AG1121" s="6"/>
      <c r="AH1121" s="6"/>
      <c r="AI1121" s="6"/>
      <c r="AJ1121" s="6"/>
      <c r="AK1121" s="6"/>
      <c r="AL1121" s="6"/>
      <c r="AM1121" s="6"/>
      <c r="AN1121" s="6"/>
      <c r="AO1121" s="6"/>
      <c r="AP1121" s="6"/>
      <c r="AQ1121" s="6"/>
      <c r="AR1121" s="6"/>
      <c r="AS1121" s="6"/>
      <c r="AT1121" s="6"/>
      <c r="AU1121" s="6"/>
      <c r="AV1121" s="6"/>
      <c r="AW1121" s="6"/>
      <c r="AX1121" s="6"/>
      <c r="AY1121" s="6"/>
      <c r="AZ1121" s="6"/>
      <c r="BA1121" s="6"/>
      <c r="BB1121" s="6"/>
      <c r="BC1121" s="6"/>
      <c r="BD1121" s="6"/>
      <c r="BE1121" s="6"/>
      <c r="BF1121" s="6"/>
      <c r="BG1121" s="6"/>
      <c r="BH1121" s="6"/>
      <c r="BI1121" s="6"/>
      <c r="BJ1121" s="6"/>
      <c r="BK1121" s="6"/>
      <c r="BL1121" s="6"/>
      <c r="BM1121" s="6"/>
      <c r="BN1121" s="6"/>
      <c r="BO1121" s="6"/>
      <c r="BP1121" s="6"/>
      <c r="BQ1121" s="6"/>
      <c r="BR1121" s="6"/>
      <c r="BS1121" s="6"/>
      <c r="BT1121" s="6"/>
      <c r="BU1121" s="6"/>
      <c r="BV1121" s="6"/>
      <c r="BW1121" s="6"/>
    </row>
    <row r="1122" spans="1:75" s="9" customFormat="1" ht="14.25" x14ac:dyDescent="0.2">
      <c r="A1122" s="10"/>
      <c r="B1122" s="8"/>
      <c r="R1122" s="62"/>
      <c r="S1122" s="6"/>
      <c r="T1122" s="6"/>
      <c r="U1122" s="6"/>
      <c r="V1122" s="6"/>
      <c r="W1122" s="6"/>
      <c r="X1122" s="6"/>
      <c r="Y1122" s="6"/>
      <c r="Z1122" s="6"/>
      <c r="AA1122" s="6"/>
      <c r="AB1122" s="6"/>
      <c r="AC1122" s="6"/>
      <c r="AD1122" s="6"/>
      <c r="AE1122" s="6"/>
      <c r="AF1122" s="6"/>
      <c r="AG1122" s="6"/>
      <c r="AH1122" s="6"/>
      <c r="AI1122" s="6"/>
      <c r="AJ1122" s="6"/>
      <c r="AK1122" s="6"/>
      <c r="AL1122" s="6"/>
      <c r="AM1122" s="6"/>
      <c r="AN1122" s="6"/>
      <c r="AO1122" s="6"/>
      <c r="AP1122" s="6"/>
      <c r="AQ1122" s="6"/>
      <c r="AR1122" s="6"/>
      <c r="AS1122" s="6"/>
      <c r="AT1122" s="6"/>
      <c r="AU1122" s="6"/>
      <c r="AV1122" s="6"/>
      <c r="AW1122" s="6"/>
      <c r="AX1122" s="6"/>
      <c r="AY1122" s="6"/>
      <c r="AZ1122" s="6"/>
      <c r="BA1122" s="6"/>
      <c r="BB1122" s="6"/>
      <c r="BC1122" s="6"/>
      <c r="BD1122" s="6"/>
      <c r="BE1122" s="6"/>
      <c r="BF1122" s="6"/>
      <c r="BG1122" s="6"/>
      <c r="BH1122" s="6"/>
      <c r="BI1122" s="6"/>
      <c r="BJ1122" s="6"/>
      <c r="BK1122" s="6"/>
      <c r="BL1122" s="6"/>
      <c r="BM1122" s="6"/>
      <c r="BN1122" s="6"/>
      <c r="BO1122" s="6"/>
      <c r="BP1122" s="6"/>
      <c r="BQ1122" s="6"/>
      <c r="BR1122" s="6"/>
      <c r="BS1122" s="6"/>
      <c r="BT1122" s="6"/>
      <c r="BU1122" s="6"/>
      <c r="BV1122" s="6"/>
      <c r="BW1122" s="6"/>
    </row>
    <row r="1123" spans="1:75" s="9" customFormat="1" ht="14.25" x14ac:dyDescent="0.2">
      <c r="A1123" s="10"/>
      <c r="B1123" s="8"/>
      <c r="R1123" s="62"/>
      <c r="S1123" s="6"/>
      <c r="T1123" s="6"/>
      <c r="U1123" s="6"/>
      <c r="V1123" s="6"/>
      <c r="W1123" s="6"/>
      <c r="X1123" s="6"/>
      <c r="Y1123" s="6"/>
      <c r="Z1123" s="6"/>
      <c r="AA1123" s="6"/>
      <c r="AB1123" s="6"/>
      <c r="AC1123" s="6"/>
      <c r="AD1123" s="6"/>
      <c r="AE1123" s="6"/>
      <c r="AF1123" s="6"/>
      <c r="AG1123" s="6"/>
      <c r="AH1123" s="6"/>
      <c r="AI1123" s="6"/>
      <c r="AJ1123" s="6"/>
      <c r="AK1123" s="6"/>
      <c r="AL1123" s="6"/>
      <c r="AM1123" s="6"/>
      <c r="AN1123" s="6"/>
      <c r="AO1123" s="6"/>
      <c r="AP1123" s="6"/>
      <c r="AQ1123" s="6"/>
      <c r="AR1123" s="6"/>
      <c r="AS1123" s="6"/>
      <c r="AT1123" s="6"/>
      <c r="AU1123" s="6"/>
      <c r="AV1123" s="6"/>
      <c r="AW1123" s="6"/>
      <c r="AX1123" s="6"/>
      <c r="AY1123" s="6"/>
      <c r="AZ1123" s="6"/>
      <c r="BA1123" s="6"/>
      <c r="BB1123" s="6"/>
      <c r="BC1123" s="6"/>
      <c r="BD1123" s="6"/>
      <c r="BE1123" s="6"/>
      <c r="BF1123" s="6"/>
      <c r="BG1123" s="6"/>
      <c r="BH1123" s="6"/>
      <c r="BI1123" s="6"/>
      <c r="BJ1123" s="6"/>
      <c r="BK1123" s="6"/>
      <c r="BL1123" s="6"/>
      <c r="BM1123" s="6"/>
      <c r="BN1123" s="6"/>
      <c r="BO1123" s="6"/>
      <c r="BP1123" s="6"/>
      <c r="BQ1123" s="6"/>
      <c r="BR1123" s="6"/>
      <c r="BS1123" s="6"/>
      <c r="BT1123" s="6"/>
      <c r="BU1123" s="6"/>
      <c r="BV1123" s="6"/>
      <c r="BW1123" s="6"/>
    </row>
    <row r="1124" spans="1:75" s="9" customFormat="1" ht="14.25" x14ac:dyDescent="0.2">
      <c r="A1124" s="10"/>
      <c r="B1124" s="8"/>
      <c r="R1124" s="62"/>
      <c r="S1124" s="6"/>
      <c r="T1124" s="6"/>
      <c r="U1124" s="6"/>
      <c r="V1124" s="6"/>
      <c r="W1124" s="6"/>
      <c r="X1124" s="6"/>
      <c r="Y1124" s="6"/>
      <c r="Z1124" s="6"/>
      <c r="AA1124" s="6"/>
      <c r="AB1124" s="6"/>
      <c r="AC1124" s="6"/>
      <c r="AD1124" s="6"/>
      <c r="AE1124" s="6"/>
      <c r="AF1124" s="6"/>
      <c r="AG1124" s="6"/>
      <c r="AH1124" s="6"/>
      <c r="AI1124" s="6"/>
      <c r="AJ1124" s="6"/>
      <c r="AK1124" s="6"/>
      <c r="AL1124" s="6"/>
      <c r="AM1124" s="6"/>
      <c r="AN1124" s="6"/>
      <c r="AO1124" s="6"/>
      <c r="AP1124" s="6"/>
      <c r="AQ1124" s="6"/>
      <c r="AR1124" s="6"/>
      <c r="AS1124" s="6"/>
      <c r="AT1124" s="6"/>
      <c r="AU1124" s="6"/>
      <c r="AV1124" s="6"/>
      <c r="AW1124" s="6"/>
      <c r="AX1124" s="6"/>
      <c r="AY1124" s="6"/>
      <c r="AZ1124" s="6"/>
      <c r="BA1124" s="6"/>
      <c r="BB1124" s="6"/>
      <c r="BC1124" s="6"/>
      <c r="BD1124" s="6"/>
      <c r="BE1124" s="6"/>
      <c r="BF1124" s="6"/>
      <c r="BG1124" s="6"/>
      <c r="BH1124" s="6"/>
      <c r="BI1124" s="6"/>
      <c r="BJ1124" s="6"/>
      <c r="BK1124" s="6"/>
      <c r="BL1124" s="6"/>
      <c r="BM1124" s="6"/>
      <c r="BN1124" s="6"/>
      <c r="BO1124" s="6"/>
      <c r="BP1124" s="6"/>
      <c r="BQ1124" s="6"/>
      <c r="BR1124" s="6"/>
      <c r="BS1124" s="6"/>
      <c r="BT1124" s="6"/>
      <c r="BU1124" s="6"/>
      <c r="BV1124" s="6"/>
      <c r="BW1124" s="6"/>
    </row>
    <row r="1125" spans="1:75" s="9" customFormat="1" ht="14.25" x14ac:dyDescent="0.2">
      <c r="A1125" s="10"/>
      <c r="B1125" s="8"/>
      <c r="R1125" s="62"/>
      <c r="S1125" s="6"/>
      <c r="T1125" s="6"/>
      <c r="U1125" s="6"/>
      <c r="V1125" s="6"/>
      <c r="W1125" s="6"/>
      <c r="X1125" s="6"/>
      <c r="Y1125" s="6"/>
      <c r="Z1125" s="6"/>
      <c r="AA1125" s="6"/>
      <c r="AB1125" s="6"/>
      <c r="AC1125" s="6"/>
      <c r="AD1125" s="6"/>
      <c r="AE1125" s="6"/>
      <c r="AF1125" s="6"/>
      <c r="AG1125" s="6"/>
      <c r="AH1125" s="6"/>
      <c r="AI1125" s="6"/>
      <c r="AJ1125" s="6"/>
      <c r="AK1125" s="6"/>
      <c r="AL1125" s="6"/>
      <c r="AM1125" s="6"/>
      <c r="AN1125" s="6"/>
      <c r="AO1125" s="6"/>
      <c r="AP1125" s="6"/>
      <c r="AQ1125" s="6"/>
      <c r="AR1125" s="6"/>
      <c r="AS1125" s="6"/>
      <c r="AT1125" s="6"/>
      <c r="AU1125" s="6"/>
      <c r="AV1125" s="6"/>
      <c r="AW1125" s="6"/>
      <c r="AX1125" s="6"/>
      <c r="AY1125" s="6"/>
      <c r="AZ1125" s="6"/>
      <c r="BA1125" s="6"/>
      <c r="BB1125" s="6"/>
      <c r="BC1125" s="6"/>
      <c r="BD1125" s="6"/>
      <c r="BE1125" s="6"/>
      <c r="BF1125" s="6"/>
      <c r="BG1125" s="6"/>
      <c r="BH1125" s="6"/>
      <c r="BI1125" s="6"/>
      <c r="BJ1125" s="6"/>
      <c r="BK1125" s="6"/>
      <c r="BL1125" s="6"/>
      <c r="BM1125" s="6"/>
      <c r="BN1125" s="6"/>
      <c r="BO1125" s="6"/>
      <c r="BP1125" s="6"/>
      <c r="BQ1125" s="6"/>
      <c r="BR1125" s="6"/>
      <c r="BS1125" s="6"/>
      <c r="BT1125" s="6"/>
      <c r="BU1125" s="6"/>
      <c r="BV1125" s="6"/>
      <c r="BW1125" s="6"/>
    </row>
    <row r="1126" spans="1:75" s="9" customFormat="1" ht="14.25" x14ac:dyDescent="0.2">
      <c r="A1126" s="10"/>
      <c r="B1126" s="8"/>
      <c r="R1126" s="62"/>
      <c r="S1126" s="6"/>
      <c r="T1126" s="6"/>
      <c r="U1126" s="6"/>
      <c r="V1126" s="6"/>
      <c r="W1126" s="6"/>
      <c r="X1126" s="6"/>
      <c r="Y1126" s="6"/>
      <c r="Z1126" s="6"/>
      <c r="AA1126" s="6"/>
      <c r="AB1126" s="6"/>
      <c r="AC1126" s="6"/>
      <c r="AD1126" s="6"/>
      <c r="AE1126" s="6"/>
      <c r="AF1126" s="6"/>
      <c r="AG1126" s="6"/>
      <c r="AH1126" s="6"/>
      <c r="AI1126" s="6"/>
      <c r="AJ1126" s="6"/>
      <c r="AK1126" s="6"/>
      <c r="AL1126" s="6"/>
      <c r="AM1126" s="6"/>
      <c r="AN1126" s="6"/>
      <c r="AO1126" s="6"/>
      <c r="AP1126" s="6"/>
      <c r="AQ1126" s="6"/>
      <c r="AR1126" s="6"/>
      <c r="AS1126" s="6"/>
      <c r="AT1126" s="6"/>
      <c r="AU1126" s="6"/>
      <c r="AV1126" s="6"/>
      <c r="AW1126" s="6"/>
      <c r="AX1126" s="6"/>
      <c r="AY1126" s="6"/>
      <c r="AZ1126" s="6"/>
      <c r="BA1126" s="6"/>
      <c r="BB1126" s="6"/>
      <c r="BC1126" s="6"/>
      <c r="BD1126" s="6"/>
      <c r="BE1126" s="6"/>
      <c r="BF1126" s="6"/>
      <c r="BG1126" s="6"/>
      <c r="BH1126" s="6"/>
      <c r="BI1126" s="6"/>
      <c r="BJ1126" s="6"/>
      <c r="BK1126" s="6"/>
      <c r="BL1126" s="6"/>
      <c r="BM1126" s="6"/>
      <c r="BN1126" s="6"/>
      <c r="BO1126" s="6"/>
      <c r="BP1126" s="6"/>
      <c r="BQ1126" s="6"/>
      <c r="BR1126" s="6"/>
      <c r="BS1126" s="6"/>
      <c r="BT1126" s="6"/>
      <c r="BU1126" s="6"/>
      <c r="BV1126" s="6"/>
      <c r="BW1126" s="6"/>
    </row>
    <row r="1127" spans="1:75" s="9" customFormat="1" ht="14.25" x14ac:dyDescent="0.2">
      <c r="A1127" s="10"/>
      <c r="B1127" s="8"/>
      <c r="R1127" s="62"/>
      <c r="S1127" s="6"/>
      <c r="T1127" s="6"/>
      <c r="U1127" s="6"/>
      <c r="V1127" s="6"/>
      <c r="W1127" s="6"/>
      <c r="X1127" s="6"/>
      <c r="Y1127" s="6"/>
      <c r="Z1127" s="6"/>
      <c r="AA1127" s="6"/>
      <c r="AB1127" s="6"/>
      <c r="AC1127" s="6"/>
      <c r="AD1127" s="6"/>
      <c r="AE1127" s="6"/>
      <c r="AF1127" s="6"/>
      <c r="AG1127" s="6"/>
      <c r="AH1127" s="6"/>
      <c r="AI1127" s="6"/>
      <c r="AJ1127" s="6"/>
      <c r="AK1127" s="6"/>
      <c r="AL1127" s="6"/>
      <c r="AM1127" s="6"/>
      <c r="AN1127" s="6"/>
      <c r="AO1127" s="6"/>
      <c r="AP1127" s="6"/>
      <c r="AQ1127" s="6"/>
      <c r="AR1127" s="6"/>
      <c r="AS1127" s="6"/>
      <c r="AT1127" s="6"/>
      <c r="AU1127" s="6"/>
      <c r="AV1127" s="6"/>
      <c r="AW1127" s="6"/>
      <c r="AX1127" s="6"/>
      <c r="AY1127" s="6"/>
      <c r="AZ1127" s="6"/>
      <c r="BA1127" s="6"/>
      <c r="BB1127" s="6"/>
      <c r="BC1127" s="6"/>
      <c r="BD1127" s="6"/>
      <c r="BE1127" s="6"/>
      <c r="BF1127" s="6"/>
      <c r="BG1127" s="6"/>
      <c r="BH1127" s="6"/>
      <c r="BI1127" s="6"/>
      <c r="BJ1127" s="6"/>
      <c r="BK1127" s="6"/>
      <c r="BL1127" s="6"/>
      <c r="BM1127" s="6"/>
      <c r="BN1127" s="6"/>
      <c r="BO1127" s="6"/>
      <c r="BP1127" s="6"/>
      <c r="BQ1127" s="6"/>
      <c r="BR1127" s="6"/>
      <c r="BS1127" s="6"/>
      <c r="BT1127" s="6"/>
      <c r="BU1127" s="6"/>
      <c r="BV1127" s="6"/>
      <c r="BW1127" s="6"/>
    </row>
    <row r="1128" spans="1:75" s="9" customFormat="1" ht="14.25" x14ac:dyDescent="0.2">
      <c r="A1128" s="10"/>
      <c r="B1128" s="8"/>
      <c r="R1128" s="62"/>
      <c r="S1128" s="6"/>
      <c r="T1128" s="6"/>
      <c r="U1128" s="6"/>
      <c r="V1128" s="6"/>
      <c r="W1128" s="6"/>
      <c r="X1128" s="6"/>
      <c r="Y1128" s="6"/>
      <c r="Z1128" s="6"/>
      <c r="AA1128" s="6"/>
      <c r="AB1128" s="6"/>
      <c r="AC1128" s="6"/>
      <c r="AD1128" s="6"/>
      <c r="AE1128" s="6"/>
      <c r="AF1128" s="6"/>
      <c r="AG1128" s="6"/>
      <c r="AH1128" s="6"/>
      <c r="AI1128" s="6"/>
      <c r="AJ1128" s="6"/>
      <c r="AK1128" s="6"/>
      <c r="AL1128" s="6"/>
      <c r="AM1128" s="6"/>
      <c r="AN1128" s="6"/>
      <c r="AO1128" s="6"/>
      <c r="AP1128" s="6"/>
      <c r="AQ1128" s="6"/>
      <c r="AR1128" s="6"/>
      <c r="AS1128" s="6"/>
      <c r="AT1128" s="6"/>
      <c r="AU1128" s="6"/>
      <c r="AV1128" s="6"/>
      <c r="AW1128" s="6"/>
      <c r="AX1128" s="6"/>
      <c r="AY1128" s="6"/>
      <c r="AZ1128" s="6"/>
      <c r="BA1128" s="6"/>
      <c r="BB1128" s="6"/>
      <c r="BC1128" s="6"/>
      <c r="BD1128" s="6"/>
      <c r="BE1128" s="6"/>
      <c r="BF1128" s="6"/>
      <c r="BG1128" s="6"/>
      <c r="BH1128" s="6"/>
      <c r="BI1128" s="6"/>
      <c r="BJ1128" s="6"/>
      <c r="BK1128" s="6"/>
      <c r="BL1128" s="6"/>
      <c r="BM1128" s="6"/>
      <c r="BN1128" s="6"/>
      <c r="BO1128" s="6"/>
      <c r="BP1128" s="6"/>
      <c r="BQ1128" s="6"/>
      <c r="BR1128" s="6"/>
      <c r="BS1128" s="6"/>
      <c r="BT1128" s="6"/>
      <c r="BU1128" s="6"/>
      <c r="BV1128" s="6"/>
      <c r="BW1128" s="6"/>
    </row>
    <row r="1129" spans="1:75" s="9" customFormat="1" ht="14.25" x14ac:dyDescent="0.2">
      <c r="A1129" s="10"/>
      <c r="B1129" s="8"/>
      <c r="R1129" s="62"/>
      <c r="S1129" s="6"/>
      <c r="T1129" s="6"/>
      <c r="U1129" s="6"/>
      <c r="V1129" s="6"/>
      <c r="W1129" s="6"/>
      <c r="X1129" s="6"/>
      <c r="Y1129" s="6"/>
      <c r="Z1129" s="6"/>
      <c r="AA1129" s="6"/>
      <c r="AB1129" s="6"/>
      <c r="AC1129" s="6"/>
      <c r="AD1129" s="6"/>
      <c r="AE1129" s="6"/>
      <c r="AF1129" s="6"/>
      <c r="AG1129" s="6"/>
      <c r="AH1129" s="6"/>
      <c r="AI1129" s="6"/>
      <c r="AJ1129" s="6"/>
      <c r="AK1129" s="6"/>
      <c r="AL1129" s="6"/>
      <c r="AM1129" s="6"/>
      <c r="AN1129" s="6"/>
      <c r="AO1129" s="6"/>
      <c r="AP1129" s="6"/>
      <c r="AQ1129" s="6"/>
      <c r="AR1129" s="6"/>
      <c r="AS1129" s="6"/>
      <c r="AT1129" s="6"/>
      <c r="AU1129" s="6"/>
      <c r="AV1129" s="6"/>
      <c r="AW1129" s="6"/>
      <c r="AX1129" s="6"/>
      <c r="AY1129" s="6"/>
      <c r="AZ1129" s="6"/>
      <c r="BA1129" s="6"/>
      <c r="BB1129" s="6"/>
      <c r="BC1129" s="6"/>
      <c r="BD1129" s="6"/>
      <c r="BE1129" s="6"/>
      <c r="BF1129" s="6"/>
      <c r="BG1129" s="6"/>
      <c r="BH1129" s="6"/>
      <c r="BI1129" s="6"/>
      <c r="BJ1129" s="6"/>
      <c r="BK1129" s="6"/>
      <c r="BL1129" s="6"/>
      <c r="BM1129" s="6"/>
      <c r="BN1129" s="6"/>
      <c r="BO1129" s="6"/>
      <c r="BP1129" s="6"/>
      <c r="BQ1129" s="6"/>
      <c r="BR1129" s="6"/>
      <c r="BS1129" s="6"/>
      <c r="BT1129" s="6"/>
      <c r="BU1129" s="6"/>
      <c r="BV1129" s="6"/>
      <c r="BW1129" s="6"/>
    </row>
    <row r="1130" spans="1:75" s="9" customFormat="1" ht="14.25" x14ac:dyDescent="0.2">
      <c r="A1130" s="10"/>
      <c r="B1130" s="8"/>
      <c r="R1130" s="62"/>
      <c r="S1130" s="6"/>
      <c r="T1130" s="6"/>
      <c r="U1130" s="6"/>
      <c r="V1130" s="6"/>
      <c r="W1130" s="6"/>
      <c r="X1130" s="6"/>
      <c r="Y1130" s="6"/>
      <c r="Z1130" s="6"/>
      <c r="AA1130" s="6"/>
      <c r="AB1130" s="6"/>
      <c r="AC1130" s="6"/>
      <c r="AD1130" s="6"/>
      <c r="AE1130" s="6"/>
      <c r="AF1130" s="6"/>
      <c r="AG1130" s="6"/>
      <c r="AH1130" s="6"/>
      <c r="AI1130" s="6"/>
      <c r="AJ1130" s="6"/>
      <c r="AK1130" s="6"/>
      <c r="AL1130" s="6"/>
      <c r="AM1130" s="6"/>
      <c r="AN1130" s="6"/>
      <c r="AO1130" s="6"/>
      <c r="AP1130" s="6"/>
      <c r="AQ1130" s="6"/>
      <c r="AR1130" s="6"/>
      <c r="AS1130" s="6"/>
      <c r="AT1130" s="6"/>
      <c r="AU1130" s="6"/>
      <c r="AV1130" s="6"/>
      <c r="AW1130" s="6"/>
      <c r="AX1130" s="6"/>
      <c r="AY1130" s="6"/>
      <c r="AZ1130" s="6"/>
      <c r="BA1130" s="6"/>
      <c r="BB1130" s="6"/>
      <c r="BC1130" s="6"/>
      <c r="BD1130" s="6"/>
      <c r="BE1130" s="6"/>
      <c r="BF1130" s="6"/>
      <c r="BG1130" s="6"/>
      <c r="BH1130" s="6"/>
      <c r="BI1130" s="6"/>
      <c r="BJ1130" s="6"/>
      <c r="BK1130" s="6"/>
      <c r="BL1130" s="6"/>
      <c r="BM1130" s="6"/>
      <c r="BN1130" s="6"/>
      <c r="BO1130" s="6"/>
      <c r="BP1130" s="6"/>
      <c r="BQ1130" s="6"/>
      <c r="BR1130" s="6"/>
      <c r="BS1130" s="6"/>
      <c r="BT1130" s="6"/>
      <c r="BU1130" s="6"/>
      <c r="BV1130" s="6"/>
      <c r="BW1130" s="6"/>
    </row>
    <row r="1131" spans="1:75" s="9" customFormat="1" ht="14.25" x14ac:dyDescent="0.2">
      <c r="A1131" s="10"/>
      <c r="B1131" s="8"/>
      <c r="R1131" s="62"/>
      <c r="S1131" s="6"/>
      <c r="T1131" s="6"/>
      <c r="U1131" s="6"/>
      <c r="V1131" s="6"/>
      <c r="W1131" s="6"/>
      <c r="X1131" s="6"/>
      <c r="Y1131" s="6"/>
      <c r="Z1131" s="6"/>
      <c r="AA1131" s="6"/>
      <c r="AB1131" s="6"/>
      <c r="AC1131" s="6"/>
      <c r="AD1131" s="6"/>
      <c r="AE1131" s="6"/>
      <c r="AF1131" s="6"/>
      <c r="AG1131" s="6"/>
      <c r="AH1131" s="6"/>
      <c r="AI1131" s="6"/>
      <c r="AJ1131" s="6"/>
      <c r="AK1131" s="6"/>
      <c r="AL1131" s="6"/>
      <c r="AM1131" s="6"/>
      <c r="AN1131" s="6"/>
      <c r="AO1131" s="6"/>
      <c r="AP1131" s="6"/>
      <c r="AQ1131" s="6"/>
      <c r="AR1131" s="6"/>
      <c r="AS1131" s="6"/>
      <c r="AT1131" s="6"/>
      <c r="AU1131" s="6"/>
      <c r="AV1131" s="6"/>
      <c r="AW1131" s="6"/>
      <c r="AX1131" s="6"/>
      <c r="AY1131" s="6"/>
      <c r="AZ1131" s="6"/>
      <c r="BA1131" s="6"/>
      <c r="BB1131" s="6"/>
      <c r="BC1131" s="6"/>
      <c r="BD1131" s="6"/>
      <c r="BE1131" s="6"/>
      <c r="BF1131" s="6"/>
      <c r="BG1131" s="6"/>
      <c r="BH1131" s="6"/>
      <c r="BI1131" s="6"/>
      <c r="BJ1131" s="6"/>
      <c r="BK1131" s="6"/>
      <c r="BL1131" s="6"/>
      <c r="BM1131" s="6"/>
      <c r="BN1131" s="6"/>
      <c r="BO1131" s="6"/>
      <c r="BP1131" s="6"/>
      <c r="BQ1131" s="6"/>
      <c r="BR1131" s="6"/>
      <c r="BS1131" s="6"/>
      <c r="BT1131" s="6"/>
      <c r="BU1131" s="6"/>
      <c r="BV1131" s="6"/>
      <c r="BW1131" s="6"/>
    </row>
    <row r="1132" spans="1:75" s="9" customFormat="1" ht="14.25" x14ac:dyDescent="0.2">
      <c r="A1132" s="10"/>
      <c r="B1132" s="8"/>
      <c r="R1132" s="62"/>
      <c r="S1132" s="6"/>
      <c r="T1132" s="6"/>
      <c r="U1132" s="6"/>
      <c r="V1132" s="6"/>
      <c r="W1132" s="6"/>
      <c r="X1132" s="6"/>
      <c r="Y1132" s="6"/>
      <c r="Z1132" s="6"/>
      <c r="AA1132" s="6"/>
      <c r="AB1132" s="6"/>
      <c r="AC1132" s="6"/>
      <c r="AD1132" s="6"/>
      <c r="AE1132" s="6"/>
      <c r="AF1132" s="6"/>
      <c r="AG1132" s="6"/>
      <c r="AH1132" s="6"/>
      <c r="AI1132" s="6"/>
      <c r="AJ1132" s="6"/>
      <c r="AK1132" s="6"/>
      <c r="AL1132" s="6"/>
      <c r="AM1132" s="6"/>
      <c r="AN1132" s="6"/>
      <c r="AO1132" s="6"/>
      <c r="AP1132" s="6"/>
      <c r="AQ1132" s="6"/>
      <c r="AR1132" s="6"/>
      <c r="AS1132" s="6"/>
      <c r="AT1132" s="6"/>
      <c r="AU1132" s="6"/>
      <c r="AV1132" s="6"/>
      <c r="AW1132" s="6"/>
      <c r="AX1132" s="6"/>
      <c r="AY1132" s="6"/>
      <c r="AZ1132" s="6"/>
      <c r="BA1132" s="6"/>
      <c r="BB1132" s="6"/>
      <c r="BC1132" s="6"/>
      <c r="BD1132" s="6"/>
      <c r="BE1132" s="6"/>
      <c r="BF1132" s="6"/>
      <c r="BG1132" s="6"/>
      <c r="BH1132" s="6"/>
      <c r="BI1132" s="6"/>
      <c r="BJ1132" s="6"/>
      <c r="BK1132" s="6"/>
      <c r="BL1132" s="6"/>
      <c r="BM1132" s="6"/>
      <c r="BN1132" s="6"/>
      <c r="BO1132" s="6"/>
      <c r="BP1132" s="6"/>
      <c r="BQ1132" s="6"/>
      <c r="BR1132" s="6"/>
      <c r="BS1132" s="6"/>
      <c r="BT1132" s="6"/>
      <c r="BU1132" s="6"/>
      <c r="BV1132" s="6"/>
      <c r="BW1132" s="6"/>
    </row>
    <row r="1133" spans="1:75" s="9" customFormat="1" ht="14.25" x14ac:dyDescent="0.2">
      <c r="A1133" s="10"/>
      <c r="B1133" s="8"/>
      <c r="R1133" s="62"/>
      <c r="S1133" s="6"/>
      <c r="T1133" s="6"/>
      <c r="U1133" s="6"/>
      <c r="V1133" s="6"/>
      <c r="W1133" s="6"/>
      <c r="X1133" s="6"/>
      <c r="Y1133" s="6"/>
      <c r="Z1133" s="6"/>
      <c r="AA1133" s="6"/>
      <c r="AB1133" s="6"/>
      <c r="AC1133" s="6"/>
      <c r="AD1133" s="6"/>
      <c r="AE1133" s="6"/>
      <c r="AF1133" s="6"/>
      <c r="AG1133" s="6"/>
      <c r="AH1133" s="6"/>
      <c r="AI1133" s="6"/>
      <c r="AJ1133" s="6"/>
      <c r="AK1133" s="6"/>
      <c r="AL1133" s="6"/>
      <c r="AM1133" s="6"/>
      <c r="AN1133" s="6"/>
      <c r="AO1133" s="6"/>
      <c r="AP1133" s="6"/>
      <c r="AQ1133" s="6"/>
      <c r="AR1133" s="6"/>
      <c r="AS1133" s="6"/>
      <c r="AT1133" s="6"/>
      <c r="AU1133" s="6"/>
      <c r="AV1133" s="6"/>
      <c r="AW1133" s="6"/>
      <c r="AX1133" s="6"/>
      <c r="AY1133" s="6"/>
      <c r="AZ1133" s="6"/>
      <c r="BA1133" s="6"/>
      <c r="BB1133" s="6"/>
      <c r="BC1133" s="6"/>
      <c r="BD1133" s="6"/>
      <c r="BE1133" s="6"/>
      <c r="BF1133" s="6"/>
      <c r="BG1133" s="6"/>
      <c r="BH1133" s="6"/>
      <c r="BI1133" s="6"/>
      <c r="BJ1133" s="6"/>
      <c r="BK1133" s="6"/>
      <c r="BL1133" s="6"/>
      <c r="BM1133" s="6"/>
      <c r="BN1133" s="6"/>
      <c r="BO1133" s="6"/>
      <c r="BP1133" s="6"/>
      <c r="BQ1133" s="6"/>
      <c r="BR1133" s="6"/>
      <c r="BS1133" s="6"/>
      <c r="BT1133" s="6"/>
      <c r="BU1133" s="6"/>
      <c r="BV1133" s="6"/>
      <c r="BW1133" s="6"/>
    </row>
    <row r="1134" spans="1:75" s="9" customFormat="1" ht="14.25" x14ac:dyDescent="0.2">
      <c r="A1134" s="10"/>
      <c r="B1134" s="8"/>
      <c r="R1134" s="62"/>
      <c r="S1134" s="6"/>
      <c r="T1134" s="6"/>
      <c r="U1134" s="6"/>
      <c r="V1134" s="6"/>
      <c r="W1134" s="6"/>
      <c r="X1134" s="6"/>
      <c r="Y1134" s="6"/>
      <c r="Z1134" s="6"/>
      <c r="AA1134" s="6"/>
      <c r="AB1134" s="6"/>
      <c r="AC1134" s="6"/>
      <c r="AD1134" s="6"/>
      <c r="AE1134" s="6"/>
      <c r="AF1134" s="6"/>
      <c r="AG1134" s="6"/>
      <c r="AH1134" s="6"/>
      <c r="AI1134" s="6"/>
      <c r="AJ1134" s="6"/>
      <c r="AK1134" s="6"/>
      <c r="AL1134" s="6"/>
      <c r="AM1134" s="6"/>
      <c r="AN1134" s="6"/>
      <c r="AO1134" s="6"/>
      <c r="AP1134" s="6"/>
      <c r="AQ1134" s="6"/>
      <c r="AR1134" s="6"/>
      <c r="AS1134" s="6"/>
      <c r="AT1134" s="6"/>
      <c r="AU1134" s="6"/>
      <c r="AV1134" s="6"/>
      <c r="AW1134" s="6"/>
      <c r="AX1134" s="6"/>
      <c r="AY1134" s="6"/>
      <c r="AZ1134" s="6"/>
      <c r="BA1134" s="6"/>
      <c r="BB1134" s="6"/>
      <c r="BC1134" s="6"/>
      <c r="BD1134" s="6"/>
      <c r="BE1134" s="6"/>
      <c r="BF1134" s="6"/>
      <c r="BG1134" s="6"/>
      <c r="BH1134" s="6"/>
      <c r="BI1134" s="6"/>
      <c r="BJ1134" s="6"/>
      <c r="BK1134" s="6"/>
      <c r="BL1134" s="6"/>
      <c r="BM1134" s="6"/>
      <c r="BN1134" s="6"/>
      <c r="BO1134" s="6"/>
      <c r="BP1134" s="6"/>
      <c r="BQ1134" s="6"/>
      <c r="BR1134" s="6"/>
      <c r="BS1134" s="6"/>
      <c r="BT1134" s="6"/>
      <c r="BU1134" s="6"/>
      <c r="BV1134" s="6"/>
      <c r="BW1134" s="6"/>
    </row>
    <row r="1135" spans="1:75" s="9" customFormat="1" ht="14.25" x14ac:dyDescent="0.2">
      <c r="A1135" s="10"/>
      <c r="B1135" s="8"/>
      <c r="R1135" s="62"/>
      <c r="S1135" s="6"/>
      <c r="T1135" s="6"/>
      <c r="U1135" s="6"/>
      <c r="V1135" s="6"/>
      <c r="W1135" s="6"/>
      <c r="X1135" s="6"/>
      <c r="Y1135" s="6"/>
      <c r="Z1135" s="6"/>
      <c r="AA1135" s="6"/>
      <c r="AB1135" s="6"/>
      <c r="AC1135" s="6"/>
      <c r="AD1135" s="6"/>
      <c r="AE1135" s="6"/>
      <c r="AF1135" s="6"/>
      <c r="AG1135" s="6"/>
      <c r="AH1135" s="6"/>
      <c r="AI1135" s="6"/>
      <c r="AJ1135" s="6"/>
      <c r="AK1135" s="6"/>
      <c r="AL1135" s="6"/>
      <c r="AM1135" s="6"/>
      <c r="AN1135" s="6"/>
      <c r="AO1135" s="6"/>
      <c r="AP1135" s="6"/>
      <c r="AQ1135" s="6"/>
      <c r="AR1135" s="6"/>
      <c r="AS1135" s="6"/>
      <c r="AT1135" s="6"/>
      <c r="AU1135" s="6"/>
      <c r="AV1135" s="6"/>
      <c r="AW1135" s="6"/>
      <c r="AX1135" s="6"/>
      <c r="AY1135" s="6"/>
      <c r="AZ1135" s="6"/>
      <c r="BA1135" s="6"/>
      <c r="BB1135" s="6"/>
      <c r="BC1135" s="6"/>
      <c r="BD1135" s="6"/>
      <c r="BE1135" s="6"/>
      <c r="BF1135" s="6"/>
      <c r="BG1135" s="6"/>
      <c r="BH1135" s="6"/>
      <c r="BI1135" s="6"/>
      <c r="BJ1135" s="6"/>
      <c r="BK1135" s="6"/>
      <c r="BL1135" s="6"/>
      <c r="BM1135" s="6"/>
      <c r="BN1135" s="6"/>
      <c r="BO1135" s="6"/>
      <c r="BP1135" s="6"/>
      <c r="BQ1135" s="6"/>
      <c r="BR1135" s="6"/>
      <c r="BS1135" s="6"/>
      <c r="BT1135" s="6"/>
      <c r="BU1135" s="6"/>
      <c r="BV1135" s="6"/>
      <c r="BW1135" s="6"/>
    </row>
    <row r="1136" spans="1:75" s="9" customFormat="1" ht="14.25" x14ac:dyDescent="0.2">
      <c r="A1136" s="10"/>
      <c r="B1136" s="8"/>
      <c r="R1136" s="62"/>
      <c r="S1136" s="6"/>
      <c r="T1136" s="6"/>
      <c r="U1136" s="6"/>
      <c r="V1136" s="6"/>
      <c r="W1136" s="6"/>
      <c r="X1136" s="6"/>
      <c r="Y1136" s="6"/>
      <c r="Z1136" s="6"/>
      <c r="AA1136" s="6"/>
      <c r="AB1136" s="6"/>
      <c r="AC1136" s="6"/>
      <c r="AD1136" s="6"/>
      <c r="AE1136" s="6"/>
      <c r="AF1136" s="6"/>
      <c r="AG1136" s="6"/>
      <c r="AH1136" s="6"/>
      <c r="AI1136" s="6"/>
      <c r="AJ1136" s="6"/>
      <c r="AK1136" s="6"/>
      <c r="AL1136" s="6"/>
      <c r="AM1136" s="6"/>
      <c r="AN1136" s="6"/>
      <c r="AO1136" s="6"/>
      <c r="AP1136" s="6"/>
      <c r="AQ1136" s="6"/>
      <c r="AR1136" s="6"/>
      <c r="AS1136" s="6"/>
      <c r="AT1136" s="6"/>
      <c r="AU1136" s="6"/>
      <c r="AV1136" s="6"/>
      <c r="AW1136" s="6"/>
      <c r="AX1136" s="6"/>
      <c r="AY1136" s="6"/>
      <c r="AZ1136" s="6"/>
      <c r="BA1136" s="6"/>
      <c r="BB1136" s="6"/>
      <c r="BC1136" s="6"/>
      <c r="BD1136" s="6"/>
      <c r="BE1136" s="6"/>
      <c r="BF1136" s="6"/>
      <c r="BG1136" s="6"/>
      <c r="BH1136" s="6"/>
      <c r="BI1136" s="6"/>
      <c r="BJ1136" s="6"/>
      <c r="BK1136" s="6"/>
      <c r="BL1136" s="6"/>
      <c r="BM1136" s="6"/>
      <c r="BN1136" s="6"/>
      <c r="BO1136" s="6"/>
      <c r="BP1136" s="6"/>
      <c r="BQ1136" s="6"/>
      <c r="BR1136" s="6"/>
      <c r="BS1136" s="6"/>
      <c r="BT1136" s="6"/>
      <c r="BU1136" s="6"/>
      <c r="BV1136" s="6"/>
      <c r="BW1136" s="6"/>
    </row>
    <row r="1137" spans="1:75" s="9" customFormat="1" ht="14.25" x14ac:dyDescent="0.2">
      <c r="A1137" s="10"/>
      <c r="B1137" s="8"/>
      <c r="R1137" s="62"/>
      <c r="S1137" s="6"/>
      <c r="T1137" s="6"/>
      <c r="U1137" s="6"/>
      <c r="V1137" s="6"/>
      <c r="W1137" s="6"/>
      <c r="X1137" s="6"/>
      <c r="Y1137" s="6"/>
      <c r="Z1137" s="6"/>
      <c r="AA1137" s="6"/>
      <c r="AB1137" s="6"/>
      <c r="AC1137" s="6"/>
      <c r="AD1137" s="6"/>
      <c r="AE1137" s="6"/>
      <c r="AF1137" s="6"/>
      <c r="AG1137" s="6"/>
      <c r="AH1137" s="6"/>
      <c r="AI1137" s="6"/>
      <c r="AJ1137" s="6"/>
      <c r="AK1137" s="6"/>
      <c r="AL1137" s="6"/>
      <c r="AM1137" s="6"/>
      <c r="AN1137" s="6"/>
      <c r="AO1137" s="6"/>
      <c r="AP1137" s="6"/>
      <c r="AQ1137" s="6"/>
      <c r="AR1137" s="6"/>
      <c r="AS1137" s="6"/>
      <c r="AT1137" s="6"/>
      <c r="AU1137" s="6"/>
      <c r="AV1137" s="6"/>
      <c r="AW1137" s="6"/>
      <c r="AX1137" s="6"/>
      <c r="AY1137" s="6"/>
      <c r="AZ1137" s="6"/>
      <c r="BA1137" s="6"/>
      <c r="BB1137" s="6"/>
      <c r="BC1137" s="6"/>
      <c r="BD1137" s="6"/>
      <c r="BE1137" s="6"/>
      <c r="BF1137" s="6"/>
      <c r="BG1137" s="6"/>
      <c r="BH1137" s="6"/>
      <c r="BI1137" s="6"/>
      <c r="BJ1137" s="6"/>
      <c r="BK1137" s="6"/>
      <c r="BL1137" s="6"/>
      <c r="BM1137" s="6"/>
      <c r="BN1137" s="6"/>
      <c r="BO1137" s="6"/>
      <c r="BP1137" s="6"/>
      <c r="BQ1137" s="6"/>
      <c r="BR1137" s="6"/>
      <c r="BS1137" s="6"/>
      <c r="BT1137" s="6"/>
      <c r="BU1137" s="6"/>
      <c r="BV1137" s="6"/>
      <c r="BW1137" s="6"/>
    </row>
    <row r="1138" spans="1:75" s="9" customFormat="1" ht="14.25" x14ac:dyDescent="0.2">
      <c r="A1138" s="10"/>
      <c r="B1138" s="8"/>
      <c r="R1138" s="62"/>
      <c r="S1138" s="6"/>
      <c r="T1138" s="6"/>
      <c r="U1138" s="6"/>
      <c r="V1138" s="6"/>
      <c r="W1138" s="6"/>
      <c r="X1138" s="6"/>
      <c r="Y1138" s="6"/>
      <c r="Z1138" s="6"/>
      <c r="AA1138" s="6"/>
      <c r="AB1138" s="6"/>
      <c r="AC1138" s="6"/>
      <c r="AD1138" s="6"/>
      <c r="AE1138" s="6"/>
      <c r="AF1138" s="6"/>
      <c r="AG1138" s="6"/>
      <c r="AH1138" s="6"/>
      <c r="AI1138" s="6"/>
      <c r="AJ1138" s="6"/>
      <c r="AK1138" s="6"/>
      <c r="AL1138" s="6"/>
      <c r="AM1138" s="6"/>
      <c r="AN1138" s="6"/>
      <c r="AO1138" s="6"/>
      <c r="AP1138" s="6"/>
      <c r="AQ1138" s="6"/>
      <c r="AR1138" s="6"/>
      <c r="AS1138" s="6"/>
      <c r="AT1138" s="6"/>
      <c r="AU1138" s="6"/>
      <c r="AV1138" s="6"/>
      <c r="AW1138" s="6"/>
      <c r="AX1138" s="6"/>
      <c r="AY1138" s="6"/>
      <c r="AZ1138" s="6"/>
      <c r="BA1138" s="6"/>
      <c r="BB1138" s="6"/>
      <c r="BC1138" s="6"/>
      <c r="BD1138" s="6"/>
      <c r="BE1138" s="6"/>
      <c r="BF1138" s="6"/>
      <c r="BG1138" s="6"/>
      <c r="BH1138" s="6"/>
      <c r="BI1138" s="6"/>
      <c r="BJ1138" s="6"/>
      <c r="BK1138" s="6"/>
      <c r="BL1138" s="6"/>
      <c r="BM1138" s="6"/>
      <c r="BN1138" s="6"/>
      <c r="BO1138" s="6"/>
      <c r="BP1138" s="6"/>
      <c r="BQ1138" s="6"/>
      <c r="BR1138" s="6"/>
      <c r="BS1138" s="6"/>
      <c r="BT1138" s="6"/>
      <c r="BU1138" s="6"/>
      <c r="BV1138" s="6"/>
      <c r="BW1138" s="6"/>
    </row>
    <row r="1139" spans="1:75" s="9" customFormat="1" ht="14.25" x14ac:dyDescent="0.2">
      <c r="A1139" s="10"/>
      <c r="B1139" s="8"/>
      <c r="R1139" s="62"/>
      <c r="S1139" s="6"/>
      <c r="T1139" s="6"/>
      <c r="U1139" s="6"/>
      <c r="V1139" s="6"/>
      <c r="W1139" s="6"/>
      <c r="X1139" s="6"/>
      <c r="Y1139" s="6"/>
      <c r="Z1139" s="6"/>
      <c r="AA1139" s="6"/>
      <c r="AB1139" s="6"/>
      <c r="AC1139" s="6"/>
      <c r="AD1139" s="6"/>
      <c r="AE1139" s="6"/>
      <c r="AF1139" s="6"/>
      <c r="AG1139" s="6"/>
      <c r="AH1139" s="6"/>
      <c r="AI1139" s="6"/>
      <c r="AJ1139" s="6"/>
      <c r="AK1139" s="6"/>
      <c r="AL1139" s="6"/>
      <c r="AM1139" s="6"/>
      <c r="AN1139" s="6"/>
      <c r="AO1139" s="6"/>
      <c r="AP1139" s="6"/>
      <c r="AQ1139" s="6"/>
      <c r="AR1139" s="6"/>
      <c r="AS1139" s="6"/>
      <c r="AT1139" s="6"/>
      <c r="AU1139" s="6"/>
      <c r="AV1139" s="6"/>
      <c r="AW1139" s="6"/>
      <c r="AX1139" s="6"/>
      <c r="AY1139" s="6"/>
      <c r="AZ1139" s="6"/>
      <c r="BA1139" s="6"/>
      <c r="BB1139" s="6"/>
      <c r="BC1139" s="6"/>
      <c r="BD1139" s="6"/>
      <c r="BE1139" s="6"/>
      <c r="BF1139" s="6"/>
      <c r="BG1139" s="6"/>
      <c r="BH1139" s="6"/>
      <c r="BI1139" s="6"/>
      <c r="BJ1139" s="6"/>
      <c r="BK1139" s="6"/>
      <c r="BL1139" s="6"/>
      <c r="BM1139" s="6"/>
      <c r="BN1139" s="6"/>
      <c r="BO1139" s="6"/>
      <c r="BP1139" s="6"/>
      <c r="BQ1139" s="6"/>
      <c r="BR1139" s="6"/>
      <c r="BS1139" s="6"/>
      <c r="BT1139" s="6"/>
      <c r="BU1139" s="6"/>
      <c r="BV1139" s="6"/>
      <c r="BW1139" s="6"/>
    </row>
    <row r="1140" spans="1:75" s="9" customFormat="1" ht="14.25" x14ac:dyDescent="0.2">
      <c r="A1140" s="10"/>
      <c r="B1140" s="8"/>
      <c r="R1140" s="62"/>
      <c r="S1140" s="6"/>
      <c r="T1140" s="6"/>
      <c r="U1140" s="6"/>
      <c r="V1140" s="6"/>
      <c r="W1140" s="6"/>
      <c r="X1140" s="6"/>
      <c r="Y1140" s="6"/>
      <c r="Z1140" s="6"/>
      <c r="AA1140" s="6"/>
      <c r="AB1140" s="6"/>
      <c r="AC1140" s="6"/>
      <c r="AD1140" s="6"/>
      <c r="AE1140" s="6"/>
      <c r="AF1140" s="6"/>
      <c r="AG1140" s="6"/>
      <c r="AH1140" s="6"/>
      <c r="AI1140" s="6"/>
      <c r="AJ1140" s="6"/>
      <c r="AK1140" s="6"/>
      <c r="AL1140" s="6"/>
      <c r="AM1140" s="6"/>
      <c r="AN1140" s="6"/>
      <c r="AO1140" s="6"/>
      <c r="AP1140" s="6"/>
      <c r="AQ1140" s="6"/>
      <c r="AR1140" s="6"/>
      <c r="AS1140" s="6"/>
      <c r="AT1140" s="6"/>
      <c r="AU1140" s="6"/>
      <c r="AV1140" s="6"/>
      <c r="AW1140" s="6"/>
      <c r="AX1140" s="6"/>
      <c r="AY1140" s="6"/>
      <c r="AZ1140" s="6"/>
      <c r="BA1140" s="6"/>
      <c r="BB1140" s="6"/>
      <c r="BC1140" s="6"/>
      <c r="BD1140" s="6"/>
      <c r="BE1140" s="6"/>
      <c r="BF1140" s="6"/>
      <c r="BG1140" s="6"/>
      <c r="BH1140" s="6"/>
      <c r="BI1140" s="6"/>
      <c r="BJ1140" s="6"/>
      <c r="BK1140" s="6"/>
      <c r="BL1140" s="6"/>
      <c r="BM1140" s="6"/>
      <c r="BN1140" s="6"/>
      <c r="BO1140" s="6"/>
      <c r="BP1140" s="6"/>
      <c r="BQ1140" s="6"/>
      <c r="BR1140" s="6"/>
      <c r="BS1140" s="6"/>
      <c r="BT1140" s="6"/>
      <c r="BU1140" s="6"/>
      <c r="BV1140" s="6"/>
      <c r="BW1140" s="6"/>
    </row>
    <row r="1141" spans="1:75" s="9" customFormat="1" ht="14.25" x14ac:dyDescent="0.2">
      <c r="A1141" s="10"/>
      <c r="B1141" s="8"/>
      <c r="R1141" s="62"/>
      <c r="S1141" s="6"/>
      <c r="T1141" s="6"/>
      <c r="U1141" s="6"/>
      <c r="V1141" s="6"/>
      <c r="W1141" s="6"/>
      <c r="X1141" s="6"/>
      <c r="Y1141" s="6"/>
      <c r="Z1141" s="6"/>
      <c r="AA1141" s="6"/>
      <c r="AB1141" s="6"/>
      <c r="AC1141" s="6"/>
      <c r="AD1141" s="6"/>
      <c r="AE1141" s="6"/>
      <c r="AF1141" s="6"/>
      <c r="AG1141" s="6"/>
      <c r="AH1141" s="6"/>
      <c r="AI1141" s="6"/>
      <c r="AJ1141" s="6"/>
      <c r="AK1141" s="6"/>
      <c r="AL1141" s="6"/>
      <c r="AM1141" s="6"/>
      <c r="AN1141" s="6"/>
      <c r="AO1141" s="6"/>
      <c r="AP1141" s="6"/>
      <c r="AQ1141" s="6"/>
      <c r="AR1141" s="6"/>
      <c r="AS1141" s="6"/>
      <c r="AT1141" s="6"/>
      <c r="AU1141" s="6"/>
      <c r="AV1141" s="6"/>
      <c r="AW1141" s="6"/>
      <c r="AX1141" s="6"/>
      <c r="AY1141" s="6"/>
      <c r="AZ1141" s="6"/>
      <c r="BA1141" s="6"/>
      <c r="BB1141" s="6"/>
      <c r="BC1141" s="6"/>
      <c r="BD1141" s="6"/>
      <c r="BE1141" s="6"/>
      <c r="BF1141" s="6"/>
      <c r="BG1141" s="6"/>
      <c r="BH1141" s="6"/>
      <c r="BI1141" s="6"/>
      <c r="BJ1141" s="6"/>
      <c r="BK1141" s="6"/>
      <c r="BL1141" s="6"/>
      <c r="BM1141" s="6"/>
      <c r="BN1141" s="6"/>
      <c r="BO1141" s="6"/>
      <c r="BP1141" s="6"/>
      <c r="BQ1141" s="6"/>
      <c r="BR1141" s="6"/>
      <c r="BS1141" s="6"/>
      <c r="BT1141" s="6"/>
      <c r="BU1141" s="6"/>
      <c r="BV1141" s="6"/>
      <c r="BW1141" s="6"/>
    </row>
    <row r="1142" spans="1:75" s="9" customFormat="1" ht="14.25" x14ac:dyDescent="0.2">
      <c r="A1142" s="10"/>
      <c r="B1142" s="8"/>
      <c r="R1142" s="62"/>
      <c r="S1142" s="6"/>
      <c r="T1142" s="6"/>
      <c r="U1142" s="6"/>
      <c r="V1142" s="6"/>
      <c r="W1142" s="6"/>
      <c r="X1142" s="6"/>
      <c r="Y1142" s="6"/>
      <c r="Z1142" s="6"/>
      <c r="AA1142" s="6"/>
      <c r="AB1142" s="6"/>
      <c r="AC1142" s="6"/>
      <c r="AD1142" s="6"/>
      <c r="AE1142" s="6"/>
      <c r="AF1142" s="6"/>
      <c r="AG1142" s="6"/>
      <c r="AH1142" s="6"/>
      <c r="AI1142" s="6"/>
      <c r="AJ1142" s="6"/>
      <c r="AK1142" s="6"/>
      <c r="AL1142" s="6"/>
      <c r="AM1142" s="6"/>
      <c r="AN1142" s="6"/>
      <c r="AO1142" s="6"/>
      <c r="AP1142" s="6"/>
      <c r="AQ1142" s="6"/>
      <c r="AR1142" s="6"/>
      <c r="AS1142" s="6"/>
      <c r="AT1142" s="6"/>
      <c r="AU1142" s="6"/>
      <c r="AV1142" s="6"/>
      <c r="AW1142" s="6"/>
      <c r="AX1142" s="6"/>
      <c r="AY1142" s="6"/>
      <c r="AZ1142" s="6"/>
      <c r="BA1142" s="6"/>
      <c r="BB1142" s="6"/>
      <c r="BC1142" s="6"/>
      <c r="BD1142" s="6"/>
      <c r="BE1142" s="6"/>
      <c r="BF1142" s="6"/>
      <c r="BG1142" s="6"/>
      <c r="BH1142" s="6"/>
      <c r="BI1142" s="6"/>
      <c r="BJ1142" s="6"/>
      <c r="BK1142" s="6"/>
      <c r="BL1142" s="6"/>
      <c r="BM1142" s="6"/>
      <c r="BN1142" s="6"/>
      <c r="BO1142" s="6"/>
      <c r="BP1142" s="6"/>
      <c r="BQ1142" s="6"/>
      <c r="BR1142" s="6"/>
      <c r="BS1142" s="6"/>
      <c r="BT1142" s="6"/>
      <c r="BU1142" s="6"/>
      <c r="BV1142" s="6"/>
      <c r="BW1142" s="6"/>
    </row>
    <row r="1143" spans="1:75" s="9" customFormat="1" ht="14.25" x14ac:dyDescent="0.2">
      <c r="A1143" s="10"/>
      <c r="B1143" s="8"/>
      <c r="R1143" s="62"/>
      <c r="S1143" s="6"/>
      <c r="T1143" s="6"/>
      <c r="U1143" s="6"/>
      <c r="V1143" s="6"/>
      <c r="W1143" s="6"/>
      <c r="X1143" s="6"/>
      <c r="Y1143" s="6"/>
      <c r="Z1143" s="6"/>
      <c r="AA1143" s="6"/>
      <c r="AB1143" s="6"/>
      <c r="AC1143" s="6"/>
      <c r="AD1143" s="6"/>
      <c r="AE1143" s="6"/>
      <c r="AF1143" s="6"/>
      <c r="AG1143" s="6"/>
      <c r="AH1143" s="6"/>
      <c r="AI1143" s="6"/>
      <c r="AJ1143" s="6"/>
      <c r="AK1143" s="6"/>
      <c r="AL1143" s="6"/>
      <c r="AM1143" s="6"/>
      <c r="AN1143" s="6"/>
      <c r="AO1143" s="6"/>
      <c r="AP1143" s="6"/>
      <c r="AQ1143" s="6"/>
      <c r="AR1143" s="6"/>
      <c r="AS1143" s="6"/>
      <c r="AT1143" s="6"/>
      <c r="AU1143" s="6"/>
      <c r="AV1143" s="6"/>
      <c r="AW1143" s="6"/>
      <c r="AX1143" s="6"/>
      <c r="AY1143" s="6"/>
      <c r="AZ1143" s="6"/>
      <c r="BA1143" s="6"/>
      <c r="BB1143" s="6"/>
      <c r="BC1143" s="6"/>
      <c r="BD1143" s="6"/>
      <c r="BE1143" s="6"/>
      <c r="BF1143" s="6"/>
      <c r="BG1143" s="6"/>
      <c r="BH1143" s="6"/>
      <c r="BI1143" s="6"/>
      <c r="BJ1143" s="6"/>
      <c r="BK1143" s="6"/>
      <c r="BL1143" s="6"/>
      <c r="BM1143" s="6"/>
      <c r="BN1143" s="6"/>
      <c r="BO1143" s="6"/>
      <c r="BP1143" s="6"/>
      <c r="BQ1143" s="6"/>
      <c r="BR1143" s="6"/>
      <c r="BS1143" s="6"/>
      <c r="BT1143" s="6"/>
      <c r="BU1143" s="6"/>
      <c r="BV1143" s="6"/>
      <c r="BW1143" s="6"/>
    </row>
    <row r="1144" spans="1:75" s="9" customFormat="1" ht="14.25" x14ac:dyDescent="0.2">
      <c r="A1144" s="10"/>
      <c r="B1144" s="8"/>
      <c r="R1144" s="62"/>
      <c r="S1144" s="6"/>
      <c r="T1144" s="6"/>
      <c r="U1144" s="6"/>
      <c r="V1144" s="6"/>
      <c r="W1144" s="6"/>
      <c r="X1144" s="6"/>
      <c r="Y1144" s="6"/>
      <c r="Z1144" s="6"/>
      <c r="AA1144" s="6"/>
      <c r="AB1144" s="6"/>
      <c r="AC1144" s="6"/>
      <c r="AD1144" s="6"/>
      <c r="AE1144" s="6"/>
      <c r="AF1144" s="6"/>
      <c r="AG1144" s="6"/>
      <c r="AH1144" s="6"/>
      <c r="AI1144" s="6"/>
      <c r="AJ1144" s="6"/>
      <c r="AK1144" s="6"/>
      <c r="AL1144" s="6"/>
      <c r="AM1144" s="6"/>
      <c r="AN1144" s="6"/>
      <c r="AO1144" s="6"/>
      <c r="AP1144" s="6"/>
      <c r="AQ1144" s="6"/>
      <c r="AR1144" s="6"/>
      <c r="AS1144" s="6"/>
      <c r="AT1144" s="6"/>
      <c r="AU1144" s="6"/>
      <c r="AV1144" s="6"/>
      <c r="AW1144" s="6"/>
      <c r="AX1144" s="6"/>
      <c r="AY1144" s="6"/>
      <c r="AZ1144" s="6"/>
      <c r="BA1144" s="6"/>
      <c r="BB1144" s="6"/>
      <c r="BC1144" s="6"/>
      <c r="BD1144" s="6"/>
      <c r="BE1144" s="6"/>
      <c r="BF1144" s="6"/>
      <c r="BG1144" s="6"/>
      <c r="BH1144" s="6"/>
      <c r="BI1144" s="6"/>
      <c r="BJ1144" s="6"/>
      <c r="BK1144" s="6"/>
      <c r="BL1144" s="6"/>
      <c r="BM1144" s="6"/>
      <c r="BN1144" s="6"/>
      <c r="BO1144" s="6"/>
      <c r="BP1144" s="6"/>
      <c r="BQ1144" s="6"/>
      <c r="BR1144" s="6"/>
      <c r="BS1144" s="6"/>
      <c r="BT1144" s="6"/>
      <c r="BU1144" s="6"/>
      <c r="BV1144" s="6"/>
      <c r="BW1144" s="6"/>
    </row>
    <row r="1145" spans="1:75" s="9" customFormat="1" ht="14.25" x14ac:dyDescent="0.2">
      <c r="A1145" s="10"/>
      <c r="B1145" s="8"/>
      <c r="R1145" s="62"/>
      <c r="S1145" s="6"/>
      <c r="T1145" s="6"/>
      <c r="U1145" s="6"/>
      <c r="V1145" s="6"/>
      <c r="W1145" s="6"/>
      <c r="X1145" s="6"/>
      <c r="Y1145" s="6"/>
      <c r="Z1145" s="6"/>
      <c r="AA1145" s="6"/>
      <c r="AB1145" s="6"/>
      <c r="AC1145" s="6"/>
      <c r="AD1145" s="6"/>
      <c r="AE1145" s="6"/>
      <c r="AF1145" s="6"/>
      <c r="AG1145" s="6"/>
      <c r="AH1145" s="6"/>
      <c r="AI1145" s="6"/>
      <c r="AJ1145" s="6"/>
      <c r="AK1145" s="6"/>
      <c r="AL1145" s="6"/>
      <c r="AM1145" s="6"/>
      <c r="AN1145" s="6"/>
      <c r="AO1145" s="6"/>
      <c r="AP1145" s="6"/>
      <c r="AQ1145" s="6"/>
      <c r="AR1145" s="6"/>
      <c r="AS1145" s="6"/>
      <c r="AT1145" s="6"/>
      <c r="AU1145" s="6"/>
      <c r="AV1145" s="6"/>
      <c r="AW1145" s="6"/>
      <c r="AX1145" s="6"/>
      <c r="AY1145" s="6"/>
      <c r="AZ1145" s="6"/>
      <c r="BA1145" s="6"/>
      <c r="BB1145" s="6"/>
      <c r="BC1145" s="6"/>
      <c r="BD1145" s="6"/>
      <c r="BE1145" s="6"/>
      <c r="BF1145" s="6"/>
      <c r="BG1145" s="6"/>
      <c r="BH1145" s="6"/>
      <c r="BI1145" s="6"/>
      <c r="BJ1145" s="6"/>
      <c r="BK1145" s="6"/>
      <c r="BL1145" s="6"/>
      <c r="BM1145" s="6"/>
      <c r="BN1145" s="6"/>
      <c r="BO1145" s="6"/>
      <c r="BP1145" s="6"/>
      <c r="BQ1145" s="6"/>
      <c r="BR1145" s="6"/>
      <c r="BS1145" s="6"/>
      <c r="BT1145" s="6"/>
      <c r="BU1145" s="6"/>
      <c r="BV1145" s="6"/>
      <c r="BW1145" s="6"/>
    </row>
    <row r="1146" spans="1:75" s="9" customFormat="1" ht="14.25" x14ac:dyDescent="0.2">
      <c r="A1146" s="10"/>
      <c r="B1146" s="8"/>
      <c r="R1146" s="62"/>
      <c r="S1146" s="6"/>
      <c r="T1146" s="6"/>
      <c r="U1146" s="6"/>
      <c r="V1146" s="6"/>
      <c r="W1146" s="6"/>
      <c r="X1146" s="6"/>
      <c r="Y1146" s="6"/>
      <c r="Z1146" s="6"/>
      <c r="AA1146" s="6"/>
      <c r="AB1146" s="6"/>
      <c r="AC1146" s="6"/>
      <c r="AD1146" s="6"/>
      <c r="AE1146" s="6"/>
      <c r="AF1146" s="6"/>
      <c r="AG1146" s="6"/>
      <c r="AH1146" s="6"/>
      <c r="AI1146" s="6"/>
      <c r="AJ1146" s="6"/>
      <c r="AK1146" s="6"/>
      <c r="AL1146" s="6"/>
      <c r="AM1146" s="6"/>
      <c r="AN1146" s="6"/>
      <c r="AO1146" s="6"/>
      <c r="AP1146" s="6"/>
      <c r="AQ1146" s="6"/>
      <c r="AR1146" s="6"/>
      <c r="AS1146" s="6"/>
      <c r="AT1146" s="6"/>
      <c r="AU1146" s="6"/>
      <c r="AV1146" s="6"/>
      <c r="AW1146" s="6"/>
      <c r="AX1146" s="6"/>
      <c r="AY1146" s="6"/>
      <c r="AZ1146" s="6"/>
      <c r="BA1146" s="6"/>
      <c r="BB1146" s="6"/>
      <c r="BC1146" s="6"/>
      <c r="BD1146" s="6"/>
      <c r="BE1146" s="6"/>
      <c r="BF1146" s="6"/>
      <c r="BG1146" s="6"/>
      <c r="BH1146" s="6"/>
      <c r="BI1146" s="6"/>
      <c r="BJ1146" s="6"/>
      <c r="BK1146" s="6"/>
      <c r="BL1146" s="6"/>
      <c r="BM1146" s="6"/>
      <c r="BN1146" s="6"/>
      <c r="BO1146" s="6"/>
      <c r="BP1146" s="6"/>
      <c r="BQ1146" s="6"/>
      <c r="BR1146" s="6"/>
      <c r="BS1146" s="6"/>
      <c r="BT1146" s="6"/>
      <c r="BU1146" s="6"/>
      <c r="BV1146" s="6"/>
      <c r="BW1146" s="6"/>
    </row>
    <row r="1147" spans="1:75" s="9" customFormat="1" ht="14.25" x14ac:dyDescent="0.2">
      <c r="A1147" s="10"/>
      <c r="B1147" s="8"/>
      <c r="R1147" s="62"/>
      <c r="S1147" s="6"/>
      <c r="T1147" s="6"/>
      <c r="U1147" s="6"/>
      <c r="V1147" s="6"/>
      <c r="W1147" s="6"/>
      <c r="X1147" s="6"/>
      <c r="Y1147" s="6"/>
      <c r="Z1147" s="6"/>
      <c r="AA1147" s="6"/>
      <c r="AB1147" s="6"/>
      <c r="AC1147" s="6"/>
      <c r="AD1147" s="6"/>
      <c r="AE1147" s="6"/>
      <c r="AF1147" s="6"/>
      <c r="AG1147" s="6"/>
      <c r="AH1147" s="6"/>
      <c r="AI1147" s="6"/>
      <c r="AJ1147" s="6"/>
      <c r="AK1147" s="6"/>
      <c r="AL1147" s="6"/>
      <c r="AM1147" s="6"/>
      <c r="AN1147" s="6"/>
      <c r="AO1147" s="6"/>
      <c r="AP1147" s="6"/>
      <c r="AQ1147" s="6"/>
      <c r="AR1147" s="6"/>
      <c r="AS1147" s="6"/>
      <c r="AT1147" s="6"/>
      <c r="AU1147" s="6"/>
      <c r="AV1147" s="6"/>
      <c r="AW1147" s="6"/>
      <c r="AX1147" s="6"/>
      <c r="AY1147" s="6"/>
      <c r="AZ1147" s="6"/>
      <c r="BA1147" s="6"/>
      <c r="BB1147" s="6"/>
      <c r="BC1147" s="6"/>
      <c r="BD1147" s="6"/>
      <c r="BE1147" s="6"/>
      <c r="BF1147" s="6"/>
      <c r="BG1147" s="6"/>
      <c r="BH1147" s="6"/>
      <c r="BI1147" s="6"/>
      <c r="BJ1147" s="6"/>
      <c r="BK1147" s="6"/>
      <c r="BL1147" s="6"/>
      <c r="BM1147" s="6"/>
      <c r="BN1147" s="6"/>
      <c r="BO1147" s="6"/>
      <c r="BP1147" s="6"/>
      <c r="BQ1147" s="6"/>
      <c r="BR1147" s="6"/>
      <c r="BS1147" s="6"/>
      <c r="BT1147" s="6"/>
      <c r="BU1147" s="6"/>
      <c r="BV1147" s="6"/>
      <c r="BW1147" s="6"/>
    </row>
    <row r="1148" spans="1:75" s="9" customFormat="1" ht="14.25" x14ac:dyDescent="0.2">
      <c r="A1148" s="10"/>
      <c r="B1148" s="8"/>
      <c r="R1148" s="62"/>
      <c r="S1148" s="6"/>
      <c r="T1148" s="6"/>
      <c r="U1148" s="6"/>
      <c r="V1148" s="6"/>
      <c r="W1148" s="6"/>
      <c r="X1148" s="6"/>
      <c r="Y1148" s="6"/>
      <c r="Z1148" s="6"/>
      <c r="AA1148" s="6"/>
      <c r="AB1148" s="6"/>
      <c r="AC1148" s="6"/>
      <c r="AD1148" s="6"/>
      <c r="AE1148" s="6"/>
      <c r="AF1148" s="6"/>
      <c r="AG1148" s="6"/>
      <c r="AH1148" s="6"/>
      <c r="AI1148" s="6"/>
      <c r="AJ1148" s="6"/>
      <c r="AK1148" s="6"/>
      <c r="AL1148" s="6"/>
      <c r="AM1148" s="6"/>
      <c r="AN1148" s="6"/>
      <c r="AO1148" s="6"/>
      <c r="AP1148" s="6"/>
      <c r="AQ1148" s="6"/>
      <c r="AR1148" s="6"/>
      <c r="AS1148" s="6"/>
      <c r="AT1148" s="6"/>
      <c r="AU1148" s="6"/>
      <c r="AV1148" s="6"/>
      <c r="AW1148" s="6"/>
      <c r="AX1148" s="6"/>
      <c r="AY1148" s="6"/>
      <c r="AZ1148" s="6"/>
      <c r="BA1148" s="6"/>
      <c r="BB1148" s="6"/>
      <c r="BC1148" s="6"/>
      <c r="BD1148" s="6"/>
      <c r="BE1148" s="6"/>
      <c r="BF1148" s="6"/>
      <c r="BG1148" s="6"/>
      <c r="BH1148" s="6"/>
      <c r="BI1148" s="6"/>
      <c r="BJ1148" s="6"/>
      <c r="BK1148" s="6"/>
      <c r="BL1148" s="6"/>
      <c r="BM1148" s="6"/>
      <c r="BN1148" s="6"/>
      <c r="BO1148" s="6"/>
      <c r="BP1148" s="6"/>
      <c r="BQ1148" s="6"/>
      <c r="BR1148" s="6"/>
      <c r="BS1148" s="6"/>
      <c r="BT1148" s="6"/>
      <c r="BU1148" s="6"/>
      <c r="BV1148" s="6"/>
      <c r="BW1148" s="6"/>
    </row>
    <row r="1149" spans="1:75" s="9" customFormat="1" ht="14.25" x14ac:dyDescent="0.2">
      <c r="A1149" s="10"/>
      <c r="B1149" s="8"/>
      <c r="R1149" s="62"/>
      <c r="S1149" s="6"/>
      <c r="T1149" s="6"/>
      <c r="U1149" s="6"/>
      <c r="V1149" s="6"/>
      <c r="W1149" s="6"/>
      <c r="X1149" s="6"/>
      <c r="Y1149" s="6"/>
      <c r="Z1149" s="6"/>
      <c r="AA1149" s="6"/>
      <c r="AB1149" s="6"/>
      <c r="AC1149" s="6"/>
      <c r="AD1149" s="6"/>
      <c r="AE1149" s="6"/>
      <c r="AF1149" s="6"/>
      <c r="AG1149" s="6"/>
      <c r="AH1149" s="6"/>
      <c r="AI1149" s="6"/>
      <c r="AJ1149" s="6"/>
      <c r="AK1149" s="6"/>
      <c r="AL1149" s="6"/>
      <c r="AM1149" s="6"/>
      <c r="AN1149" s="6"/>
      <c r="AO1149" s="6"/>
      <c r="AP1149" s="6"/>
      <c r="AQ1149" s="6"/>
      <c r="AR1149" s="6"/>
      <c r="AS1149" s="6"/>
      <c r="AT1149" s="6"/>
      <c r="AU1149" s="6"/>
      <c r="AV1149" s="6"/>
      <c r="AW1149" s="6"/>
      <c r="AX1149" s="6"/>
      <c r="AY1149" s="6"/>
      <c r="AZ1149" s="6"/>
      <c r="BA1149" s="6"/>
      <c r="BB1149" s="6"/>
      <c r="BC1149" s="6"/>
      <c r="BD1149" s="6"/>
      <c r="BE1149" s="6"/>
      <c r="BF1149" s="6"/>
      <c r="BG1149" s="6"/>
      <c r="BH1149" s="6"/>
      <c r="BI1149" s="6"/>
      <c r="BJ1149" s="6"/>
      <c r="BK1149" s="6"/>
      <c r="BL1149" s="6"/>
      <c r="BM1149" s="6"/>
      <c r="BN1149" s="6"/>
      <c r="BO1149" s="6"/>
      <c r="BP1149" s="6"/>
      <c r="BQ1149" s="6"/>
      <c r="BR1149" s="6"/>
      <c r="BS1149" s="6"/>
      <c r="BT1149" s="6"/>
      <c r="BU1149" s="6"/>
      <c r="BV1149" s="6"/>
      <c r="BW1149" s="6"/>
    </row>
    <row r="1150" spans="1:75" s="9" customFormat="1" ht="14.25" x14ac:dyDescent="0.2">
      <c r="A1150" s="10"/>
      <c r="B1150" s="8"/>
      <c r="R1150" s="62"/>
      <c r="S1150" s="6"/>
      <c r="T1150" s="6"/>
      <c r="U1150" s="6"/>
      <c r="V1150" s="6"/>
      <c r="W1150" s="6"/>
      <c r="X1150" s="6"/>
      <c r="Y1150" s="6"/>
      <c r="Z1150" s="6"/>
      <c r="AA1150" s="6"/>
      <c r="AB1150" s="6"/>
      <c r="AC1150" s="6"/>
      <c r="AD1150" s="6"/>
      <c r="AE1150" s="6"/>
      <c r="AF1150" s="6"/>
      <c r="AG1150" s="6"/>
      <c r="AH1150" s="6"/>
      <c r="AI1150" s="6"/>
      <c r="AJ1150" s="6"/>
      <c r="AK1150" s="6"/>
      <c r="AL1150" s="6"/>
      <c r="AM1150" s="6"/>
      <c r="AN1150" s="6"/>
      <c r="AO1150" s="6"/>
      <c r="AP1150" s="6"/>
      <c r="AQ1150" s="6"/>
      <c r="AR1150" s="6"/>
      <c r="AS1150" s="6"/>
      <c r="AT1150" s="6"/>
      <c r="AU1150" s="6"/>
      <c r="AV1150" s="6"/>
      <c r="AW1150" s="6"/>
      <c r="AX1150" s="6"/>
      <c r="AY1150" s="6"/>
      <c r="AZ1150" s="6"/>
      <c r="BA1150" s="6"/>
      <c r="BB1150" s="6"/>
      <c r="BC1150" s="6"/>
      <c r="BD1150" s="6"/>
      <c r="BE1150" s="6"/>
      <c r="BF1150" s="6"/>
      <c r="BG1150" s="6"/>
      <c r="BH1150" s="6"/>
      <c r="BI1150" s="6"/>
      <c r="BJ1150" s="6"/>
      <c r="BK1150" s="6"/>
      <c r="BL1150" s="6"/>
      <c r="BM1150" s="6"/>
      <c r="BN1150" s="6"/>
      <c r="BO1150" s="6"/>
      <c r="BP1150" s="6"/>
      <c r="BQ1150" s="6"/>
      <c r="BR1150" s="6"/>
      <c r="BS1150" s="6"/>
      <c r="BT1150" s="6"/>
      <c r="BU1150" s="6"/>
      <c r="BV1150" s="6"/>
      <c r="BW1150" s="6"/>
    </row>
    <row r="1151" spans="1:75" s="9" customFormat="1" ht="14.25" x14ac:dyDescent="0.2">
      <c r="A1151" s="10"/>
      <c r="B1151" s="8"/>
      <c r="R1151" s="62"/>
      <c r="S1151" s="6"/>
      <c r="T1151" s="6"/>
      <c r="U1151" s="6"/>
      <c r="V1151" s="6"/>
      <c r="W1151" s="6"/>
      <c r="X1151" s="6"/>
      <c r="Y1151" s="6"/>
      <c r="Z1151" s="6"/>
      <c r="AA1151" s="6"/>
      <c r="AB1151" s="6"/>
      <c r="AC1151" s="6"/>
      <c r="AD1151" s="6"/>
      <c r="AE1151" s="6"/>
      <c r="AF1151" s="6"/>
      <c r="AG1151" s="6"/>
      <c r="AH1151" s="6"/>
      <c r="AI1151" s="6"/>
      <c r="AJ1151" s="6"/>
      <c r="AK1151" s="6"/>
      <c r="AL1151" s="6"/>
      <c r="AM1151" s="6"/>
      <c r="AN1151" s="6"/>
      <c r="AO1151" s="6"/>
      <c r="AP1151" s="6"/>
      <c r="AQ1151" s="6"/>
      <c r="AR1151" s="6"/>
      <c r="AS1151" s="6"/>
      <c r="AT1151" s="6"/>
      <c r="AU1151" s="6"/>
      <c r="AV1151" s="6"/>
      <c r="AW1151" s="6"/>
      <c r="AX1151" s="6"/>
      <c r="AY1151" s="6"/>
      <c r="AZ1151" s="6"/>
      <c r="BA1151" s="6"/>
      <c r="BB1151" s="6"/>
      <c r="BC1151" s="6"/>
      <c r="BD1151" s="6"/>
      <c r="BE1151" s="6"/>
      <c r="BF1151" s="6"/>
      <c r="BG1151" s="6"/>
      <c r="BH1151" s="6"/>
      <c r="BI1151" s="6"/>
      <c r="BJ1151" s="6"/>
      <c r="BK1151" s="6"/>
      <c r="BL1151" s="6"/>
      <c r="BM1151" s="6"/>
      <c r="BN1151" s="6"/>
      <c r="BO1151" s="6"/>
      <c r="BP1151" s="6"/>
      <c r="BQ1151" s="6"/>
      <c r="BR1151" s="6"/>
      <c r="BS1151" s="6"/>
      <c r="BT1151" s="6"/>
      <c r="BU1151" s="6"/>
      <c r="BV1151" s="6"/>
      <c r="BW1151" s="6"/>
    </row>
    <row r="1152" spans="1:75" s="9" customFormat="1" ht="14.25" x14ac:dyDescent="0.2">
      <c r="A1152" s="10"/>
      <c r="B1152" s="8"/>
      <c r="R1152" s="62"/>
      <c r="S1152" s="6"/>
      <c r="T1152" s="6"/>
      <c r="U1152" s="6"/>
      <c r="V1152" s="6"/>
      <c r="W1152" s="6"/>
      <c r="X1152" s="6"/>
      <c r="Y1152" s="6"/>
      <c r="Z1152" s="6"/>
      <c r="AA1152" s="6"/>
      <c r="AB1152" s="6"/>
      <c r="AC1152" s="6"/>
      <c r="AD1152" s="6"/>
      <c r="AE1152" s="6"/>
      <c r="AF1152" s="6"/>
      <c r="AG1152" s="6"/>
      <c r="AH1152" s="6"/>
      <c r="AI1152" s="6"/>
      <c r="AJ1152" s="6"/>
      <c r="AK1152" s="6"/>
      <c r="AL1152" s="6"/>
      <c r="AM1152" s="6"/>
      <c r="AN1152" s="6"/>
      <c r="AO1152" s="6"/>
      <c r="AP1152" s="6"/>
      <c r="AQ1152" s="6"/>
      <c r="AR1152" s="6"/>
      <c r="AS1152" s="6"/>
      <c r="AT1152" s="6"/>
      <c r="AU1152" s="6"/>
      <c r="AV1152" s="6"/>
      <c r="AW1152" s="6"/>
      <c r="AX1152" s="6"/>
      <c r="AY1152" s="6"/>
      <c r="AZ1152" s="6"/>
      <c r="BA1152" s="6"/>
      <c r="BB1152" s="6"/>
      <c r="BC1152" s="6"/>
      <c r="BD1152" s="6"/>
      <c r="BE1152" s="6"/>
      <c r="BF1152" s="6"/>
      <c r="BG1152" s="6"/>
      <c r="BH1152" s="6"/>
      <c r="BI1152" s="6"/>
      <c r="BJ1152" s="6"/>
      <c r="BK1152" s="6"/>
      <c r="BL1152" s="6"/>
      <c r="BM1152" s="6"/>
      <c r="BN1152" s="6"/>
      <c r="BO1152" s="6"/>
      <c r="BP1152" s="6"/>
      <c r="BQ1152" s="6"/>
      <c r="BR1152" s="6"/>
      <c r="BS1152" s="6"/>
      <c r="BT1152" s="6"/>
      <c r="BU1152" s="6"/>
      <c r="BV1152" s="6"/>
      <c r="BW1152" s="6"/>
    </row>
    <row r="1153" spans="1:75" s="9" customFormat="1" ht="14.25" x14ac:dyDescent="0.2">
      <c r="A1153" s="10"/>
      <c r="B1153" s="8"/>
      <c r="R1153" s="62"/>
      <c r="S1153" s="6"/>
      <c r="T1153" s="6"/>
      <c r="U1153" s="6"/>
      <c r="V1153" s="6"/>
      <c r="W1153" s="6"/>
      <c r="X1153" s="6"/>
      <c r="Y1153" s="6"/>
      <c r="Z1153" s="6"/>
      <c r="AA1153" s="6"/>
      <c r="AB1153" s="6"/>
      <c r="AC1153" s="6"/>
      <c r="AD1153" s="6"/>
      <c r="AE1153" s="6"/>
      <c r="AF1153" s="6"/>
      <c r="AG1153" s="6"/>
      <c r="AH1153" s="6"/>
      <c r="AI1153" s="6"/>
      <c r="AJ1153" s="6"/>
      <c r="AK1153" s="6"/>
      <c r="AL1153" s="6"/>
      <c r="AM1153" s="6"/>
      <c r="AN1153" s="6"/>
      <c r="AO1153" s="6"/>
      <c r="AP1153" s="6"/>
      <c r="AQ1153" s="6"/>
      <c r="AR1153" s="6"/>
      <c r="AS1153" s="6"/>
      <c r="AT1153" s="6"/>
      <c r="AU1153" s="6"/>
      <c r="AV1153" s="6"/>
      <c r="AW1153" s="6"/>
      <c r="AX1153" s="6"/>
      <c r="AY1153" s="6"/>
      <c r="AZ1153" s="6"/>
      <c r="BA1153" s="6"/>
      <c r="BB1153" s="6"/>
      <c r="BC1153" s="6"/>
      <c r="BD1153" s="6"/>
      <c r="BE1153" s="6"/>
      <c r="BF1153" s="6"/>
      <c r="BG1153" s="6"/>
      <c r="BH1153" s="6"/>
      <c r="BI1153" s="6"/>
      <c r="BJ1153" s="6"/>
      <c r="BK1153" s="6"/>
      <c r="BL1153" s="6"/>
      <c r="BM1153" s="6"/>
      <c r="BN1153" s="6"/>
      <c r="BO1153" s="6"/>
      <c r="BP1153" s="6"/>
      <c r="BQ1153" s="6"/>
      <c r="BR1153" s="6"/>
      <c r="BS1153" s="6"/>
      <c r="BT1153" s="6"/>
      <c r="BU1153" s="6"/>
      <c r="BV1153" s="6"/>
      <c r="BW1153" s="6"/>
    </row>
    <row r="1154" spans="1:75" s="9" customFormat="1" ht="14.25" x14ac:dyDescent="0.2">
      <c r="A1154" s="10"/>
      <c r="B1154" s="8"/>
      <c r="R1154" s="62"/>
      <c r="S1154" s="6"/>
      <c r="T1154" s="6"/>
      <c r="U1154" s="6"/>
      <c r="V1154" s="6"/>
      <c r="W1154" s="6"/>
      <c r="X1154" s="6"/>
      <c r="Y1154" s="6"/>
      <c r="Z1154" s="6"/>
      <c r="AA1154" s="6"/>
      <c r="AB1154" s="6"/>
      <c r="AC1154" s="6"/>
      <c r="AD1154" s="6"/>
      <c r="AE1154" s="6"/>
      <c r="AF1154" s="6"/>
      <c r="AG1154" s="6"/>
      <c r="AH1154" s="6"/>
      <c r="AI1154" s="6"/>
      <c r="AJ1154" s="6"/>
      <c r="AK1154" s="6"/>
      <c r="AL1154" s="6"/>
      <c r="AM1154" s="6"/>
      <c r="AN1154" s="6"/>
      <c r="AO1154" s="6"/>
      <c r="AP1154" s="6"/>
      <c r="AQ1154" s="6"/>
      <c r="AR1154" s="6"/>
      <c r="AS1154" s="6"/>
      <c r="AT1154" s="6"/>
      <c r="AU1154" s="6"/>
      <c r="AV1154" s="6"/>
      <c r="AW1154" s="6"/>
      <c r="AX1154" s="6"/>
      <c r="AY1154" s="6"/>
      <c r="AZ1154" s="6"/>
      <c r="BA1154" s="6"/>
      <c r="BB1154" s="6"/>
      <c r="BC1154" s="6"/>
      <c r="BD1154" s="6"/>
      <c r="BE1154" s="6"/>
      <c r="BF1154" s="6"/>
      <c r="BG1154" s="6"/>
      <c r="BH1154" s="6"/>
      <c r="BI1154" s="6"/>
      <c r="BJ1154" s="6"/>
      <c r="BK1154" s="6"/>
      <c r="BL1154" s="6"/>
      <c r="BM1154" s="6"/>
      <c r="BN1154" s="6"/>
      <c r="BO1154" s="6"/>
      <c r="BP1154" s="6"/>
      <c r="BQ1154" s="6"/>
      <c r="BR1154" s="6"/>
      <c r="BS1154" s="6"/>
      <c r="BT1154" s="6"/>
      <c r="BU1154" s="6"/>
      <c r="BV1154" s="6"/>
      <c r="BW1154" s="6"/>
    </row>
    <row r="1155" spans="1:75" s="9" customFormat="1" ht="14.25" x14ac:dyDescent="0.2">
      <c r="A1155" s="10"/>
      <c r="B1155" s="8"/>
      <c r="R1155" s="62"/>
      <c r="S1155" s="6"/>
      <c r="T1155" s="6"/>
      <c r="U1155" s="6"/>
      <c r="V1155" s="6"/>
      <c r="W1155" s="6"/>
      <c r="X1155" s="6"/>
      <c r="Y1155" s="6"/>
      <c r="Z1155" s="6"/>
      <c r="AA1155" s="6"/>
      <c r="AB1155" s="6"/>
      <c r="AC1155" s="6"/>
      <c r="AD1155" s="6"/>
      <c r="AE1155" s="6"/>
      <c r="AF1155" s="6"/>
      <c r="AG1155" s="6"/>
      <c r="AH1155" s="6"/>
      <c r="AI1155" s="6"/>
      <c r="AJ1155" s="6"/>
      <c r="AK1155" s="6"/>
      <c r="AL1155" s="6"/>
      <c r="AM1155" s="6"/>
      <c r="AN1155" s="6"/>
      <c r="AO1155" s="6"/>
      <c r="AP1155" s="6"/>
      <c r="AQ1155" s="6"/>
      <c r="AR1155" s="6"/>
      <c r="AS1155" s="6"/>
      <c r="AT1155" s="6"/>
      <c r="AU1155" s="6"/>
      <c r="AV1155" s="6"/>
      <c r="AW1155" s="6"/>
      <c r="AX1155" s="6"/>
      <c r="AY1155" s="6"/>
      <c r="AZ1155" s="6"/>
      <c r="BA1155" s="6"/>
      <c r="BB1155" s="6"/>
      <c r="BC1155" s="6"/>
      <c r="BD1155" s="6"/>
      <c r="BE1155" s="6"/>
      <c r="BF1155" s="6"/>
      <c r="BG1155" s="6"/>
      <c r="BH1155" s="6"/>
      <c r="BI1155" s="6"/>
      <c r="BJ1155" s="6"/>
      <c r="BK1155" s="6"/>
      <c r="BL1155" s="6"/>
      <c r="BM1155" s="6"/>
      <c r="BN1155" s="6"/>
      <c r="BO1155" s="6"/>
      <c r="BP1155" s="6"/>
      <c r="BQ1155" s="6"/>
      <c r="BR1155" s="6"/>
      <c r="BS1155" s="6"/>
      <c r="BT1155" s="6"/>
      <c r="BU1155" s="6"/>
      <c r="BV1155" s="6"/>
      <c r="BW1155" s="6"/>
    </row>
    <row r="1156" spans="1:75" s="9" customFormat="1" ht="14.25" x14ac:dyDescent="0.2">
      <c r="A1156" s="10"/>
      <c r="B1156" s="8"/>
      <c r="R1156" s="62"/>
      <c r="S1156" s="6"/>
      <c r="T1156" s="6"/>
      <c r="U1156" s="6"/>
      <c r="V1156" s="6"/>
      <c r="W1156" s="6"/>
      <c r="X1156" s="6"/>
      <c r="Y1156" s="6"/>
      <c r="Z1156" s="6"/>
      <c r="AA1156" s="6"/>
      <c r="AB1156" s="6"/>
      <c r="AC1156" s="6"/>
      <c r="AD1156" s="6"/>
      <c r="AE1156" s="6"/>
      <c r="AF1156" s="6"/>
      <c r="AG1156" s="6"/>
      <c r="AH1156" s="6"/>
      <c r="AI1156" s="6"/>
      <c r="AJ1156" s="6"/>
      <c r="AK1156" s="6"/>
      <c r="AL1156" s="6"/>
      <c r="AM1156" s="6"/>
      <c r="AN1156" s="6"/>
      <c r="AO1156" s="6"/>
      <c r="AP1156" s="6"/>
      <c r="AQ1156" s="6"/>
      <c r="AR1156" s="6"/>
      <c r="AS1156" s="6"/>
      <c r="AT1156" s="6"/>
      <c r="AU1156" s="6"/>
      <c r="AV1156" s="6"/>
      <c r="AW1156" s="6"/>
      <c r="AX1156" s="6"/>
      <c r="AY1156" s="6"/>
      <c r="AZ1156" s="6"/>
      <c r="BA1156" s="6"/>
      <c r="BB1156" s="6"/>
      <c r="BC1156" s="6"/>
      <c r="BD1156" s="6"/>
      <c r="BE1156" s="6"/>
      <c r="BF1156" s="6"/>
      <c r="BG1156" s="6"/>
      <c r="BH1156" s="6"/>
      <c r="BI1156" s="6"/>
      <c r="BJ1156" s="6"/>
      <c r="BK1156" s="6"/>
      <c r="BL1156" s="6"/>
      <c r="BM1156" s="6"/>
      <c r="BN1156" s="6"/>
      <c r="BO1156" s="6"/>
      <c r="BP1156" s="6"/>
      <c r="BQ1156" s="6"/>
      <c r="BR1156" s="6"/>
      <c r="BS1156" s="6"/>
      <c r="BT1156" s="6"/>
      <c r="BU1156" s="6"/>
      <c r="BV1156" s="6"/>
      <c r="BW1156" s="6"/>
    </row>
    <row r="1157" spans="1:75" s="9" customFormat="1" ht="14.25" x14ac:dyDescent="0.2">
      <c r="A1157" s="10"/>
      <c r="B1157" s="8"/>
      <c r="R1157" s="62"/>
      <c r="S1157" s="6"/>
      <c r="T1157" s="6"/>
      <c r="U1157" s="6"/>
      <c r="V1157" s="6"/>
      <c r="W1157" s="6"/>
      <c r="X1157" s="6"/>
      <c r="Y1157" s="6"/>
      <c r="Z1157" s="6"/>
      <c r="AA1157" s="6"/>
      <c r="AB1157" s="6"/>
      <c r="AC1157" s="6"/>
      <c r="AD1157" s="6"/>
      <c r="AE1157" s="6"/>
      <c r="AF1157" s="6"/>
      <c r="AG1157" s="6"/>
      <c r="AH1157" s="6"/>
      <c r="AI1157" s="6"/>
      <c r="AJ1157" s="6"/>
      <c r="AK1157" s="6"/>
      <c r="AL1157" s="6"/>
      <c r="AM1157" s="6"/>
      <c r="AN1157" s="6"/>
      <c r="AO1157" s="6"/>
      <c r="AP1157" s="6"/>
      <c r="AQ1157" s="6"/>
      <c r="AR1157" s="6"/>
      <c r="AS1157" s="6"/>
      <c r="AT1157" s="6"/>
      <c r="AU1157" s="6"/>
      <c r="AV1157" s="6"/>
      <c r="AW1157" s="6"/>
      <c r="AX1157" s="6"/>
      <c r="AY1157" s="6"/>
      <c r="AZ1157" s="6"/>
      <c r="BA1157" s="6"/>
      <c r="BB1157" s="6"/>
      <c r="BC1157" s="6"/>
      <c r="BD1157" s="6"/>
      <c r="BE1157" s="6"/>
      <c r="BF1157" s="6"/>
      <c r="BG1157" s="6"/>
      <c r="BH1157" s="6"/>
      <c r="BI1157" s="6"/>
      <c r="BJ1157" s="6"/>
      <c r="BK1157" s="6"/>
      <c r="BL1157" s="6"/>
      <c r="BM1157" s="6"/>
      <c r="BN1157" s="6"/>
      <c r="BO1157" s="6"/>
      <c r="BP1157" s="6"/>
      <c r="BQ1157" s="6"/>
      <c r="BR1157" s="6"/>
      <c r="BS1157" s="6"/>
      <c r="BT1157" s="6"/>
      <c r="BU1157" s="6"/>
      <c r="BV1157" s="6"/>
      <c r="BW1157" s="6"/>
    </row>
    <row r="1158" spans="1:75" s="9" customFormat="1" ht="14.25" x14ac:dyDescent="0.2">
      <c r="A1158" s="10"/>
      <c r="B1158" s="8"/>
      <c r="R1158" s="62"/>
      <c r="S1158" s="6"/>
      <c r="T1158" s="6"/>
      <c r="U1158" s="6"/>
      <c r="V1158" s="6"/>
      <c r="W1158" s="6"/>
      <c r="X1158" s="6"/>
      <c r="Y1158" s="6"/>
      <c r="Z1158" s="6"/>
      <c r="AA1158" s="6"/>
      <c r="AB1158" s="6"/>
      <c r="AC1158" s="6"/>
      <c r="AD1158" s="6"/>
      <c r="AE1158" s="6"/>
      <c r="AF1158" s="6"/>
      <c r="AG1158" s="6"/>
      <c r="AH1158" s="6"/>
      <c r="AI1158" s="6"/>
      <c r="AJ1158" s="6"/>
      <c r="AK1158" s="6"/>
      <c r="AL1158" s="6"/>
      <c r="AM1158" s="6"/>
      <c r="AN1158" s="6"/>
      <c r="AO1158" s="6"/>
      <c r="AP1158" s="6"/>
      <c r="AQ1158" s="6"/>
      <c r="AR1158" s="6"/>
      <c r="AS1158" s="6"/>
      <c r="AT1158" s="6"/>
      <c r="AU1158" s="6"/>
      <c r="AV1158" s="6"/>
      <c r="AW1158" s="6"/>
      <c r="AX1158" s="6"/>
      <c r="AY1158" s="6"/>
      <c r="AZ1158" s="6"/>
      <c r="BA1158" s="6"/>
      <c r="BB1158" s="6"/>
      <c r="BC1158" s="6"/>
      <c r="BD1158" s="6"/>
      <c r="BE1158" s="6"/>
      <c r="BF1158" s="6"/>
      <c r="BG1158" s="6"/>
      <c r="BH1158" s="6"/>
      <c r="BI1158" s="6"/>
      <c r="BJ1158" s="6"/>
      <c r="BK1158" s="6"/>
      <c r="BL1158" s="6"/>
      <c r="BM1158" s="6"/>
      <c r="BN1158" s="6"/>
      <c r="BO1158" s="6"/>
      <c r="BP1158" s="6"/>
      <c r="BQ1158" s="6"/>
      <c r="BR1158" s="6"/>
      <c r="BS1158" s="6"/>
      <c r="BT1158" s="6"/>
      <c r="BU1158" s="6"/>
      <c r="BV1158" s="6"/>
      <c r="BW1158" s="6"/>
    </row>
    <row r="1159" spans="1:75" s="9" customFormat="1" ht="14.25" x14ac:dyDescent="0.2">
      <c r="A1159" s="10"/>
      <c r="B1159" s="8"/>
      <c r="R1159" s="62"/>
      <c r="S1159" s="6"/>
      <c r="T1159" s="6"/>
      <c r="U1159" s="6"/>
      <c r="V1159" s="6"/>
      <c r="W1159" s="6"/>
      <c r="X1159" s="6"/>
      <c r="Y1159" s="6"/>
      <c r="Z1159" s="6"/>
      <c r="AA1159" s="6"/>
      <c r="AB1159" s="6"/>
      <c r="AC1159" s="6"/>
      <c r="AD1159" s="6"/>
      <c r="AE1159" s="6"/>
      <c r="AF1159" s="6"/>
      <c r="AG1159" s="6"/>
      <c r="AH1159" s="6"/>
      <c r="AI1159" s="6"/>
      <c r="AJ1159" s="6"/>
      <c r="AK1159" s="6"/>
      <c r="AL1159" s="6"/>
      <c r="AM1159" s="6"/>
      <c r="AN1159" s="6"/>
      <c r="AO1159" s="6"/>
      <c r="AP1159" s="6"/>
      <c r="AQ1159" s="6"/>
      <c r="AR1159" s="6"/>
      <c r="AS1159" s="6"/>
      <c r="AT1159" s="6"/>
      <c r="AU1159" s="6"/>
      <c r="AV1159" s="6"/>
      <c r="AW1159" s="6"/>
      <c r="AX1159" s="6"/>
      <c r="AY1159" s="6"/>
      <c r="AZ1159" s="6"/>
      <c r="BA1159" s="6"/>
      <c r="BB1159" s="6"/>
      <c r="BC1159" s="6"/>
      <c r="BD1159" s="6"/>
      <c r="BE1159" s="6"/>
      <c r="BF1159" s="6"/>
      <c r="BG1159" s="6"/>
      <c r="BH1159" s="6"/>
      <c r="BI1159" s="6"/>
      <c r="BJ1159" s="6"/>
      <c r="BK1159" s="6"/>
      <c r="BL1159" s="6"/>
      <c r="BM1159" s="6"/>
      <c r="BN1159" s="6"/>
      <c r="BO1159" s="6"/>
      <c r="BP1159" s="6"/>
      <c r="BQ1159" s="6"/>
      <c r="BR1159" s="6"/>
      <c r="BS1159" s="6"/>
      <c r="BT1159" s="6"/>
      <c r="BU1159" s="6"/>
      <c r="BV1159" s="6"/>
      <c r="BW1159" s="6"/>
    </row>
    <row r="1160" spans="1:75" s="9" customFormat="1" ht="14.25" x14ac:dyDescent="0.2">
      <c r="A1160" s="10"/>
      <c r="B1160" s="8"/>
      <c r="R1160" s="62"/>
      <c r="S1160" s="6"/>
      <c r="T1160" s="6"/>
      <c r="U1160" s="6"/>
      <c r="V1160" s="6"/>
      <c r="W1160" s="6"/>
      <c r="X1160" s="6"/>
      <c r="Y1160" s="6"/>
      <c r="Z1160" s="6"/>
      <c r="AA1160" s="6"/>
      <c r="AB1160" s="6"/>
      <c r="AC1160" s="6"/>
      <c r="AD1160" s="6"/>
      <c r="AE1160" s="6"/>
      <c r="AF1160" s="6"/>
      <c r="AG1160" s="6"/>
      <c r="AH1160" s="6"/>
      <c r="AI1160" s="6"/>
      <c r="AJ1160" s="6"/>
      <c r="AK1160" s="6"/>
      <c r="AL1160" s="6"/>
      <c r="AM1160" s="6"/>
      <c r="AN1160" s="6"/>
      <c r="AO1160" s="6"/>
      <c r="AP1160" s="6"/>
      <c r="AQ1160" s="6"/>
      <c r="AR1160" s="6"/>
      <c r="AS1160" s="6"/>
      <c r="AT1160" s="6"/>
      <c r="AU1160" s="6"/>
      <c r="AV1160" s="6"/>
      <c r="AW1160" s="6"/>
      <c r="AX1160" s="6"/>
      <c r="AY1160" s="6"/>
      <c r="AZ1160" s="6"/>
      <c r="BA1160" s="6"/>
      <c r="BB1160" s="6"/>
      <c r="BC1160" s="6"/>
      <c r="BD1160" s="6"/>
      <c r="BE1160" s="6"/>
      <c r="BF1160" s="6"/>
      <c r="BG1160" s="6"/>
      <c r="BH1160" s="6"/>
      <c r="BI1160" s="6"/>
      <c r="BJ1160" s="6"/>
      <c r="BK1160" s="6"/>
      <c r="BL1160" s="6"/>
      <c r="BM1160" s="6"/>
      <c r="BN1160" s="6"/>
      <c r="BO1160" s="6"/>
      <c r="BP1160" s="6"/>
      <c r="BQ1160" s="6"/>
      <c r="BR1160" s="6"/>
      <c r="BS1160" s="6"/>
      <c r="BT1160" s="6"/>
      <c r="BU1160" s="6"/>
      <c r="BV1160" s="6"/>
      <c r="BW1160" s="6"/>
    </row>
    <row r="1161" spans="1:75" s="9" customFormat="1" ht="14.25" x14ac:dyDescent="0.2">
      <c r="A1161" s="10"/>
      <c r="B1161" s="8"/>
      <c r="R1161" s="62"/>
      <c r="S1161" s="6"/>
      <c r="T1161" s="6"/>
      <c r="U1161" s="6"/>
      <c r="V1161" s="6"/>
      <c r="W1161" s="6"/>
      <c r="X1161" s="6"/>
      <c r="Y1161" s="6"/>
      <c r="Z1161" s="6"/>
      <c r="AA1161" s="6"/>
      <c r="AB1161" s="6"/>
      <c r="AC1161" s="6"/>
      <c r="AD1161" s="6"/>
      <c r="AE1161" s="6"/>
      <c r="AF1161" s="6"/>
      <c r="AG1161" s="6"/>
      <c r="AH1161" s="6"/>
      <c r="AI1161" s="6"/>
      <c r="AJ1161" s="6"/>
      <c r="AK1161" s="6"/>
      <c r="AL1161" s="6"/>
      <c r="AM1161" s="6"/>
      <c r="AN1161" s="6"/>
      <c r="AO1161" s="6"/>
      <c r="AP1161" s="6"/>
      <c r="AQ1161" s="6"/>
      <c r="AR1161" s="6"/>
      <c r="AS1161" s="6"/>
      <c r="AT1161" s="6"/>
      <c r="AU1161" s="6"/>
      <c r="AV1161" s="6"/>
      <c r="AW1161" s="6"/>
      <c r="AX1161" s="6"/>
      <c r="AY1161" s="6"/>
      <c r="AZ1161" s="6"/>
      <c r="BA1161" s="6"/>
      <c r="BB1161" s="6"/>
      <c r="BC1161" s="6"/>
      <c r="BD1161" s="6"/>
      <c r="BE1161" s="6"/>
      <c r="BF1161" s="6"/>
      <c r="BG1161" s="6"/>
      <c r="BH1161" s="6"/>
      <c r="BI1161" s="6"/>
      <c r="BJ1161" s="6"/>
      <c r="BK1161" s="6"/>
      <c r="BL1161" s="6"/>
      <c r="BM1161" s="6"/>
      <c r="BN1161" s="6"/>
      <c r="BO1161" s="6"/>
      <c r="BP1161" s="6"/>
      <c r="BQ1161" s="6"/>
      <c r="BR1161" s="6"/>
      <c r="BS1161" s="6"/>
      <c r="BT1161" s="6"/>
      <c r="BU1161" s="6"/>
      <c r="BV1161" s="6"/>
      <c r="BW1161" s="6"/>
    </row>
    <row r="1162" spans="1:75" s="9" customFormat="1" ht="14.25" x14ac:dyDescent="0.2">
      <c r="A1162" s="10"/>
      <c r="B1162" s="8"/>
      <c r="R1162" s="62"/>
      <c r="S1162" s="6"/>
      <c r="T1162" s="6"/>
      <c r="U1162" s="6"/>
      <c r="V1162" s="6"/>
      <c r="W1162" s="6"/>
      <c r="X1162" s="6"/>
      <c r="Y1162" s="6"/>
      <c r="Z1162" s="6"/>
      <c r="AA1162" s="6"/>
      <c r="AB1162" s="6"/>
      <c r="AC1162" s="6"/>
      <c r="AD1162" s="6"/>
      <c r="AE1162" s="6"/>
      <c r="AF1162" s="6"/>
      <c r="AG1162" s="6"/>
      <c r="AH1162" s="6"/>
      <c r="AI1162" s="6"/>
      <c r="AJ1162" s="6"/>
      <c r="AK1162" s="6"/>
      <c r="AL1162" s="6"/>
      <c r="AM1162" s="6"/>
      <c r="AN1162" s="6"/>
      <c r="AO1162" s="6"/>
      <c r="AP1162" s="6"/>
      <c r="AQ1162" s="6"/>
      <c r="AR1162" s="6"/>
      <c r="AS1162" s="6"/>
      <c r="AT1162" s="6"/>
      <c r="AU1162" s="6"/>
      <c r="AV1162" s="6"/>
      <c r="AW1162" s="6"/>
      <c r="AX1162" s="6"/>
      <c r="AY1162" s="6"/>
      <c r="AZ1162" s="6"/>
      <c r="BA1162" s="6"/>
      <c r="BB1162" s="6"/>
      <c r="BC1162" s="6"/>
      <c r="BD1162" s="6"/>
      <c r="BE1162" s="6"/>
      <c r="BF1162" s="6"/>
      <c r="BG1162" s="6"/>
      <c r="BH1162" s="6"/>
      <c r="BI1162" s="6"/>
      <c r="BJ1162" s="6"/>
      <c r="BK1162" s="6"/>
      <c r="BL1162" s="6"/>
      <c r="BM1162" s="6"/>
      <c r="BN1162" s="6"/>
      <c r="BO1162" s="6"/>
      <c r="BP1162" s="6"/>
      <c r="BQ1162" s="6"/>
      <c r="BR1162" s="6"/>
      <c r="BS1162" s="6"/>
      <c r="BT1162" s="6"/>
      <c r="BU1162" s="6"/>
      <c r="BV1162" s="6"/>
      <c r="BW1162" s="6"/>
    </row>
    <row r="1163" spans="1:75" s="9" customFormat="1" ht="14.25" x14ac:dyDescent="0.2">
      <c r="A1163" s="10"/>
      <c r="B1163" s="8"/>
      <c r="R1163" s="62"/>
      <c r="S1163" s="6"/>
      <c r="T1163" s="6"/>
      <c r="U1163" s="6"/>
      <c r="V1163" s="6"/>
      <c r="W1163" s="6"/>
      <c r="X1163" s="6"/>
      <c r="Y1163" s="6"/>
      <c r="Z1163" s="6"/>
      <c r="AA1163" s="6"/>
      <c r="AB1163" s="6"/>
      <c r="AC1163" s="6"/>
      <c r="AD1163" s="6"/>
      <c r="AE1163" s="6"/>
      <c r="AF1163" s="6"/>
      <c r="AG1163" s="6"/>
      <c r="AH1163" s="6"/>
      <c r="AI1163" s="6"/>
      <c r="AJ1163" s="6"/>
      <c r="AK1163" s="6"/>
      <c r="AL1163" s="6"/>
      <c r="AM1163" s="6"/>
      <c r="AN1163" s="6"/>
      <c r="AO1163" s="6"/>
      <c r="AP1163" s="6"/>
      <c r="AQ1163" s="6"/>
      <c r="AR1163" s="6"/>
      <c r="AS1163" s="6"/>
      <c r="AT1163" s="6"/>
      <c r="AU1163" s="6"/>
      <c r="AV1163" s="6"/>
      <c r="AW1163" s="6"/>
      <c r="AX1163" s="6"/>
      <c r="AY1163" s="6"/>
      <c r="AZ1163" s="6"/>
      <c r="BA1163" s="6"/>
      <c r="BB1163" s="6"/>
      <c r="BC1163" s="6"/>
      <c r="BD1163" s="6"/>
      <c r="BE1163" s="6"/>
      <c r="BF1163" s="6"/>
      <c r="BG1163" s="6"/>
      <c r="BH1163" s="6"/>
      <c r="BI1163" s="6"/>
      <c r="BJ1163" s="6"/>
      <c r="BK1163" s="6"/>
      <c r="BL1163" s="6"/>
      <c r="BM1163" s="6"/>
      <c r="BN1163" s="6"/>
      <c r="BO1163" s="6"/>
      <c r="BP1163" s="6"/>
      <c r="BQ1163" s="6"/>
      <c r="BR1163" s="6"/>
      <c r="BS1163" s="6"/>
      <c r="BT1163" s="6"/>
      <c r="BU1163" s="6"/>
      <c r="BV1163" s="6"/>
      <c r="BW1163" s="6"/>
    </row>
    <row r="1164" spans="1:75" s="9" customFormat="1" ht="14.25" x14ac:dyDescent="0.2">
      <c r="A1164" s="10"/>
      <c r="B1164" s="8"/>
      <c r="R1164" s="62"/>
      <c r="S1164" s="6"/>
      <c r="T1164" s="6"/>
      <c r="U1164" s="6"/>
      <c r="V1164" s="6"/>
      <c r="W1164" s="6"/>
      <c r="X1164" s="6"/>
      <c r="Y1164" s="6"/>
      <c r="Z1164" s="6"/>
      <c r="AA1164" s="6"/>
      <c r="AB1164" s="6"/>
      <c r="AC1164" s="6"/>
      <c r="AD1164" s="6"/>
      <c r="AE1164" s="6"/>
      <c r="AF1164" s="6"/>
      <c r="AG1164" s="6"/>
      <c r="AH1164" s="6"/>
      <c r="AI1164" s="6"/>
      <c r="AJ1164" s="6"/>
      <c r="AK1164" s="6"/>
      <c r="AL1164" s="6"/>
      <c r="AM1164" s="6"/>
      <c r="AN1164" s="6"/>
      <c r="AO1164" s="6"/>
      <c r="AP1164" s="6"/>
      <c r="AQ1164" s="6"/>
      <c r="AR1164" s="6"/>
      <c r="AS1164" s="6"/>
      <c r="AT1164" s="6"/>
      <c r="AU1164" s="6"/>
      <c r="AV1164" s="6"/>
      <c r="AW1164" s="6"/>
      <c r="AX1164" s="6"/>
      <c r="AY1164" s="6"/>
      <c r="AZ1164" s="6"/>
      <c r="BA1164" s="6"/>
      <c r="BB1164" s="6"/>
      <c r="BC1164" s="6"/>
      <c r="BD1164" s="6"/>
      <c r="BE1164" s="6"/>
      <c r="BF1164" s="6"/>
      <c r="BG1164" s="6"/>
      <c r="BH1164" s="6"/>
      <c r="BI1164" s="6"/>
      <c r="BJ1164" s="6"/>
      <c r="BK1164" s="6"/>
      <c r="BL1164" s="6"/>
      <c r="BM1164" s="6"/>
      <c r="BN1164" s="6"/>
      <c r="BO1164" s="6"/>
      <c r="BP1164" s="6"/>
      <c r="BQ1164" s="6"/>
      <c r="BR1164" s="6"/>
      <c r="BS1164" s="6"/>
      <c r="BT1164" s="6"/>
      <c r="BU1164" s="6"/>
      <c r="BV1164" s="6"/>
      <c r="BW1164" s="6"/>
    </row>
    <row r="1165" spans="1:75" s="9" customFormat="1" ht="14.25" x14ac:dyDescent="0.2">
      <c r="A1165" s="10"/>
      <c r="B1165" s="8"/>
      <c r="R1165" s="62"/>
      <c r="S1165" s="6"/>
      <c r="T1165" s="6"/>
      <c r="U1165" s="6"/>
      <c r="V1165" s="6"/>
      <c r="W1165" s="6"/>
      <c r="X1165" s="6"/>
      <c r="Y1165" s="6"/>
      <c r="Z1165" s="6"/>
      <c r="AA1165" s="6"/>
      <c r="AB1165" s="6"/>
      <c r="AC1165" s="6"/>
      <c r="AD1165" s="6"/>
      <c r="AE1165" s="6"/>
      <c r="AF1165" s="6"/>
      <c r="AG1165" s="6"/>
      <c r="AH1165" s="6"/>
      <c r="AI1165" s="6"/>
      <c r="AJ1165" s="6"/>
      <c r="AK1165" s="6"/>
      <c r="AL1165" s="6"/>
      <c r="AM1165" s="6"/>
      <c r="AN1165" s="6"/>
      <c r="AO1165" s="6"/>
      <c r="AP1165" s="6"/>
      <c r="AQ1165" s="6"/>
      <c r="AR1165" s="6"/>
      <c r="AS1165" s="6"/>
      <c r="AT1165" s="6"/>
      <c r="AU1165" s="6"/>
      <c r="AV1165" s="6"/>
      <c r="AW1165" s="6"/>
      <c r="AX1165" s="6"/>
      <c r="AY1165" s="6"/>
      <c r="AZ1165" s="6"/>
      <c r="BA1165" s="6"/>
      <c r="BB1165" s="6"/>
      <c r="BC1165" s="6"/>
      <c r="BD1165" s="6"/>
      <c r="BE1165" s="6"/>
      <c r="BF1165" s="6"/>
      <c r="BG1165" s="6"/>
      <c r="BH1165" s="6"/>
      <c r="BI1165" s="6"/>
      <c r="BJ1165" s="6"/>
      <c r="BK1165" s="6"/>
      <c r="BL1165" s="6"/>
      <c r="BM1165" s="6"/>
      <c r="BN1165" s="6"/>
      <c r="BO1165" s="6"/>
      <c r="BP1165" s="6"/>
      <c r="BQ1165" s="6"/>
      <c r="BR1165" s="6"/>
      <c r="BS1165" s="6"/>
      <c r="BT1165" s="6"/>
      <c r="BU1165" s="6"/>
      <c r="BV1165" s="6"/>
      <c r="BW1165" s="6"/>
    </row>
    <row r="1166" spans="1:75" s="9" customFormat="1" ht="14.25" x14ac:dyDescent="0.2">
      <c r="A1166" s="10"/>
      <c r="B1166" s="8"/>
      <c r="R1166" s="62"/>
      <c r="S1166" s="6"/>
      <c r="T1166" s="6"/>
      <c r="U1166" s="6"/>
      <c r="V1166" s="6"/>
      <c r="W1166" s="6"/>
      <c r="X1166" s="6"/>
      <c r="Y1166" s="6"/>
      <c r="Z1166" s="6"/>
      <c r="AA1166" s="6"/>
      <c r="AB1166" s="6"/>
      <c r="AC1166" s="6"/>
      <c r="AD1166" s="6"/>
      <c r="AE1166" s="6"/>
      <c r="AF1166" s="6"/>
      <c r="AG1166" s="6"/>
      <c r="AH1166" s="6"/>
      <c r="AI1166" s="6"/>
      <c r="AJ1166" s="6"/>
      <c r="AK1166" s="6"/>
      <c r="AL1166" s="6"/>
      <c r="AM1166" s="6"/>
      <c r="AN1166" s="6"/>
      <c r="AO1166" s="6"/>
      <c r="AP1166" s="6"/>
      <c r="AQ1166" s="6"/>
      <c r="AR1166" s="6"/>
      <c r="AS1166" s="6"/>
      <c r="AT1166" s="6"/>
      <c r="AU1166" s="6"/>
      <c r="AV1166" s="6"/>
      <c r="AW1166" s="6"/>
      <c r="AX1166" s="6"/>
      <c r="AY1166" s="6"/>
      <c r="AZ1166" s="6"/>
      <c r="BA1166" s="6"/>
      <c r="BB1166" s="6"/>
      <c r="BC1166" s="6"/>
      <c r="BD1166" s="6"/>
      <c r="BE1166" s="6"/>
      <c r="BF1166" s="6"/>
      <c r="BG1166" s="6"/>
      <c r="BH1166" s="6"/>
      <c r="BI1166" s="6"/>
      <c r="BJ1166" s="6"/>
      <c r="BK1166" s="6"/>
      <c r="BL1166" s="6"/>
      <c r="BM1166" s="6"/>
      <c r="BN1166" s="6"/>
      <c r="BO1166" s="6"/>
      <c r="BP1166" s="6"/>
      <c r="BQ1166" s="6"/>
      <c r="BR1166" s="6"/>
      <c r="BS1166" s="6"/>
      <c r="BT1166" s="6"/>
      <c r="BU1166" s="6"/>
      <c r="BV1166" s="6"/>
      <c r="BW1166" s="6"/>
    </row>
    <row r="1167" spans="1:75" s="9" customFormat="1" ht="14.25" x14ac:dyDescent="0.2">
      <c r="A1167" s="10"/>
      <c r="B1167" s="8"/>
      <c r="R1167" s="62"/>
      <c r="S1167" s="6"/>
      <c r="T1167" s="6"/>
      <c r="U1167" s="6"/>
      <c r="V1167" s="6"/>
      <c r="W1167" s="6"/>
      <c r="X1167" s="6"/>
      <c r="Y1167" s="6"/>
      <c r="Z1167" s="6"/>
      <c r="AA1167" s="6"/>
      <c r="AB1167" s="6"/>
      <c r="AC1167" s="6"/>
      <c r="AD1167" s="6"/>
      <c r="AE1167" s="6"/>
      <c r="AF1167" s="6"/>
      <c r="AG1167" s="6"/>
      <c r="AH1167" s="6"/>
      <c r="AI1167" s="6"/>
      <c r="AJ1167" s="6"/>
      <c r="AK1167" s="6"/>
      <c r="AL1167" s="6"/>
      <c r="AM1167" s="6"/>
      <c r="AN1167" s="6"/>
      <c r="AO1167" s="6"/>
      <c r="AP1167" s="6"/>
      <c r="AQ1167" s="6"/>
      <c r="AR1167" s="6"/>
      <c r="AS1167" s="6"/>
      <c r="AT1167" s="6"/>
      <c r="AU1167" s="6"/>
      <c r="AV1167" s="6"/>
      <c r="AW1167" s="6"/>
      <c r="AX1167" s="6"/>
      <c r="AY1167" s="6"/>
      <c r="AZ1167" s="6"/>
      <c r="BA1167" s="6"/>
      <c r="BB1167" s="6"/>
      <c r="BC1167" s="6"/>
      <c r="BD1167" s="6"/>
      <c r="BE1167" s="6"/>
      <c r="BF1167" s="6"/>
      <c r="BG1167" s="6"/>
      <c r="BH1167" s="6"/>
      <c r="BI1167" s="6"/>
      <c r="BJ1167" s="6"/>
      <c r="BK1167" s="6"/>
      <c r="BL1167" s="6"/>
      <c r="BM1167" s="6"/>
      <c r="BN1167" s="6"/>
      <c r="BO1167" s="6"/>
      <c r="BP1167" s="6"/>
      <c r="BQ1167" s="6"/>
      <c r="BR1167" s="6"/>
      <c r="BS1167" s="6"/>
      <c r="BT1167" s="6"/>
      <c r="BU1167" s="6"/>
      <c r="BV1167" s="6"/>
      <c r="BW1167" s="6"/>
    </row>
    <row r="1168" spans="1:75" s="9" customFormat="1" ht="14.25" x14ac:dyDescent="0.2">
      <c r="A1168" s="10"/>
      <c r="B1168" s="8"/>
      <c r="R1168" s="62"/>
      <c r="S1168" s="6"/>
      <c r="T1168" s="6"/>
      <c r="U1168" s="6"/>
      <c r="V1168" s="6"/>
      <c r="W1168" s="6"/>
      <c r="X1168" s="6"/>
      <c r="Y1168" s="6"/>
      <c r="Z1168" s="6"/>
      <c r="AA1168" s="6"/>
      <c r="AB1168" s="6"/>
      <c r="AC1168" s="6"/>
      <c r="AD1168" s="6"/>
      <c r="AE1168" s="6"/>
      <c r="AF1168" s="6"/>
      <c r="AG1168" s="6"/>
      <c r="AH1168" s="6"/>
      <c r="AI1168" s="6"/>
      <c r="AJ1168" s="6"/>
      <c r="AK1168" s="6"/>
      <c r="AL1168" s="6"/>
      <c r="AM1168" s="6"/>
      <c r="AN1168" s="6"/>
      <c r="AO1168" s="6"/>
      <c r="AP1168" s="6"/>
      <c r="AQ1168" s="6"/>
      <c r="AR1168" s="6"/>
      <c r="AS1168" s="6"/>
      <c r="AT1168" s="6"/>
      <c r="AU1168" s="6"/>
      <c r="AV1168" s="6"/>
      <c r="AW1168" s="6"/>
      <c r="AX1168" s="6"/>
      <c r="AY1168" s="6"/>
      <c r="AZ1168" s="6"/>
      <c r="BA1168" s="6"/>
      <c r="BB1168" s="6"/>
      <c r="BC1168" s="6"/>
      <c r="BD1168" s="6"/>
      <c r="BE1168" s="6"/>
      <c r="BF1168" s="6"/>
      <c r="BG1168" s="6"/>
      <c r="BH1168" s="6"/>
      <c r="BI1168" s="6"/>
      <c r="BJ1168" s="6"/>
      <c r="BK1168" s="6"/>
      <c r="BL1168" s="6"/>
      <c r="BM1168" s="6"/>
      <c r="BN1168" s="6"/>
      <c r="BO1168" s="6"/>
      <c r="BP1168" s="6"/>
      <c r="BQ1168" s="6"/>
      <c r="BR1168" s="6"/>
      <c r="BS1168" s="6"/>
      <c r="BT1168" s="6"/>
      <c r="BU1168" s="6"/>
      <c r="BV1168" s="6"/>
      <c r="BW1168" s="6"/>
    </row>
    <row r="1169" spans="1:75" s="9" customFormat="1" ht="14.25" x14ac:dyDescent="0.2">
      <c r="A1169" s="10"/>
      <c r="B1169" s="8"/>
      <c r="R1169" s="62"/>
      <c r="S1169" s="6"/>
      <c r="T1169" s="6"/>
      <c r="U1169" s="6"/>
      <c r="V1169" s="6"/>
      <c r="W1169" s="6"/>
      <c r="X1169" s="6"/>
      <c r="Y1169" s="6"/>
      <c r="Z1169" s="6"/>
      <c r="AA1169" s="6"/>
      <c r="AB1169" s="6"/>
      <c r="AC1169" s="6"/>
      <c r="AD1169" s="6"/>
      <c r="AE1169" s="6"/>
      <c r="AF1169" s="6"/>
      <c r="AG1169" s="6"/>
      <c r="AH1169" s="6"/>
      <c r="AI1169" s="6"/>
      <c r="AJ1169" s="6"/>
      <c r="AK1169" s="6"/>
      <c r="AL1169" s="6"/>
      <c r="AM1169" s="6"/>
      <c r="AN1169" s="6"/>
      <c r="AO1169" s="6"/>
      <c r="AP1169" s="6"/>
      <c r="AQ1169" s="6"/>
      <c r="AR1169" s="6"/>
      <c r="AS1169" s="6"/>
      <c r="AT1169" s="6"/>
      <c r="AU1169" s="6"/>
      <c r="AV1169" s="6"/>
      <c r="AW1169" s="6"/>
      <c r="AX1169" s="6"/>
      <c r="AY1169" s="6"/>
      <c r="AZ1169" s="6"/>
      <c r="BA1169" s="6"/>
      <c r="BB1169" s="6"/>
      <c r="BC1169" s="6"/>
      <c r="BD1169" s="6"/>
      <c r="BE1169" s="6"/>
      <c r="BF1169" s="6"/>
      <c r="BG1169" s="6"/>
      <c r="BH1169" s="6"/>
      <c r="BI1169" s="6"/>
      <c r="BJ1169" s="6"/>
      <c r="BK1169" s="6"/>
      <c r="BL1169" s="6"/>
      <c r="BM1169" s="6"/>
      <c r="BN1169" s="6"/>
      <c r="BO1169" s="6"/>
      <c r="BP1169" s="6"/>
      <c r="BQ1169" s="6"/>
      <c r="BR1169" s="6"/>
      <c r="BS1169" s="6"/>
      <c r="BT1169" s="6"/>
      <c r="BU1169" s="6"/>
      <c r="BV1169" s="6"/>
      <c r="BW1169" s="6"/>
    </row>
    <row r="1170" spans="1:75" s="9" customFormat="1" ht="14.25" x14ac:dyDescent="0.2">
      <c r="A1170" s="10"/>
      <c r="B1170" s="8"/>
      <c r="R1170" s="62"/>
      <c r="S1170" s="6"/>
      <c r="T1170" s="6"/>
      <c r="U1170" s="6"/>
      <c r="V1170" s="6"/>
      <c r="W1170" s="6"/>
      <c r="X1170" s="6"/>
      <c r="Y1170" s="6"/>
      <c r="Z1170" s="6"/>
      <c r="AA1170" s="6"/>
      <c r="AB1170" s="6"/>
      <c r="AC1170" s="6"/>
      <c r="AD1170" s="6"/>
      <c r="AE1170" s="6"/>
      <c r="AF1170" s="6"/>
      <c r="AG1170" s="6"/>
      <c r="AH1170" s="6"/>
      <c r="AI1170" s="6"/>
      <c r="AJ1170" s="6"/>
      <c r="AK1170" s="6"/>
      <c r="AL1170" s="6"/>
      <c r="AM1170" s="6"/>
      <c r="AN1170" s="6"/>
      <c r="AO1170" s="6"/>
      <c r="AP1170" s="6"/>
      <c r="AQ1170" s="6"/>
      <c r="AR1170" s="6"/>
      <c r="AS1170" s="6"/>
      <c r="AT1170" s="6"/>
      <c r="AU1170" s="6"/>
      <c r="AV1170" s="6"/>
      <c r="AW1170" s="6"/>
      <c r="AX1170" s="6"/>
      <c r="AY1170" s="6"/>
      <c r="AZ1170" s="6"/>
      <c r="BA1170" s="6"/>
      <c r="BB1170" s="6"/>
      <c r="BC1170" s="6"/>
      <c r="BD1170" s="6"/>
      <c r="BE1170" s="6"/>
      <c r="BF1170" s="6"/>
      <c r="BG1170" s="6"/>
      <c r="BH1170" s="6"/>
      <c r="BI1170" s="6"/>
      <c r="BJ1170" s="6"/>
      <c r="BK1170" s="6"/>
      <c r="BL1170" s="6"/>
      <c r="BM1170" s="6"/>
      <c r="BN1170" s="6"/>
      <c r="BO1170" s="6"/>
      <c r="BP1170" s="6"/>
      <c r="BQ1170" s="6"/>
      <c r="BR1170" s="6"/>
      <c r="BS1170" s="6"/>
      <c r="BT1170" s="6"/>
      <c r="BU1170" s="6"/>
      <c r="BV1170" s="6"/>
      <c r="BW1170" s="6"/>
    </row>
    <row r="1171" spans="1:75" s="9" customFormat="1" ht="14.25" x14ac:dyDescent="0.2">
      <c r="A1171" s="10"/>
      <c r="B1171" s="8"/>
      <c r="R1171" s="62"/>
      <c r="S1171" s="6"/>
      <c r="T1171" s="6"/>
      <c r="U1171" s="6"/>
      <c r="V1171" s="6"/>
      <c r="W1171" s="6"/>
      <c r="X1171" s="6"/>
      <c r="Y1171" s="6"/>
      <c r="Z1171" s="6"/>
      <c r="AA1171" s="6"/>
      <c r="AB1171" s="6"/>
      <c r="AC1171" s="6"/>
      <c r="AD1171" s="6"/>
      <c r="AE1171" s="6"/>
      <c r="AF1171" s="6"/>
      <c r="AG1171" s="6"/>
      <c r="AH1171" s="6"/>
      <c r="AI1171" s="6"/>
      <c r="AJ1171" s="6"/>
      <c r="AK1171" s="6"/>
      <c r="AL1171" s="6"/>
      <c r="AM1171" s="6"/>
      <c r="AN1171" s="6"/>
      <c r="AO1171" s="6"/>
      <c r="AP1171" s="6"/>
      <c r="AQ1171" s="6"/>
      <c r="AR1171" s="6"/>
      <c r="AS1171" s="6"/>
      <c r="AT1171" s="6"/>
      <c r="AU1171" s="6"/>
      <c r="AV1171" s="6"/>
      <c r="AW1171" s="6"/>
      <c r="AX1171" s="6"/>
      <c r="AY1171" s="6"/>
      <c r="AZ1171" s="6"/>
      <c r="BA1171" s="6"/>
      <c r="BB1171" s="6"/>
      <c r="BC1171" s="6"/>
      <c r="BD1171" s="6"/>
      <c r="BE1171" s="6"/>
      <c r="BF1171" s="6"/>
      <c r="BG1171" s="6"/>
      <c r="BH1171" s="6"/>
      <c r="BI1171" s="6"/>
      <c r="BJ1171" s="6"/>
      <c r="BK1171" s="6"/>
      <c r="BL1171" s="6"/>
      <c r="BM1171" s="6"/>
      <c r="BN1171" s="6"/>
      <c r="BO1171" s="6"/>
      <c r="BP1171" s="6"/>
      <c r="BQ1171" s="6"/>
      <c r="BR1171" s="6"/>
      <c r="BS1171" s="6"/>
      <c r="BT1171" s="6"/>
      <c r="BU1171" s="6"/>
      <c r="BV1171" s="6"/>
      <c r="BW1171" s="6"/>
    </row>
    <row r="1172" spans="1:75" s="9" customFormat="1" ht="14.25" x14ac:dyDescent="0.2">
      <c r="A1172" s="10"/>
      <c r="B1172" s="8"/>
      <c r="R1172" s="62"/>
      <c r="S1172" s="6"/>
      <c r="T1172" s="6"/>
      <c r="U1172" s="6"/>
      <c r="V1172" s="6"/>
      <c r="W1172" s="6"/>
      <c r="X1172" s="6"/>
      <c r="Y1172" s="6"/>
      <c r="Z1172" s="6"/>
      <c r="AA1172" s="6"/>
      <c r="AB1172" s="6"/>
      <c r="AC1172" s="6"/>
      <c r="AD1172" s="6"/>
      <c r="AE1172" s="6"/>
      <c r="AF1172" s="6"/>
      <c r="AG1172" s="6"/>
      <c r="AH1172" s="6"/>
      <c r="AI1172" s="6"/>
      <c r="AJ1172" s="6"/>
      <c r="AK1172" s="6"/>
      <c r="AL1172" s="6"/>
      <c r="AM1172" s="6"/>
      <c r="AN1172" s="6"/>
      <c r="AO1172" s="6"/>
      <c r="AP1172" s="6"/>
      <c r="AQ1172" s="6"/>
      <c r="AR1172" s="6"/>
      <c r="AS1172" s="6"/>
      <c r="AT1172" s="6"/>
      <c r="AU1172" s="6"/>
      <c r="AV1172" s="6"/>
      <c r="AW1172" s="6"/>
      <c r="AX1172" s="6"/>
      <c r="AY1172" s="6"/>
      <c r="AZ1172" s="6"/>
      <c r="BA1172" s="6"/>
      <c r="BB1172" s="6"/>
      <c r="BC1172" s="6"/>
      <c r="BD1172" s="6"/>
      <c r="BE1172" s="6"/>
      <c r="BF1172" s="6"/>
      <c r="BG1172" s="6"/>
      <c r="BH1172" s="6"/>
      <c r="BI1172" s="6"/>
      <c r="BJ1172" s="6"/>
      <c r="BK1172" s="6"/>
      <c r="BL1172" s="6"/>
      <c r="BM1172" s="6"/>
      <c r="BN1172" s="6"/>
      <c r="BO1172" s="6"/>
      <c r="BP1172" s="6"/>
      <c r="BQ1172" s="6"/>
      <c r="BR1172" s="6"/>
      <c r="BS1172" s="6"/>
      <c r="BT1172" s="6"/>
      <c r="BU1172" s="6"/>
      <c r="BV1172" s="6"/>
      <c r="BW1172" s="6"/>
    </row>
    <row r="1173" spans="1:75" s="9" customFormat="1" ht="14.25" x14ac:dyDescent="0.2">
      <c r="A1173" s="10"/>
      <c r="B1173" s="8"/>
      <c r="R1173" s="62"/>
      <c r="S1173" s="6"/>
      <c r="T1173" s="6"/>
      <c r="U1173" s="6"/>
      <c r="V1173" s="6"/>
      <c r="W1173" s="6"/>
      <c r="X1173" s="6"/>
      <c r="Y1173" s="6"/>
      <c r="Z1173" s="6"/>
      <c r="AA1173" s="6"/>
      <c r="AB1173" s="6"/>
      <c r="AC1173" s="6"/>
      <c r="AD1173" s="6"/>
      <c r="AE1173" s="6"/>
      <c r="AF1173" s="6"/>
      <c r="AG1173" s="6"/>
      <c r="AH1173" s="6"/>
      <c r="AI1173" s="6"/>
      <c r="AJ1173" s="6"/>
      <c r="AK1173" s="6"/>
      <c r="AL1173" s="6"/>
      <c r="AM1173" s="6"/>
      <c r="AN1173" s="6"/>
      <c r="AO1173" s="6"/>
      <c r="AP1173" s="6"/>
      <c r="AQ1173" s="6"/>
      <c r="AR1173" s="6"/>
      <c r="AS1173" s="6"/>
      <c r="AT1173" s="6"/>
      <c r="AU1173" s="6"/>
      <c r="AV1173" s="6"/>
      <c r="AW1173" s="6"/>
      <c r="AX1173" s="6"/>
      <c r="AY1173" s="6"/>
      <c r="AZ1173" s="6"/>
      <c r="BA1173" s="6"/>
      <c r="BB1173" s="6"/>
      <c r="BC1173" s="6"/>
      <c r="BD1173" s="6"/>
      <c r="BE1173" s="6"/>
      <c r="BF1173" s="6"/>
      <c r="BG1173" s="6"/>
      <c r="BH1173" s="6"/>
      <c r="BI1173" s="6"/>
      <c r="BJ1173" s="6"/>
      <c r="BK1173" s="6"/>
      <c r="BL1173" s="6"/>
      <c r="BM1173" s="6"/>
      <c r="BN1173" s="6"/>
      <c r="BO1173" s="6"/>
      <c r="BP1173" s="6"/>
      <c r="BQ1173" s="6"/>
      <c r="BR1173" s="6"/>
      <c r="BS1173" s="6"/>
      <c r="BT1173" s="6"/>
      <c r="BU1173" s="6"/>
      <c r="BV1173" s="6"/>
      <c r="BW1173" s="6"/>
    </row>
    <row r="1174" spans="1:75" s="9" customFormat="1" ht="14.25" x14ac:dyDescent="0.2">
      <c r="A1174" s="10"/>
      <c r="B1174" s="8"/>
      <c r="R1174" s="62"/>
      <c r="S1174" s="6"/>
      <c r="T1174" s="6"/>
      <c r="U1174" s="6"/>
      <c r="V1174" s="6"/>
      <c r="W1174" s="6"/>
      <c r="X1174" s="6"/>
      <c r="Y1174" s="6"/>
      <c r="Z1174" s="6"/>
      <c r="AA1174" s="6"/>
      <c r="AB1174" s="6"/>
      <c r="AC1174" s="6"/>
      <c r="AD1174" s="6"/>
      <c r="AE1174" s="6"/>
      <c r="AF1174" s="6"/>
      <c r="AG1174" s="6"/>
      <c r="AH1174" s="6"/>
      <c r="AI1174" s="6"/>
      <c r="AJ1174" s="6"/>
      <c r="AK1174" s="6"/>
      <c r="AL1174" s="6"/>
      <c r="AM1174" s="6"/>
      <c r="AN1174" s="6"/>
      <c r="AO1174" s="6"/>
      <c r="AP1174" s="6"/>
      <c r="AQ1174" s="6"/>
      <c r="AR1174" s="6"/>
      <c r="AS1174" s="6"/>
      <c r="AT1174" s="6"/>
      <c r="AU1174" s="6"/>
      <c r="AV1174" s="6"/>
      <c r="AW1174" s="6"/>
      <c r="AX1174" s="6"/>
      <c r="AY1174" s="6"/>
      <c r="AZ1174" s="6"/>
      <c r="BA1174" s="6"/>
      <c r="BB1174" s="6"/>
      <c r="BC1174" s="6"/>
      <c r="BD1174" s="6"/>
      <c r="BE1174" s="6"/>
      <c r="BF1174" s="6"/>
      <c r="BG1174" s="6"/>
      <c r="BH1174" s="6"/>
      <c r="BI1174" s="6"/>
      <c r="BJ1174" s="6"/>
      <c r="BK1174" s="6"/>
      <c r="BL1174" s="6"/>
      <c r="BM1174" s="6"/>
      <c r="BN1174" s="6"/>
      <c r="BO1174" s="6"/>
      <c r="BP1174" s="6"/>
      <c r="BQ1174" s="6"/>
      <c r="BR1174" s="6"/>
      <c r="BS1174" s="6"/>
      <c r="BT1174" s="6"/>
      <c r="BU1174" s="6"/>
      <c r="BV1174" s="6"/>
      <c r="BW1174" s="6"/>
    </row>
    <row r="1175" spans="1:75" s="9" customFormat="1" ht="14.25" x14ac:dyDescent="0.2">
      <c r="A1175" s="10"/>
      <c r="B1175" s="8"/>
      <c r="R1175" s="62"/>
      <c r="S1175" s="6"/>
      <c r="T1175" s="6"/>
      <c r="U1175" s="6"/>
      <c r="V1175" s="6"/>
      <c r="W1175" s="6"/>
      <c r="X1175" s="6"/>
      <c r="Y1175" s="6"/>
      <c r="Z1175" s="6"/>
      <c r="AA1175" s="6"/>
      <c r="AB1175" s="6"/>
      <c r="AC1175" s="6"/>
      <c r="AD1175" s="6"/>
      <c r="AE1175" s="6"/>
      <c r="AF1175" s="6"/>
      <c r="AG1175" s="6"/>
      <c r="AH1175" s="6"/>
      <c r="AI1175" s="6"/>
      <c r="AJ1175" s="6"/>
      <c r="AK1175" s="6"/>
      <c r="AL1175" s="6"/>
      <c r="AM1175" s="6"/>
      <c r="AN1175" s="6"/>
      <c r="AO1175" s="6"/>
      <c r="AP1175" s="6"/>
      <c r="AQ1175" s="6"/>
      <c r="AR1175" s="6"/>
      <c r="AS1175" s="6"/>
      <c r="AT1175" s="6"/>
      <c r="AU1175" s="6"/>
      <c r="AV1175" s="6"/>
      <c r="AW1175" s="6"/>
      <c r="AX1175" s="6"/>
      <c r="AY1175" s="6"/>
      <c r="AZ1175" s="6"/>
      <c r="BA1175" s="6"/>
      <c r="BB1175" s="6"/>
      <c r="BC1175" s="6"/>
      <c r="BD1175" s="6"/>
      <c r="BE1175" s="6"/>
      <c r="BF1175" s="6"/>
      <c r="BG1175" s="6"/>
      <c r="BH1175" s="6"/>
      <c r="BI1175" s="6"/>
      <c r="BJ1175" s="6"/>
      <c r="BK1175" s="6"/>
      <c r="BL1175" s="6"/>
      <c r="BM1175" s="6"/>
      <c r="BN1175" s="6"/>
      <c r="BO1175" s="6"/>
      <c r="BP1175" s="6"/>
      <c r="BQ1175" s="6"/>
      <c r="BR1175" s="6"/>
      <c r="BS1175" s="6"/>
      <c r="BT1175" s="6"/>
      <c r="BU1175" s="6"/>
      <c r="BV1175" s="6"/>
      <c r="BW1175" s="6"/>
    </row>
    <row r="1176" spans="1:75" s="9" customFormat="1" ht="14.25" x14ac:dyDescent="0.2">
      <c r="A1176" s="10"/>
      <c r="B1176" s="8"/>
      <c r="R1176" s="62"/>
      <c r="S1176" s="6"/>
      <c r="T1176" s="6"/>
      <c r="U1176" s="6"/>
      <c r="V1176" s="6"/>
      <c r="W1176" s="6"/>
      <c r="X1176" s="6"/>
      <c r="Y1176" s="6"/>
      <c r="Z1176" s="6"/>
      <c r="AA1176" s="6"/>
      <c r="AB1176" s="6"/>
      <c r="AC1176" s="6"/>
      <c r="AD1176" s="6"/>
      <c r="AE1176" s="6"/>
      <c r="AF1176" s="6"/>
      <c r="AG1176" s="6"/>
      <c r="AH1176" s="6"/>
      <c r="AI1176" s="6"/>
      <c r="AJ1176" s="6"/>
      <c r="AK1176" s="6"/>
      <c r="AL1176" s="6"/>
      <c r="AM1176" s="6"/>
      <c r="AN1176" s="6"/>
      <c r="AO1176" s="6"/>
      <c r="AP1176" s="6"/>
      <c r="AQ1176" s="6"/>
      <c r="AR1176" s="6"/>
      <c r="AS1176" s="6"/>
      <c r="AT1176" s="6"/>
      <c r="AU1176" s="6"/>
      <c r="AV1176" s="6"/>
      <c r="AW1176" s="6"/>
      <c r="AX1176" s="6"/>
      <c r="AY1176" s="6"/>
      <c r="AZ1176" s="6"/>
      <c r="BA1176" s="6"/>
      <c r="BB1176" s="6"/>
      <c r="BC1176" s="6"/>
      <c r="BD1176" s="6"/>
      <c r="BE1176" s="6"/>
      <c r="BF1176" s="6"/>
      <c r="BG1176" s="6"/>
      <c r="BH1176" s="6"/>
      <c r="BI1176" s="6"/>
      <c r="BJ1176" s="6"/>
      <c r="BK1176" s="6"/>
      <c r="BL1176" s="6"/>
      <c r="BM1176" s="6"/>
      <c r="BN1176" s="6"/>
      <c r="BO1176" s="6"/>
      <c r="BP1176" s="6"/>
      <c r="BQ1176" s="6"/>
      <c r="BR1176" s="6"/>
      <c r="BS1176" s="6"/>
      <c r="BT1176" s="6"/>
      <c r="BU1176" s="6"/>
      <c r="BV1176" s="6"/>
      <c r="BW1176" s="6"/>
    </row>
    <row r="1177" spans="1:75" s="9" customFormat="1" ht="14.25" x14ac:dyDescent="0.2">
      <c r="A1177" s="10"/>
      <c r="B1177" s="8"/>
      <c r="R1177" s="62"/>
      <c r="S1177" s="6"/>
      <c r="T1177" s="6"/>
      <c r="U1177" s="6"/>
      <c r="V1177" s="6"/>
      <c r="W1177" s="6"/>
      <c r="X1177" s="6"/>
      <c r="Y1177" s="6"/>
      <c r="Z1177" s="6"/>
      <c r="AA1177" s="6"/>
      <c r="AB1177" s="6"/>
      <c r="AC1177" s="6"/>
      <c r="AD1177" s="6"/>
      <c r="AE1177" s="6"/>
      <c r="AF1177" s="6"/>
      <c r="AG1177" s="6"/>
      <c r="AH1177" s="6"/>
      <c r="AI1177" s="6"/>
      <c r="AJ1177" s="6"/>
      <c r="AK1177" s="6"/>
      <c r="AL1177" s="6"/>
      <c r="AM1177" s="6"/>
      <c r="AN1177" s="6"/>
      <c r="AO1177" s="6"/>
      <c r="AP1177" s="6"/>
      <c r="AQ1177" s="6"/>
      <c r="AR1177" s="6"/>
      <c r="AS1177" s="6"/>
      <c r="AT1177" s="6"/>
      <c r="AU1177" s="6"/>
      <c r="AV1177" s="6"/>
      <c r="AW1177" s="6"/>
      <c r="AX1177" s="6"/>
      <c r="AY1177" s="6"/>
      <c r="AZ1177" s="6"/>
      <c r="BA1177" s="6"/>
      <c r="BB1177" s="6"/>
      <c r="BC1177" s="6"/>
      <c r="BD1177" s="6"/>
      <c r="BE1177" s="6"/>
      <c r="BF1177" s="6"/>
      <c r="BG1177" s="6"/>
      <c r="BH1177" s="6"/>
      <c r="BI1177" s="6"/>
      <c r="BJ1177" s="6"/>
      <c r="BK1177" s="6"/>
      <c r="BL1177" s="6"/>
      <c r="BM1177" s="6"/>
      <c r="BN1177" s="6"/>
      <c r="BO1177" s="6"/>
      <c r="BP1177" s="6"/>
      <c r="BQ1177" s="6"/>
      <c r="BR1177" s="6"/>
      <c r="BS1177" s="6"/>
      <c r="BT1177" s="6"/>
      <c r="BU1177" s="6"/>
      <c r="BV1177" s="6"/>
      <c r="BW1177" s="6"/>
    </row>
    <row r="1178" spans="1:75" s="9" customFormat="1" ht="14.25" x14ac:dyDescent="0.2">
      <c r="A1178" s="10"/>
      <c r="B1178" s="8"/>
      <c r="R1178" s="62"/>
      <c r="S1178" s="6"/>
      <c r="T1178" s="6"/>
      <c r="U1178" s="6"/>
      <c r="V1178" s="6"/>
      <c r="W1178" s="6"/>
      <c r="X1178" s="6"/>
      <c r="Y1178" s="6"/>
      <c r="Z1178" s="6"/>
      <c r="AA1178" s="6"/>
      <c r="AB1178" s="6"/>
      <c r="AC1178" s="6"/>
      <c r="AD1178" s="6"/>
      <c r="AE1178" s="6"/>
      <c r="AF1178" s="6"/>
      <c r="AG1178" s="6"/>
      <c r="AH1178" s="6"/>
      <c r="AI1178" s="6"/>
      <c r="AJ1178" s="6"/>
      <c r="AK1178" s="6"/>
      <c r="AL1178" s="6"/>
      <c r="AM1178" s="6"/>
      <c r="AN1178" s="6"/>
      <c r="AO1178" s="6"/>
      <c r="AP1178" s="6"/>
      <c r="AQ1178" s="6"/>
      <c r="AR1178" s="6"/>
      <c r="AS1178" s="6"/>
      <c r="AT1178" s="6"/>
      <c r="AU1178" s="6"/>
      <c r="AV1178" s="6"/>
      <c r="AW1178" s="6"/>
      <c r="AX1178" s="6"/>
      <c r="AY1178" s="6"/>
      <c r="AZ1178" s="6"/>
      <c r="BA1178" s="6"/>
      <c r="BB1178" s="6"/>
      <c r="BC1178" s="6"/>
      <c r="BD1178" s="6"/>
      <c r="BE1178" s="6"/>
      <c r="BF1178" s="6"/>
      <c r="BG1178" s="6"/>
      <c r="BH1178" s="6"/>
      <c r="BI1178" s="6"/>
      <c r="BJ1178" s="6"/>
      <c r="BK1178" s="6"/>
      <c r="BL1178" s="6"/>
      <c r="BM1178" s="6"/>
      <c r="BN1178" s="6"/>
      <c r="BO1178" s="6"/>
      <c r="BP1178" s="6"/>
      <c r="BQ1178" s="6"/>
      <c r="BR1178" s="6"/>
      <c r="BS1178" s="6"/>
      <c r="BT1178" s="6"/>
      <c r="BU1178" s="6"/>
      <c r="BV1178" s="6"/>
      <c r="BW1178" s="6"/>
    </row>
    <row r="1179" spans="1:75" s="9" customFormat="1" ht="14.25" x14ac:dyDescent="0.2">
      <c r="A1179" s="10"/>
      <c r="B1179" s="8"/>
      <c r="R1179" s="62"/>
      <c r="S1179" s="6"/>
      <c r="T1179" s="6"/>
      <c r="U1179" s="6"/>
      <c r="V1179" s="6"/>
      <c r="W1179" s="6"/>
      <c r="X1179" s="6"/>
      <c r="Y1179" s="6"/>
      <c r="Z1179" s="6"/>
      <c r="AA1179" s="6"/>
      <c r="AB1179" s="6"/>
      <c r="AC1179" s="6"/>
      <c r="AD1179" s="6"/>
      <c r="AE1179" s="6"/>
      <c r="AF1179" s="6"/>
      <c r="AG1179" s="6"/>
      <c r="AH1179" s="6"/>
      <c r="AI1179" s="6"/>
      <c r="AJ1179" s="6"/>
      <c r="AK1179" s="6"/>
      <c r="AL1179" s="6"/>
      <c r="AM1179" s="6"/>
      <c r="AN1179" s="6"/>
      <c r="AO1179" s="6"/>
      <c r="AP1179" s="6"/>
      <c r="AQ1179" s="6"/>
      <c r="AR1179" s="6"/>
      <c r="AS1179" s="6"/>
      <c r="AT1179" s="6"/>
      <c r="AU1179" s="6"/>
      <c r="AV1179" s="6"/>
      <c r="AW1179" s="6"/>
      <c r="AX1179" s="6"/>
      <c r="AY1179" s="6"/>
      <c r="AZ1179" s="6"/>
      <c r="BA1179" s="6"/>
      <c r="BB1179" s="6"/>
      <c r="BC1179" s="6"/>
      <c r="BD1179" s="6"/>
      <c r="BE1179" s="6"/>
      <c r="BF1179" s="6"/>
      <c r="BG1179" s="6"/>
      <c r="BH1179" s="6"/>
      <c r="BI1179" s="6"/>
      <c r="BJ1179" s="6"/>
      <c r="BK1179" s="6"/>
      <c r="BL1179" s="6"/>
      <c r="BM1179" s="6"/>
      <c r="BN1179" s="6"/>
      <c r="BO1179" s="6"/>
      <c r="BP1179" s="6"/>
      <c r="BQ1179" s="6"/>
      <c r="BR1179" s="6"/>
      <c r="BS1179" s="6"/>
      <c r="BT1179" s="6"/>
      <c r="BU1179" s="6"/>
      <c r="BV1179" s="6"/>
      <c r="BW1179" s="6"/>
    </row>
    <row r="1180" spans="1:75" s="9" customFormat="1" ht="14.25" x14ac:dyDescent="0.2">
      <c r="A1180" s="10"/>
      <c r="B1180" s="8"/>
      <c r="R1180" s="62"/>
      <c r="S1180" s="6"/>
      <c r="T1180" s="6"/>
      <c r="U1180" s="6"/>
      <c r="V1180" s="6"/>
      <c r="W1180" s="6"/>
      <c r="X1180" s="6"/>
      <c r="Y1180" s="6"/>
      <c r="Z1180" s="6"/>
      <c r="AA1180" s="6"/>
      <c r="AB1180" s="6"/>
      <c r="AC1180" s="6"/>
      <c r="AD1180" s="6"/>
      <c r="AE1180" s="6"/>
      <c r="AF1180" s="6"/>
      <c r="AG1180" s="6"/>
      <c r="AH1180" s="6"/>
      <c r="AI1180" s="6"/>
      <c r="AJ1180" s="6"/>
      <c r="AK1180" s="6"/>
      <c r="AL1180" s="6"/>
      <c r="AM1180" s="6"/>
      <c r="AN1180" s="6"/>
      <c r="AO1180" s="6"/>
      <c r="AP1180" s="6"/>
      <c r="AQ1180" s="6"/>
      <c r="AR1180" s="6"/>
      <c r="AS1180" s="6"/>
      <c r="AT1180" s="6"/>
      <c r="AU1180" s="6"/>
      <c r="AV1180" s="6"/>
      <c r="AW1180" s="6"/>
      <c r="AX1180" s="6"/>
      <c r="AY1180" s="6"/>
      <c r="AZ1180" s="6"/>
      <c r="BA1180" s="6"/>
      <c r="BB1180" s="6"/>
      <c r="BC1180" s="6"/>
      <c r="BD1180" s="6"/>
      <c r="BE1180" s="6"/>
      <c r="BF1180" s="6"/>
      <c r="BG1180" s="6"/>
      <c r="BH1180" s="6"/>
      <c r="BI1180" s="6"/>
      <c r="BJ1180" s="6"/>
      <c r="BK1180" s="6"/>
      <c r="BL1180" s="6"/>
      <c r="BM1180" s="6"/>
      <c r="BN1180" s="6"/>
      <c r="BO1180" s="6"/>
      <c r="BP1180" s="6"/>
      <c r="BQ1180" s="6"/>
      <c r="BR1180" s="6"/>
      <c r="BS1180" s="6"/>
      <c r="BT1180" s="6"/>
      <c r="BU1180" s="6"/>
      <c r="BV1180" s="6"/>
      <c r="BW1180" s="6"/>
    </row>
    <row r="1181" spans="1:75" s="9" customFormat="1" ht="14.25" x14ac:dyDescent="0.2">
      <c r="A1181" s="10"/>
      <c r="B1181" s="8"/>
      <c r="R1181" s="62"/>
      <c r="S1181" s="6"/>
      <c r="T1181" s="6"/>
      <c r="U1181" s="6"/>
      <c r="V1181" s="6"/>
      <c r="W1181" s="6"/>
      <c r="X1181" s="6"/>
      <c r="Y1181" s="6"/>
      <c r="Z1181" s="6"/>
      <c r="AA1181" s="6"/>
      <c r="AB1181" s="6"/>
      <c r="AC1181" s="6"/>
      <c r="AD1181" s="6"/>
      <c r="AE1181" s="6"/>
      <c r="AF1181" s="6"/>
      <c r="AG1181" s="6"/>
      <c r="AH1181" s="6"/>
      <c r="AI1181" s="6"/>
      <c r="AJ1181" s="6"/>
      <c r="AK1181" s="6"/>
      <c r="AL1181" s="6"/>
      <c r="AM1181" s="6"/>
      <c r="AN1181" s="6"/>
      <c r="AO1181" s="6"/>
      <c r="AP1181" s="6"/>
      <c r="AQ1181" s="6"/>
      <c r="AR1181" s="6"/>
      <c r="AS1181" s="6"/>
      <c r="AT1181" s="6"/>
      <c r="AU1181" s="6"/>
      <c r="AV1181" s="6"/>
      <c r="AW1181" s="6"/>
      <c r="AX1181" s="6"/>
      <c r="AY1181" s="6"/>
      <c r="AZ1181" s="6"/>
      <c r="BA1181" s="6"/>
      <c r="BB1181" s="6"/>
      <c r="BC1181" s="6"/>
      <c r="BD1181" s="6"/>
      <c r="BE1181" s="6"/>
      <c r="BF1181" s="6"/>
      <c r="BG1181" s="6"/>
      <c r="BH1181" s="6"/>
      <c r="BI1181" s="6"/>
      <c r="BJ1181" s="6"/>
      <c r="BK1181" s="6"/>
      <c r="BL1181" s="6"/>
      <c r="BM1181" s="6"/>
      <c r="BN1181" s="6"/>
      <c r="BO1181" s="6"/>
      <c r="BP1181" s="6"/>
      <c r="BQ1181" s="6"/>
      <c r="BR1181" s="6"/>
      <c r="BS1181" s="6"/>
      <c r="BT1181" s="6"/>
      <c r="BU1181" s="6"/>
      <c r="BV1181" s="6"/>
      <c r="BW1181" s="6"/>
    </row>
    <row r="1182" spans="1:75" s="9" customFormat="1" ht="14.25" x14ac:dyDescent="0.2">
      <c r="A1182" s="10"/>
      <c r="B1182" s="8"/>
      <c r="R1182" s="62"/>
      <c r="S1182" s="6"/>
      <c r="T1182" s="6"/>
      <c r="U1182" s="6"/>
      <c r="V1182" s="6"/>
      <c r="W1182" s="6"/>
      <c r="X1182" s="6"/>
      <c r="Y1182" s="6"/>
      <c r="Z1182" s="6"/>
      <c r="AA1182" s="6"/>
      <c r="AB1182" s="6"/>
      <c r="AC1182" s="6"/>
      <c r="AD1182" s="6"/>
      <c r="AE1182" s="6"/>
      <c r="AF1182" s="6"/>
      <c r="AG1182" s="6"/>
      <c r="AH1182" s="6"/>
      <c r="AI1182" s="6"/>
      <c r="AJ1182" s="6"/>
      <c r="AK1182" s="6"/>
      <c r="AL1182" s="6"/>
      <c r="AM1182" s="6"/>
      <c r="AN1182" s="6"/>
      <c r="AO1182" s="6"/>
      <c r="AP1182" s="6"/>
      <c r="AQ1182" s="6"/>
      <c r="AR1182" s="6"/>
      <c r="AS1182" s="6"/>
      <c r="AT1182" s="6"/>
      <c r="AU1182" s="6"/>
      <c r="AV1182" s="6"/>
      <c r="AW1182" s="6"/>
      <c r="AX1182" s="6"/>
      <c r="AY1182" s="6"/>
      <c r="AZ1182" s="6"/>
      <c r="BA1182" s="6"/>
      <c r="BB1182" s="6"/>
      <c r="BC1182" s="6"/>
      <c r="BD1182" s="6"/>
      <c r="BE1182" s="6"/>
      <c r="BF1182" s="6"/>
      <c r="BG1182" s="6"/>
      <c r="BH1182" s="6"/>
      <c r="BI1182" s="6"/>
      <c r="BJ1182" s="6"/>
      <c r="BK1182" s="6"/>
      <c r="BL1182" s="6"/>
      <c r="BM1182" s="6"/>
      <c r="BN1182" s="6"/>
      <c r="BO1182" s="6"/>
      <c r="BP1182" s="6"/>
      <c r="BQ1182" s="6"/>
      <c r="BR1182" s="6"/>
      <c r="BS1182" s="6"/>
      <c r="BT1182" s="6"/>
      <c r="BU1182" s="6"/>
      <c r="BV1182" s="6"/>
      <c r="BW1182" s="6"/>
    </row>
    <row r="1183" spans="1:75" s="9" customFormat="1" ht="14.25" x14ac:dyDescent="0.2">
      <c r="A1183" s="10"/>
      <c r="B1183" s="8"/>
      <c r="R1183" s="62"/>
      <c r="S1183" s="6"/>
      <c r="T1183" s="6"/>
      <c r="U1183" s="6"/>
      <c r="V1183" s="6"/>
      <c r="W1183" s="6"/>
      <c r="X1183" s="6"/>
      <c r="Y1183" s="6"/>
      <c r="Z1183" s="6"/>
      <c r="AA1183" s="6"/>
      <c r="AB1183" s="6"/>
      <c r="AC1183" s="6"/>
      <c r="AD1183" s="6"/>
      <c r="AE1183" s="6"/>
      <c r="AF1183" s="6"/>
      <c r="AG1183" s="6"/>
      <c r="AH1183" s="6"/>
      <c r="AI1183" s="6"/>
      <c r="AJ1183" s="6"/>
      <c r="AK1183" s="6"/>
      <c r="AL1183" s="6"/>
      <c r="AM1183" s="6"/>
      <c r="AN1183" s="6"/>
      <c r="AO1183" s="6"/>
      <c r="AP1183" s="6"/>
      <c r="AQ1183" s="6"/>
      <c r="AR1183" s="6"/>
      <c r="AS1183" s="6"/>
      <c r="AT1183" s="6"/>
      <c r="AU1183" s="6"/>
      <c r="AV1183" s="6"/>
      <c r="AW1183" s="6"/>
      <c r="AX1183" s="6"/>
      <c r="AY1183" s="6"/>
      <c r="AZ1183" s="6"/>
      <c r="BA1183" s="6"/>
      <c r="BB1183" s="6"/>
      <c r="BC1183" s="6"/>
      <c r="BD1183" s="6"/>
      <c r="BE1183" s="6"/>
      <c r="BF1183" s="6"/>
      <c r="BG1183" s="6"/>
      <c r="BH1183" s="6"/>
      <c r="BI1183" s="6"/>
      <c r="BJ1183" s="6"/>
      <c r="BK1183" s="6"/>
      <c r="BL1183" s="6"/>
      <c r="BM1183" s="6"/>
      <c r="BN1183" s="6"/>
      <c r="BO1183" s="6"/>
      <c r="BP1183" s="6"/>
      <c r="BQ1183" s="6"/>
      <c r="BR1183" s="6"/>
      <c r="BS1183" s="6"/>
      <c r="BT1183" s="6"/>
      <c r="BU1183" s="6"/>
      <c r="BV1183" s="6"/>
      <c r="BW1183" s="6"/>
    </row>
    <row r="1184" spans="1:75" s="9" customFormat="1" ht="14.25" x14ac:dyDescent="0.2">
      <c r="A1184" s="10"/>
      <c r="B1184" s="8"/>
      <c r="R1184" s="62"/>
      <c r="S1184" s="6"/>
      <c r="T1184" s="6"/>
      <c r="U1184" s="6"/>
      <c r="V1184" s="6"/>
      <c r="W1184" s="6"/>
      <c r="X1184" s="6"/>
      <c r="Y1184" s="6"/>
      <c r="Z1184" s="6"/>
      <c r="AA1184" s="6"/>
      <c r="AB1184" s="6"/>
      <c r="AC1184" s="6"/>
      <c r="AD1184" s="6"/>
      <c r="AE1184" s="6"/>
      <c r="AF1184" s="6"/>
      <c r="AG1184" s="6"/>
      <c r="AH1184" s="6"/>
      <c r="AI1184" s="6"/>
      <c r="AJ1184" s="6"/>
      <c r="AK1184" s="6"/>
      <c r="AL1184" s="6"/>
      <c r="AM1184" s="6"/>
      <c r="AN1184" s="6"/>
      <c r="AO1184" s="6"/>
      <c r="AP1184" s="6"/>
      <c r="AQ1184" s="6"/>
      <c r="AR1184" s="6"/>
      <c r="AS1184" s="6"/>
      <c r="AT1184" s="6"/>
      <c r="AU1184" s="6"/>
      <c r="AV1184" s="6"/>
      <c r="AW1184" s="6"/>
      <c r="AX1184" s="6"/>
      <c r="AY1184" s="6"/>
      <c r="AZ1184" s="6"/>
      <c r="BA1184" s="6"/>
      <c r="BB1184" s="6"/>
      <c r="BC1184" s="6"/>
      <c r="BD1184" s="6"/>
      <c r="BE1184" s="6"/>
      <c r="BF1184" s="6"/>
      <c r="BG1184" s="6"/>
      <c r="BH1184" s="6"/>
      <c r="BI1184" s="6"/>
      <c r="BJ1184" s="6"/>
      <c r="BK1184" s="6"/>
      <c r="BL1184" s="6"/>
      <c r="BM1184" s="6"/>
      <c r="BN1184" s="6"/>
      <c r="BO1184" s="6"/>
      <c r="BP1184" s="6"/>
      <c r="BQ1184" s="6"/>
      <c r="BR1184" s="6"/>
      <c r="BS1184" s="6"/>
      <c r="BT1184" s="6"/>
      <c r="BU1184" s="6"/>
      <c r="BV1184" s="6"/>
      <c r="BW1184" s="6"/>
    </row>
    <row r="1185" spans="1:75" s="9" customFormat="1" ht="14.25" x14ac:dyDescent="0.2">
      <c r="A1185" s="10"/>
      <c r="B1185" s="8"/>
      <c r="R1185" s="62"/>
      <c r="S1185" s="6"/>
      <c r="T1185" s="6"/>
      <c r="U1185" s="6"/>
      <c r="V1185" s="6"/>
      <c r="W1185" s="6"/>
      <c r="X1185" s="6"/>
      <c r="Y1185" s="6"/>
      <c r="Z1185" s="6"/>
      <c r="AA1185" s="6"/>
      <c r="AB1185" s="6"/>
      <c r="AC1185" s="6"/>
      <c r="AD1185" s="6"/>
      <c r="AE1185" s="6"/>
      <c r="AF1185" s="6"/>
      <c r="AG1185" s="6"/>
      <c r="AH1185" s="6"/>
      <c r="AI1185" s="6"/>
      <c r="AJ1185" s="6"/>
      <c r="AK1185" s="6"/>
      <c r="AL1185" s="6"/>
      <c r="AM1185" s="6"/>
      <c r="AN1185" s="6"/>
      <c r="AO1185" s="6"/>
      <c r="AP1185" s="6"/>
      <c r="AQ1185" s="6"/>
      <c r="AR1185" s="6"/>
      <c r="AS1185" s="6"/>
      <c r="AT1185" s="6"/>
      <c r="AU1185" s="6"/>
      <c r="AV1185" s="6"/>
      <c r="AW1185" s="6"/>
      <c r="AX1185" s="6"/>
      <c r="AY1185" s="6"/>
      <c r="AZ1185" s="6"/>
      <c r="BA1185" s="6"/>
      <c r="BB1185" s="6"/>
      <c r="BC1185" s="6"/>
      <c r="BD1185" s="6"/>
      <c r="BE1185" s="6"/>
      <c r="BF1185" s="6"/>
      <c r="BG1185" s="6"/>
      <c r="BH1185" s="6"/>
      <c r="BI1185" s="6"/>
      <c r="BJ1185" s="6"/>
      <c r="BK1185" s="6"/>
      <c r="BL1185" s="6"/>
      <c r="BM1185" s="6"/>
      <c r="BN1185" s="6"/>
      <c r="BO1185" s="6"/>
      <c r="BP1185" s="6"/>
      <c r="BQ1185" s="6"/>
      <c r="BR1185" s="6"/>
      <c r="BS1185" s="6"/>
      <c r="BT1185" s="6"/>
      <c r="BU1185" s="6"/>
      <c r="BV1185" s="6"/>
      <c r="BW1185" s="6"/>
    </row>
    <row r="1186" spans="1:75" s="9" customFormat="1" ht="14.25" x14ac:dyDescent="0.2">
      <c r="A1186" s="10"/>
      <c r="B1186" s="8"/>
      <c r="R1186" s="62"/>
      <c r="S1186" s="6"/>
      <c r="T1186" s="6"/>
      <c r="U1186" s="6"/>
      <c r="V1186" s="6"/>
      <c r="W1186" s="6"/>
      <c r="X1186" s="6"/>
      <c r="Y1186" s="6"/>
      <c r="Z1186" s="6"/>
      <c r="AA1186" s="6"/>
      <c r="AB1186" s="6"/>
      <c r="AC1186" s="6"/>
      <c r="AD1186" s="6"/>
      <c r="AE1186" s="6"/>
      <c r="AF1186" s="6"/>
      <c r="AG1186" s="6"/>
      <c r="AH1186" s="6"/>
      <c r="AI1186" s="6"/>
      <c r="AJ1186" s="6"/>
      <c r="AK1186" s="6"/>
      <c r="AL1186" s="6"/>
      <c r="AM1186" s="6"/>
      <c r="AN1186" s="6"/>
      <c r="AO1186" s="6"/>
      <c r="AP1186" s="6"/>
      <c r="AQ1186" s="6"/>
      <c r="AR1186" s="6"/>
      <c r="AS1186" s="6"/>
      <c r="AT1186" s="6"/>
      <c r="AU1186" s="6"/>
      <c r="AV1186" s="6"/>
      <c r="AW1186" s="6"/>
      <c r="AX1186" s="6"/>
      <c r="AY1186" s="6"/>
      <c r="AZ1186" s="6"/>
      <c r="BA1186" s="6"/>
      <c r="BB1186" s="6"/>
      <c r="BC1186" s="6"/>
      <c r="BD1186" s="6"/>
      <c r="BE1186" s="6"/>
      <c r="BF1186" s="6"/>
      <c r="BG1186" s="6"/>
      <c r="BH1186" s="6"/>
      <c r="BI1186" s="6"/>
      <c r="BJ1186" s="6"/>
      <c r="BK1186" s="6"/>
      <c r="BL1186" s="6"/>
      <c r="BM1186" s="6"/>
      <c r="BN1186" s="6"/>
      <c r="BO1186" s="6"/>
      <c r="BP1186" s="6"/>
      <c r="BQ1186" s="6"/>
      <c r="BR1186" s="6"/>
      <c r="BS1186" s="6"/>
      <c r="BT1186" s="6"/>
      <c r="BU1186" s="6"/>
      <c r="BV1186" s="6"/>
      <c r="BW1186" s="6"/>
    </row>
    <row r="1187" spans="1:75" s="9" customFormat="1" ht="14.25" x14ac:dyDescent="0.2">
      <c r="A1187" s="10"/>
      <c r="B1187" s="8"/>
      <c r="R1187" s="62"/>
      <c r="S1187" s="6"/>
      <c r="T1187" s="6"/>
      <c r="U1187" s="6"/>
      <c r="V1187" s="6"/>
      <c r="W1187" s="6"/>
      <c r="X1187" s="6"/>
      <c r="Y1187" s="6"/>
      <c r="Z1187" s="6"/>
      <c r="AA1187" s="6"/>
      <c r="AB1187" s="6"/>
      <c r="AC1187" s="6"/>
      <c r="AD1187" s="6"/>
      <c r="AE1187" s="6"/>
      <c r="AF1187" s="6"/>
      <c r="AG1187" s="6"/>
      <c r="AH1187" s="6"/>
      <c r="AI1187" s="6"/>
      <c r="AJ1187" s="6"/>
      <c r="AK1187" s="6"/>
      <c r="AL1187" s="6"/>
      <c r="AM1187" s="6"/>
      <c r="AN1187" s="6"/>
      <c r="AO1187" s="6"/>
      <c r="AP1187" s="6"/>
      <c r="AQ1187" s="6"/>
      <c r="AR1187" s="6"/>
      <c r="AS1187" s="6"/>
      <c r="AT1187" s="6"/>
      <c r="AU1187" s="6"/>
      <c r="AV1187" s="6"/>
      <c r="AW1187" s="6"/>
      <c r="AX1187" s="6"/>
      <c r="AY1187" s="6"/>
      <c r="AZ1187" s="6"/>
      <c r="BA1187" s="6"/>
      <c r="BB1187" s="6"/>
      <c r="BC1187" s="6"/>
      <c r="BD1187" s="6"/>
      <c r="BE1187" s="6"/>
      <c r="BF1187" s="6"/>
      <c r="BG1187" s="6"/>
      <c r="BH1187" s="6"/>
      <c r="BI1187" s="6"/>
      <c r="BJ1187" s="6"/>
      <c r="BK1187" s="6"/>
      <c r="BL1187" s="6"/>
      <c r="BM1187" s="6"/>
      <c r="BN1187" s="6"/>
      <c r="BO1187" s="6"/>
      <c r="BP1187" s="6"/>
      <c r="BQ1187" s="6"/>
      <c r="BR1187" s="6"/>
      <c r="BS1187" s="6"/>
      <c r="BT1187" s="6"/>
      <c r="BU1187" s="6"/>
      <c r="BV1187" s="6"/>
      <c r="BW1187" s="6"/>
    </row>
    <row r="1188" spans="1:75" s="9" customFormat="1" ht="14.25" x14ac:dyDescent="0.2">
      <c r="A1188" s="10"/>
      <c r="B1188" s="8"/>
      <c r="R1188" s="62"/>
      <c r="S1188" s="6"/>
      <c r="T1188" s="6"/>
      <c r="U1188" s="6"/>
      <c r="V1188" s="6"/>
      <c r="W1188" s="6"/>
      <c r="X1188" s="6"/>
      <c r="Y1188" s="6"/>
      <c r="Z1188" s="6"/>
      <c r="AA1188" s="6"/>
      <c r="AB1188" s="6"/>
      <c r="AC1188" s="6"/>
      <c r="AD1188" s="6"/>
      <c r="AE1188" s="6"/>
      <c r="AF1188" s="6"/>
      <c r="AG1188" s="6"/>
      <c r="AH1188" s="6"/>
      <c r="AI1188" s="6"/>
      <c r="AJ1188" s="6"/>
      <c r="AK1188" s="6"/>
      <c r="AL1188" s="6"/>
      <c r="AM1188" s="6"/>
      <c r="AN1188" s="6"/>
      <c r="AO1188" s="6"/>
      <c r="AP1188" s="6"/>
      <c r="AQ1188" s="6"/>
      <c r="AR1188" s="6"/>
      <c r="AS1188" s="6"/>
      <c r="AT1188" s="6"/>
      <c r="AU1188" s="6"/>
      <c r="AV1188" s="6"/>
      <c r="AW1188" s="6"/>
      <c r="AX1188" s="6"/>
      <c r="AY1188" s="6"/>
      <c r="AZ1188" s="6"/>
      <c r="BA1188" s="6"/>
      <c r="BB1188" s="6"/>
      <c r="BC1188" s="6"/>
      <c r="BD1188" s="6"/>
      <c r="BE1188" s="6"/>
      <c r="BF1188" s="6"/>
      <c r="BG1188" s="6"/>
      <c r="BH1188" s="6"/>
      <c r="BI1188" s="6"/>
      <c r="BJ1188" s="6"/>
      <c r="BK1188" s="6"/>
      <c r="BL1188" s="6"/>
      <c r="BM1188" s="6"/>
      <c r="BN1188" s="6"/>
      <c r="BO1188" s="6"/>
      <c r="BP1188" s="6"/>
      <c r="BQ1188" s="6"/>
      <c r="BR1188" s="6"/>
      <c r="BS1188" s="6"/>
      <c r="BT1188" s="6"/>
      <c r="BU1188" s="6"/>
      <c r="BV1188" s="6"/>
      <c r="BW1188" s="6"/>
    </row>
    <row r="1189" spans="1:75" s="9" customFormat="1" ht="14.25" x14ac:dyDescent="0.2">
      <c r="A1189" s="10"/>
      <c r="B1189" s="8"/>
      <c r="R1189" s="62"/>
      <c r="S1189" s="6"/>
      <c r="T1189" s="6"/>
      <c r="U1189" s="6"/>
      <c r="V1189" s="6"/>
      <c r="W1189" s="6"/>
      <c r="X1189" s="6"/>
      <c r="Y1189" s="6"/>
      <c r="Z1189" s="6"/>
      <c r="AA1189" s="6"/>
      <c r="AB1189" s="6"/>
      <c r="AC1189" s="6"/>
      <c r="AD1189" s="6"/>
      <c r="AE1189" s="6"/>
      <c r="AF1189" s="6"/>
      <c r="AG1189" s="6"/>
      <c r="AH1189" s="6"/>
      <c r="AI1189" s="6"/>
      <c r="AJ1189" s="6"/>
      <c r="AK1189" s="6"/>
      <c r="AL1189" s="6"/>
      <c r="AM1189" s="6"/>
      <c r="AN1189" s="6"/>
      <c r="AO1189" s="6"/>
      <c r="AP1189" s="6"/>
      <c r="AQ1189" s="6"/>
      <c r="AR1189" s="6"/>
      <c r="AS1189" s="6"/>
      <c r="AT1189" s="6"/>
      <c r="AU1189" s="6"/>
      <c r="AV1189" s="6"/>
      <c r="AW1189" s="6"/>
      <c r="AX1189" s="6"/>
      <c r="AY1189" s="6"/>
      <c r="AZ1189" s="6"/>
      <c r="BA1189" s="6"/>
      <c r="BB1189" s="6"/>
      <c r="BC1189" s="6"/>
      <c r="BD1189" s="6"/>
      <c r="BE1189" s="6"/>
      <c r="BF1189" s="6"/>
      <c r="BG1189" s="6"/>
      <c r="BH1189" s="6"/>
      <c r="BI1189" s="6"/>
      <c r="BJ1189" s="6"/>
      <c r="BK1189" s="6"/>
      <c r="BL1189" s="6"/>
      <c r="BM1189" s="6"/>
      <c r="BN1189" s="6"/>
      <c r="BO1189" s="6"/>
      <c r="BP1189" s="6"/>
      <c r="BQ1189" s="6"/>
      <c r="BR1189" s="6"/>
      <c r="BS1189" s="6"/>
      <c r="BT1189" s="6"/>
      <c r="BU1189" s="6"/>
      <c r="BV1189" s="6"/>
      <c r="BW1189" s="6"/>
    </row>
    <row r="1190" spans="1:75" s="9" customFormat="1" ht="14.25" x14ac:dyDescent="0.2">
      <c r="A1190" s="10"/>
      <c r="B1190" s="8"/>
      <c r="R1190" s="62"/>
      <c r="S1190" s="6"/>
      <c r="T1190" s="6"/>
      <c r="U1190" s="6"/>
      <c r="V1190" s="6"/>
      <c r="W1190" s="6"/>
      <c r="X1190" s="6"/>
      <c r="Y1190" s="6"/>
      <c r="Z1190" s="6"/>
      <c r="AA1190" s="6"/>
      <c r="AB1190" s="6"/>
      <c r="AC1190" s="6"/>
      <c r="AD1190" s="6"/>
      <c r="AE1190" s="6"/>
      <c r="AF1190" s="6"/>
      <c r="AG1190" s="6"/>
      <c r="AH1190" s="6"/>
      <c r="AI1190" s="6"/>
      <c r="AJ1190" s="6"/>
      <c r="AK1190" s="6"/>
      <c r="AL1190" s="6"/>
      <c r="AM1190" s="6"/>
      <c r="AN1190" s="6"/>
      <c r="AO1190" s="6"/>
      <c r="AP1190" s="6"/>
      <c r="AQ1190" s="6"/>
      <c r="AR1190" s="6"/>
      <c r="AS1190" s="6"/>
      <c r="AT1190" s="6"/>
      <c r="AU1190" s="6"/>
      <c r="AV1190" s="6"/>
      <c r="AW1190" s="6"/>
      <c r="AX1190" s="6"/>
      <c r="AY1190" s="6"/>
      <c r="AZ1190" s="6"/>
      <c r="BA1190" s="6"/>
      <c r="BB1190" s="6"/>
      <c r="BC1190" s="6"/>
      <c r="BD1190" s="6"/>
      <c r="BE1190" s="6"/>
      <c r="BF1190" s="6"/>
      <c r="BG1190" s="6"/>
      <c r="BH1190" s="6"/>
      <c r="BI1190" s="6"/>
      <c r="BJ1190" s="6"/>
      <c r="BK1190" s="6"/>
      <c r="BL1190" s="6"/>
      <c r="BM1190" s="6"/>
      <c r="BN1190" s="6"/>
      <c r="BO1190" s="6"/>
      <c r="BP1190" s="6"/>
      <c r="BQ1190" s="6"/>
      <c r="BR1190" s="6"/>
      <c r="BS1190" s="6"/>
      <c r="BT1190" s="6"/>
      <c r="BU1190" s="6"/>
      <c r="BV1190" s="6"/>
      <c r="BW1190" s="6"/>
    </row>
    <row r="1191" spans="1:75" s="9" customFormat="1" ht="14.25" x14ac:dyDescent="0.2">
      <c r="A1191" s="10"/>
      <c r="B1191" s="8"/>
      <c r="R1191" s="62"/>
      <c r="S1191" s="6"/>
      <c r="T1191" s="6"/>
      <c r="U1191" s="6"/>
      <c r="V1191" s="6"/>
      <c r="W1191" s="6"/>
      <c r="X1191" s="6"/>
      <c r="Y1191" s="6"/>
      <c r="Z1191" s="6"/>
      <c r="AA1191" s="6"/>
      <c r="AB1191" s="6"/>
      <c r="AC1191" s="6"/>
      <c r="AD1191" s="6"/>
      <c r="AE1191" s="6"/>
      <c r="AF1191" s="6"/>
      <c r="AG1191" s="6"/>
      <c r="AH1191" s="6"/>
      <c r="AI1191" s="6"/>
      <c r="AJ1191" s="6"/>
      <c r="AK1191" s="6"/>
      <c r="AL1191" s="6"/>
      <c r="AM1191" s="6"/>
      <c r="AN1191" s="6"/>
      <c r="AO1191" s="6"/>
      <c r="AP1191" s="6"/>
      <c r="AQ1191" s="6"/>
      <c r="AR1191" s="6"/>
      <c r="AS1191" s="6"/>
      <c r="AT1191" s="6"/>
      <c r="AU1191" s="6"/>
      <c r="AV1191" s="6"/>
      <c r="AW1191" s="6"/>
      <c r="AX1191" s="6"/>
      <c r="AY1191" s="6"/>
      <c r="AZ1191" s="6"/>
      <c r="BA1191" s="6"/>
      <c r="BB1191" s="6"/>
      <c r="BC1191" s="6"/>
      <c r="BD1191" s="6"/>
      <c r="BE1191" s="6"/>
      <c r="BF1191" s="6"/>
      <c r="BG1191" s="6"/>
      <c r="BH1191" s="6"/>
      <c r="BI1191" s="6"/>
      <c r="BJ1191" s="6"/>
      <c r="BK1191" s="6"/>
      <c r="BL1191" s="6"/>
      <c r="BM1191" s="6"/>
      <c r="BN1191" s="6"/>
      <c r="BO1191" s="6"/>
      <c r="BP1191" s="6"/>
      <c r="BQ1191" s="6"/>
      <c r="BR1191" s="6"/>
      <c r="BS1191" s="6"/>
      <c r="BT1191" s="6"/>
      <c r="BU1191" s="6"/>
      <c r="BV1191" s="6"/>
      <c r="BW1191" s="6"/>
    </row>
    <row r="1192" spans="1:75" s="9" customFormat="1" ht="14.25" x14ac:dyDescent="0.2">
      <c r="A1192" s="10"/>
      <c r="B1192" s="8"/>
      <c r="R1192" s="62"/>
      <c r="S1192" s="6"/>
      <c r="T1192" s="6"/>
      <c r="U1192" s="6"/>
      <c r="V1192" s="6"/>
      <c r="W1192" s="6"/>
      <c r="X1192" s="6"/>
      <c r="Y1192" s="6"/>
      <c r="Z1192" s="6"/>
      <c r="AA1192" s="6"/>
      <c r="AB1192" s="6"/>
      <c r="AC1192" s="6"/>
      <c r="AD1192" s="6"/>
      <c r="AE1192" s="6"/>
      <c r="AF1192" s="6"/>
      <c r="AG1192" s="6"/>
      <c r="AH1192" s="6"/>
      <c r="AI1192" s="6"/>
      <c r="AJ1192" s="6"/>
      <c r="AK1192" s="6"/>
      <c r="AL1192" s="6"/>
      <c r="AM1192" s="6"/>
      <c r="AN1192" s="6"/>
      <c r="AO1192" s="6"/>
      <c r="AP1192" s="6"/>
      <c r="AQ1192" s="6"/>
      <c r="AR1192" s="6"/>
      <c r="AS1192" s="6"/>
      <c r="AT1192" s="6"/>
      <c r="AU1192" s="6"/>
      <c r="AV1192" s="6"/>
      <c r="AW1192" s="6"/>
      <c r="AX1192" s="6"/>
      <c r="AY1192" s="6"/>
      <c r="AZ1192" s="6"/>
      <c r="BA1192" s="6"/>
      <c r="BB1192" s="6"/>
      <c r="BC1192" s="6"/>
      <c r="BD1192" s="6"/>
      <c r="BE1192" s="6"/>
      <c r="BF1192" s="6"/>
      <c r="BG1192" s="6"/>
      <c r="BH1192" s="6"/>
      <c r="BI1192" s="6"/>
      <c r="BJ1192" s="6"/>
      <c r="BK1192" s="6"/>
      <c r="BL1192" s="6"/>
      <c r="BM1192" s="6"/>
      <c r="BN1192" s="6"/>
      <c r="BO1192" s="6"/>
      <c r="BP1192" s="6"/>
      <c r="BQ1192" s="6"/>
      <c r="BR1192" s="6"/>
      <c r="BS1192" s="6"/>
      <c r="BT1192" s="6"/>
      <c r="BU1192" s="6"/>
      <c r="BV1192" s="6"/>
      <c r="BW1192" s="6"/>
    </row>
    <row r="1193" spans="1:75" s="9" customFormat="1" ht="14.25" x14ac:dyDescent="0.2">
      <c r="A1193" s="10"/>
      <c r="B1193" s="8"/>
      <c r="R1193" s="62"/>
      <c r="S1193" s="6"/>
      <c r="T1193" s="6"/>
      <c r="U1193" s="6"/>
      <c r="V1193" s="6"/>
      <c r="W1193" s="6"/>
      <c r="X1193" s="6"/>
      <c r="Y1193" s="6"/>
      <c r="Z1193" s="6"/>
      <c r="AA1193" s="6"/>
      <c r="AB1193" s="6"/>
      <c r="AC1193" s="6"/>
      <c r="AD1193" s="6"/>
      <c r="AE1193" s="6"/>
      <c r="AF1193" s="6"/>
      <c r="AG1193" s="6"/>
      <c r="AH1193" s="6"/>
      <c r="AI1193" s="6"/>
      <c r="AJ1193" s="6"/>
      <c r="AK1193" s="6"/>
      <c r="AL1193" s="6"/>
      <c r="AM1193" s="6"/>
      <c r="AN1193" s="6"/>
      <c r="AO1193" s="6"/>
      <c r="AP1193" s="6"/>
      <c r="AQ1193" s="6"/>
      <c r="AR1193" s="6"/>
      <c r="AS1193" s="6"/>
      <c r="AT1193" s="6"/>
      <c r="AU1193" s="6"/>
      <c r="AV1193" s="6"/>
      <c r="AW1193" s="6"/>
      <c r="AX1193" s="6"/>
      <c r="AY1193" s="6"/>
      <c r="AZ1193" s="6"/>
      <c r="BA1193" s="6"/>
      <c r="BB1193" s="6"/>
      <c r="BC1193" s="6"/>
      <c r="BD1193" s="6"/>
      <c r="BE1193" s="6"/>
      <c r="BF1193" s="6"/>
      <c r="BG1193" s="6"/>
      <c r="BH1193" s="6"/>
      <c r="BI1193" s="6"/>
      <c r="BJ1193" s="6"/>
      <c r="BK1193" s="6"/>
      <c r="BL1193" s="6"/>
      <c r="BM1193" s="6"/>
      <c r="BN1193" s="6"/>
      <c r="BO1193" s="6"/>
      <c r="BP1193" s="6"/>
      <c r="BQ1193" s="6"/>
      <c r="BR1193" s="6"/>
      <c r="BS1193" s="6"/>
      <c r="BT1193" s="6"/>
      <c r="BU1193" s="6"/>
      <c r="BV1193" s="6"/>
      <c r="BW1193" s="6"/>
    </row>
    <row r="1194" spans="1:75" s="9" customFormat="1" ht="14.25" x14ac:dyDescent="0.2">
      <c r="A1194" s="10"/>
      <c r="B1194" s="8"/>
      <c r="R1194" s="62"/>
      <c r="S1194" s="6"/>
      <c r="T1194" s="6"/>
      <c r="U1194" s="6"/>
      <c r="V1194" s="6"/>
      <c r="W1194" s="6"/>
      <c r="X1194" s="6"/>
      <c r="Y1194" s="6"/>
      <c r="Z1194" s="6"/>
      <c r="AA1194" s="6"/>
      <c r="AB1194" s="6"/>
      <c r="AC1194" s="6"/>
      <c r="AD1194" s="6"/>
      <c r="AE1194" s="6"/>
      <c r="AF1194" s="6"/>
      <c r="AG1194" s="6"/>
      <c r="AH1194" s="6"/>
      <c r="AI1194" s="6"/>
      <c r="AJ1194" s="6"/>
      <c r="AK1194" s="6"/>
      <c r="AL1194" s="6"/>
      <c r="AM1194" s="6"/>
      <c r="AN1194" s="6"/>
      <c r="AO1194" s="6"/>
      <c r="AP1194" s="6"/>
      <c r="AQ1194" s="6"/>
      <c r="AR1194" s="6"/>
      <c r="AS1194" s="6"/>
      <c r="AT1194" s="6"/>
      <c r="AU1194" s="6"/>
      <c r="AV1194" s="6"/>
      <c r="AW1194" s="6"/>
      <c r="AX1194" s="6"/>
      <c r="AY1194" s="6"/>
      <c r="AZ1194" s="6"/>
      <c r="BA1194" s="6"/>
      <c r="BB1194" s="6"/>
      <c r="BC1194" s="6"/>
      <c r="BD1194" s="6"/>
      <c r="BE1194" s="6"/>
      <c r="BF1194" s="6"/>
      <c r="BG1194" s="6"/>
      <c r="BH1194" s="6"/>
      <c r="BI1194" s="6"/>
      <c r="BJ1194" s="6"/>
      <c r="BK1194" s="6"/>
      <c r="BL1194" s="6"/>
      <c r="BM1194" s="6"/>
      <c r="BN1194" s="6"/>
      <c r="BO1194" s="6"/>
      <c r="BP1194" s="6"/>
      <c r="BQ1194" s="6"/>
      <c r="BR1194" s="6"/>
      <c r="BS1194" s="6"/>
      <c r="BT1194" s="6"/>
      <c r="BU1194" s="6"/>
      <c r="BV1194" s="6"/>
      <c r="BW1194" s="6"/>
    </row>
    <row r="1195" spans="1:75" s="9" customFormat="1" ht="14.25" x14ac:dyDescent="0.2">
      <c r="A1195" s="10"/>
      <c r="B1195" s="8"/>
      <c r="R1195" s="62"/>
      <c r="S1195" s="6"/>
      <c r="T1195" s="6"/>
      <c r="U1195" s="6"/>
      <c r="V1195" s="6"/>
      <c r="W1195" s="6"/>
      <c r="X1195" s="6"/>
      <c r="Y1195" s="6"/>
      <c r="Z1195" s="6"/>
      <c r="AA1195" s="6"/>
      <c r="AB1195" s="6"/>
      <c r="AC1195" s="6"/>
      <c r="AD1195" s="6"/>
      <c r="AE1195" s="6"/>
      <c r="AF1195" s="6"/>
      <c r="AG1195" s="6"/>
      <c r="AH1195" s="6"/>
      <c r="AI1195" s="6"/>
      <c r="AJ1195" s="6"/>
      <c r="AK1195" s="6"/>
      <c r="AL1195" s="6"/>
      <c r="AM1195" s="6"/>
      <c r="AN1195" s="6"/>
      <c r="AO1195" s="6"/>
      <c r="AP1195" s="6"/>
      <c r="AQ1195" s="6"/>
      <c r="AR1195" s="6"/>
      <c r="AS1195" s="6"/>
      <c r="AT1195" s="6"/>
      <c r="AU1195" s="6"/>
      <c r="AV1195" s="6"/>
      <c r="AW1195" s="6"/>
      <c r="AX1195" s="6"/>
      <c r="AY1195" s="6"/>
      <c r="AZ1195" s="6"/>
      <c r="BA1195" s="6"/>
      <c r="BB1195" s="6"/>
      <c r="BC1195" s="6"/>
      <c r="BD1195" s="6"/>
      <c r="BE1195" s="6"/>
      <c r="BF1195" s="6"/>
      <c r="BG1195" s="6"/>
      <c r="BH1195" s="6"/>
      <c r="BI1195" s="6"/>
      <c r="BJ1195" s="6"/>
      <c r="BK1195" s="6"/>
      <c r="BL1195" s="6"/>
      <c r="BM1195" s="6"/>
      <c r="BN1195" s="6"/>
      <c r="BO1195" s="6"/>
      <c r="BP1195" s="6"/>
      <c r="BQ1195" s="6"/>
      <c r="BR1195" s="6"/>
      <c r="BS1195" s="6"/>
      <c r="BT1195" s="6"/>
      <c r="BU1195" s="6"/>
      <c r="BV1195" s="6"/>
      <c r="BW1195" s="6"/>
    </row>
    <row r="1196" spans="1:75" s="9" customFormat="1" ht="14.25" x14ac:dyDescent="0.2">
      <c r="A1196" s="10"/>
      <c r="B1196" s="8"/>
      <c r="R1196" s="62"/>
      <c r="S1196" s="6"/>
      <c r="T1196" s="6"/>
      <c r="U1196" s="6"/>
      <c r="V1196" s="6"/>
      <c r="W1196" s="6"/>
      <c r="X1196" s="6"/>
      <c r="Y1196" s="6"/>
      <c r="Z1196" s="6"/>
      <c r="AA1196" s="6"/>
      <c r="AB1196" s="6"/>
      <c r="AC1196" s="6"/>
      <c r="AD1196" s="6"/>
      <c r="AE1196" s="6"/>
      <c r="AF1196" s="6"/>
      <c r="AG1196" s="6"/>
      <c r="AH1196" s="6"/>
      <c r="AI1196" s="6"/>
      <c r="AJ1196" s="6"/>
      <c r="AK1196" s="6"/>
      <c r="AL1196" s="6"/>
      <c r="AM1196" s="6"/>
      <c r="AN1196" s="6"/>
      <c r="AO1196" s="6"/>
      <c r="AP1196" s="6"/>
      <c r="AQ1196" s="6"/>
      <c r="AR1196" s="6"/>
      <c r="AS1196" s="6"/>
      <c r="AT1196" s="6"/>
      <c r="AU1196" s="6"/>
      <c r="AV1196" s="6"/>
      <c r="AW1196" s="6"/>
      <c r="AX1196" s="6"/>
      <c r="AY1196" s="6"/>
      <c r="AZ1196" s="6"/>
      <c r="BA1196" s="6"/>
      <c r="BB1196" s="6"/>
      <c r="BC1196" s="6"/>
      <c r="BD1196" s="6"/>
      <c r="BE1196" s="6"/>
      <c r="BF1196" s="6"/>
      <c r="BG1196" s="6"/>
      <c r="BH1196" s="6"/>
      <c r="BI1196" s="6"/>
      <c r="BJ1196" s="6"/>
      <c r="BK1196" s="6"/>
      <c r="BL1196" s="6"/>
      <c r="BM1196" s="6"/>
      <c r="BN1196" s="6"/>
      <c r="BO1196" s="6"/>
      <c r="BP1196" s="6"/>
      <c r="BQ1196" s="6"/>
      <c r="BR1196" s="6"/>
      <c r="BS1196" s="6"/>
      <c r="BT1196" s="6"/>
      <c r="BU1196" s="6"/>
      <c r="BV1196" s="6"/>
      <c r="BW1196" s="6"/>
    </row>
    <row r="1197" spans="1:75" s="9" customFormat="1" ht="14.25" x14ac:dyDescent="0.2">
      <c r="A1197" s="10"/>
      <c r="B1197" s="8"/>
      <c r="R1197" s="62"/>
      <c r="S1197" s="6"/>
      <c r="T1197" s="6"/>
      <c r="U1197" s="6"/>
      <c r="V1197" s="6"/>
      <c r="W1197" s="6"/>
      <c r="X1197" s="6"/>
      <c r="Y1197" s="6"/>
      <c r="Z1197" s="6"/>
      <c r="AA1197" s="6"/>
      <c r="AB1197" s="6"/>
      <c r="AC1197" s="6"/>
      <c r="AD1197" s="6"/>
      <c r="AE1197" s="6"/>
      <c r="AF1197" s="6"/>
      <c r="AG1197" s="6"/>
      <c r="AH1197" s="6"/>
      <c r="AI1197" s="6"/>
      <c r="AJ1197" s="6"/>
      <c r="AK1197" s="6"/>
      <c r="AL1197" s="6"/>
      <c r="AM1197" s="6"/>
      <c r="AN1197" s="6"/>
      <c r="AO1197" s="6"/>
      <c r="AP1197" s="6"/>
      <c r="AQ1197" s="6"/>
      <c r="AR1197" s="6"/>
      <c r="AS1197" s="6"/>
      <c r="AT1197" s="6"/>
      <c r="AU1197" s="6"/>
      <c r="AV1197" s="6"/>
      <c r="AW1197" s="6"/>
      <c r="AX1197" s="6"/>
      <c r="AY1197" s="6"/>
      <c r="AZ1197" s="6"/>
      <c r="BA1197" s="6"/>
      <c r="BB1197" s="6"/>
      <c r="BC1197" s="6"/>
      <c r="BD1197" s="6"/>
      <c r="BE1197" s="6"/>
      <c r="BF1197" s="6"/>
      <c r="BG1197" s="6"/>
      <c r="BH1197" s="6"/>
      <c r="BI1197" s="6"/>
      <c r="BJ1197" s="6"/>
      <c r="BK1197" s="6"/>
      <c r="BL1197" s="6"/>
      <c r="BM1197" s="6"/>
      <c r="BN1197" s="6"/>
      <c r="BO1197" s="6"/>
      <c r="BP1197" s="6"/>
      <c r="BQ1197" s="6"/>
      <c r="BR1197" s="6"/>
      <c r="BS1197" s="6"/>
      <c r="BT1197" s="6"/>
      <c r="BU1197" s="6"/>
      <c r="BV1197" s="6"/>
      <c r="BW1197" s="6"/>
    </row>
    <row r="1198" spans="1:75" s="9" customFormat="1" ht="14.25" x14ac:dyDescent="0.2">
      <c r="A1198" s="10"/>
      <c r="B1198" s="8"/>
      <c r="R1198" s="62"/>
      <c r="S1198" s="6"/>
      <c r="T1198" s="6"/>
      <c r="U1198" s="6"/>
      <c r="V1198" s="6"/>
      <c r="W1198" s="6"/>
      <c r="X1198" s="6"/>
      <c r="Y1198" s="6"/>
      <c r="Z1198" s="6"/>
      <c r="AA1198" s="6"/>
      <c r="AB1198" s="6"/>
      <c r="AC1198" s="6"/>
      <c r="AD1198" s="6"/>
      <c r="AE1198" s="6"/>
      <c r="AF1198" s="6"/>
      <c r="AG1198" s="6"/>
      <c r="AH1198" s="6"/>
      <c r="AI1198" s="6"/>
      <c r="AJ1198" s="6"/>
      <c r="AK1198" s="6"/>
      <c r="AL1198" s="6"/>
      <c r="AM1198" s="6"/>
      <c r="AN1198" s="6"/>
      <c r="AO1198" s="6"/>
      <c r="AP1198" s="6"/>
      <c r="AQ1198" s="6"/>
      <c r="AR1198" s="6"/>
      <c r="AS1198" s="6"/>
      <c r="AT1198" s="6"/>
      <c r="AU1198" s="6"/>
      <c r="AV1198" s="6"/>
      <c r="AW1198" s="6"/>
      <c r="AX1198" s="6"/>
      <c r="AY1198" s="6"/>
      <c r="AZ1198" s="6"/>
      <c r="BA1198" s="6"/>
      <c r="BB1198" s="6"/>
      <c r="BC1198" s="6"/>
      <c r="BD1198" s="6"/>
      <c r="BE1198" s="6"/>
      <c r="BF1198" s="6"/>
      <c r="BG1198" s="6"/>
      <c r="BH1198" s="6"/>
      <c r="BI1198" s="6"/>
      <c r="BJ1198" s="6"/>
      <c r="BK1198" s="6"/>
      <c r="BL1198" s="6"/>
      <c r="BM1198" s="6"/>
      <c r="BN1198" s="6"/>
      <c r="BO1198" s="6"/>
      <c r="BP1198" s="6"/>
      <c r="BQ1198" s="6"/>
      <c r="BR1198" s="6"/>
      <c r="BS1198" s="6"/>
      <c r="BT1198" s="6"/>
      <c r="BU1198" s="6"/>
      <c r="BV1198" s="6"/>
      <c r="BW1198" s="6"/>
    </row>
    <row r="1199" spans="1:75" s="9" customFormat="1" ht="14.25" x14ac:dyDescent="0.2">
      <c r="A1199" s="10"/>
      <c r="B1199" s="8"/>
      <c r="R1199" s="62"/>
      <c r="S1199" s="6"/>
      <c r="T1199" s="6"/>
      <c r="U1199" s="6"/>
      <c r="V1199" s="6"/>
      <c r="W1199" s="6"/>
      <c r="X1199" s="6"/>
      <c r="Y1199" s="6"/>
      <c r="Z1199" s="6"/>
      <c r="AA1199" s="6"/>
      <c r="AB1199" s="6"/>
      <c r="AC1199" s="6"/>
      <c r="AD1199" s="6"/>
      <c r="AE1199" s="6"/>
      <c r="AF1199" s="6"/>
      <c r="AG1199" s="6"/>
      <c r="AH1199" s="6"/>
      <c r="AI1199" s="6"/>
      <c r="AJ1199" s="6"/>
      <c r="AK1199" s="6"/>
      <c r="AL1199" s="6"/>
      <c r="AM1199" s="6"/>
      <c r="AN1199" s="6"/>
      <c r="AO1199" s="6"/>
      <c r="AP1199" s="6"/>
      <c r="AQ1199" s="6"/>
      <c r="AR1199" s="6"/>
      <c r="AS1199" s="6"/>
      <c r="AT1199" s="6"/>
      <c r="AU1199" s="6"/>
      <c r="AV1199" s="6"/>
      <c r="AW1199" s="6"/>
      <c r="AX1199" s="6"/>
      <c r="AY1199" s="6"/>
      <c r="AZ1199" s="6"/>
      <c r="BA1199" s="6"/>
      <c r="BB1199" s="6"/>
      <c r="BC1199" s="6"/>
      <c r="BD1199" s="6"/>
      <c r="BE1199" s="6"/>
      <c r="BF1199" s="6"/>
      <c r="BG1199" s="6"/>
      <c r="BH1199" s="6"/>
      <c r="BI1199" s="6"/>
      <c r="BJ1199" s="6"/>
      <c r="BK1199" s="6"/>
      <c r="BL1199" s="6"/>
      <c r="BM1199" s="6"/>
      <c r="BN1199" s="6"/>
      <c r="BO1199" s="6"/>
      <c r="BP1199" s="6"/>
      <c r="BQ1199" s="6"/>
      <c r="BR1199" s="6"/>
      <c r="BS1199" s="6"/>
      <c r="BT1199" s="6"/>
      <c r="BU1199" s="6"/>
      <c r="BV1199" s="6"/>
      <c r="BW1199" s="6"/>
    </row>
    <row r="1200" spans="1:75" s="9" customFormat="1" ht="14.25" x14ac:dyDescent="0.2">
      <c r="A1200" s="10"/>
      <c r="B1200" s="8"/>
      <c r="R1200" s="62"/>
      <c r="S1200" s="6"/>
      <c r="T1200" s="6"/>
      <c r="U1200" s="6"/>
      <c r="V1200" s="6"/>
      <c r="W1200" s="6"/>
      <c r="X1200" s="6"/>
      <c r="Y1200" s="6"/>
      <c r="Z1200" s="6"/>
      <c r="AA1200" s="6"/>
      <c r="AB1200" s="6"/>
      <c r="AC1200" s="6"/>
      <c r="AD1200" s="6"/>
      <c r="AE1200" s="6"/>
      <c r="AF1200" s="6"/>
      <c r="AG1200" s="6"/>
      <c r="AH1200" s="6"/>
      <c r="AI1200" s="6"/>
      <c r="AJ1200" s="6"/>
      <c r="AK1200" s="6"/>
      <c r="AL1200" s="6"/>
      <c r="AM1200" s="6"/>
      <c r="AN1200" s="6"/>
      <c r="AO1200" s="6"/>
      <c r="AP1200" s="6"/>
      <c r="AQ1200" s="6"/>
      <c r="AR1200" s="6"/>
      <c r="AS1200" s="6"/>
      <c r="AT1200" s="6"/>
      <c r="AU1200" s="6"/>
      <c r="AV1200" s="6"/>
      <c r="AW1200" s="6"/>
      <c r="AX1200" s="6"/>
      <c r="AY1200" s="6"/>
      <c r="AZ1200" s="6"/>
      <c r="BA1200" s="6"/>
      <c r="BB1200" s="6"/>
      <c r="BC1200" s="6"/>
      <c r="BD1200" s="6"/>
      <c r="BE1200" s="6"/>
      <c r="BF1200" s="6"/>
      <c r="BG1200" s="6"/>
      <c r="BH1200" s="6"/>
      <c r="BI1200" s="6"/>
      <c r="BJ1200" s="6"/>
      <c r="BK1200" s="6"/>
      <c r="BL1200" s="6"/>
      <c r="BM1200" s="6"/>
      <c r="BN1200" s="6"/>
      <c r="BO1200" s="6"/>
      <c r="BP1200" s="6"/>
      <c r="BQ1200" s="6"/>
      <c r="BR1200" s="6"/>
      <c r="BS1200" s="6"/>
      <c r="BT1200" s="6"/>
      <c r="BU1200" s="6"/>
      <c r="BV1200" s="6"/>
      <c r="BW1200" s="6"/>
    </row>
    <row r="1201" spans="1:75" s="9" customFormat="1" ht="14.25" x14ac:dyDescent="0.2">
      <c r="A1201" s="10"/>
      <c r="B1201" s="8"/>
      <c r="R1201" s="62"/>
      <c r="S1201" s="6"/>
      <c r="T1201" s="6"/>
      <c r="U1201" s="6"/>
      <c r="V1201" s="6"/>
      <c r="W1201" s="6"/>
      <c r="X1201" s="6"/>
      <c r="Y1201" s="6"/>
      <c r="Z1201" s="6"/>
      <c r="AA1201" s="6"/>
      <c r="AB1201" s="6"/>
      <c r="AC1201" s="6"/>
      <c r="AD1201" s="6"/>
      <c r="AE1201" s="6"/>
      <c r="AF1201" s="6"/>
      <c r="AG1201" s="6"/>
      <c r="AH1201" s="6"/>
      <c r="AI1201" s="6"/>
      <c r="AJ1201" s="6"/>
      <c r="AK1201" s="6"/>
      <c r="AL1201" s="6"/>
      <c r="AM1201" s="6"/>
      <c r="AN1201" s="6"/>
      <c r="AO1201" s="6"/>
      <c r="AP1201" s="6"/>
      <c r="AQ1201" s="6"/>
      <c r="AR1201" s="6"/>
      <c r="AS1201" s="6"/>
      <c r="AT1201" s="6"/>
      <c r="AU1201" s="6"/>
      <c r="AV1201" s="6"/>
      <c r="AW1201" s="6"/>
      <c r="AX1201" s="6"/>
      <c r="AY1201" s="6"/>
      <c r="AZ1201" s="6"/>
      <c r="BA1201" s="6"/>
      <c r="BB1201" s="6"/>
      <c r="BC1201" s="6"/>
      <c r="BD1201" s="6"/>
      <c r="BE1201" s="6"/>
      <c r="BF1201" s="6"/>
      <c r="BG1201" s="6"/>
      <c r="BH1201" s="6"/>
      <c r="BI1201" s="6"/>
      <c r="BJ1201" s="6"/>
      <c r="BK1201" s="6"/>
      <c r="BL1201" s="6"/>
      <c r="BM1201" s="6"/>
      <c r="BN1201" s="6"/>
      <c r="BO1201" s="6"/>
      <c r="BP1201" s="6"/>
      <c r="BQ1201" s="6"/>
      <c r="BR1201" s="6"/>
      <c r="BS1201" s="6"/>
      <c r="BT1201" s="6"/>
      <c r="BU1201" s="6"/>
      <c r="BV1201" s="6"/>
      <c r="BW1201" s="6"/>
    </row>
    <row r="1202" spans="1:75" s="9" customFormat="1" ht="14.25" x14ac:dyDescent="0.2">
      <c r="A1202" s="10"/>
      <c r="B1202" s="8"/>
      <c r="R1202" s="62"/>
      <c r="S1202" s="6"/>
      <c r="T1202" s="6"/>
      <c r="U1202" s="6"/>
      <c r="V1202" s="6"/>
      <c r="W1202" s="6"/>
      <c r="X1202" s="6"/>
      <c r="Y1202" s="6"/>
      <c r="Z1202" s="6"/>
      <c r="AA1202" s="6"/>
      <c r="AB1202" s="6"/>
      <c r="AC1202" s="6"/>
      <c r="AD1202" s="6"/>
      <c r="AE1202" s="6"/>
      <c r="AF1202" s="6"/>
      <c r="AG1202" s="6"/>
      <c r="AH1202" s="6"/>
      <c r="AI1202" s="6"/>
      <c r="AJ1202" s="6"/>
      <c r="AK1202" s="6"/>
      <c r="AL1202" s="6"/>
      <c r="AM1202" s="6"/>
      <c r="AN1202" s="6"/>
      <c r="AO1202" s="6"/>
      <c r="AP1202" s="6"/>
      <c r="AQ1202" s="6"/>
      <c r="AR1202" s="6"/>
      <c r="AS1202" s="6"/>
      <c r="AT1202" s="6"/>
      <c r="AU1202" s="6"/>
      <c r="AV1202" s="6"/>
      <c r="AW1202" s="6"/>
      <c r="AX1202" s="6"/>
      <c r="AY1202" s="6"/>
      <c r="AZ1202" s="6"/>
      <c r="BA1202" s="6"/>
      <c r="BB1202" s="6"/>
      <c r="BC1202" s="6"/>
      <c r="BD1202" s="6"/>
      <c r="BE1202" s="6"/>
      <c r="BF1202" s="6"/>
      <c r="BG1202" s="6"/>
      <c r="BH1202" s="6"/>
      <c r="BI1202" s="6"/>
      <c r="BJ1202" s="6"/>
      <c r="BK1202" s="6"/>
      <c r="BL1202" s="6"/>
      <c r="BM1202" s="6"/>
      <c r="BN1202" s="6"/>
      <c r="BO1202" s="6"/>
      <c r="BP1202" s="6"/>
      <c r="BQ1202" s="6"/>
      <c r="BR1202" s="6"/>
      <c r="BS1202" s="6"/>
      <c r="BT1202" s="6"/>
      <c r="BU1202" s="6"/>
      <c r="BV1202" s="6"/>
      <c r="BW1202" s="6"/>
    </row>
    <row r="1203" spans="1:75" s="9" customFormat="1" ht="14.25" x14ac:dyDescent="0.2">
      <c r="A1203" s="10"/>
      <c r="B1203" s="8"/>
      <c r="R1203" s="62"/>
      <c r="S1203" s="6"/>
      <c r="T1203" s="6"/>
      <c r="U1203" s="6"/>
      <c r="V1203" s="6"/>
      <c r="W1203" s="6"/>
      <c r="X1203" s="6"/>
      <c r="Y1203" s="6"/>
      <c r="Z1203" s="6"/>
      <c r="AA1203" s="6"/>
      <c r="AB1203" s="6"/>
      <c r="AC1203" s="6"/>
      <c r="AD1203" s="6"/>
      <c r="AE1203" s="6"/>
      <c r="AF1203" s="6"/>
      <c r="AG1203" s="6"/>
      <c r="AH1203" s="6"/>
      <c r="AI1203" s="6"/>
      <c r="AJ1203" s="6"/>
      <c r="AK1203" s="6"/>
      <c r="AL1203" s="6"/>
      <c r="AM1203" s="6"/>
      <c r="AN1203" s="6"/>
      <c r="AO1203" s="6"/>
      <c r="AP1203" s="6"/>
      <c r="AQ1203" s="6"/>
      <c r="AR1203" s="6"/>
      <c r="AS1203" s="6"/>
      <c r="AT1203" s="6"/>
      <c r="AU1203" s="6"/>
      <c r="AV1203" s="6"/>
      <c r="AW1203" s="6"/>
      <c r="AX1203" s="6"/>
      <c r="AY1203" s="6"/>
      <c r="AZ1203" s="6"/>
      <c r="BA1203" s="6"/>
      <c r="BB1203" s="6"/>
      <c r="BC1203" s="6"/>
      <c r="BD1203" s="6"/>
      <c r="BE1203" s="6"/>
      <c r="BF1203" s="6"/>
      <c r="BG1203" s="6"/>
      <c r="BH1203" s="6"/>
      <c r="BI1203" s="6"/>
      <c r="BJ1203" s="6"/>
      <c r="BK1203" s="6"/>
      <c r="BL1203" s="6"/>
      <c r="BM1203" s="6"/>
      <c r="BN1203" s="6"/>
      <c r="BO1203" s="6"/>
      <c r="BP1203" s="6"/>
      <c r="BQ1203" s="6"/>
      <c r="BR1203" s="6"/>
      <c r="BS1203" s="6"/>
      <c r="BT1203" s="6"/>
      <c r="BU1203" s="6"/>
      <c r="BV1203" s="6"/>
      <c r="BW1203" s="6"/>
    </row>
    <row r="1204" spans="1:75" s="9" customFormat="1" ht="14.25" x14ac:dyDescent="0.2">
      <c r="A1204" s="10"/>
      <c r="B1204" s="8"/>
      <c r="R1204" s="62"/>
      <c r="S1204" s="6"/>
      <c r="T1204" s="6"/>
      <c r="U1204" s="6"/>
      <c r="V1204" s="6"/>
      <c r="W1204" s="6"/>
      <c r="X1204" s="6"/>
      <c r="Y1204" s="6"/>
      <c r="Z1204" s="6"/>
      <c r="AA1204" s="6"/>
      <c r="AB1204" s="6"/>
      <c r="AC1204" s="6"/>
      <c r="AD1204" s="6"/>
      <c r="AE1204" s="6"/>
      <c r="AF1204" s="6"/>
      <c r="AG1204" s="6"/>
      <c r="AH1204" s="6"/>
      <c r="AI1204" s="6"/>
      <c r="AJ1204" s="6"/>
      <c r="AK1204" s="6"/>
      <c r="AL1204" s="6"/>
      <c r="AM1204" s="6"/>
      <c r="AN1204" s="6"/>
      <c r="AO1204" s="6"/>
      <c r="AP1204" s="6"/>
      <c r="AQ1204" s="6"/>
      <c r="AR1204" s="6"/>
      <c r="AS1204" s="6"/>
      <c r="AT1204" s="6"/>
      <c r="AU1204" s="6"/>
      <c r="AV1204" s="6"/>
      <c r="AW1204" s="6"/>
      <c r="AX1204" s="6"/>
      <c r="AY1204" s="6"/>
      <c r="AZ1204" s="6"/>
      <c r="BA1204" s="6"/>
      <c r="BB1204" s="6"/>
      <c r="BC1204" s="6"/>
      <c r="BD1204" s="6"/>
      <c r="BE1204" s="6"/>
      <c r="BF1204" s="6"/>
      <c r="BG1204" s="6"/>
      <c r="BH1204" s="6"/>
      <c r="BI1204" s="6"/>
      <c r="BJ1204" s="6"/>
      <c r="BK1204" s="6"/>
      <c r="BL1204" s="6"/>
      <c r="BM1204" s="6"/>
      <c r="BN1204" s="6"/>
      <c r="BO1204" s="6"/>
      <c r="BP1204" s="6"/>
      <c r="BQ1204" s="6"/>
      <c r="BR1204" s="6"/>
      <c r="BS1204" s="6"/>
      <c r="BT1204" s="6"/>
      <c r="BU1204" s="6"/>
      <c r="BV1204" s="6"/>
      <c r="BW1204" s="6"/>
    </row>
    <row r="1205" spans="1:75" s="9" customFormat="1" ht="14.25" x14ac:dyDescent="0.2">
      <c r="A1205" s="10"/>
      <c r="B1205" s="8"/>
      <c r="R1205" s="62"/>
      <c r="S1205" s="6"/>
      <c r="T1205" s="6"/>
      <c r="U1205" s="6"/>
      <c r="V1205" s="6"/>
      <c r="W1205" s="6"/>
      <c r="X1205" s="6"/>
      <c r="Y1205" s="6"/>
      <c r="Z1205" s="6"/>
      <c r="AA1205" s="6"/>
      <c r="AB1205" s="6"/>
      <c r="AC1205" s="6"/>
      <c r="AD1205" s="6"/>
      <c r="AE1205" s="6"/>
      <c r="AF1205" s="6"/>
      <c r="AG1205" s="6"/>
      <c r="AH1205" s="6"/>
      <c r="AI1205" s="6"/>
      <c r="AJ1205" s="6"/>
      <c r="AK1205" s="6"/>
      <c r="AL1205" s="6"/>
      <c r="AM1205" s="6"/>
      <c r="AN1205" s="6"/>
      <c r="AO1205" s="6"/>
      <c r="AP1205" s="6"/>
      <c r="AQ1205" s="6"/>
      <c r="AR1205" s="6"/>
      <c r="AS1205" s="6"/>
      <c r="AT1205" s="6"/>
      <c r="AU1205" s="6"/>
      <c r="AV1205" s="6"/>
      <c r="AW1205" s="6"/>
      <c r="AX1205" s="6"/>
      <c r="AY1205" s="6"/>
      <c r="AZ1205" s="6"/>
      <c r="BA1205" s="6"/>
      <c r="BB1205" s="6"/>
      <c r="BC1205" s="6"/>
      <c r="BD1205" s="6"/>
      <c r="BE1205" s="6"/>
      <c r="BF1205" s="6"/>
      <c r="BG1205" s="6"/>
      <c r="BH1205" s="6"/>
      <c r="BI1205" s="6"/>
      <c r="BJ1205" s="6"/>
      <c r="BK1205" s="6"/>
      <c r="BL1205" s="6"/>
      <c r="BM1205" s="6"/>
      <c r="BN1205" s="6"/>
      <c r="BO1205" s="6"/>
      <c r="BP1205" s="6"/>
      <c r="BQ1205" s="6"/>
      <c r="BR1205" s="6"/>
      <c r="BS1205" s="6"/>
      <c r="BT1205" s="6"/>
      <c r="BU1205" s="6"/>
      <c r="BV1205" s="6"/>
      <c r="BW1205" s="6"/>
    </row>
    <row r="1206" spans="1:75" s="9" customFormat="1" ht="14.25" x14ac:dyDescent="0.2">
      <c r="A1206" s="10"/>
      <c r="B1206" s="8"/>
      <c r="R1206" s="62"/>
      <c r="S1206" s="6"/>
      <c r="T1206" s="6"/>
      <c r="U1206" s="6"/>
      <c r="V1206" s="6"/>
      <c r="W1206" s="6"/>
      <c r="X1206" s="6"/>
      <c r="Y1206" s="6"/>
      <c r="Z1206" s="6"/>
      <c r="AA1206" s="6"/>
      <c r="AB1206" s="6"/>
      <c r="AC1206" s="6"/>
      <c r="AD1206" s="6"/>
      <c r="AE1206" s="6"/>
      <c r="AF1206" s="6"/>
      <c r="AG1206" s="6"/>
      <c r="AH1206" s="6"/>
      <c r="AI1206" s="6"/>
      <c r="AJ1206" s="6"/>
      <c r="AK1206" s="6"/>
      <c r="AL1206" s="6"/>
      <c r="AM1206" s="6"/>
      <c r="AN1206" s="6"/>
      <c r="AO1206" s="6"/>
      <c r="AP1206" s="6"/>
      <c r="AQ1206" s="6"/>
      <c r="AR1206" s="6"/>
      <c r="AS1206" s="6"/>
      <c r="AT1206" s="6"/>
      <c r="AU1206" s="6"/>
      <c r="AV1206" s="6"/>
      <c r="AW1206" s="6"/>
      <c r="AX1206" s="6"/>
      <c r="AY1206" s="6"/>
      <c r="AZ1206" s="6"/>
      <c r="BA1206" s="6"/>
      <c r="BB1206" s="6"/>
      <c r="BC1206" s="6"/>
      <c r="BD1206" s="6"/>
      <c r="BE1206" s="6"/>
      <c r="BF1206" s="6"/>
      <c r="BG1206" s="6"/>
      <c r="BH1206" s="6"/>
      <c r="BI1206" s="6"/>
      <c r="BJ1206" s="6"/>
      <c r="BK1206" s="6"/>
      <c r="BL1206" s="6"/>
      <c r="BM1206" s="6"/>
      <c r="BN1206" s="6"/>
      <c r="BO1206" s="6"/>
      <c r="BP1206" s="6"/>
      <c r="BQ1206" s="6"/>
      <c r="BR1206" s="6"/>
      <c r="BS1206" s="6"/>
      <c r="BT1206" s="6"/>
      <c r="BU1206" s="6"/>
      <c r="BV1206" s="6"/>
      <c r="BW1206" s="6"/>
    </row>
    <row r="1207" spans="1:75" s="9" customFormat="1" ht="14.25" x14ac:dyDescent="0.2">
      <c r="A1207" s="10"/>
      <c r="B1207" s="8"/>
      <c r="R1207" s="62"/>
      <c r="S1207" s="6"/>
      <c r="T1207" s="6"/>
      <c r="U1207" s="6"/>
      <c r="V1207" s="6"/>
      <c r="W1207" s="6"/>
      <c r="X1207" s="6"/>
      <c r="Y1207" s="6"/>
      <c r="Z1207" s="6"/>
      <c r="AA1207" s="6"/>
      <c r="AB1207" s="6"/>
      <c r="AC1207" s="6"/>
      <c r="AD1207" s="6"/>
      <c r="AE1207" s="6"/>
      <c r="AF1207" s="6"/>
      <c r="AG1207" s="6"/>
      <c r="AH1207" s="6"/>
      <c r="AI1207" s="6"/>
      <c r="AJ1207" s="6"/>
      <c r="AK1207" s="6"/>
      <c r="AL1207" s="6"/>
      <c r="AM1207" s="6"/>
      <c r="AN1207" s="6"/>
      <c r="AO1207" s="6"/>
      <c r="AP1207" s="6"/>
      <c r="AQ1207" s="6"/>
      <c r="AR1207" s="6"/>
      <c r="AS1207" s="6"/>
      <c r="AT1207" s="6"/>
      <c r="AU1207" s="6"/>
      <c r="AV1207" s="6"/>
      <c r="AW1207" s="6"/>
      <c r="AX1207" s="6"/>
      <c r="AY1207" s="6"/>
      <c r="AZ1207" s="6"/>
      <c r="BA1207" s="6"/>
      <c r="BB1207" s="6"/>
      <c r="BC1207" s="6"/>
      <c r="BD1207" s="6"/>
      <c r="BE1207" s="6"/>
      <c r="BF1207" s="6"/>
      <c r="BG1207" s="6"/>
      <c r="BH1207" s="6"/>
      <c r="BI1207" s="6"/>
      <c r="BJ1207" s="6"/>
      <c r="BK1207" s="6"/>
      <c r="BL1207" s="6"/>
      <c r="BM1207" s="6"/>
      <c r="BN1207" s="6"/>
      <c r="BO1207" s="6"/>
      <c r="BP1207" s="6"/>
      <c r="BQ1207" s="6"/>
      <c r="BR1207" s="6"/>
      <c r="BS1207" s="6"/>
      <c r="BT1207" s="6"/>
      <c r="BU1207" s="6"/>
      <c r="BV1207" s="6"/>
      <c r="BW1207" s="6"/>
    </row>
    <row r="1208" spans="1:75" s="9" customFormat="1" ht="14.25" x14ac:dyDescent="0.2">
      <c r="A1208" s="10"/>
      <c r="B1208" s="8"/>
      <c r="R1208" s="62"/>
      <c r="S1208" s="6"/>
      <c r="T1208" s="6"/>
      <c r="U1208" s="6"/>
      <c r="V1208" s="6"/>
      <c r="W1208" s="6"/>
      <c r="X1208" s="6"/>
      <c r="Y1208" s="6"/>
      <c r="Z1208" s="6"/>
      <c r="AA1208" s="6"/>
      <c r="AB1208" s="6"/>
      <c r="AC1208" s="6"/>
      <c r="AD1208" s="6"/>
      <c r="AE1208" s="6"/>
      <c r="AF1208" s="6"/>
      <c r="AG1208" s="6"/>
      <c r="AH1208" s="6"/>
      <c r="AI1208" s="6"/>
      <c r="AJ1208" s="6"/>
      <c r="AK1208" s="6"/>
      <c r="AL1208" s="6"/>
      <c r="AM1208" s="6"/>
      <c r="AN1208" s="6"/>
      <c r="AO1208" s="6"/>
      <c r="AP1208" s="6"/>
      <c r="AQ1208" s="6"/>
      <c r="AR1208" s="6"/>
      <c r="AS1208" s="6"/>
      <c r="AT1208" s="6"/>
      <c r="AU1208" s="6"/>
      <c r="AV1208" s="6"/>
      <c r="AW1208" s="6"/>
      <c r="AX1208" s="6"/>
      <c r="AY1208" s="6"/>
      <c r="AZ1208" s="6"/>
      <c r="BA1208" s="6"/>
      <c r="BB1208" s="6"/>
      <c r="BC1208" s="6"/>
      <c r="BD1208" s="6"/>
      <c r="BE1208" s="6"/>
      <c r="BF1208" s="6"/>
      <c r="BG1208" s="6"/>
      <c r="BH1208" s="6"/>
      <c r="BI1208" s="6"/>
      <c r="BJ1208" s="6"/>
      <c r="BK1208" s="6"/>
      <c r="BL1208" s="6"/>
      <c r="BM1208" s="6"/>
      <c r="BN1208" s="6"/>
      <c r="BO1208" s="6"/>
      <c r="BP1208" s="6"/>
      <c r="BQ1208" s="6"/>
      <c r="BR1208" s="6"/>
      <c r="BS1208" s="6"/>
      <c r="BT1208" s="6"/>
      <c r="BU1208" s="6"/>
      <c r="BV1208" s="6"/>
      <c r="BW1208" s="6"/>
    </row>
    <row r="1209" spans="1:75" s="9" customFormat="1" ht="14.25" x14ac:dyDescent="0.2">
      <c r="A1209" s="10"/>
      <c r="B1209" s="8"/>
      <c r="R1209" s="62"/>
      <c r="S1209" s="6"/>
      <c r="T1209" s="6"/>
      <c r="U1209" s="6"/>
      <c r="V1209" s="6"/>
      <c r="W1209" s="6"/>
      <c r="X1209" s="6"/>
      <c r="Y1209" s="6"/>
      <c r="Z1209" s="6"/>
      <c r="AA1209" s="6"/>
      <c r="AB1209" s="6"/>
      <c r="AC1209" s="6"/>
      <c r="AD1209" s="6"/>
      <c r="AE1209" s="6"/>
      <c r="AF1209" s="6"/>
      <c r="AG1209" s="6"/>
      <c r="AH1209" s="6"/>
      <c r="AI1209" s="6"/>
      <c r="AJ1209" s="6"/>
      <c r="AK1209" s="6"/>
      <c r="AL1209" s="6"/>
      <c r="AM1209" s="6"/>
      <c r="AN1209" s="6"/>
      <c r="AO1209" s="6"/>
      <c r="AP1209" s="6"/>
      <c r="AQ1209" s="6"/>
      <c r="AR1209" s="6"/>
      <c r="AS1209" s="6"/>
      <c r="AT1209" s="6"/>
      <c r="AU1209" s="6"/>
      <c r="AV1209" s="6"/>
      <c r="AW1209" s="6"/>
      <c r="AX1209" s="6"/>
      <c r="AY1209" s="6"/>
      <c r="AZ1209" s="6"/>
      <c r="BA1209" s="6"/>
      <c r="BB1209" s="6"/>
      <c r="BC1209" s="6"/>
      <c r="BD1209" s="6"/>
      <c r="BE1209" s="6"/>
      <c r="BF1209" s="6"/>
      <c r="BG1209" s="6"/>
      <c r="BH1209" s="6"/>
      <c r="BI1209" s="6"/>
      <c r="BJ1209" s="6"/>
      <c r="BK1209" s="6"/>
      <c r="BL1209" s="6"/>
      <c r="BM1209" s="6"/>
      <c r="BN1209" s="6"/>
      <c r="BO1209" s="6"/>
      <c r="BP1209" s="6"/>
      <c r="BQ1209" s="6"/>
      <c r="BR1209" s="6"/>
      <c r="BS1209" s="6"/>
      <c r="BT1209" s="6"/>
      <c r="BU1209" s="6"/>
      <c r="BV1209" s="6"/>
      <c r="BW1209" s="6"/>
    </row>
    <row r="1210" spans="1:75" s="9" customFormat="1" ht="14.25" x14ac:dyDescent="0.2">
      <c r="A1210" s="10"/>
      <c r="B1210" s="8"/>
      <c r="R1210" s="62"/>
      <c r="S1210" s="6"/>
      <c r="T1210" s="6"/>
      <c r="U1210" s="6"/>
      <c r="V1210" s="6"/>
      <c r="W1210" s="6"/>
      <c r="X1210" s="6"/>
      <c r="Y1210" s="6"/>
      <c r="Z1210" s="6"/>
      <c r="AA1210" s="6"/>
      <c r="AB1210" s="6"/>
      <c r="AC1210" s="6"/>
      <c r="AD1210" s="6"/>
      <c r="AE1210" s="6"/>
      <c r="AF1210" s="6"/>
      <c r="AG1210" s="6"/>
      <c r="AH1210" s="6"/>
      <c r="AI1210" s="6"/>
      <c r="AJ1210" s="6"/>
      <c r="AK1210" s="6"/>
      <c r="AL1210" s="6"/>
      <c r="AM1210" s="6"/>
      <c r="AN1210" s="6"/>
      <c r="AO1210" s="6"/>
      <c r="AP1210" s="6"/>
      <c r="AQ1210" s="6"/>
      <c r="AR1210" s="6"/>
      <c r="AS1210" s="6"/>
      <c r="AT1210" s="6"/>
      <c r="AU1210" s="6"/>
      <c r="AV1210" s="6"/>
      <c r="AW1210" s="6"/>
      <c r="AX1210" s="6"/>
      <c r="AY1210" s="6"/>
      <c r="AZ1210" s="6"/>
      <c r="BA1210" s="6"/>
      <c r="BB1210" s="6"/>
      <c r="BC1210" s="6"/>
      <c r="BD1210" s="6"/>
      <c r="BE1210" s="6"/>
      <c r="BF1210" s="6"/>
      <c r="BG1210" s="6"/>
      <c r="BH1210" s="6"/>
      <c r="BI1210" s="6"/>
      <c r="BJ1210" s="6"/>
      <c r="BK1210" s="6"/>
      <c r="BL1210" s="6"/>
      <c r="BM1210" s="6"/>
      <c r="BN1210" s="6"/>
      <c r="BO1210" s="6"/>
      <c r="BP1210" s="6"/>
      <c r="BQ1210" s="6"/>
      <c r="BR1210" s="6"/>
      <c r="BS1210" s="6"/>
      <c r="BT1210" s="6"/>
      <c r="BU1210" s="6"/>
      <c r="BV1210" s="6"/>
      <c r="BW1210" s="6"/>
    </row>
    <row r="1211" spans="1:75" s="9" customFormat="1" ht="14.25" x14ac:dyDescent="0.2">
      <c r="A1211" s="10"/>
      <c r="B1211" s="8"/>
      <c r="R1211" s="62"/>
      <c r="S1211" s="6"/>
      <c r="T1211" s="6"/>
      <c r="U1211" s="6"/>
      <c r="V1211" s="6"/>
      <c r="W1211" s="6"/>
      <c r="X1211" s="6"/>
      <c r="Y1211" s="6"/>
      <c r="Z1211" s="6"/>
      <c r="AA1211" s="6"/>
      <c r="AB1211" s="6"/>
      <c r="AC1211" s="6"/>
      <c r="AD1211" s="6"/>
      <c r="AE1211" s="6"/>
      <c r="AF1211" s="6"/>
      <c r="AG1211" s="6"/>
      <c r="AH1211" s="6"/>
      <c r="AI1211" s="6"/>
      <c r="AJ1211" s="6"/>
      <c r="AK1211" s="6"/>
      <c r="AL1211" s="6"/>
      <c r="AM1211" s="6"/>
      <c r="AN1211" s="6"/>
      <c r="AO1211" s="6"/>
      <c r="AP1211" s="6"/>
      <c r="AQ1211" s="6"/>
      <c r="AR1211" s="6"/>
      <c r="AS1211" s="6"/>
      <c r="AT1211" s="6"/>
      <c r="AU1211" s="6"/>
      <c r="AV1211" s="6"/>
      <c r="AW1211" s="6"/>
      <c r="AX1211" s="6"/>
      <c r="AY1211" s="6"/>
      <c r="AZ1211" s="6"/>
      <c r="BA1211" s="6"/>
      <c r="BB1211" s="6"/>
      <c r="BC1211" s="6"/>
      <c r="BD1211" s="6"/>
      <c r="BE1211" s="6"/>
      <c r="BF1211" s="6"/>
      <c r="BG1211" s="6"/>
      <c r="BH1211" s="6"/>
      <c r="BI1211" s="6"/>
      <c r="BJ1211" s="6"/>
      <c r="BK1211" s="6"/>
      <c r="BL1211" s="6"/>
      <c r="BM1211" s="6"/>
      <c r="BN1211" s="6"/>
      <c r="BO1211" s="6"/>
      <c r="BP1211" s="6"/>
      <c r="BQ1211" s="6"/>
      <c r="BR1211" s="6"/>
      <c r="BS1211" s="6"/>
      <c r="BT1211" s="6"/>
      <c r="BU1211" s="6"/>
      <c r="BV1211" s="6"/>
      <c r="BW1211" s="6"/>
    </row>
    <row r="1212" spans="1:75" s="9" customFormat="1" ht="14.25" x14ac:dyDescent="0.2">
      <c r="A1212" s="10"/>
      <c r="B1212" s="8"/>
      <c r="R1212" s="62"/>
      <c r="S1212" s="6"/>
      <c r="T1212" s="6"/>
      <c r="U1212" s="6"/>
      <c r="V1212" s="6"/>
      <c r="W1212" s="6"/>
      <c r="X1212" s="6"/>
      <c r="Y1212" s="6"/>
      <c r="Z1212" s="6"/>
      <c r="AA1212" s="6"/>
      <c r="AB1212" s="6"/>
      <c r="AC1212" s="6"/>
      <c r="AD1212" s="6"/>
      <c r="AE1212" s="6"/>
      <c r="AF1212" s="6"/>
      <c r="AG1212" s="6"/>
      <c r="AH1212" s="6"/>
      <c r="AI1212" s="6"/>
      <c r="AJ1212" s="6"/>
      <c r="AK1212" s="6"/>
      <c r="AL1212" s="6"/>
      <c r="AM1212" s="6"/>
      <c r="AN1212" s="6"/>
      <c r="AO1212" s="6"/>
      <c r="AP1212" s="6"/>
      <c r="AQ1212" s="6"/>
      <c r="AR1212" s="6"/>
      <c r="AS1212" s="6"/>
      <c r="AT1212" s="6"/>
      <c r="AU1212" s="6"/>
      <c r="AV1212" s="6"/>
      <c r="AW1212" s="6"/>
      <c r="AX1212" s="6"/>
      <c r="AY1212" s="6"/>
      <c r="AZ1212" s="6"/>
      <c r="BA1212" s="6"/>
      <c r="BB1212" s="6"/>
      <c r="BC1212" s="6"/>
      <c r="BD1212" s="6"/>
      <c r="BE1212" s="6"/>
      <c r="BF1212" s="6"/>
      <c r="BG1212" s="6"/>
      <c r="BH1212" s="6"/>
      <c r="BI1212" s="6"/>
      <c r="BJ1212" s="6"/>
      <c r="BK1212" s="6"/>
      <c r="BL1212" s="6"/>
      <c r="BM1212" s="6"/>
      <c r="BN1212" s="6"/>
      <c r="BO1212" s="6"/>
      <c r="BP1212" s="6"/>
      <c r="BQ1212" s="6"/>
      <c r="BR1212" s="6"/>
      <c r="BS1212" s="6"/>
      <c r="BT1212" s="6"/>
      <c r="BU1212" s="6"/>
      <c r="BV1212" s="6"/>
      <c r="BW1212" s="6"/>
    </row>
    <row r="1213" spans="1:75" s="9" customFormat="1" ht="14.25" x14ac:dyDescent="0.2">
      <c r="A1213" s="10"/>
      <c r="B1213" s="8"/>
      <c r="R1213" s="62"/>
      <c r="S1213" s="6"/>
      <c r="T1213" s="6"/>
      <c r="U1213" s="6"/>
      <c r="V1213" s="6"/>
      <c r="W1213" s="6"/>
      <c r="X1213" s="6"/>
      <c r="Y1213" s="6"/>
      <c r="Z1213" s="6"/>
      <c r="AA1213" s="6"/>
      <c r="AB1213" s="6"/>
      <c r="AC1213" s="6"/>
      <c r="AD1213" s="6"/>
      <c r="AE1213" s="6"/>
      <c r="AF1213" s="6"/>
      <c r="AG1213" s="6"/>
      <c r="AH1213" s="6"/>
      <c r="AI1213" s="6"/>
      <c r="AJ1213" s="6"/>
      <c r="AK1213" s="6"/>
      <c r="AL1213" s="6"/>
      <c r="AM1213" s="6"/>
      <c r="AN1213" s="6"/>
      <c r="AO1213" s="6"/>
      <c r="AP1213" s="6"/>
      <c r="AQ1213" s="6"/>
      <c r="AR1213" s="6"/>
      <c r="AS1213" s="6"/>
      <c r="AT1213" s="6"/>
      <c r="AU1213" s="6"/>
      <c r="AV1213" s="6"/>
      <c r="AW1213" s="6"/>
      <c r="AX1213" s="6"/>
      <c r="AY1213" s="6"/>
      <c r="AZ1213" s="6"/>
      <c r="BA1213" s="6"/>
      <c r="BB1213" s="6"/>
      <c r="BC1213" s="6"/>
      <c r="BD1213" s="6"/>
      <c r="BE1213" s="6"/>
      <c r="BF1213" s="6"/>
      <c r="BG1213" s="6"/>
      <c r="BH1213" s="6"/>
      <c r="BI1213" s="6"/>
      <c r="BJ1213" s="6"/>
      <c r="BK1213" s="6"/>
      <c r="BL1213" s="6"/>
      <c r="BM1213" s="6"/>
      <c r="BN1213" s="6"/>
      <c r="BO1213" s="6"/>
      <c r="BP1213" s="6"/>
      <c r="BQ1213" s="6"/>
      <c r="BR1213" s="6"/>
      <c r="BS1213" s="6"/>
      <c r="BT1213" s="6"/>
      <c r="BU1213" s="6"/>
      <c r="BV1213" s="6"/>
      <c r="BW1213" s="6"/>
    </row>
    <row r="1214" spans="1:75" s="9" customFormat="1" ht="14.25" x14ac:dyDescent="0.2">
      <c r="A1214" s="10"/>
      <c r="B1214" s="8"/>
      <c r="R1214" s="62"/>
      <c r="S1214" s="6"/>
      <c r="T1214" s="6"/>
      <c r="U1214" s="6"/>
      <c r="V1214" s="6"/>
      <c r="W1214" s="6"/>
      <c r="X1214" s="6"/>
      <c r="Y1214" s="6"/>
      <c r="Z1214" s="6"/>
      <c r="AA1214" s="6"/>
      <c r="AB1214" s="6"/>
      <c r="AC1214" s="6"/>
      <c r="AD1214" s="6"/>
      <c r="AE1214" s="6"/>
      <c r="AF1214" s="6"/>
      <c r="AG1214" s="6"/>
      <c r="AH1214" s="6"/>
      <c r="AI1214" s="6"/>
      <c r="AJ1214" s="6"/>
      <c r="AK1214" s="6"/>
      <c r="AL1214" s="6"/>
      <c r="AM1214" s="6"/>
      <c r="AN1214" s="6"/>
      <c r="AO1214" s="6"/>
      <c r="AP1214" s="6"/>
      <c r="AQ1214" s="6"/>
      <c r="AR1214" s="6"/>
      <c r="AS1214" s="6"/>
      <c r="AT1214" s="6"/>
      <c r="AU1214" s="6"/>
      <c r="AV1214" s="6"/>
      <c r="AW1214" s="6"/>
      <c r="AX1214" s="6"/>
      <c r="AY1214" s="6"/>
      <c r="AZ1214" s="6"/>
      <c r="BA1214" s="6"/>
      <c r="BB1214" s="6"/>
      <c r="BC1214" s="6"/>
      <c r="BD1214" s="6"/>
      <c r="BE1214" s="6"/>
      <c r="BF1214" s="6"/>
      <c r="BG1214" s="6"/>
      <c r="BH1214" s="6"/>
      <c r="BI1214" s="6"/>
      <c r="BJ1214" s="6"/>
      <c r="BK1214" s="6"/>
      <c r="BL1214" s="6"/>
      <c r="BM1214" s="6"/>
      <c r="BN1214" s="6"/>
      <c r="BO1214" s="6"/>
      <c r="BP1214" s="6"/>
      <c r="BQ1214" s="6"/>
      <c r="BR1214" s="6"/>
      <c r="BS1214" s="6"/>
      <c r="BT1214" s="6"/>
      <c r="BU1214" s="6"/>
      <c r="BV1214" s="6"/>
      <c r="BW1214" s="6"/>
    </row>
    <row r="1215" spans="1:75" s="9" customFormat="1" ht="14.25" x14ac:dyDescent="0.2">
      <c r="A1215" s="10"/>
      <c r="B1215" s="8"/>
      <c r="R1215" s="62"/>
      <c r="S1215" s="6"/>
      <c r="T1215" s="6"/>
      <c r="U1215" s="6"/>
      <c r="V1215" s="6"/>
      <c r="W1215" s="6"/>
      <c r="X1215" s="6"/>
      <c r="Y1215" s="6"/>
      <c r="Z1215" s="6"/>
      <c r="AA1215" s="6"/>
      <c r="AB1215" s="6"/>
      <c r="AC1215" s="6"/>
      <c r="AD1215" s="6"/>
      <c r="AE1215" s="6"/>
      <c r="AF1215" s="6"/>
      <c r="AG1215" s="6"/>
      <c r="AH1215" s="6"/>
      <c r="AI1215" s="6"/>
      <c r="AJ1215" s="6"/>
      <c r="AK1215" s="6"/>
      <c r="AL1215" s="6"/>
      <c r="AM1215" s="6"/>
      <c r="AN1215" s="6"/>
      <c r="AO1215" s="6"/>
      <c r="AP1215" s="6"/>
      <c r="AQ1215" s="6"/>
      <c r="AR1215" s="6"/>
      <c r="AS1215" s="6"/>
      <c r="AT1215" s="6"/>
      <c r="AU1215" s="6"/>
      <c r="AV1215" s="6"/>
      <c r="AW1215" s="6"/>
      <c r="AX1215" s="6"/>
      <c r="AY1215" s="6"/>
      <c r="AZ1215" s="6"/>
      <c r="BA1215" s="6"/>
      <c r="BB1215" s="6"/>
      <c r="BC1215" s="6"/>
      <c r="BD1215" s="6"/>
      <c r="BE1215" s="6"/>
      <c r="BF1215" s="6"/>
      <c r="BG1215" s="6"/>
      <c r="BH1215" s="6"/>
      <c r="BI1215" s="6"/>
      <c r="BJ1215" s="6"/>
      <c r="BK1215" s="6"/>
      <c r="BL1215" s="6"/>
      <c r="BM1215" s="6"/>
      <c r="BN1215" s="6"/>
      <c r="BO1215" s="6"/>
      <c r="BP1215" s="6"/>
      <c r="BQ1215" s="6"/>
      <c r="BR1215" s="6"/>
      <c r="BS1215" s="6"/>
      <c r="BT1215" s="6"/>
      <c r="BU1215" s="6"/>
      <c r="BV1215" s="6"/>
      <c r="BW1215" s="6"/>
    </row>
    <row r="1216" spans="1:75" s="9" customFormat="1" ht="14.25" x14ac:dyDescent="0.2">
      <c r="A1216" s="10"/>
      <c r="B1216" s="8"/>
      <c r="R1216" s="62"/>
      <c r="S1216" s="6"/>
      <c r="T1216" s="6"/>
      <c r="U1216" s="6"/>
      <c r="V1216" s="6"/>
      <c r="W1216" s="6"/>
      <c r="X1216" s="6"/>
      <c r="Y1216" s="6"/>
      <c r="Z1216" s="6"/>
      <c r="AA1216" s="6"/>
      <c r="AB1216" s="6"/>
      <c r="AC1216" s="6"/>
      <c r="AD1216" s="6"/>
      <c r="AE1216" s="6"/>
      <c r="AF1216" s="6"/>
      <c r="AG1216" s="6"/>
      <c r="AH1216" s="6"/>
      <c r="AI1216" s="6"/>
      <c r="AJ1216" s="6"/>
      <c r="AK1216" s="6"/>
      <c r="AL1216" s="6"/>
      <c r="AM1216" s="6"/>
      <c r="AN1216" s="6"/>
      <c r="AO1216" s="6"/>
      <c r="AP1216" s="6"/>
      <c r="AQ1216" s="6"/>
      <c r="AR1216" s="6"/>
      <c r="AS1216" s="6"/>
      <c r="AT1216" s="6"/>
      <c r="AU1216" s="6"/>
      <c r="AV1216" s="6"/>
      <c r="AW1216" s="6"/>
      <c r="AX1216" s="6"/>
      <c r="AY1216" s="6"/>
      <c r="AZ1216" s="6"/>
      <c r="BA1216" s="6"/>
      <c r="BB1216" s="6"/>
      <c r="BC1216" s="6"/>
      <c r="BD1216" s="6"/>
      <c r="BE1216" s="6"/>
      <c r="BF1216" s="6"/>
      <c r="BG1216" s="6"/>
      <c r="BH1216" s="6"/>
      <c r="BI1216" s="6"/>
      <c r="BJ1216" s="6"/>
      <c r="BK1216" s="6"/>
      <c r="BL1216" s="6"/>
      <c r="BM1216" s="6"/>
      <c r="BN1216" s="6"/>
      <c r="BO1216" s="6"/>
      <c r="BP1216" s="6"/>
      <c r="BQ1216" s="6"/>
      <c r="BR1216" s="6"/>
      <c r="BS1216" s="6"/>
      <c r="BT1216" s="6"/>
      <c r="BU1216" s="6"/>
      <c r="BV1216" s="6"/>
      <c r="BW1216" s="6"/>
    </row>
    <row r="1217" spans="1:75" s="9" customFormat="1" ht="14.25" x14ac:dyDescent="0.2">
      <c r="A1217" s="10"/>
      <c r="B1217" s="8"/>
      <c r="R1217" s="62"/>
      <c r="S1217" s="6"/>
      <c r="T1217" s="6"/>
      <c r="U1217" s="6"/>
      <c r="V1217" s="6"/>
      <c r="W1217" s="6"/>
      <c r="X1217" s="6"/>
      <c r="Y1217" s="6"/>
      <c r="Z1217" s="6"/>
      <c r="AA1217" s="6"/>
      <c r="AB1217" s="6"/>
      <c r="AC1217" s="6"/>
      <c r="AD1217" s="6"/>
      <c r="AE1217" s="6"/>
      <c r="AF1217" s="6"/>
      <c r="AG1217" s="6"/>
      <c r="AH1217" s="6"/>
      <c r="AI1217" s="6"/>
      <c r="AJ1217" s="6"/>
      <c r="AK1217" s="6"/>
      <c r="AL1217" s="6"/>
      <c r="AM1217" s="6"/>
      <c r="AN1217" s="6"/>
      <c r="AO1217" s="6"/>
      <c r="AP1217" s="6"/>
      <c r="AQ1217" s="6"/>
      <c r="AR1217" s="6"/>
      <c r="AS1217" s="6"/>
      <c r="AT1217" s="6"/>
      <c r="AU1217" s="6"/>
      <c r="AV1217" s="6"/>
      <c r="AW1217" s="6"/>
      <c r="AX1217" s="6"/>
      <c r="AY1217" s="6"/>
      <c r="AZ1217" s="6"/>
      <c r="BA1217" s="6"/>
      <c r="BB1217" s="6"/>
      <c r="BC1217" s="6"/>
      <c r="BD1217" s="6"/>
      <c r="BE1217" s="6"/>
      <c r="BF1217" s="6"/>
      <c r="BG1217" s="6"/>
      <c r="BH1217" s="6"/>
      <c r="BI1217" s="6"/>
      <c r="BJ1217" s="6"/>
      <c r="BK1217" s="6"/>
      <c r="BL1217" s="6"/>
      <c r="BM1217" s="6"/>
      <c r="BN1217" s="6"/>
      <c r="BO1217" s="6"/>
      <c r="BP1217" s="6"/>
      <c r="BQ1217" s="6"/>
      <c r="BR1217" s="6"/>
      <c r="BS1217" s="6"/>
      <c r="BT1217" s="6"/>
      <c r="BU1217" s="6"/>
      <c r="BV1217" s="6"/>
      <c r="BW1217" s="6"/>
    </row>
    <row r="1218" spans="1:75" s="9" customFormat="1" ht="14.25" x14ac:dyDescent="0.2">
      <c r="A1218" s="10"/>
      <c r="B1218" s="8"/>
      <c r="R1218" s="62"/>
      <c r="S1218" s="6"/>
      <c r="T1218" s="6"/>
      <c r="U1218" s="6"/>
      <c r="V1218" s="6"/>
      <c r="W1218" s="6"/>
      <c r="X1218" s="6"/>
      <c r="Y1218" s="6"/>
      <c r="Z1218" s="6"/>
      <c r="AA1218" s="6"/>
      <c r="AB1218" s="6"/>
      <c r="AC1218" s="6"/>
      <c r="AD1218" s="6"/>
      <c r="AE1218" s="6"/>
      <c r="AF1218" s="6"/>
      <c r="AG1218" s="6"/>
      <c r="AH1218" s="6"/>
      <c r="AI1218" s="6"/>
      <c r="AJ1218" s="6"/>
      <c r="AK1218" s="6"/>
      <c r="AL1218" s="6"/>
      <c r="AM1218" s="6"/>
      <c r="AN1218" s="6"/>
      <c r="AO1218" s="6"/>
      <c r="AP1218" s="6"/>
      <c r="AQ1218" s="6"/>
      <c r="AR1218" s="6"/>
      <c r="AS1218" s="6"/>
      <c r="AT1218" s="6"/>
      <c r="AU1218" s="6"/>
      <c r="AV1218" s="6"/>
      <c r="AW1218" s="6"/>
      <c r="AX1218" s="6"/>
      <c r="AY1218" s="6"/>
      <c r="AZ1218" s="6"/>
      <c r="BA1218" s="6"/>
      <c r="BB1218" s="6"/>
      <c r="BC1218" s="6"/>
      <c r="BD1218" s="6"/>
      <c r="BE1218" s="6"/>
      <c r="BF1218" s="6"/>
      <c r="BG1218" s="6"/>
      <c r="BH1218" s="6"/>
      <c r="BI1218" s="6"/>
      <c r="BJ1218" s="6"/>
      <c r="BK1218" s="6"/>
      <c r="BL1218" s="6"/>
      <c r="BM1218" s="6"/>
      <c r="BN1218" s="6"/>
      <c r="BO1218" s="6"/>
      <c r="BP1218" s="6"/>
      <c r="BQ1218" s="6"/>
      <c r="BR1218" s="6"/>
      <c r="BS1218" s="6"/>
      <c r="BT1218" s="6"/>
      <c r="BU1218" s="6"/>
      <c r="BV1218" s="6"/>
      <c r="BW1218" s="6"/>
    </row>
    <row r="1219" spans="1:75" s="9" customFormat="1" ht="14.25" x14ac:dyDescent="0.2">
      <c r="A1219" s="10"/>
      <c r="B1219" s="8"/>
      <c r="R1219" s="62"/>
      <c r="S1219" s="6"/>
      <c r="T1219" s="6"/>
      <c r="U1219" s="6"/>
      <c r="V1219" s="6"/>
      <c r="W1219" s="6"/>
      <c r="X1219" s="6"/>
      <c r="Y1219" s="6"/>
      <c r="Z1219" s="6"/>
      <c r="AA1219" s="6"/>
      <c r="AB1219" s="6"/>
      <c r="AC1219" s="6"/>
      <c r="AD1219" s="6"/>
      <c r="AE1219" s="6"/>
      <c r="AF1219" s="6"/>
      <c r="AG1219" s="6"/>
      <c r="AH1219" s="6"/>
      <c r="AI1219" s="6"/>
      <c r="AJ1219" s="6"/>
      <c r="AK1219" s="6"/>
      <c r="AL1219" s="6"/>
      <c r="AM1219" s="6"/>
      <c r="AN1219" s="6"/>
      <c r="AO1219" s="6"/>
      <c r="AP1219" s="6"/>
      <c r="AQ1219" s="6"/>
      <c r="AR1219" s="6"/>
      <c r="AS1219" s="6"/>
      <c r="AT1219" s="6"/>
      <c r="AU1219" s="6"/>
      <c r="AV1219" s="6"/>
      <c r="AW1219" s="6"/>
      <c r="AX1219" s="6"/>
      <c r="AY1219" s="6"/>
      <c r="AZ1219" s="6"/>
      <c r="BA1219" s="6"/>
      <c r="BB1219" s="6"/>
      <c r="BC1219" s="6"/>
      <c r="BD1219" s="6"/>
      <c r="BE1219" s="6"/>
      <c r="BF1219" s="6"/>
      <c r="BG1219" s="6"/>
      <c r="BH1219" s="6"/>
      <c r="BI1219" s="6"/>
      <c r="BJ1219" s="6"/>
      <c r="BK1219" s="6"/>
      <c r="BL1219" s="6"/>
      <c r="BM1219" s="6"/>
      <c r="BN1219" s="6"/>
      <c r="BO1219" s="6"/>
      <c r="BP1219" s="6"/>
      <c r="BQ1219" s="6"/>
      <c r="BR1219" s="6"/>
      <c r="BS1219" s="6"/>
      <c r="BT1219" s="6"/>
      <c r="BU1219" s="6"/>
      <c r="BV1219" s="6"/>
      <c r="BW1219" s="6"/>
    </row>
    <row r="1220" spans="1:75" s="9" customFormat="1" ht="14.25" x14ac:dyDescent="0.2">
      <c r="A1220" s="10"/>
      <c r="B1220" s="8"/>
      <c r="R1220" s="62"/>
      <c r="S1220" s="6"/>
      <c r="T1220" s="6"/>
      <c r="U1220" s="6"/>
      <c r="V1220" s="6"/>
      <c r="W1220" s="6"/>
      <c r="X1220" s="6"/>
      <c r="Y1220" s="6"/>
      <c r="Z1220" s="6"/>
      <c r="AA1220" s="6"/>
      <c r="AB1220" s="6"/>
      <c r="AC1220" s="6"/>
      <c r="AD1220" s="6"/>
      <c r="AE1220" s="6"/>
      <c r="AF1220" s="6"/>
      <c r="AG1220" s="6"/>
      <c r="AH1220" s="6"/>
      <c r="AI1220" s="6"/>
      <c r="AJ1220" s="6"/>
      <c r="AK1220" s="6"/>
      <c r="AL1220" s="6"/>
      <c r="AM1220" s="6"/>
      <c r="AN1220" s="6"/>
      <c r="AO1220" s="6"/>
      <c r="AP1220" s="6"/>
      <c r="AQ1220" s="6"/>
      <c r="AR1220" s="6"/>
      <c r="AS1220" s="6"/>
      <c r="AT1220" s="6"/>
      <c r="AU1220" s="6"/>
      <c r="AV1220" s="6"/>
      <c r="AW1220" s="6"/>
      <c r="AX1220" s="6"/>
      <c r="AY1220" s="6"/>
      <c r="AZ1220" s="6"/>
      <c r="BA1220" s="6"/>
      <c r="BB1220" s="6"/>
      <c r="BC1220" s="6"/>
      <c r="BD1220" s="6"/>
      <c r="BE1220" s="6"/>
      <c r="BF1220" s="6"/>
      <c r="BG1220" s="6"/>
      <c r="BH1220" s="6"/>
      <c r="BI1220" s="6"/>
      <c r="BJ1220" s="6"/>
      <c r="BK1220" s="6"/>
      <c r="BL1220" s="6"/>
      <c r="BM1220" s="6"/>
      <c r="BN1220" s="6"/>
      <c r="BO1220" s="6"/>
      <c r="BP1220" s="6"/>
      <c r="BQ1220" s="6"/>
      <c r="BR1220" s="6"/>
      <c r="BS1220" s="6"/>
      <c r="BT1220" s="6"/>
      <c r="BU1220" s="6"/>
      <c r="BV1220" s="6"/>
      <c r="BW1220" s="6"/>
    </row>
    <row r="1221" spans="1:75" s="9" customFormat="1" ht="14.25" x14ac:dyDescent="0.2">
      <c r="A1221" s="10"/>
      <c r="B1221" s="8"/>
      <c r="R1221" s="62"/>
      <c r="S1221" s="6"/>
      <c r="T1221" s="6"/>
      <c r="U1221" s="6"/>
      <c r="V1221" s="6"/>
      <c r="W1221" s="6"/>
      <c r="X1221" s="6"/>
      <c r="Y1221" s="6"/>
      <c r="Z1221" s="6"/>
      <c r="AA1221" s="6"/>
      <c r="AB1221" s="6"/>
      <c r="AC1221" s="6"/>
      <c r="AD1221" s="6"/>
      <c r="AE1221" s="6"/>
      <c r="AF1221" s="6"/>
      <c r="AG1221" s="6"/>
      <c r="AH1221" s="6"/>
      <c r="AI1221" s="6"/>
      <c r="AJ1221" s="6"/>
      <c r="AK1221" s="6"/>
      <c r="AL1221" s="6"/>
      <c r="AM1221" s="6"/>
      <c r="AN1221" s="6"/>
      <c r="AO1221" s="6"/>
      <c r="AP1221" s="6"/>
      <c r="AQ1221" s="6"/>
      <c r="AR1221" s="6"/>
      <c r="AS1221" s="6"/>
      <c r="AT1221" s="6"/>
      <c r="AU1221" s="6"/>
      <c r="AV1221" s="6"/>
      <c r="AW1221" s="6"/>
      <c r="AX1221" s="6"/>
      <c r="AY1221" s="6"/>
      <c r="AZ1221" s="6"/>
      <c r="BA1221" s="6"/>
      <c r="BB1221" s="6"/>
      <c r="BC1221" s="6"/>
      <c r="BD1221" s="6"/>
      <c r="BE1221" s="6"/>
      <c r="BF1221" s="6"/>
      <c r="BG1221" s="6"/>
      <c r="BH1221" s="6"/>
      <c r="BI1221" s="6"/>
      <c r="BJ1221" s="6"/>
      <c r="BK1221" s="6"/>
      <c r="BL1221" s="6"/>
      <c r="BM1221" s="6"/>
      <c r="BN1221" s="6"/>
      <c r="BO1221" s="6"/>
      <c r="BP1221" s="6"/>
      <c r="BQ1221" s="6"/>
      <c r="BR1221" s="6"/>
      <c r="BS1221" s="6"/>
      <c r="BT1221" s="6"/>
      <c r="BU1221" s="6"/>
      <c r="BV1221" s="6"/>
      <c r="BW1221" s="6"/>
    </row>
    <row r="1222" spans="1:75" s="9" customFormat="1" ht="14.25" x14ac:dyDescent="0.2">
      <c r="A1222" s="10"/>
      <c r="B1222" s="8"/>
      <c r="R1222" s="62"/>
      <c r="S1222" s="6"/>
      <c r="T1222" s="6"/>
      <c r="U1222" s="6"/>
      <c r="V1222" s="6"/>
      <c r="W1222" s="6"/>
      <c r="X1222" s="6"/>
      <c r="Y1222" s="6"/>
      <c r="Z1222" s="6"/>
      <c r="AA1222" s="6"/>
      <c r="AB1222" s="6"/>
      <c r="AC1222" s="6"/>
      <c r="AD1222" s="6"/>
      <c r="AE1222" s="6"/>
      <c r="AF1222" s="6"/>
      <c r="AG1222" s="6"/>
      <c r="AH1222" s="6"/>
      <c r="AI1222" s="6"/>
      <c r="AJ1222" s="6"/>
      <c r="AK1222" s="6"/>
      <c r="AL1222" s="6"/>
      <c r="AM1222" s="6"/>
      <c r="AN1222" s="6"/>
      <c r="AO1222" s="6"/>
      <c r="AP1222" s="6"/>
      <c r="AQ1222" s="6"/>
      <c r="AR1222" s="6"/>
      <c r="AS1222" s="6"/>
      <c r="AT1222" s="6"/>
      <c r="AU1222" s="6"/>
      <c r="AV1222" s="6"/>
      <c r="AW1222" s="6"/>
      <c r="AX1222" s="6"/>
      <c r="AY1222" s="6"/>
      <c r="AZ1222" s="6"/>
      <c r="BA1222" s="6"/>
      <c r="BB1222" s="6"/>
      <c r="BC1222" s="6"/>
      <c r="BD1222" s="6"/>
      <c r="BE1222" s="6"/>
      <c r="BF1222" s="6"/>
      <c r="BG1222" s="6"/>
      <c r="BH1222" s="6"/>
      <c r="BI1222" s="6"/>
      <c r="BJ1222" s="6"/>
      <c r="BK1222" s="6"/>
      <c r="BL1222" s="6"/>
      <c r="BM1222" s="6"/>
      <c r="BN1222" s="6"/>
      <c r="BO1222" s="6"/>
      <c r="BP1222" s="6"/>
      <c r="BQ1222" s="6"/>
      <c r="BR1222" s="6"/>
      <c r="BS1222" s="6"/>
      <c r="BT1222" s="6"/>
      <c r="BU1222" s="6"/>
      <c r="BV1222" s="6"/>
      <c r="BW1222" s="6"/>
    </row>
    <row r="1223" spans="1:75" s="9" customFormat="1" ht="14.25" x14ac:dyDescent="0.2">
      <c r="A1223" s="10"/>
      <c r="B1223" s="8"/>
      <c r="R1223" s="62"/>
      <c r="S1223" s="6"/>
      <c r="T1223" s="6"/>
      <c r="U1223" s="6"/>
      <c r="V1223" s="6"/>
      <c r="W1223" s="6"/>
      <c r="X1223" s="6"/>
      <c r="Y1223" s="6"/>
      <c r="Z1223" s="6"/>
      <c r="AA1223" s="6"/>
      <c r="AB1223" s="6"/>
      <c r="AC1223" s="6"/>
      <c r="AD1223" s="6"/>
      <c r="AE1223" s="6"/>
      <c r="AF1223" s="6"/>
      <c r="AG1223" s="6"/>
      <c r="AH1223" s="6"/>
      <c r="AI1223" s="6"/>
      <c r="AJ1223" s="6"/>
      <c r="AK1223" s="6"/>
      <c r="AL1223" s="6"/>
      <c r="AM1223" s="6"/>
      <c r="AN1223" s="6"/>
      <c r="AO1223" s="6"/>
      <c r="AP1223" s="6"/>
      <c r="AQ1223" s="6"/>
      <c r="AR1223" s="6"/>
      <c r="AS1223" s="6"/>
      <c r="AT1223" s="6"/>
      <c r="AU1223" s="6"/>
      <c r="AV1223" s="6"/>
      <c r="AW1223" s="6"/>
      <c r="AX1223" s="6"/>
      <c r="AY1223" s="6"/>
      <c r="AZ1223" s="6"/>
      <c r="BA1223" s="6"/>
      <c r="BB1223" s="6"/>
      <c r="BC1223" s="6"/>
      <c r="BD1223" s="6"/>
      <c r="BE1223" s="6"/>
      <c r="BF1223" s="6"/>
      <c r="BG1223" s="6"/>
      <c r="BH1223" s="6"/>
      <c r="BI1223" s="6"/>
      <c r="BJ1223" s="6"/>
      <c r="BK1223" s="6"/>
      <c r="BL1223" s="6"/>
      <c r="BM1223" s="6"/>
      <c r="BN1223" s="6"/>
      <c r="BO1223" s="6"/>
      <c r="BP1223" s="6"/>
      <c r="BQ1223" s="6"/>
      <c r="BR1223" s="6"/>
      <c r="BS1223" s="6"/>
      <c r="BT1223" s="6"/>
      <c r="BU1223" s="6"/>
      <c r="BV1223" s="6"/>
      <c r="BW1223" s="6"/>
    </row>
    <row r="1224" spans="1:75" s="9" customFormat="1" ht="14.25" x14ac:dyDescent="0.2">
      <c r="A1224" s="10"/>
      <c r="B1224" s="8"/>
      <c r="R1224" s="62"/>
      <c r="S1224" s="6"/>
      <c r="T1224" s="6"/>
      <c r="U1224" s="6"/>
      <c r="V1224" s="6"/>
      <c r="W1224" s="6"/>
      <c r="X1224" s="6"/>
      <c r="Y1224" s="6"/>
      <c r="Z1224" s="6"/>
      <c r="AA1224" s="6"/>
      <c r="AB1224" s="6"/>
      <c r="AC1224" s="6"/>
      <c r="AD1224" s="6"/>
      <c r="AE1224" s="6"/>
      <c r="AF1224" s="6"/>
      <c r="AG1224" s="6"/>
      <c r="AH1224" s="6"/>
      <c r="AI1224" s="6"/>
      <c r="AJ1224" s="6"/>
      <c r="AK1224" s="6"/>
      <c r="AL1224" s="6"/>
      <c r="AM1224" s="6"/>
      <c r="AN1224" s="6"/>
      <c r="AO1224" s="6"/>
      <c r="AP1224" s="6"/>
      <c r="AQ1224" s="6"/>
      <c r="AR1224" s="6"/>
      <c r="AS1224" s="6"/>
      <c r="AT1224" s="6"/>
      <c r="AU1224" s="6"/>
      <c r="AV1224" s="6"/>
      <c r="AW1224" s="6"/>
      <c r="AX1224" s="6"/>
      <c r="AY1224" s="6"/>
      <c r="AZ1224" s="6"/>
      <c r="BA1224" s="6"/>
      <c r="BB1224" s="6"/>
      <c r="BC1224" s="6"/>
      <c r="BD1224" s="6"/>
      <c r="BE1224" s="6"/>
      <c r="BF1224" s="6"/>
      <c r="BG1224" s="6"/>
      <c r="BH1224" s="6"/>
      <c r="BI1224" s="6"/>
      <c r="BJ1224" s="6"/>
      <c r="BK1224" s="6"/>
      <c r="BL1224" s="6"/>
      <c r="BM1224" s="6"/>
      <c r="BN1224" s="6"/>
      <c r="BO1224" s="6"/>
      <c r="BP1224" s="6"/>
      <c r="BQ1224" s="6"/>
      <c r="BR1224" s="6"/>
      <c r="BS1224" s="6"/>
      <c r="BT1224" s="6"/>
      <c r="BU1224" s="6"/>
      <c r="BV1224" s="6"/>
      <c r="BW1224" s="6"/>
    </row>
    <row r="1225" spans="1:75" s="9" customFormat="1" ht="14.25" x14ac:dyDescent="0.2">
      <c r="A1225" s="10"/>
      <c r="B1225" s="8"/>
      <c r="R1225" s="62"/>
      <c r="S1225" s="6"/>
      <c r="T1225" s="6"/>
      <c r="U1225" s="6"/>
      <c r="V1225" s="6"/>
      <c r="W1225" s="6"/>
      <c r="X1225" s="6"/>
      <c r="Y1225" s="6"/>
      <c r="Z1225" s="6"/>
      <c r="AA1225" s="6"/>
      <c r="AB1225" s="6"/>
      <c r="AC1225" s="6"/>
      <c r="AD1225" s="6"/>
      <c r="AE1225" s="6"/>
      <c r="AF1225" s="6"/>
      <c r="AG1225" s="6"/>
      <c r="AH1225" s="6"/>
      <c r="AI1225" s="6"/>
      <c r="AJ1225" s="6"/>
      <c r="AK1225" s="6"/>
      <c r="AL1225" s="6"/>
      <c r="AM1225" s="6"/>
      <c r="AN1225" s="6"/>
      <c r="AO1225" s="6"/>
      <c r="AP1225" s="6"/>
      <c r="AQ1225" s="6"/>
      <c r="AR1225" s="6"/>
      <c r="AS1225" s="6"/>
      <c r="AT1225" s="6"/>
      <c r="AU1225" s="6"/>
      <c r="AV1225" s="6"/>
      <c r="AW1225" s="6"/>
      <c r="AX1225" s="6"/>
      <c r="AY1225" s="6"/>
      <c r="AZ1225" s="6"/>
      <c r="BA1225" s="6"/>
      <c r="BB1225" s="6"/>
      <c r="BC1225" s="6"/>
      <c r="BD1225" s="6"/>
      <c r="BE1225" s="6"/>
      <c r="BF1225" s="6"/>
      <c r="BG1225" s="6"/>
      <c r="BH1225" s="6"/>
      <c r="BI1225" s="6"/>
      <c r="BJ1225" s="6"/>
      <c r="BK1225" s="6"/>
      <c r="BL1225" s="6"/>
      <c r="BM1225" s="6"/>
      <c r="BN1225" s="6"/>
      <c r="BO1225" s="6"/>
      <c r="BP1225" s="6"/>
      <c r="BQ1225" s="6"/>
      <c r="BR1225" s="6"/>
      <c r="BS1225" s="6"/>
      <c r="BT1225" s="6"/>
      <c r="BU1225" s="6"/>
      <c r="BV1225" s="6"/>
      <c r="BW1225" s="6"/>
    </row>
    <row r="1226" spans="1:75" s="9" customFormat="1" ht="14.25" x14ac:dyDescent="0.2">
      <c r="A1226" s="10"/>
      <c r="B1226" s="8"/>
      <c r="R1226" s="62"/>
      <c r="S1226" s="6"/>
      <c r="T1226" s="6"/>
      <c r="U1226" s="6"/>
      <c r="V1226" s="6"/>
      <c r="W1226" s="6"/>
      <c r="X1226" s="6"/>
      <c r="Y1226" s="6"/>
      <c r="Z1226" s="6"/>
      <c r="AA1226" s="6"/>
      <c r="AB1226" s="6"/>
      <c r="AC1226" s="6"/>
      <c r="AD1226" s="6"/>
      <c r="AE1226" s="6"/>
      <c r="AF1226" s="6"/>
      <c r="AG1226" s="6"/>
      <c r="AH1226" s="6"/>
      <c r="AI1226" s="6"/>
      <c r="AJ1226" s="6"/>
      <c r="AK1226" s="6"/>
      <c r="AL1226" s="6"/>
      <c r="AM1226" s="6"/>
      <c r="AN1226" s="6"/>
      <c r="AO1226" s="6"/>
      <c r="AP1226" s="6"/>
      <c r="AQ1226" s="6"/>
      <c r="AR1226" s="6"/>
      <c r="AS1226" s="6"/>
      <c r="AT1226" s="6"/>
      <c r="AU1226" s="6"/>
      <c r="AV1226" s="6"/>
      <c r="AW1226" s="6"/>
      <c r="AX1226" s="6"/>
      <c r="AY1226" s="6"/>
      <c r="AZ1226" s="6"/>
      <c r="BA1226" s="6"/>
      <c r="BB1226" s="6"/>
      <c r="BC1226" s="6"/>
      <c r="BD1226" s="6"/>
      <c r="BE1226" s="6"/>
      <c r="BF1226" s="6"/>
      <c r="BG1226" s="6"/>
      <c r="BH1226" s="6"/>
      <c r="BI1226" s="6"/>
      <c r="BJ1226" s="6"/>
      <c r="BK1226" s="6"/>
      <c r="BL1226" s="6"/>
      <c r="BM1226" s="6"/>
      <c r="BN1226" s="6"/>
      <c r="BO1226" s="6"/>
      <c r="BP1226" s="6"/>
      <c r="BQ1226" s="6"/>
      <c r="BR1226" s="6"/>
      <c r="BS1226" s="6"/>
      <c r="BT1226" s="6"/>
      <c r="BU1226" s="6"/>
      <c r="BV1226" s="6"/>
      <c r="BW1226" s="6"/>
    </row>
    <row r="1227" spans="1:75" s="9" customFormat="1" ht="14.25" x14ac:dyDescent="0.2">
      <c r="A1227" s="10"/>
      <c r="B1227" s="8"/>
      <c r="R1227" s="62"/>
      <c r="S1227" s="6"/>
      <c r="T1227" s="6"/>
      <c r="U1227" s="6"/>
      <c r="V1227" s="6"/>
      <c r="W1227" s="6"/>
      <c r="X1227" s="6"/>
      <c r="Y1227" s="6"/>
      <c r="Z1227" s="6"/>
      <c r="AA1227" s="6"/>
      <c r="AB1227" s="6"/>
      <c r="AC1227" s="6"/>
      <c r="AD1227" s="6"/>
      <c r="AE1227" s="6"/>
      <c r="AF1227" s="6"/>
      <c r="AG1227" s="6"/>
      <c r="AH1227" s="6"/>
      <c r="AI1227" s="6"/>
      <c r="AJ1227" s="6"/>
      <c r="AK1227" s="6"/>
      <c r="AL1227" s="6"/>
      <c r="AM1227" s="6"/>
      <c r="AN1227" s="6"/>
      <c r="AO1227" s="6"/>
      <c r="AP1227" s="6"/>
      <c r="AQ1227" s="6"/>
      <c r="AR1227" s="6"/>
      <c r="AS1227" s="6"/>
      <c r="AT1227" s="6"/>
      <c r="AU1227" s="6"/>
      <c r="AV1227" s="6"/>
      <c r="AW1227" s="6"/>
      <c r="AX1227" s="6"/>
      <c r="AY1227" s="6"/>
      <c r="AZ1227" s="6"/>
      <c r="BA1227" s="6"/>
      <c r="BB1227" s="6"/>
      <c r="BC1227" s="6"/>
      <c r="BD1227" s="6"/>
      <c r="BE1227" s="6"/>
      <c r="BF1227" s="6"/>
      <c r="BG1227" s="6"/>
      <c r="BH1227" s="6"/>
      <c r="BI1227" s="6"/>
      <c r="BJ1227" s="6"/>
      <c r="BK1227" s="6"/>
      <c r="BL1227" s="6"/>
      <c r="BM1227" s="6"/>
      <c r="BN1227" s="6"/>
      <c r="BO1227" s="6"/>
      <c r="BP1227" s="6"/>
      <c r="BQ1227" s="6"/>
      <c r="BR1227" s="6"/>
      <c r="BS1227" s="6"/>
      <c r="BT1227" s="6"/>
      <c r="BU1227" s="6"/>
      <c r="BV1227" s="6"/>
      <c r="BW1227" s="6"/>
    </row>
    <row r="1228" spans="1:75" s="9" customFormat="1" ht="14.25" x14ac:dyDescent="0.2">
      <c r="A1228" s="10"/>
      <c r="B1228" s="8"/>
      <c r="R1228" s="62"/>
      <c r="S1228" s="6"/>
      <c r="T1228" s="6"/>
      <c r="U1228" s="6"/>
      <c r="V1228" s="6"/>
      <c r="W1228" s="6"/>
      <c r="X1228" s="6"/>
      <c r="Y1228" s="6"/>
      <c r="Z1228" s="6"/>
      <c r="AA1228" s="6"/>
      <c r="AB1228" s="6"/>
      <c r="AC1228" s="6"/>
      <c r="AD1228" s="6"/>
      <c r="AE1228" s="6"/>
      <c r="AF1228" s="6"/>
      <c r="AG1228" s="6"/>
      <c r="AH1228" s="6"/>
      <c r="AI1228" s="6"/>
      <c r="AJ1228" s="6"/>
      <c r="AK1228" s="6"/>
      <c r="AL1228" s="6"/>
      <c r="AM1228" s="6"/>
      <c r="AN1228" s="6"/>
      <c r="AO1228" s="6"/>
      <c r="AP1228" s="6"/>
      <c r="AQ1228" s="6"/>
      <c r="AR1228" s="6"/>
      <c r="AS1228" s="6"/>
      <c r="AT1228" s="6"/>
      <c r="AU1228" s="6"/>
      <c r="AV1228" s="6"/>
      <c r="AW1228" s="6"/>
      <c r="AX1228" s="6"/>
      <c r="AY1228" s="6"/>
      <c r="AZ1228" s="6"/>
      <c r="BA1228" s="6"/>
      <c r="BB1228" s="6"/>
      <c r="BC1228" s="6"/>
      <c r="BD1228" s="6"/>
      <c r="BE1228" s="6"/>
      <c r="BF1228" s="6"/>
      <c r="BG1228" s="6"/>
      <c r="BH1228" s="6"/>
      <c r="BI1228" s="6"/>
      <c r="BJ1228" s="6"/>
      <c r="BK1228" s="6"/>
      <c r="BL1228" s="6"/>
      <c r="BM1228" s="6"/>
      <c r="BN1228" s="6"/>
      <c r="BO1228" s="6"/>
      <c r="BP1228" s="6"/>
      <c r="BQ1228" s="6"/>
      <c r="BR1228" s="6"/>
      <c r="BS1228" s="6"/>
      <c r="BT1228" s="6"/>
      <c r="BU1228" s="6"/>
      <c r="BV1228" s="6"/>
      <c r="BW1228" s="6"/>
    </row>
    <row r="1229" spans="1:75" s="9" customFormat="1" ht="14.25" x14ac:dyDescent="0.2">
      <c r="A1229" s="10"/>
      <c r="B1229" s="8"/>
      <c r="R1229" s="62"/>
      <c r="S1229" s="6"/>
      <c r="T1229" s="6"/>
      <c r="U1229" s="6"/>
      <c r="V1229" s="6"/>
      <c r="W1229" s="6"/>
      <c r="X1229" s="6"/>
      <c r="Y1229" s="6"/>
      <c r="Z1229" s="6"/>
      <c r="AA1229" s="6"/>
      <c r="AB1229" s="6"/>
      <c r="AC1229" s="6"/>
      <c r="AD1229" s="6"/>
      <c r="AE1229" s="6"/>
      <c r="AF1229" s="6"/>
      <c r="AG1229" s="6"/>
      <c r="AH1229" s="6"/>
      <c r="AI1229" s="6"/>
      <c r="AJ1229" s="6"/>
      <c r="AK1229" s="6"/>
      <c r="AL1229" s="6"/>
      <c r="AM1229" s="6"/>
      <c r="AN1229" s="6"/>
      <c r="AO1229" s="6"/>
      <c r="AP1229" s="6"/>
      <c r="AQ1229" s="6"/>
      <c r="AR1229" s="6"/>
      <c r="AS1229" s="6"/>
      <c r="AT1229" s="6"/>
      <c r="AU1229" s="6"/>
      <c r="AV1229" s="6"/>
      <c r="AW1229" s="6"/>
      <c r="AX1229" s="6"/>
      <c r="AY1229" s="6"/>
      <c r="AZ1229" s="6"/>
      <c r="BA1229" s="6"/>
      <c r="BB1229" s="6"/>
      <c r="BC1229" s="6"/>
      <c r="BD1229" s="6"/>
      <c r="BE1229" s="6"/>
      <c r="BF1229" s="6"/>
      <c r="BG1229" s="6"/>
      <c r="BH1229" s="6"/>
      <c r="BI1229" s="6"/>
      <c r="BJ1229" s="6"/>
      <c r="BK1229" s="6"/>
      <c r="BL1229" s="6"/>
      <c r="BM1229" s="6"/>
      <c r="BN1229" s="6"/>
      <c r="BO1229" s="6"/>
      <c r="BP1229" s="6"/>
      <c r="BQ1229" s="6"/>
      <c r="BR1229" s="6"/>
      <c r="BS1229" s="6"/>
      <c r="BT1229" s="6"/>
      <c r="BU1229" s="6"/>
      <c r="BV1229" s="6"/>
      <c r="BW1229" s="6"/>
    </row>
    <row r="1230" spans="1:75" s="9" customFormat="1" ht="14.25" x14ac:dyDescent="0.2">
      <c r="A1230" s="10"/>
      <c r="B1230" s="8"/>
      <c r="R1230" s="62"/>
      <c r="S1230" s="6"/>
      <c r="T1230" s="6"/>
      <c r="U1230" s="6"/>
      <c r="V1230" s="6"/>
      <c r="W1230" s="6"/>
      <c r="X1230" s="6"/>
      <c r="Y1230" s="6"/>
      <c r="Z1230" s="6"/>
      <c r="AA1230" s="6"/>
      <c r="AB1230" s="6"/>
      <c r="AC1230" s="6"/>
      <c r="AD1230" s="6"/>
      <c r="AE1230" s="6"/>
      <c r="AF1230" s="6"/>
      <c r="AG1230" s="6"/>
      <c r="AH1230" s="6"/>
      <c r="AI1230" s="6"/>
      <c r="AJ1230" s="6"/>
      <c r="AK1230" s="6"/>
      <c r="AL1230" s="6"/>
      <c r="AM1230" s="6"/>
      <c r="AN1230" s="6"/>
      <c r="AO1230" s="6"/>
      <c r="AP1230" s="6"/>
      <c r="AQ1230" s="6"/>
      <c r="AR1230" s="6"/>
      <c r="AS1230" s="6"/>
      <c r="AT1230" s="6"/>
      <c r="AU1230" s="6"/>
      <c r="AV1230" s="6"/>
      <c r="AW1230" s="6"/>
      <c r="AX1230" s="6"/>
      <c r="AY1230" s="6"/>
      <c r="AZ1230" s="6"/>
      <c r="BA1230" s="6"/>
      <c r="BB1230" s="6"/>
      <c r="BC1230" s="6"/>
      <c r="BD1230" s="6"/>
      <c r="BE1230" s="6"/>
      <c r="BF1230" s="6"/>
      <c r="BG1230" s="6"/>
      <c r="BH1230" s="6"/>
      <c r="BI1230" s="6"/>
      <c r="BJ1230" s="6"/>
      <c r="BK1230" s="6"/>
      <c r="BL1230" s="6"/>
      <c r="BM1230" s="6"/>
      <c r="BN1230" s="6"/>
      <c r="BO1230" s="6"/>
      <c r="BP1230" s="6"/>
      <c r="BQ1230" s="6"/>
      <c r="BR1230" s="6"/>
      <c r="BS1230" s="6"/>
      <c r="BT1230" s="6"/>
      <c r="BU1230" s="6"/>
      <c r="BV1230" s="6"/>
      <c r="BW1230" s="6"/>
    </row>
    <row r="1231" spans="1:75" s="9" customFormat="1" ht="14.25" x14ac:dyDescent="0.2">
      <c r="A1231" s="10"/>
      <c r="B1231" s="8"/>
      <c r="R1231" s="62"/>
      <c r="S1231" s="6"/>
      <c r="T1231" s="6"/>
      <c r="U1231" s="6"/>
      <c r="V1231" s="6"/>
      <c r="W1231" s="6"/>
      <c r="X1231" s="6"/>
      <c r="Y1231" s="6"/>
      <c r="Z1231" s="6"/>
      <c r="AA1231" s="6"/>
      <c r="AB1231" s="6"/>
      <c r="AC1231" s="6"/>
      <c r="AD1231" s="6"/>
      <c r="AE1231" s="6"/>
      <c r="AF1231" s="6"/>
      <c r="AG1231" s="6"/>
      <c r="AH1231" s="6"/>
      <c r="AI1231" s="6"/>
      <c r="AJ1231" s="6"/>
      <c r="AK1231" s="6"/>
      <c r="AL1231" s="6"/>
      <c r="AM1231" s="6"/>
      <c r="AN1231" s="6"/>
      <c r="AO1231" s="6"/>
      <c r="AP1231" s="6"/>
      <c r="AQ1231" s="6"/>
      <c r="AR1231" s="6"/>
      <c r="AS1231" s="6"/>
      <c r="AT1231" s="6"/>
      <c r="AU1231" s="6"/>
      <c r="AV1231" s="6"/>
      <c r="AW1231" s="6"/>
      <c r="AX1231" s="6"/>
      <c r="AY1231" s="6"/>
      <c r="AZ1231" s="6"/>
      <c r="BA1231" s="6"/>
      <c r="BB1231" s="6"/>
      <c r="BC1231" s="6"/>
      <c r="BD1231" s="6"/>
      <c r="BE1231" s="6"/>
      <c r="BF1231" s="6"/>
      <c r="BG1231" s="6"/>
      <c r="BH1231" s="6"/>
      <c r="BI1231" s="6"/>
      <c r="BJ1231" s="6"/>
      <c r="BK1231" s="6"/>
      <c r="BL1231" s="6"/>
      <c r="BM1231" s="6"/>
      <c r="BN1231" s="6"/>
      <c r="BO1231" s="6"/>
      <c r="BP1231" s="6"/>
      <c r="BQ1231" s="6"/>
      <c r="BR1231" s="6"/>
      <c r="BS1231" s="6"/>
      <c r="BT1231" s="6"/>
      <c r="BU1231" s="6"/>
      <c r="BV1231" s="6"/>
      <c r="BW1231" s="6"/>
    </row>
    <row r="1232" spans="1:75" s="9" customFormat="1" ht="14.25" x14ac:dyDescent="0.2">
      <c r="A1232" s="10"/>
      <c r="B1232" s="8"/>
      <c r="R1232" s="62"/>
      <c r="S1232" s="6"/>
      <c r="T1232" s="6"/>
      <c r="U1232" s="6"/>
      <c r="V1232" s="6"/>
      <c r="W1232" s="6"/>
      <c r="X1232" s="6"/>
      <c r="Y1232" s="6"/>
      <c r="Z1232" s="6"/>
      <c r="AA1232" s="6"/>
      <c r="AB1232" s="6"/>
      <c r="AC1232" s="6"/>
      <c r="AD1232" s="6"/>
      <c r="AE1232" s="6"/>
      <c r="AF1232" s="6"/>
      <c r="AG1232" s="6"/>
      <c r="AH1232" s="6"/>
      <c r="AI1232" s="6"/>
      <c r="AJ1232" s="6"/>
      <c r="AK1232" s="6"/>
      <c r="AL1232" s="6"/>
      <c r="AM1232" s="6"/>
      <c r="AN1232" s="6"/>
      <c r="AO1232" s="6"/>
      <c r="AP1232" s="6"/>
      <c r="AQ1232" s="6"/>
      <c r="AR1232" s="6"/>
      <c r="AS1232" s="6"/>
      <c r="AT1232" s="6"/>
      <c r="AU1232" s="6"/>
      <c r="AV1232" s="6"/>
      <c r="AW1232" s="6"/>
      <c r="AX1232" s="6"/>
      <c r="AY1232" s="6"/>
      <c r="AZ1232" s="6"/>
      <c r="BA1232" s="6"/>
      <c r="BB1232" s="6"/>
      <c r="BC1232" s="6"/>
      <c r="BD1232" s="6"/>
      <c r="BE1232" s="6"/>
      <c r="BF1232" s="6"/>
      <c r="BG1232" s="6"/>
      <c r="BH1232" s="6"/>
      <c r="BI1232" s="6"/>
      <c r="BJ1232" s="6"/>
      <c r="BK1232" s="6"/>
      <c r="BL1232" s="6"/>
      <c r="BM1232" s="6"/>
      <c r="BN1232" s="6"/>
      <c r="BO1232" s="6"/>
      <c r="BP1232" s="6"/>
      <c r="BQ1232" s="6"/>
      <c r="BR1232" s="6"/>
      <c r="BS1232" s="6"/>
      <c r="BT1232" s="6"/>
      <c r="BU1232" s="6"/>
      <c r="BV1232" s="6"/>
      <c r="BW1232" s="6"/>
    </row>
    <row r="1233" spans="1:75" s="9" customFormat="1" ht="14.25" x14ac:dyDescent="0.2">
      <c r="A1233" s="10"/>
      <c r="B1233" s="8"/>
      <c r="R1233" s="62"/>
      <c r="S1233" s="6"/>
      <c r="T1233" s="6"/>
      <c r="U1233" s="6"/>
      <c r="V1233" s="6"/>
      <c r="W1233" s="6"/>
      <c r="X1233" s="6"/>
      <c r="Y1233" s="6"/>
      <c r="Z1233" s="6"/>
      <c r="AA1233" s="6"/>
      <c r="AB1233" s="6"/>
      <c r="AC1233" s="6"/>
      <c r="AD1233" s="6"/>
      <c r="AE1233" s="6"/>
      <c r="AF1233" s="6"/>
      <c r="AG1233" s="6"/>
      <c r="AH1233" s="6"/>
      <c r="AI1233" s="6"/>
      <c r="AJ1233" s="6"/>
      <c r="AK1233" s="6"/>
      <c r="AL1233" s="6"/>
      <c r="AM1233" s="6"/>
      <c r="AN1233" s="6"/>
      <c r="AO1233" s="6"/>
      <c r="AP1233" s="6"/>
      <c r="AQ1233" s="6"/>
      <c r="AR1233" s="6"/>
      <c r="AS1233" s="6"/>
      <c r="AT1233" s="6"/>
      <c r="AU1233" s="6"/>
      <c r="AV1233" s="6"/>
      <c r="AW1233" s="6"/>
      <c r="AX1233" s="6"/>
      <c r="AY1233" s="6"/>
      <c r="AZ1233" s="6"/>
      <c r="BA1233" s="6"/>
      <c r="BB1233" s="6"/>
      <c r="BC1233" s="6"/>
      <c r="BD1233" s="6"/>
      <c r="BE1233" s="6"/>
      <c r="BF1233" s="6"/>
      <c r="BG1233" s="6"/>
      <c r="BH1233" s="6"/>
      <c r="BI1233" s="6"/>
      <c r="BJ1233" s="6"/>
      <c r="BK1233" s="6"/>
      <c r="BL1233" s="6"/>
      <c r="BM1233" s="6"/>
      <c r="BN1233" s="6"/>
      <c r="BO1233" s="6"/>
      <c r="BP1233" s="6"/>
      <c r="BQ1233" s="6"/>
      <c r="BR1233" s="6"/>
      <c r="BS1233" s="6"/>
      <c r="BT1233" s="6"/>
      <c r="BU1233" s="6"/>
      <c r="BV1233" s="6"/>
      <c r="BW1233" s="6"/>
    </row>
    <row r="1234" spans="1:75" s="9" customFormat="1" ht="14.25" x14ac:dyDescent="0.2">
      <c r="A1234" s="10"/>
      <c r="B1234" s="8"/>
      <c r="R1234" s="62"/>
      <c r="S1234" s="6"/>
      <c r="T1234" s="6"/>
      <c r="U1234" s="6"/>
      <c r="V1234" s="6"/>
      <c r="W1234" s="6"/>
      <c r="X1234" s="6"/>
      <c r="Y1234" s="6"/>
      <c r="Z1234" s="6"/>
      <c r="AA1234" s="6"/>
      <c r="AB1234" s="6"/>
      <c r="AC1234" s="6"/>
      <c r="AD1234" s="6"/>
      <c r="AE1234" s="6"/>
      <c r="AF1234" s="6"/>
      <c r="AG1234" s="6"/>
      <c r="AH1234" s="6"/>
      <c r="AI1234" s="6"/>
      <c r="AJ1234" s="6"/>
      <c r="AK1234" s="6"/>
      <c r="AL1234" s="6"/>
      <c r="AM1234" s="6"/>
      <c r="AN1234" s="6"/>
      <c r="AO1234" s="6"/>
      <c r="AP1234" s="6"/>
      <c r="AQ1234" s="6"/>
      <c r="AR1234" s="6"/>
      <c r="AS1234" s="6"/>
      <c r="AT1234" s="6"/>
      <c r="AU1234" s="6"/>
      <c r="AV1234" s="6"/>
      <c r="AW1234" s="6"/>
      <c r="AX1234" s="6"/>
      <c r="AY1234" s="6"/>
      <c r="AZ1234" s="6"/>
      <c r="BA1234" s="6"/>
      <c r="BB1234" s="6"/>
      <c r="BC1234" s="6"/>
      <c r="BD1234" s="6"/>
      <c r="BE1234" s="6"/>
      <c r="BF1234" s="6"/>
      <c r="BG1234" s="6"/>
      <c r="BH1234" s="6"/>
      <c r="BI1234" s="6"/>
      <c r="BJ1234" s="6"/>
      <c r="BK1234" s="6"/>
      <c r="BL1234" s="6"/>
      <c r="BM1234" s="6"/>
      <c r="BN1234" s="6"/>
      <c r="BO1234" s="6"/>
      <c r="BP1234" s="6"/>
      <c r="BQ1234" s="6"/>
      <c r="BR1234" s="6"/>
      <c r="BS1234" s="6"/>
      <c r="BT1234" s="6"/>
      <c r="BU1234" s="6"/>
      <c r="BV1234" s="6"/>
      <c r="BW1234" s="6"/>
    </row>
    <row r="1235" spans="1:75" s="9" customFormat="1" ht="14.25" x14ac:dyDescent="0.2">
      <c r="A1235" s="10"/>
      <c r="B1235" s="8"/>
      <c r="R1235" s="62"/>
      <c r="S1235" s="6"/>
      <c r="T1235" s="6"/>
      <c r="U1235" s="6"/>
      <c r="V1235" s="6"/>
      <c r="W1235" s="6"/>
      <c r="X1235" s="6"/>
      <c r="Y1235" s="6"/>
      <c r="Z1235" s="6"/>
      <c r="AA1235" s="6"/>
      <c r="AB1235" s="6"/>
      <c r="AC1235" s="6"/>
      <c r="AD1235" s="6"/>
      <c r="AE1235" s="6"/>
      <c r="AF1235" s="6"/>
      <c r="AG1235" s="6"/>
      <c r="AH1235" s="6"/>
      <c r="AI1235" s="6"/>
      <c r="AJ1235" s="6"/>
      <c r="AK1235" s="6"/>
      <c r="AL1235" s="6"/>
      <c r="AM1235" s="6"/>
      <c r="AN1235" s="6"/>
      <c r="AO1235" s="6"/>
      <c r="AP1235" s="6"/>
      <c r="AQ1235" s="6"/>
      <c r="AR1235" s="6"/>
      <c r="AS1235" s="6"/>
      <c r="AT1235" s="6"/>
      <c r="AU1235" s="6"/>
      <c r="AV1235" s="6"/>
      <c r="AW1235" s="6"/>
      <c r="AX1235" s="6"/>
      <c r="AY1235" s="6"/>
      <c r="AZ1235" s="6"/>
      <c r="BA1235" s="6"/>
      <c r="BB1235" s="6"/>
      <c r="BC1235" s="6"/>
      <c r="BD1235" s="6"/>
      <c r="BE1235" s="6"/>
      <c r="BF1235" s="6"/>
      <c r="BG1235" s="6"/>
      <c r="BH1235" s="6"/>
      <c r="BI1235" s="6"/>
      <c r="BJ1235" s="6"/>
      <c r="BK1235" s="6"/>
      <c r="BL1235" s="6"/>
      <c r="BM1235" s="6"/>
      <c r="BN1235" s="6"/>
      <c r="BO1235" s="6"/>
      <c r="BP1235" s="6"/>
      <c r="BQ1235" s="6"/>
      <c r="BR1235" s="6"/>
      <c r="BS1235" s="6"/>
      <c r="BT1235" s="6"/>
      <c r="BU1235" s="6"/>
      <c r="BV1235" s="6"/>
      <c r="BW1235" s="6"/>
    </row>
    <row r="1236" spans="1:75" s="9" customFormat="1" ht="14.25" x14ac:dyDescent="0.2">
      <c r="A1236" s="10"/>
      <c r="B1236" s="8"/>
      <c r="R1236" s="62"/>
      <c r="S1236" s="6"/>
      <c r="T1236" s="6"/>
      <c r="U1236" s="6"/>
      <c r="V1236" s="6"/>
      <c r="W1236" s="6"/>
      <c r="X1236" s="6"/>
      <c r="Y1236" s="6"/>
      <c r="Z1236" s="6"/>
      <c r="AA1236" s="6"/>
      <c r="AB1236" s="6"/>
      <c r="AC1236" s="6"/>
      <c r="AD1236" s="6"/>
      <c r="AE1236" s="6"/>
      <c r="AF1236" s="6"/>
      <c r="AG1236" s="6"/>
      <c r="AH1236" s="6"/>
      <c r="AI1236" s="6"/>
      <c r="AJ1236" s="6"/>
      <c r="AK1236" s="6"/>
      <c r="AL1236" s="6"/>
      <c r="AM1236" s="6"/>
      <c r="AN1236" s="6"/>
      <c r="AO1236" s="6"/>
      <c r="AP1236" s="6"/>
      <c r="AQ1236" s="6"/>
      <c r="AR1236" s="6"/>
      <c r="AS1236" s="6"/>
      <c r="AT1236" s="6"/>
      <c r="AU1236" s="6"/>
      <c r="AV1236" s="6"/>
      <c r="AW1236" s="6"/>
      <c r="AX1236" s="6"/>
      <c r="AY1236" s="6"/>
      <c r="AZ1236" s="6"/>
      <c r="BA1236" s="6"/>
      <c r="BB1236" s="6"/>
      <c r="BC1236" s="6"/>
      <c r="BD1236" s="6"/>
      <c r="BE1236" s="6"/>
      <c r="BF1236" s="6"/>
      <c r="BG1236" s="6"/>
      <c r="BH1236" s="6"/>
      <c r="BI1236" s="6"/>
      <c r="BJ1236" s="6"/>
      <c r="BK1236" s="6"/>
      <c r="BL1236" s="6"/>
      <c r="BM1236" s="6"/>
      <c r="BN1236" s="6"/>
      <c r="BO1236" s="6"/>
      <c r="BP1236" s="6"/>
      <c r="BQ1236" s="6"/>
      <c r="BR1236" s="6"/>
      <c r="BS1236" s="6"/>
      <c r="BT1236" s="6"/>
      <c r="BU1236" s="6"/>
      <c r="BV1236" s="6"/>
      <c r="BW1236" s="6"/>
    </row>
    <row r="1237" spans="1:75" s="9" customFormat="1" ht="14.25" x14ac:dyDescent="0.2">
      <c r="A1237" s="10"/>
      <c r="B1237" s="8"/>
      <c r="R1237" s="62"/>
      <c r="S1237" s="6"/>
      <c r="T1237" s="6"/>
      <c r="U1237" s="6"/>
      <c r="V1237" s="6"/>
      <c r="W1237" s="6"/>
      <c r="X1237" s="6"/>
      <c r="Y1237" s="6"/>
      <c r="Z1237" s="6"/>
      <c r="AA1237" s="6"/>
      <c r="AB1237" s="6"/>
      <c r="AC1237" s="6"/>
      <c r="AD1237" s="6"/>
      <c r="AE1237" s="6"/>
      <c r="AF1237" s="6"/>
      <c r="AG1237" s="6"/>
      <c r="AH1237" s="6"/>
      <c r="AI1237" s="6"/>
      <c r="AJ1237" s="6"/>
      <c r="AK1237" s="6"/>
      <c r="AL1237" s="6"/>
      <c r="AM1237" s="6"/>
      <c r="AN1237" s="6"/>
      <c r="AO1237" s="6"/>
      <c r="AP1237" s="6"/>
      <c r="AQ1237" s="6"/>
      <c r="AR1237" s="6"/>
      <c r="AS1237" s="6"/>
      <c r="AT1237" s="6"/>
      <c r="AU1237" s="6"/>
      <c r="AV1237" s="6"/>
      <c r="AW1237" s="6"/>
      <c r="AX1237" s="6"/>
      <c r="AY1237" s="6"/>
      <c r="AZ1237" s="6"/>
      <c r="BA1237" s="6"/>
      <c r="BB1237" s="6"/>
      <c r="BC1237" s="6"/>
      <c r="BD1237" s="6"/>
      <c r="BE1237" s="6"/>
      <c r="BF1237" s="6"/>
      <c r="BG1237" s="6"/>
      <c r="BH1237" s="6"/>
      <c r="BI1237" s="6"/>
      <c r="BJ1237" s="6"/>
      <c r="BK1237" s="6"/>
      <c r="BL1237" s="6"/>
      <c r="BM1237" s="6"/>
      <c r="BN1237" s="6"/>
      <c r="BO1237" s="6"/>
      <c r="BP1237" s="6"/>
      <c r="BQ1237" s="6"/>
      <c r="BR1237" s="6"/>
      <c r="BS1237" s="6"/>
      <c r="BT1237" s="6"/>
      <c r="BU1237" s="6"/>
      <c r="BV1237" s="6"/>
      <c r="BW1237" s="6"/>
    </row>
    <row r="1238" spans="1:75" s="9" customFormat="1" ht="14.25" x14ac:dyDescent="0.2">
      <c r="A1238" s="10"/>
      <c r="B1238" s="8"/>
      <c r="R1238" s="62"/>
      <c r="S1238" s="6"/>
      <c r="T1238" s="6"/>
      <c r="U1238" s="6"/>
      <c r="V1238" s="6"/>
      <c r="W1238" s="6"/>
      <c r="X1238" s="6"/>
      <c r="Y1238" s="6"/>
      <c r="Z1238" s="6"/>
      <c r="AA1238" s="6"/>
      <c r="AB1238" s="6"/>
      <c r="AC1238" s="6"/>
      <c r="AD1238" s="6"/>
      <c r="AE1238" s="6"/>
      <c r="AF1238" s="6"/>
      <c r="AG1238" s="6"/>
      <c r="AH1238" s="6"/>
      <c r="AI1238" s="6"/>
      <c r="AJ1238" s="6"/>
      <c r="AK1238" s="6"/>
      <c r="AL1238" s="6"/>
      <c r="AM1238" s="6"/>
      <c r="AN1238" s="6"/>
      <c r="AO1238" s="6"/>
      <c r="AP1238" s="6"/>
      <c r="AQ1238" s="6"/>
      <c r="AR1238" s="6"/>
      <c r="AS1238" s="6"/>
      <c r="AT1238" s="6"/>
      <c r="AU1238" s="6"/>
      <c r="AV1238" s="6"/>
      <c r="AW1238" s="6"/>
      <c r="AX1238" s="6"/>
      <c r="AY1238" s="6"/>
      <c r="AZ1238" s="6"/>
      <c r="BA1238" s="6"/>
      <c r="BB1238" s="6"/>
      <c r="BC1238" s="6"/>
      <c r="BD1238" s="6"/>
      <c r="BE1238" s="6"/>
      <c r="BF1238" s="6"/>
      <c r="BG1238" s="6"/>
      <c r="BH1238" s="6"/>
      <c r="BI1238" s="6"/>
      <c r="BJ1238" s="6"/>
      <c r="BK1238" s="6"/>
      <c r="BL1238" s="6"/>
      <c r="BM1238" s="6"/>
      <c r="BN1238" s="6"/>
      <c r="BO1238" s="6"/>
      <c r="BP1238" s="6"/>
      <c r="BQ1238" s="6"/>
      <c r="BR1238" s="6"/>
      <c r="BS1238" s="6"/>
      <c r="BT1238" s="6"/>
      <c r="BU1238" s="6"/>
      <c r="BV1238" s="6"/>
      <c r="BW1238" s="6"/>
    </row>
    <row r="1239" spans="1:75" s="9" customFormat="1" ht="14.25" x14ac:dyDescent="0.2">
      <c r="A1239" s="10"/>
      <c r="B1239" s="8"/>
      <c r="R1239" s="62"/>
      <c r="S1239" s="6"/>
      <c r="T1239" s="6"/>
      <c r="U1239" s="6"/>
      <c r="V1239" s="6"/>
      <c r="W1239" s="6"/>
      <c r="X1239" s="6"/>
      <c r="Y1239" s="6"/>
      <c r="Z1239" s="6"/>
      <c r="AA1239" s="6"/>
      <c r="AB1239" s="6"/>
      <c r="AC1239" s="6"/>
      <c r="AD1239" s="6"/>
      <c r="AE1239" s="6"/>
      <c r="AF1239" s="6"/>
      <c r="AG1239" s="6"/>
      <c r="AH1239" s="6"/>
      <c r="AI1239" s="6"/>
      <c r="AJ1239" s="6"/>
      <c r="AK1239" s="6"/>
      <c r="AL1239" s="6"/>
      <c r="AM1239" s="6"/>
      <c r="AN1239" s="6"/>
      <c r="AO1239" s="6"/>
      <c r="AP1239" s="6"/>
      <c r="AQ1239" s="6"/>
      <c r="AR1239" s="6"/>
      <c r="AS1239" s="6"/>
      <c r="AT1239" s="6"/>
      <c r="AU1239" s="6"/>
      <c r="AV1239" s="6"/>
      <c r="AW1239" s="6"/>
      <c r="AX1239" s="6"/>
      <c r="AY1239" s="6"/>
      <c r="AZ1239" s="6"/>
      <c r="BA1239" s="6"/>
      <c r="BB1239" s="6"/>
      <c r="BC1239" s="6"/>
      <c r="BD1239" s="6"/>
      <c r="BE1239" s="6"/>
      <c r="BF1239" s="6"/>
      <c r="BG1239" s="6"/>
      <c r="BH1239" s="6"/>
      <c r="BI1239" s="6"/>
      <c r="BJ1239" s="6"/>
      <c r="BK1239" s="6"/>
      <c r="BL1239" s="6"/>
      <c r="BM1239" s="6"/>
      <c r="BN1239" s="6"/>
      <c r="BO1239" s="6"/>
      <c r="BP1239" s="6"/>
      <c r="BQ1239" s="6"/>
      <c r="BR1239" s="6"/>
      <c r="BS1239" s="6"/>
      <c r="BT1239" s="6"/>
      <c r="BU1239" s="6"/>
      <c r="BV1239" s="6"/>
      <c r="BW1239" s="6"/>
    </row>
    <row r="1240" spans="1:75" s="9" customFormat="1" ht="14.25" x14ac:dyDescent="0.2">
      <c r="A1240" s="10"/>
      <c r="B1240" s="8"/>
      <c r="R1240" s="62"/>
      <c r="S1240" s="6"/>
      <c r="T1240" s="6"/>
      <c r="U1240" s="6"/>
      <c r="V1240" s="6"/>
      <c r="W1240" s="6"/>
      <c r="X1240" s="6"/>
      <c r="Y1240" s="6"/>
      <c r="Z1240" s="6"/>
      <c r="AA1240" s="6"/>
      <c r="AB1240" s="6"/>
      <c r="AC1240" s="6"/>
      <c r="AD1240" s="6"/>
      <c r="AE1240" s="6"/>
      <c r="AF1240" s="6"/>
      <c r="AG1240" s="6"/>
      <c r="AH1240" s="6"/>
      <c r="AI1240" s="6"/>
      <c r="AJ1240" s="6"/>
      <c r="AK1240" s="6"/>
      <c r="AL1240" s="6"/>
      <c r="AM1240" s="6"/>
      <c r="AN1240" s="6"/>
      <c r="AO1240" s="6"/>
      <c r="AP1240" s="6"/>
      <c r="AQ1240" s="6"/>
      <c r="AR1240" s="6"/>
      <c r="AS1240" s="6"/>
      <c r="AT1240" s="6"/>
      <c r="AU1240" s="6"/>
      <c r="AV1240" s="6"/>
      <c r="AW1240" s="6"/>
      <c r="AX1240" s="6"/>
      <c r="AY1240" s="6"/>
      <c r="AZ1240" s="6"/>
      <c r="BA1240" s="6"/>
      <c r="BB1240" s="6"/>
      <c r="BC1240" s="6"/>
      <c r="BD1240" s="6"/>
      <c r="BE1240" s="6"/>
      <c r="BF1240" s="6"/>
      <c r="BG1240" s="6"/>
      <c r="BH1240" s="6"/>
      <c r="BI1240" s="6"/>
      <c r="BJ1240" s="6"/>
      <c r="BK1240" s="6"/>
      <c r="BL1240" s="6"/>
      <c r="BM1240" s="6"/>
      <c r="BN1240" s="6"/>
      <c r="BO1240" s="6"/>
      <c r="BP1240" s="6"/>
      <c r="BQ1240" s="6"/>
      <c r="BR1240" s="6"/>
      <c r="BS1240" s="6"/>
      <c r="BT1240" s="6"/>
      <c r="BU1240" s="6"/>
      <c r="BV1240" s="6"/>
      <c r="BW1240" s="6"/>
    </row>
    <row r="1241" spans="1:75" s="9" customFormat="1" ht="14.25" x14ac:dyDescent="0.2">
      <c r="A1241" s="10"/>
      <c r="B1241" s="8"/>
      <c r="R1241" s="62"/>
      <c r="S1241" s="6"/>
      <c r="T1241" s="6"/>
      <c r="U1241" s="6"/>
      <c r="V1241" s="6"/>
      <c r="W1241" s="6"/>
      <c r="X1241" s="6"/>
      <c r="Y1241" s="6"/>
      <c r="Z1241" s="6"/>
      <c r="AA1241" s="6"/>
      <c r="AB1241" s="6"/>
      <c r="AC1241" s="6"/>
      <c r="AD1241" s="6"/>
      <c r="AE1241" s="6"/>
      <c r="AF1241" s="6"/>
      <c r="AG1241" s="6"/>
      <c r="AH1241" s="6"/>
      <c r="AI1241" s="6"/>
      <c r="AJ1241" s="6"/>
      <c r="AK1241" s="6"/>
      <c r="AL1241" s="6"/>
      <c r="AM1241" s="6"/>
      <c r="AN1241" s="6"/>
      <c r="AO1241" s="6"/>
      <c r="AP1241" s="6"/>
      <c r="AQ1241" s="6"/>
      <c r="AR1241" s="6"/>
      <c r="AS1241" s="6"/>
      <c r="AT1241" s="6"/>
      <c r="AU1241" s="6"/>
      <c r="AV1241" s="6"/>
      <c r="AW1241" s="6"/>
      <c r="AX1241" s="6"/>
      <c r="AY1241" s="6"/>
      <c r="AZ1241" s="6"/>
      <c r="BA1241" s="6"/>
      <c r="BB1241" s="6"/>
      <c r="BC1241" s="6"/>
      <c r="BD1241" s="6"/>
      <c r="BE1241" s="6"/>
      <c r="BF1241" s="6"/>
      <c r="BG1241" s="6"/>
      <c r="BH1241" s="6"/>
      <c r="BI1241" s="6"/>
      <c r="BJ1241" s="6"/>
      <c r="BK1241" s="6"/>
      <c r="BL1241" s="6"/>
      <c r="BM1241" s="6"/>
      <c r="BN1241" s="6"/>
      <c r="BO1241" s="6"/>
      <c r="BP1241" s="6"/>
      <c r="BQ1241" s="6"/>
      <c r="BR1241" s="6"/>
      <c r="BS1241" s="6"/>
      <c r="BT1241" s="6"/>
      <c r="BU1241" s="6"/>
      <c r="BV1241" s="6"/>
      <c r="BW1241" s="6"/>
    </row>
    <row r="1242" spans="1:75" s="9" customFormat="1" ht="14.25" x14ac:dyDescent="0.2">
      <c r="A1242" s="10"/>
      <c r="B1242" s="8"/>
      <c r="R1242" s="62"/>
      <c r="S1242" s="6"/>
      <c r="T1242" s="6"/>
      <c r="U1242" s="6"/>
      <c r="V1242" s="6"/>
      <c r="W1242" s="6"/>
      <c r="X1242" s="6"/>
      <c r="Y1242" s="6"/>
      <c r="Z1242" s="6"/>
      <c r="AA1242" s="6"/>
      <c r="AB1242" s="6"/>
      <c r="AC1242" s="6"/>
      <c r="AD1242" s="6"/>
      <c r="AE1242" s="6"/>
      <c r="AF1242" s="6"/>
      <c r="AG1242" s="6"/>
      <c r="AH1242" s="6"/>
      <c r="AI1242" s="6"/>
      <c r="AJ1242" s="6"/>
      <c r="AK1242" s="6"/>
      <c r="AL1242" s="6"/>
      <c r="AM1242" s="6"/>
      <c r="AN1242" s="6"/>
      <c r="AO1242" s="6"/>
      <c r="AP1242" s="6"/>
      <c r="AQ1242" s="6"/>
      <c r="AR1242" s="6"/>
      <c r="AS1242" s="6"/>
      <c r="AT1242" s="6"/>
      <c r="AU1242" s="6"/>
      <c r="AV1242" s="6"/>
      <c r="AW1242" s="6"/>
      <c r="AX1242" s="6"/>
      <c r="AY1242" s="6"/>
      <c r="AZ1242" s="6"/>
      <c r="BA1242" s="6"/>
      <c r="BB1242" s="6"/>
      <c r="BC1242" s="6"/>
      <c r="BD1242" s="6"/>
      <c r="BE1242" s="6"/>
      <c r="BF1242" s="6"/>
      <c r="BG1242" s="6"/>
      <c r="BH1242" s="6"/>
      <c r="BI1242" s="6"/>
      <c r="BJ1242" s="6"/>
      <c r="BK1242" s="6"/>
      <c r="BL1242" s="6"/>
      <c r="BM1242" s="6"/>
      <c r="BN1242" s="6"/>
      <c r="BO1242" s="6"/>
      <c r="BP1242" s="6"/>
      <c r="BQ1242" s="6"/>
      <c r="BR1242" s="6"/>
      <c r="BS1242" s="6"/>
      <c r="BT1242" s="6"/>
      <c r="BU1242" s="6"/>
      <c r="BV1242" s="6"/>
      <c r="BW1242" s="6"/>
    </row>
    <row r="1243" spans="1:75" s="9" customFormat="1" ht="14.25" x14ac:dyDescent="0.2">
      <c r="A1243" s="10"/>
      <c r="B1243" s="8"/>
      <c r="R1243" s="62"/>
      <c r="S1243" s="6"/>
      <c r="T1243" s="6"/>
      <c r="U1243" s="6"/>
      <c r="V1243" s="6"/>
      <c r="W1243" s="6"/>
      <c r="X1243" s="6"/>
      <c r="Y1243" s="6"/>
      <c r="Z1243" s="6"/>
      <c r="AA1243" s="6"/>
      <c r="AB1243" s="6"/>
      <c r="AC1243" s="6"/>
      <c r="AD1243" s="6"/>
      <c r="AE1243" s="6"/>
      <c r="AF1243" s="6"/>
      <c r="AG1243" s="6"/>
      <c r="AH1243" s="6"/>
      <c r="AI1243" s="6"/>
      <c r="AJ1243" s="6"/>
      <c r="AK1243" s="6"/>
      <c r="AL1243" s="6"/>
      <c r="AM1243" s="6"/>
      <c r="AN1243" s="6"/>
      <c r="AO1243" s="6"/>
      <c r="AP1243" s="6"/>
      <c r="AQ1243" s="6"/>
      <c r="AR1243" s="6"/>
      <c r="AS1243" s="6"/>
      <c r="AT1243" s="6"/>
      <c r="AU1243" s="6"/>
      <c r="AV1243" s="6"/>
      <c r="AW1243" s="6"/>
      <c r="AX1243" s="6"/>
      <c r="AY1243" s="6"/>
      <c r="AZ1243" s="6"/>
      <c r="BA1243" s="6"/>
      <c r="BB1243" s="6"/>
      <c r="BC1243" s="6"/>
      <c r="BD1243" s="6"/>
      <c r="BE1243" s="6"/>
      <c r="BF1243" s="6"/>
      <c r="BG1243" s="6"/>
      <c r="BH1243" s="6"/>
      <c r="BI1243" s="6"/>
      <c r="BJ1243" s="6"/>
      <c r="BK1243" s="6"/>
      <c r="BL1243" s="6"/>
      <c r="BM1243" s="6"/>
      <c r="BN1243" s="6"/>
      <c r="BO1243" s="6"/>
      <c r="BP1243" s="6"/>
      <c r="BQ1243" s="6"/>
      <c r="BR1243" s="6"/>
      <c r="BS1243" s="6"/>
      <c r="BT1243" s="6"/>
      <c r="BU1243" s="6"/>
      <c r="BV1243" s="6"/>
      <c r="BW1243" s="6"/>
    </row>
    <row r="1244" spans="1:75" s="9" customFormat="1" ht="14.25" x14ac:dyDescent="0.2">
      <c r="A1244" s="10"/>
      <c r="B1244" s="8"/>
      <c r="R1244" s="62"/>
      <c r="S1244" s="6"/>
      <c r="T1244" s="6"/>
      <c r="U1244" s="6"/>
      <c r="V1244" s="6"/>
      <c r="W1244" s="6"/>
      <c r="X1244" s="6"/>
      <c r="Y1244" s="6"/>
      <c r="Z1244" s="6"/>
      <c r="AA1244" s="6"/>
      <c r="AB1244" s="6"/>
      <c r="AC1244" s="6"/>
      <c r="AD1244" s="6"/>
      <c r="AE1244" s="6"/>
      <c r="AF1244" s="6"/>
      <c r="AG1244" s="6"/>
      <c r="AH1244" s="6"/>
      <c r="AI1244" s="6"/>
      <c r="AJ1244" s="6"/>
      <c r="AK1244" s="6"/>
      <c r="AL1244" s="6"/>
      <c r="AM1244" s="6"/>
      <c r="AN1244" s="6"/>
      <c r="AO1244" s="6"/>
      <c r="AP1244" s="6"/>
      <c r="AQ1244" s="6"/>
      <c r="AR1244" s="6"/>
      <c r="AS1244" s="6"/>
      <c r="AT1244" s="6"/>
      <c r="AU1244" s="6"/>
      <c r="AV1244" s="6"/>
      <c r="AW1244" s="6"/>
      <c r="AX1244" s="6"/>
      <c r="AY1244" s="6"/>
      <c r="AZ1244" s="6"/>
      <c r="BA1244" s="6"/>
      <c r="BB1244" s="6"/>
      <c r="BC1244" s="6"/>
      <c r="BD1244" s="6"/>
      <c r="BE1244" s="6"/>
      <c r="BF1244" s="6"/>
      <c r="BG1244" s="6"/>
      <c r="BH1244" s="6"/>
      <c r="BI1244" s="6"/>
      <c r="BJ1244" s="6"/>
      <c r="BK1244" s="6"/>
      <c r="BL1244" s="6"/>
      <c r="BM1244" s="6"/>
      <c r="BN1244" s="6"/>
      <c r="BO1244" s="6"/>
      <c r="BP1244" s="6"/>
      <c r="BQ1244" s="6"/>
      <c r="BR1244" s="6"/>
      <c r="BS1244" s="6"/>
      <c r="BT1244" s="6"/>
      <c r="BU1244" s="6"/>
      <c r="BV1244" s="6"/>
      <c r="BW1244" s="6"/>
    </row>
    <row r="1245" spans="1:75" s="9" customFormat="1" ht="14.25" x14ac:dyDescent="0.2">
      <c r="A1245" s="10"/>
      <c r="B1245" s="8"/>
      <c r="R1245" s="62"/>
      <c r="S1245" s="6"/>
      <c r="T1245" s="6"/>
      <c r="U1245" s="6"/>
      <c r="V1245" s="6"/>
      <c r="W1245" s="6"/>
      <c r="X1245" s="6"/>
      <c r="Y1245" s="6"/>
      <c r="Z1245" s="6"/>
      <c r="AA1245" s="6"/>
      <c r="AB1245" s="6"/>
      <c r="AC1245" s="6"/>
      <c r="AD1245" s="6"/>
      <c r="AE1245" s="6"/>
      <c r="AF1245" s="6"/>
      <c r="AG1245" s="6"/>
      <c r="AH1245" s="6"/>
      <c r="AI1245" s="6"/>
      <c r="AJ1245" s="6"/>
      <c r="AK1245" s="6"/>
      <c r="AL1245" s="6"/>
      <c r="AM1245" s="6"/>
      <c r="AN1245" s="6"/>
      <c r="AO1245" s="6"/>
      <c r="AP1245" s="6"/>
      <c r="AQ1245" s="6"/>
      <c r="AR1245" s="6"/>
      <c r="AS1245" s="6"/>
      <c r="AT1245" s="6"/>
      <c r="AU1245" s="6"/>
      <c r="AV1245" s="6"/>
      <c r="AW1245" s="6"/>
      <c r="AX1245" s="6"/>
      <c r="AY1245" s="6"/>
      <c r="AZ1245" s="6"/>
      <c r="BA1245" s="6"/>
      <c r="BB1245" s="6"/>
      <c r="BC1245" s="6"/>
      <c r="BD1245" s="6"/>
      <c r="BE1245" s="6"/>
      <c r="BF1245" s="6"/>
      <c r="BG1245" s="6"/>
      <c r="BH1245" s="6"/>
      <c r="BI1245" s="6"/>
      <c r="BJ1245" s="6"/>
      <c r="BK1245" s="6"/>
      <c r="BL1245" s="6"/>
      <c r="BM1245" s="6"/>
      <c r="BN1245" s="6"/>
      <c r="BO1245" s="6"/>
      <c r="BP1245" s="6"/>
      <c r="BQ1245" s="6"/>
      <c r="BR1245" s="6"/>
      <c r="BS1245" s="6"/>
      <c r="BT1245" s="6"/>
      <c r="BU1245" s="6"/>
      <c r="BV1245" s="6"/>
      <c r="BW1245" s="6"/>
    </row>
    <row r="1246" spans="1:75" s="9" customFormat="1" ht="14.25" x14ac:dyDescent="0.2">
      <c r="A1246" s="10"/>
      <c r="B1246" s="8"/>
      <c r="R1246" s="62"/>
      <c r="S1246" s="6"/>
      <c r="T1246" s="6"/>
      <c r="U1246" s="6"/>
      <c r="V1246" s="6"/>
      <c r="W1246" s="6"/>
      <c r="X1246" s="6"/>
      <c r="Y1246" s="6"/>
      <c r="Z1246" s="6"/>
      <c r="AA1246" s="6"/>
      <c r="AB1246" s="6"/>
      <c r="AC1246" s="6"/>
      <c r="AD1246" s="6"/>
      <c r="AE1246" s="6"/>
      <c r="AF1246" s="6"/>
      <c r="AG1246" s="6"/>
      <c r="AH1246" s="6"/>
      <c r="AI1246" s="6"/>
      <c r="AJ1246" s="6"/>
      <c r="AK1246" s="6"/>
      <c r="AL1246" s="6"/>
      <c r="AM1246" s="6"/>
      <c r="AN1246" s="6"/>
      <c r="AO1246" s="6"/>
      <c r="AP1246" s="6"/>
      <c r="AQ1246" s="6"/>
      <c r="AR1246" s="6"/>
      <c r="AS1246" s="6"/>
      <c r="AT1246" s="6"/>
      <c r="AU1246" s="6"/>
      <c r="AV1246" s="6"/>
      <c r="AW1246" s="6"/>
      <c r="AX1246" s="6"/>
      <c r="AY1246" s="6"/>
      <c r="AZ1246" s="6"/>
      <c r="BA1246" s="6"/>
      <c r="BB1246" s="6"/>
      <c r="BC1246" s="6"/>
      <c r="BD1246" s="6"/>
      <c r="BE1246" s="6"/>
      <c r="BF1246" s="6"/>
      <c r="BG1246" s="6"/>
      <c r="BH1246" s="6"/>
      <c r="BI1246" s="6"/>
      <c r="BJ1246" s="6"/>
      <c r="BK1246" s="6"/>
      <c r="BL1246" s="6"/>
      <c r="BM1246" s="6"/>
      <c r="BN1246" s="6"/>
      <c r="BO1246" s="6"/>
      <c r="BP1246" s="6"/>
      <c r="BQ1246" s="6"/>
      <c r="BR1246" s="6"/>
      <c r="BS1246" s="6"/>
      <c r="BT1246" s="6"/>
      <c r="BU1246" s="6"/>
      <c r="BV1246" s="6"/>
      <c r="BW1246" s="6"/>
    </row>
    <row r="1247" spans="1:75" s="9" customFormat="1" ht="14.25" x14ac:dyDescent="0.2">
      <c r="A1247" s="10"/>
      <c r="B1247" s="8"/>
      <c r="R1247" s="62"/>
      <c r="S1247" s="6"/>
      <c r="T1247" s="6"/>
      <c r="U1247" s="6"/>
      <c r="V1247" s="6"/>
      <c r="W1247" s="6"/>
      <c r="X1247" s="6"/>
      <c r="Y1247" s="6"/>
      <c r="Z1247" s="6"/>
      <c r="AA1247" s="6"/>
      <c r="AB1247" s="6"/>
      <c r="AC1247" s="6"/>
      <c r="AD1247" s="6"/>
      <c r="AE1247" s="6"/>
      <c r="AF1247" s="6"/>
      <c r="AG1247" s="6"/>
      <c r="AH1247" s="6"/>
      <c r="AI1247" s="6"/>
      <c r="AJ1247" s="6"/>
      <c r="AK1247" s="6"/>
      <c r="AL1247" s="6"/>
      <c r="AM1247" s="6"/>
      <c r="AN1247" s="6"/>
      <c r="AO1247" s="6"/>
      <c r="AP1247" s="6"/>
      <c r="AQ1247" s="6"/>
      <c r="AR1247" s="6"/>
      <c r="AS1247" s="6"/>
      <c r="AT1247" s="6"/>
      <c r="AU1247" s="6"/>
      <c r="AV1247" s="6"/>
      <c r="AW1247" s="6"/>
      <c r="AX1247" s="6"/>
      <c r="AY1247" s="6"/>
      <c r="AZ1247" s="6"/>
      <c r="BA1247" s="6"/>
      <c r="BB1247" s="6"/>
      <c r="BC1247" s="6"/>
      <c r="BD1247" s="6"/>
      <c r="BE1247" s="6"/>
      <c r="BF1247" s="6"/>
      <c r="BG1247" s="6"/>
      <c r="BH1247" s="6"/>
      <c r="BI1247" s="6"/>
      <c r="BJ1247" s="6"/>
      <c r="BK1247" s="6"/>
      <c r="BL1247" s="6"/>
      <c r="BM1247" s="6"/>
      <c r="BN1247" s="6"/>
      <c r="BO1247" s="6"/>
      <c r="BP1247" s="6"/>
      <c r="BQ1247" s="6"/>
      <c r="BR1247" s="6"/>
      <c r="BS1247" s="6"/>
      <c r="BT1247" s="6"/>
      <c r="BU1247" s="6"/>
      <c r="BV1247" s="6"/>
      <c r="BW1247" s="6"/>
    </row>
    <row r="1248" spans="1:75" s="9" customFormat="1" ht="14.25" x14ac:dyDescent="0.2">
      <c r="A1248" s="10"/>
      <c r="B1248" s="8"/>
      <c r="R1248" s="62"/>
      <c r="S1248" s="6"/>
      <c r="T1248" s="6"/>
      <c r="U1248" s="6"/>
      <c r="V1248" s="6"/>
      <c r="W1248" s="6"/>
      <c r="X1248" s="6"/>
      <c r="Y1248" s="6"/>
      <c r="Z1248" s="6"/>
      <c r="AA1248" s="6"/>
      <c r="AB1248" s="6"/>
      <c r="AC1248" s="6"/>
      <c r="AD1248" s="6"/>
      <c r="AE1248" s="6"/>
      <c r="AF1248" s="6"/>
      <c r="AG1248" s="6"/>
      <c r="AH1248" s="6"/>
      <c r="AI1248" s="6"/>
      <c r="AJ1248" s="6"/>
      <c r="AK1248" s="6"/>
      <c r="AL1248" s="6"/>
      <c r="AM1248" s="6"/>
      <c r="AN1248" s="6"/>
      <c r="AO1248" s="6"/>
      <c r="AP1248" s="6"/>
      <c r="AQ1248" s="6"/>
      <c r="AR1248" s="6"/>
      <c r="AS1248" s="6"/>
      <c r="AT1248" s="6"/>
      <c r="AU1248" s="6"/>
      <c r="AV1248" s="6"/>
      <c r="AW1248" s="6"/>
      <c r="AX1248" s="6"/>
      <c r="AY1248" s="6"/>
      <c r="AZ1248" s="6"/>
      <c r="BA1248" s="6"/>
      <c r="BB1248" s="6"/>
      <c r="BC1248" s="6"/>
      <c r="BD1248" s="6"/>
      <c r="BE1248" s="6"/>
      <c r="BF1248" s="6"/>
      <c r="BG1248" s="6"/>
      <c r="BH1248" s="6"/>
      <c r="BI1248" s="6"/>
      <c r="BJ1248" s="6"/>
      <c r="BK1248" s="6"/>
      <c r="BL1248" s="6"/>
      <c r="BM1248" s="6"/>
      <c r="BN1248" s="6"/>
      <c r="BO1248" s="6"/>
      <c r="BP1248" s="6"/>
      <c r="BQ1248" s="6"/>
      <c r="BR1248" s="6"/>
      <c r="BS1248" s="6"/>
      <c r="BT1248" s="6"/>
      <c r="BU1248" s="6"/>
      <c r="BV1248" s="6"/>
      <c r="BW1248" s="6"/>
    </row>
    <row r="1249" spans="1:75" s="9" customFormat="1" ht="14.25" x14ac:dyDescent="0.2">
      <c r="A1249" s="10"/>
      <c r="B1249" s="8"/>
      <c r="R1249" s="62"/>
      <c r="S1249" s="6"/>
      <c r="T1249" s="6"/>
      <c r="U1249" s="6"/>
      <c r="V1249" s="6"/>
      <c r="W1249" s="6"/>
      <c r="X1249" s="6"/>
      <c r="Y1249" s="6"/>
      <c r="Z1249" s="6"/>
      <c r="AA1249" s="6"/>
      <c r="AB1249" s="6"/>
      <c r="AC1249" s="6"/>
      <c r="AD1249" s="6"/>
      <c r="AE1249" s="6"/>
      <c r="AF1249" s="6"/>
      <c r="AG1249" s="6"/>
      <c r="AH1249" s="6"/>
      <c r="AI1249" s="6"/>
      <c r="AJ1249" s="6"/>
      <c r="AK1249" s="6"/>
      <c r="AL1249" s="6"/>
      <c r="AM1249" s="6"/>
      <c r="AN1249" s="6"/>
      <c r="AO1249" s="6"/>
      <c r="AP1249" s="6"/>
      <c r="AQ1249" s="6"/>
      <c r="AR1249" s="6"/>
      <c r="AS1249" s="6"/>
      <c r="AT1249" s="6"/>
      <c r="AU1249" s="6"/>
      <c r="AV1249" s="6"/>
      <c r="AW1249" s="6"/>
      <c r="AX1249" s="6"/>
      <c r="AY1249" s="6"/>
      <c r="AZ1249" s="6"/>
      <c r="BA1249" s="6"/>
      <c r="BB1249" s="6"/>
      <c r="BC1249" s="6"/>
      <c r="BD1249" s="6"/>
      <c r="BE1249" s="6"/>
      <c r="BF1249" s="6"/>
      <c r="BG1249" s="6"/>
      <c r="BH1249" s="6"/>
      <c r="BI1249" s="6"/>
      <c r="BJ1249" s="6"/>
      <c r="BK1249" s="6"/>
      <c r="BL1249" s="6"/>
      <c r="BM1249" s="6"/>
      <c r="BN1249" s="6"/>
      <c r="BO1249" s="6"/>
      <c r="BP1249" s="6"/>
      <c r="BQ1249" s="6"/>
      <c r="BR1249" s="6"/>
      <c r="BS1249" s="6"/>
      <c r="BT1249" s="6"/>
      <c r="BU1249" s="6"/>
      <c r="BV1249" s="6"/>
      <c r="BW1249" s="6"/>
    </row>
    <row r="1250" spans="1:75" s="9" customFormat="1" ht="14.25" x14ac:dyDescent="0.2">
      <c r="A1250" s="10"/>
      <c r="B1250" s="8"/>
      <c r="R1250" s="62"/>
      <c r="S1250" s="6"/>
      <c r="T1250" s="6"/>
      <c r="U1250" s="6"/>
      <c r="V1250" s="6"/>
      <c r="W1250" s="6"/>
      <c r="X1250" s="6"/>
      <c r="Y1250" s="6"/>
      <c r="Z1250" s="6"/>
      <c r="AA1250" s="6"/>
      <c r="AB1250" s="6"/>
      <c r="AC1250" s="6"/>
      <c r="AD1250" s="6"/>
      <c r="AE1250" s="6"/>
      <c r="AF1250" s="6"/>
      <c r="AG1250" s="6"/>
      <c r="AH1250" s="6"/>
      <c r="AI1250" s="6"/>
      <c r="AJ1250" s="6"/>
      <c r="AK1250" s="6"/>
      <c r="AL1250" s="6"/>
      <c r="AM1250" s="6"/>
      <c r="AN1250" s="6"/>
      <c r="AO1250" s="6"/>
      <c r="AP1250" s="6"/>
      <c r="AQ1250" s="6"/>
      <c r="AR1250" s="6"/>
      <c r="AS1250" s="6"/>
      <c r="AT1250" s="6"/>
      <c r="AU1250" s="6"/>
      <c r="AV1250" s="6"/>
      <c r="AW1250" s="6"/>
      <c r="AX1250" s="6"/>
      <c r="AY1250" s="6"/>
      <c r="AZ1250" s="6"/>
      <c r="BA1250" s="6"/>
      <c r="BB1250" s="6"/>
      <c r="BC1250" s="6"/>
      <c r="BD1250" s="6"/>
      <c r="BE1250" s="6"/>
      <c r="BF1250" s="6"/>
      <c r="BG1250" s="6"/>
      <c r="BH1250" s="6"/>
      <c r="BI1250" s="6"/>
      <c r="BJ1250" s="6"/>
      <c r="BK1250" s="6"/>
      <c r="BL1250" s="6"/>
      <c r="BM1250" s="6"/>
      <c r="BN1250" s="6"/>
      <c r="BO1250" s="6"/>
      <c r="BP1250" s="6"/>
      <c r="BQ1250" s="6"/>
      <c r="BR1250" s="6"/>
      <c r="BS1250" s="6"/>
      <c r="BT1250" s="6"/>
      <c r="BU1250" s="6"/>
      <c r="BV1250" s="6"/>
      <c r="BW1250" s="6"/>
    </row>
    <row r="1251" spans="1:75" s="9" customFormat="1" ht="14.25" x14ac:dyDescent="0.2">
      <c r="A1251" s="10"/>
      <c r="B1251" s="8"/>
      <c r="R1251" s="62"/>
      <c r="S1251" s="6"/>
      <c r="T1251" s="6"/>
      <c r="U1251" s="6"/>
      <c r="V1251" s="6"/>
      <c r="W1251" s="6"/>
      <c r="X1251" s="6"/>
      <c r="Y1251" s="6"/>
      <c r="Z1251" s="6"/>
      <c r="AA1251" s="6"/>
      <c r="AB1251" s="6"/>
      <c r="AC1251" s="6"/>
      <c r="AD1251" s="6"/>
      <c r="AE1251" s="6"/>
      <c r="AF1251" s="6"/>
      <c r="AG1251" s="6"/>
      <c r="AH1251" s="6"/>
      <c r="AI1251" s="6"/>
      <c r="AJ1251" s="6"/>
      <c r="AK1251" s="6"/>
      <c r="AL1251" s="6"/>
      <c r="AM1251" s="6"/>
      <c r="AN1251" s="6"/>
      <c r="AO1251" s="6"/>
      <c r="AP1251" s="6"/>
      <c r="AQ1251" s="6"/>
      <c r="AR1251" s="6"/>
      <c r="AS1251" s="6"/>
      <c r="AT1251" s="6"/>
      <c r="AU1251" s="6"/>
      <c r="AV1251" s="6"/>
      <c r="AW1251" s="6"/>
      <c r="AX1251" s="6"/>
      <c r="AY1251" s="6"/>
      <c r="AZ1251" s="6"/>
      <c r="BA1251" s="6"/>
      <c r="BB1251" s="6"/>
      <c r="BC1251" s="6"/>
      <c r="BD1251" s="6"/>
      <c r="BE1251" s="6"/>
      <c r="BF1251" s="6"/>
      <c r="BG1251" s="6"/>
      <c r="BH1251" s="6"/>
      <c r="BI1251" s="6"/>
      <c r="BJ1251" s="6"/>
      <c r="BK1251" s="6"/>
      <c r="BL1251" s="6"/>
      <c r="BM1251" s="6"/>
      <c r="BN1251" s="6"/>
      <c r="BO1251" s="6"/>
      <c r="BP1251" s="6"/>
      <c r="BQ1251" s="6"/>
      <c r="BR1251" s="6"/>
      <c r="BS1251" s="6"/>
      <c r="BT1251" s="6"/>
      <c r="BU1251" s="6"/>
      <c r="BV1251" s="6"/>
      <c r="BW1251" s="6"/>
    </row>
    <row r="1252" spans="1:75" s="9" customFormat="1" ht="14.25" x14ac:dyDescent="0.2">
      <c r="A1252" s="10"/>
      <c r="B1252" s="8"/>
      <c r="R1252" s="62"/>
      <c r="S1252" s="6"/>
      <c r="T1252" s="6"/>
      <c r="U1252" s="6"/>
      <c r="V1252" s="6"/>
      <c r="W1252" s="6"/>
      <c r="X1252" s="6"/>
      <c r="Y1252" s="6"/>
      <c r="Z1252" s="6"/>
      <c r="AA1252" s="6"/>
      <c r="AB1252" s="6"/>
      <c r="AC1252" s="6"/>
      <c r="AD1252" s="6"/>
      <c r="AE1252" s="6"/>
      <c r="AF1252" s="6"/>
      <c r="AG1252" s="6"/>
      <c r="AH1252" s="6"/>
      <c r="AI1252" s="6"/>
      <c r="AJ1252" s="6"/>
      <c r="AK1252" s="6"/>
      <c r="AL1252" s="6"/>
      <c r="AM1252" s="6"/>
      <c r="AN1252" s="6"/>
      <c r="AO1252" s="6"/>
      <c r="AP1252" s="6"/>
      <c r="AQ1252" s="6"/>
      <c r="AR1252" s="6"/>
      <c r="AS1252" s="6"/>
      <c r="AT1252" s="6"/>
      <c r="AU1252" s="6"/>
      <c r="AV1252" s="6"/>
      <c r="AW1252" s="6"/>
      <c r="AX1252" s="6"/>
      <c r="AY1252" s="6"/>
      <c r="AZ1252" s="6"/>
      <c r="BA1252" s="6"/>
      <c r="BB1252" s="6"/>
      <c r="BC1252" s="6"/>
      <c r="BD1252" s="6"/>
      <c r="BE1252" s="6"/>
      <c r="BF1252" s="6"/>
      <c r="BG1252" s="6"/>
      <c r="BH1252" s="6"/>
      <c r="BI1252" s="6"/>
      <c r="BJ1252" s="6"/>
      <c r="BK1252" s="6"/>
      <c r="BL1252" s="6"/>
      <c r="BM1252" s="6"/>
      <c r="BN1252" s="6"/>
      <c r="BO1252" s="6"/>
      <c r="BP1252" s="6"/>
      <c r="BQ1252" s="6"/>
      <c r="BR1252" s="6"/>
      <c r="BS1252" s="6"/>
      <c r="BT1252" s="6"/>
      <c r="BU1252" s="6"/>
      <c r="BV1252" s="6"/>
      <c r="BW1252" s="6"/>
    </row>
    <row r="1253" spans="1:75" s="9" customFormat="1" ht="14.25" x14ac:dyDescent="0.2">
      <c r="A1253" s="10"/>
      <c r="B1253" s="8"/>
      <c r="R1253" s="62"/>
      <c r="S1253" s="6"/>
      <c r="T1253" s="6"/>
      <c r="U1253" s="6"/>
      <c r="V1253" s="6"/>
      <c r="W1253" s="6"/>
      <c r="X1253" s="6"/>
      <c r="Y1253" s="6"/>
      <c r="Z1253" s="6"/>
      <c r="AA1253" s="6"/>
      <c r="AB1253" s="6"/>
      <c r="AC1253" s="6"/>
      <c r="AD1253" s="6"/>
      <c r="AE1253" s="6"/>
      <c r="AF1253" s="6"/>
      <c r="AG1253" s="6"/>
      <c r="AH1253" s="6"/>
      <c r="AI1253" s="6"/>
      <c r="AJ1253" s="6"/>
      <c r="AK1253" s="6"/>
      <c r="AL1253" s="6"/>
      <c r="AM1253" s="6"/>
      <c r="AN1253" s="6"/>
      <c r="AO1253" s="6"/>
      <c r="AP1253" s="6"/>
      <c r="AQ1253" s="6"/>
      <c r="AR1253" s="6"/>
      <c r="AS1253" s="6"/>
      <c r="AT1253" s="6"/>
      <c r="AU1253" s="6"/>
      <c r="AV1253" s="6"/>
      <c r="AW1253" s="6"/>
      <c r="AX1253" s="6"/>
      <c r="AY1253" s="6"/>
      <c r="AZ1253" s="6"/>
      <c r="BA1253" s="6"/>
      <c r="BB1253" s="6"/>
      <c r="BC1253" s="6"/>
      <c r="BD1253" s="6"/>
      <c r="BE1253" s="6"/>
      <c r="BF1253" s="6"/>
      <c r="BG1253" s="6"/>
      <c r="BH1253" s="6"/>
      <c r="BI1253" s="6"/>
      <c r="BJ1253" s="6"/>
      <c r="BK1253" s="6"/>
      <c r="BL1253" s="6"/>
      <c r="BM1253" s="6"/>
      <c r="BN1253" s="6"/>
      <c r="BO1253" s="6"/>
      <c r="BP1253" s="6"/>
      <c r="BQ1253" s="6"/>
      <c r="BR1253" s="6"/>
      <c r="BS1253" s="6"/>
      <c r="BT1253" s="6"/>
      <c r="BU1253" s="6"/>
      <c r="BV1253" s="6"/>
      <c r="BW1253" s="6"/>
    </row>
    <row r="1254" spans="1:75" s="9" customFormat="1" ht="14.25" x14ac:dyDescent="0.2">
      <c r="A1254" s="10"/>
      <c r="B1254" s="8"/>
      <c r="R1254" s="62"/>
      <c r="S1254" s="6"/>
      <c r="T1254" s="6"/>
      <c r="U1254" s="6"/>
      <c r="V1254" s="6"/>
      <c r="W1254" s="6"/>
      <c r="X1254" s="6"/>
      <c r="Y1254" s="6"/>
      <c r="Z1254" s="6"/>
      <c r="AA1254" s="6"/>
      <c r="AB1254" s="6"/>
      <c r="AC1254" s="6"/>
      <c r="AD1254" s="6"/>
      <c r="AE1254" s="6"/>
      <c r="AF1254" s="6"/>
      <c r="AG1254" s="6"/>
      <c r="AH1254" s="6"/>
      <c r="AI1254" s="6"/>
      <c r="AJ1254" s="6"/>
      <c r="AK1254" s="6"/>
      <c r="AL1254" s="6"/>
      <c r="AM1254" s="6"/>
      <c r="AN1254" s="6"/>
      <c r="AO1254" s="6"/>
      <c r="AP1254" s="6"/>
      <c r="AQ1254" s="6"/>
      <c r="AR1254" s="6"/>
      <c r="AS1254" s="6"/>
      <c r="AT1254" s="6"/>
      <c r="AU1254" s="6"/>
      <c r="AV1254" s="6"/>
      <c r="AW1254" s="6"/>
      <c r="AX1254" s="6"/>
      <c r="AY1254" s="6"/>
      <c r="AZ1254" s="6"/>
      <c r="BA1254" s="6"/>
      <c r="BB1254" s="6"/>
      <c r="BC1254" s="6"/>
      <c r="BD1254" s="6"/>
      <c r="BE1254" s="6"/>
      <c r="BF1254" s="6"/>
      <c r="BG1254" s="6"/>
      <c r="BH1254" s="6"/>
      <c r="BI1254" s="6"/>
      <c r="BJ1254" s="6"/>
      <c r="BK1254" s="6"/>
      <c r="BL1254" s="6"/>
      <c r="BM1254" s="6"/>
      <c r="BN1254" s="6"/>
      <c r="BO1254" s="6"/>
      <c r="BP1254" s="6"/>
      <c r="BQ1254" s="6"/>
      <c r="BR1254" s="6"/>
      <c r="BS1254" s="6"/>
      <c r="BT1254" s="6"/>
      <c r="BU1254" s="6"/>
      <c r="BV1254" s="6"/>
      <c r="BW1254" s="6"/>
    </row>
    <row r="1255" spans="1:75" s="9" customFormat="1" ht="14.25" x14ac:dyDescent="0.2">
      <c r="A1255" s="10"/>
      <c r="B1255" s="8"/>
      <c r="R1255" s="62"/>
      <c r="S1255" s="6"/>
      <c r="T1255" s="6"/>
      <c r="U1255" s="6"/>
      <c r="V1255" s="6"/>
      <c r="W1255" s="6"/>
      <c r="X1255" s="6"/>
      <c r="Y1255" s="6"/>
      <c r="Z1255" s="6"/>
      <c r="AA1255" s="6"/>
      <c r="AB1255" s="6"/>
      <c r="AC1255" s="6"/>
      <c r="AD1255" s="6"/>
      <c r="AE1255" s="6"/>
      <c r="AF1255" s="6"/>
      <c r="AG1255" s="6"/>
      <c r="AH1255" s="6"/>
      <c r="AI1255" s="6"/>
      <c r="AJ1255" s="6"/>
      <c r="AK1255" s="6"/>
      <c r="AL1255" s="6"/>
      <c r="AM1255" s="6"/>
      <c r="AN1255" s="6"/>
      <c r="AO1255" s="6"/>
      <c r="AP1255" s="6"/>
      <c r="AQ1255" s="6"/>
      <c r="AR1255" s="6"/>
      <c r="AS1255" s="6"/>
      <c r="AT1255" s="6"/>
      <c r="AU1255" s="6"/>
      <c r="AV1255" s="6"/>
      <c r="AW1255" s="6"/>
      <c r="AX1255" s="6"/>
      <c r="AY1255" s="6"/>
      <c r="AZ1255" s="6"/>
      <c r="BA1255" s="6"/>
      <c r="BB1255" s="6"/>
      <c r="BC1255" s="6"/>
      <c r="BD1255" s="6"/>
      <c r="BE1255" s="6"/>
      <c r="BF1255" s="6"/>
      <c r="BG1255" s="6"/>
      <c r="BH1255" s="6"/>
      <c r="BI1255" s="6"/>
      <c r="BJ1255" s="6"/>
      <c r="BK1255" s="6"/>
      <c r="BL1255" s="6"/>
      <c r="BM1255" s="6"/>
      <c r="BN1255" s="6"/>
      <c r="BO1255" s="6"/>
      <c r="BP1255" s="6"/>
      <c r="BQ1255" s="6"/>
      <c r="BR1255" s="6"/>
      <c r="BS1255" s="6"/>
      <c r="BT1255" s="6"/>
      <c r="BU1255" s="6"/>
      <c r="BV1255" s="6"/>
      <c r="BW1255" s="6"/>
    </row>
    <row r="1256" spans="1:75" s="9" customFormat="1" ht="14.25" x14ac:dyDescent="0.2">
      <c r="A1256" s="10"/>
      <c r="B1256" s="8"/>
      <c r="R1256" s="62"/>
      <c r="S1256" s="6"/>
      <c r="T1256" s="6"/>
      <c r="U1256" s="6"/>
      <c r="V1256" s="6"/>
      <c r="W1256" s="6"/>
      <c r="X1256" s="6"/>
      <c r="Y1256" s="6"/>
      <c r="Z1256" s="6"/>
      <c r="AA1256" s="6"/>
      <c r="AB1256" s="6"/>
      <c r="AC1256" s="6"/>
      <c r="AD1256" s="6"/>
      <c r="AE1256" s="6"/>
      <c r="AF1256" s="6"/>
      <c r="AG1256" s="6"/>
      <c r="AH1256" s="6"/>
      <c r="AI1256" s="6"/>
      <c r="AJ1256" s="6"/>
      <c r="AK1256" s="6"/>
      <c r="AL1256" s="6"/>
      <c r="AM1256" s="6"/>
      <c r="AN1256" s="6"/>
      <c r="AO1256" s="6"/>
      <c r="AP1256" s="6"/>
      <c r="AQ1256" s="6"/>
      <c r="AR1256" s="6"/>
      <c r="AS1256" s="6"/>
      <c r="AT1256" s="6"/>
      <c r="AU1256" s="6"/>
      <c r="AV1256" s="6"/>
      <c r="AW1256" s="6"/>
      <c r="AX1256" s="6"/>
      <c r="AY1256" s="6"/>
      <c r="AZ1256" s="6"/>
      <c r="BA1256" s="6"/>
      <c r="BB1256" s="6"/>
      <c r="BC1256" s="6"/>
      <c r="BD1256" s="6"/>
      <c r="BE1256" s="6"/>
      <c r="BF1256" s="6"/>
      <c r="BG1256" s="6"/>
      <c r="BH1256" s="6"/>
      <c r="BI1256" s="6"/>
      <c r="BJ1256" s="6"/>
      <c r="BK1256" s="6"/>
      <c r="BL1256" s="6"/>
      <c r="BM1256" s="6"/>
      <c r="BN1256" s="6"/>
      <c r="BO1256" s="6"/>
      <c r="BP1256" s="6"/>
      <c r="BQ1256" s="6"/>
      <c r="BR1256" s="6"/>
      <c r="BS1256" s="6"/>
      <c r="BT1256" s="6"/>
      <c r="BU1256" s="6"/>
      <c r="BV1256" s="6"/>
      <c r="BW1256" s="6"/>
    </row>
    <row r="1257" spans="1:75" s="9" customFormat="1" ht="14.25" x14ac:dyDescent="0.2">
      <c r="A1257" s="10"/>
      <c r="B1257" s="8"/>
      <c r="R1257" s="62"/>
      <c r="S1257" s="6"/>
      <c r="T1257" s="6"/>
      <c r="U1257" s="6"/>
      <c r="V1257" s="6"/>
      <c r="W1257" s="6"/>
      <c r="X1257" s="6"/>
      <c r="Y1257" s="6"/>
      <c r="Z1257" s="6"/>
      <c r="AA1257" s="6"/>
      <c r="AB1257" s="6"/>
      <c r="AC1257" s="6"/>
      <c r="AD1257" s="6"/>
      <c r="AE1257" s="6"/>
      <c r="AF1257" s="6"/>
      <c r="AG1257" s="6"/>
      <c r="AH1257" s="6"/>
      <c r="AI1257" s="6"/>
      <c r="AJ1257" s="6"/>
      <c r="AK1257" s="6"/>
      <c r="AL1257" s="6"/>
      <c r="AM1257" s="6"/>
      <c r="AN1257" s="6"/>
      <c r="AO1257" s="6"/>
      <c r="AP1257" s="6"/>
      <c r="AQ1257" s="6"/>
      <c r="AR1257" s="6"/>
      <c r="AS1257" s="6"/>
      <c r="AT1257" s="6"/>
      <c r="AU1257" s="6"/>
      <c r="AV1257" s="6"/>
      <c r="AW1257" s="6"/>
      <c r="AX1257" s="6"/>
      <c r="AY1257" s="6"/>
      <c r="AZ1257" s="6"/>
      <c r="BA1257" s="6"/>
      <c r="BB1257" s="6"/>
      <c r="BC1257" s="6"/>
      <c r="BD1257" s="6"/>
      <c r="BE1257" s="6"/>
      <c r="BF1257" s="6"/>
      <c r="BG1257" s="6"/>
      <c r="BH1257" s="6"/>
      <c r="BI1257" s="6"/>
      <c r="BJ1257" s="6"/>
      <c r="BK1257" s="6"/>
      <c r="BL1257" s="6"/>
      <c r="BM1257" s="6"/>
      <c r="BN1257" s="6"/>
      <c r="BO1257" s="6"/>
      <c r="BP1257" s="6"/>
      <c r="BQ1257" s="6"/>
      <c r="BR1257" s="6"/>
      <c r="BS1257" s="6"/>
      <c r="BT1257" s="6"/>
      <c r="BU1257" s="6"/>
      <c r="BV1257" s="6"/>
      <c r="BW1257" s="6"/>
    </row>
    <row r="1258" spans="1:75" s="9" customFormat="1" ht="14.25" x14ac:dyDescent="0.2">
      <c r="A1258" s="10"/>
      <c r="B1258" s="8"/>
      <c r="R1258" s="62"/>
      <c r="S1258" s="6"/>
      <c r="T1258" s="6"/>
      <c r="U1258" s="6"/>
      <c r="V1258" s="6"/>
      <c r="W1258" s="6"/>
      <c r="X1258" s="6"/>
      <c r="Y1258" s="6"/>
      <c r="Z1258" s="6"/>
      <c r="AA1258" s="6"/>
      <c r="AB1258" s="6"/>
      <c r="AC1258" s="6"/>
      <c r="AD1258" s="6"/>
      <c r="AE1258" s="6"/>
      <c r="AF1258" s="6"/>
      <c r="AG1258" s="6"/>
      <c r="AH1258" s="6"/>
      <c r="AI1258" s="6"/>
      <c r="AJ1258" s="6"/>
      <c r="AK1258" s="6"/>
      <c r="AL1258" s="6"/>
      <c r="AM1258" s="6"/>
      <c r="AN1258" s="6"/>
      <c r="AO1258" s="6"/>
      <c r="AP1258" s="6"/>
      <c r="AQ1258" s="6"/>
      <c r="AR1258" s="6"/>
      <c r="AS1258" s="6"/>
      <c r="AT1258" s="6"/>
      <c r="AU1258" s="6"/>
      <c r="AV1258" s="6"/>
      <c r="AW1258" s="6"/>
      <c r="AX1258" s="6"/>
      <c r="AY1258" s="6"/>
      <c r="AZ1258" s="6"/>
      <c r="BA1258" s="6"/>
      <c r="BB1258" s="6"/>
      <c r="BC1258" s="6"/>
      <c r="BD1258" s="6"/>
      <c r="BE1258" s="6"/>
      <c r="BF1258" s="6"/>
      <c r="BG1258" s="6"/>
      <c r="BH1258" s="6"/>
      <c r="BI1258" s="6"/>
      <c r="BJ1258" s="6"/>
      <c r="BK1258" s="6"/>
      <c r="BL1258" s="6"/>
      <c r="BM1258" s="6"/>
      <c r="BN1258" s="6"/>
      <c r="BO1258" s="6"/>
      <c r="BP1258" s="6"/>
      <c r="BQ1258" s="6"/>
      <c r="BR1258" s="6"/>
      <c r="BS1258" s="6"/>
      <c r="BT1258" s="6"/>
      <c r="BU1258" s="6"/>
      <c r="BV1258" s="6"/>
      <c r="BW1258" s="6"/>
    </row>
    <row r="1259" spans="1:75" s="9" customFormat="1" ht="14.25" x14ac:dyDescent="0.2">
      <c r="A1259" s="10"/>
      <c r="B1259" s="8"/>
      <c r="R1259" s="62"/>
      <c r="S1259" s="6"/>
      <c r="T1259" s="6"/>
      <c r="U1259" s="6"/>
      <c r="V1259" s="6"/>
      <c r="W1259" s="6"/>
      <c r="X1259" s="6"/>
      <c r="Y1259" s="6"/>
      <c r="Z1259" s="6"/>
      <c r="AA1259" s="6"/>
      <c r="AB1259" s="6"/>
      <c r="AC1259" s="6"/>
      <c r="AD1259" s="6"/>
      <c r="AE1259" s="6"/>
      <c r="AF1259" s="6"/>
      <c r="AG1259" s="6"/>
      <c r="AH1259" s="6"/>
      <c r="AI1259" s="6"/>
      <c r="AJ1259" s="6"/>
      <c r="AK1259" s="6"/>
      <c r="AL1259" s="6"/>
      <c r="AM1259" s="6"/>
      <c r="AN1259" s="6"/>
      <c r="AO1259" s="6"/>
      <c r="AP1259" s="6"/>
      <c r="AQ1259" s="6"/>
      <c r="AR1259" s="6"/>
      <c r="AS1259" s="6"/>
      <c r="AT1259" s="6"/>
      <c r="AU1259" s="6"/>
      <c r="AV1259" s="6"/>
      <c r="AW1259" s="6"/>
      <c r="AX1259" s="6"/>
      <c r="AY1259" s="6"/>
      <c r="AZ1259" s="6"/>
      <c r="BA1259" s="6"/>
      <c r="BB1259" s="6"/>
      <c r="BC1259" s="6"/>
      <c r="BD1259" s="6"/>
      <c r="BE1259" s="6"/>
      <c r="BF1259" s="6"/>
      <c r="BG1259" s="6"/>
      <c r="BH1259" s="6"/>
      <c r="BI1259" s="6"/>
      <c r="BJ1259" s="6"/>
      <c r="BK1259" s="6"/>
      <c r="BL1259" s="6"/>
      <c r="BM1259" s="6"/>
      <c r="BN1259" s="6"/>
      <c r="BO1259" s="6"/>
      <c r="BP1259" s="6"/>
      <c r="BQ1259" s="6"/>
      <c r="BR1259" s="6"/>
      <c r="BS1259" s="6"/>
      <c r="BT1259" s="6"/>
      <c r="BU1259" s="6"/>
      <c r="BV1259" s="6"/>
      <c r="BW1259" s="6"/>
    </row>
    <row r="1260" spans="1:75" s="9" customFormat="1" ht="14.25" x14ac:dyDescent="0.2">
      <c r="A1260" s="10"/>
      <c r="B1260" s="8"/>
      <c r="R1260" s="62"/>
      <c r="S1260" s="6"/>
      <c r="T1260" s="6"/>
      <c r="U1260" s="6"/>
      <c r="V1260" s="6"/>
      <c r="W1260" s="6"/>
      <c r="X1260" s="6"/>
      <c r="Y1260" s="6"/>
      <c r="Z1260" s="6"/>
      <c r="AA1260" s="6"/>
      <c r="AB1260" s="6"/>
      <c r="AC1260" s="6"/>
      <c r="AD1260" s="6"/>
      <c r="AE1260" s="6"/>
      <c r="AF1260" s="6"/>
      <c r="AG1260" s="6"/>
      <c r="AH1260" s="6"/>
      <c r="AI1260" s="6"/>
      <c r="AJ1260" s="6"/>
      <c r="AK1260" s="6"/>
      <c r="AL1260" s="6"/>
      <c r="AM1260" s="6"/>
      <c r="AN1260" s="6"/>
      <c r="AO1260" s="6"/>
      <c r="AP1260" s="6"/>
      <c r="AQ1260" s="6"/>
      <c r="AR1260" s="6"/>
      <c r="AS1260" s="6"/>
      <c r="AT1260" s="6"/>
      <c r="AU1260" s="6"/>
      <c r="AV1260" s="6"/>
      <c r="AW1260" s="6"/>
      <c r="AX1260" s="6"/>
      <c r="AY1260" s="6"/>
      <c r="AZ1260" s="6"/>
      <c r="BA1260" s="6"/>
      <c r="BB1260" s="6"/>
      <c r="BC1260" s="6"/>
      <c r="BD1260" s="6"/>
      <c r="BE1260" s="6"/>
      <c r="BF1260" s="6"/>
      <c r="BG1260" s="6"/>
      <c r="BH1260" s="6"/>
      <c r="BI1260" s="6"/>
      <c r="BJ1260" s="6"/>
      <c r="BK1260" s="6"/>
      <c r="BL1260" s="6"/>
      <c r="BM1260" s="6"/>
      <c r="BN1260" s="6"/>
      <c r="BO1260" s="6"/>
      <c r="BP1260" s="6"/>
      <c r="BQ1260" s="6"/>
      <c r="BR1260" s="6"/>
      <c r="BS1260" s="6"/>
      <c r="BT1260" s="6"/>
      <c r="BU1260" s="6"/>
      <c r="BV1260" s="6"/>
      <c r="BW1260" s="6"/>
    </row>
    <row r="1261" spans="1:75" s="9" customFormat="1" ht="14.25" x14ac:dyDescent="0.2">
      <c r="A1261" s="10"/>
      <c r="B1261" s="8"/>
      <c r="R1261" s="62"/>
      <c r="S1261" s="6"/>
      <c r="T1261" s="6"/>
      <c r="U1261" s="6"/>
      <c r="V1261" s="6"/>
      <c r="W1261" s="6"/>
      <c r="X1261" s="6"/>
      <c r="Y1261" s="6"/>
      <c r="Z1261" s="6"/>
      <c r="AA1261" s="6"/>
      <c r="AB1261" s="6"/>
      <c r="AC1261" s="6"/>
      <c r="AD1261" s="6"/>
      <c r="AE1261" s="6"/>
      <c r="AF1261" s="6"/>
      <c r="AG1261" s="6"/>
      <c r="AH1261" s="6"/>
      <c r="AI1261" s="6"/>
      <c r="AJ1261" s="6"/>
      <c r="AK1261" s="6"/>
      <c r="AL1261" s="6"/>
      <c r="AM1261" s="6"/>
      <c r="AN1261" s="6"/>
      <c r="AO1261" s="6"/>
      <c r="AP1261" s="6"/>
      <c r="AQ1261" s="6"/>
      <c r="AR1261" s="6"/>
      <c r="AS1261" s="6"/>
      <c r="AT1261" s="6"/>
      <c r="AU1261" s="6"/>
      <c r="AV1261" s="6"/>
      <c r="AW1261" s="6"/>
      <c r="AX1261" s="6"/>
      <c r="AY1261" s="6"/>
      <c r="AZ1261" s="6"/>
      <c r="BA1261" s="6"/>
      <c r="BB1261" s="6"/>
      <c r="BC1261" s="6"/>
      <c r="BD1261" s="6"/>
      <c r="BE1261" s="6"/>
      <c r="BF1261" s="6"/>
      <c r="BG1261" s="6"/>
      <c r="BH1261" s="6"/>
      <c r="BI1261" s="6"/>
      <c r="BJ1261" s="6"/>
      <c r="BK1261" s="6"/>
      <c r="BL1261" s="6"/>
      <c r="BM1261" s="6"/>
      <c r="BN1261" s="6"/>
      <c r="BO1261" s="6"/>
      <c r="BP1261" s="6"/>
      <c r="BQ1261" s="6"/>
      <c r="BR1261" s="6"/>
      <c r="BS1261" s="6"/>
      <c r="BT1261" s="6"/>
      <c r="BU1261" s="6"/>
      <c r="BV1261" s="6"/>
      <c r="BW1261" s="6"/>
    </row>
    <row r="1262" spans="1:75" s="9" customFormat="1" ht="14.25" x14ac:dyDescent="0.2">
      <c r="A1262" s="10"/>
      <c r="B1262" s="8"/>
      <c r="R1262" s="62"/>
      <c r="S1262" s="6"/>
      <c r="T1262" s="6"/>
      <c r="U1262" s="6"/>
      <c r="V1262" s="6"/>
      <c r="W1262" s="6"/>
      <c r="X1262" s="6"/>
      <c r="Y1262" s="6"/>
      <c r="Z1262" s="6"/>
      <c r="AA1262" s="6"/>
      <c r="AB1262" s="6"/>
      <c r="AC1262" s="6"/>
      <c r="AD1262" s="6"/>
      <c r="AE1262" s="6"/>
      <c r="AF1262" s="6"/>
      <c r="AG1262" s="6"/>
      <c r="AH1262" s="6"/>
      <c r="AI1262" s="6"/>
      <c r="AJ1262" s="6"/>
      <c r="AK1262" s="6"/>
      <c r="AL1262" s="6"/>
      <c r="AM1262" s="6"/>
      <c r="AN1262" s="6"/>
      <c r="AO1262" s="6"/>
      <c r="AP1262" s="6"/>
      <c r="AQ1262" s="6"/>
      <c r="AR1262" s="6"/>
      <c r="AS1262" s="6"/>
      <c r="AT1262" s="6"/>
      <c r="AU1262" s="6"/>
      <c r="AV1262" s="6"/>
      <c r="AW1262" s="6"/>
      <c r="AX1262" s="6"/>
      <c r="AY1262" s="6"/>
      <c r="AZ1262" s="6"/>
      <c r="BA1262" s="6"/>
      <c r="BB1262" s="6"/>
      <c r="BC1262" s="6"/>
      <c r="BD1262" s="6"/>
      <c r="BE1262" s="6"/>
      <c r="BF1262" s="6"/>
      <c r="BG1262" s="6"/>
      <c r="BH1262" s="6"/>
      <c r="BI1262" s="6"/>
      <c r="BJ1262" s="6"/>
      <c r="BK1262" s="6"/>
      <c r="BL1262" s="6"/>
      <c r="BM1262" s="6"/>
      <c r="BN1262" s="6"/>
      <c r="BO1262" s="6"/>
      <c r="BP1262" s="6"/>
      <c r="BQ1262" s="6"/>
      <c r="BR1262" s="6"/>
      <c r="BS1262" s="6"/>
      <c r="BT1262" s="6"/>
      <c r="BU1262" s="6"/>
      <c r="BV1262" s="6"/>
      <c r="BW1262" s="6"/>
    </row>
    <row r="1263" spans="1:75" s="9" customFormat="1" ht="14.25" x14ac:dyDescent="0.2">
      <c r="A1263" s="10"/>
      <c r="B1263" s="8"/>
      <c r="R1263" s="62"/>
      <c r="S1263" s="6"/>
      <c r="T1263" s="6"/>
      <c r="U1263" s="6"/>
      <c r="V1263" s="6"/>
      <c r="W1263" s="6"/>
      <c r="X1263" s="6"/>
      <c r="Y1263" s="6"/>
      <c r="Z1263" s="6"/>
      <c r="AA1263" s="6"/>
      <c r="AB1263" s="6"/>
      <c r="AC1263" s="6"/>
      <c r="AD1263" s="6"/>
      <c r="AE1263" s="6"/>
      <c r="AF1263" s="6"/>
      <c r="AG1263" s="6"/>
      <c r="AH1263" s="6"/>
      <c r="AI1263" s="6"/>
      <c r="AJ1263" s="6"/>
      <c r="AK1263" s="6"/>
      <c r="AL1263" s="6"/>
      <c r="AM1263" s="6"/>
      <c r="AN1263" s="6"/>
      <c r="AO1263" s="6"/>
      <c r="AP1263" s="6"/>
      <c r="AQ1263" s="6"/>
      <c r="AR1263" s="6"/>
      <c r="AS1263" s="6"/>
      <c r="AT1263" s="6"/>
      <c r="AU1263" s="6"/>
      <c r="AV1263" s="6"/>
      <c r="AW1263" s="6"/>
      <c r="AX1263" s="6"/>
      <c r="AY1263" s="6"/>
      <c r="AZ1263" s="6"/>
      <c r="BA1263" s="6"/>
      <c r="BB1263" s="6"/>
      <c r="BC1263" s="6"/>
      <c r="BD1263" s="6"/>
      <c r="BE1263" s="6"/>
      <c r="BF1263" s="6"/>
      <c r="BG1263" s="6"/>
      <c r="BH1263" s="6"/>
      <c r="BI1263" s="6"/>
      <c r="BJ1263" s="6"/>
      <c r="BK1263" s="6"/>
      <c r="BL1263" s="6"/>
      <c r="BM1263" s="6"/>
      <c r="BN1263" s="6"/>
      <c r="BO1263" s="6"/>
      <c r="BP1263" s="6"/>
      <c r="BQ1263" s="6"/>
      <c r="BR1263" s="6"/>
      <c r="BS1263" s="6"/>
      <c r="BT1263" s="6"/>
      <c r="BU1263" s="6"/>
      <c r="BV1263" s="6"/>
      <c r="BW1263" s="6"/>
    </row>
    <row r="1264" spans="1:75" s="9" customFormat="1" ht="14.25" x14ac:dyDescent="0.2">
      <c r="A1264" s="10"/>
      <c r="B1264" s="8"/>
      <c r="R1264" s="62"/>
      <c r="S1264" s="6"/>
      <c r="T1264" s="6"/>
      <c r="U1264" s="6"/>
      <c r="V1264" s="6"/>
      <c r="W1264" s="6"/>
      <c r="X1264" s="6"/>
      <c r="Y1264" s="6"/>
      <c r="Z1264" s="6"/>
      <c r="AA1264" s="6"/>
      <c r="AB1264" s="6"/>
      <c r="AC1264" s="6"/>
      <c r="AD1264" s="6"/>
      <c r="AE1264" s="6"/>
      <c r="AF1264" s="6"/>
      <c r="AG1264" s="6"/>
      <c r="AH1264" s="6"/>
      <c r="AI1264" s="6"/>
      <c r="AJ1264" s="6"/>
      <c r="AK1264" s="6"/>
      <c r="AL1264" s="6"/>
      <c r="AM1264" s="6"/>
      <c r="AN1264" s="6"/>
      <c r="AO1264" s="6"/>
      <c r="AP1264" s="6"/>
      <c r="AQ1264" s="6"/>
      <c r="AR1264" s="6"/>
      <c r="AS1264" s="6"/>
      <c r="AT1264" s="6"/>
      <c r="AU1264" s="6"/>
      <c r="AV1264" s="6"/>
      <c r="AW1264" s="6"/>
      <c r="AX1264" s="6"/>
      <c r="AY1264" s="6"/>
      <c r="AZ1264" s="6"/>
      <c r="BA1264" s="6"/>
      <c r="BB1264" s="6"/>
      <c r="BC1264" s="6"/>
      <c r="BD1264" s="6"/>
      <c r="BE1264" s="6"/>
      <c r="BF1264" s="6"/>
      <c r="BG1264" s="6"/>
      <c r="BH1264" s="6"/>
      <c r="BI1264" s="6"/>
      <c r="BJ1264" s="6"/>
      <c r="BK1264" s="6"/>
      <c r="BL1264" s="6"/>
      <c r="BM1264" s="6"/>
      <c r="BN1264" s="6"/>
      <c r="BO1264" s="6"/>
      <c r="BP1264" s="6"/>
      <c r="BQ1264" s="6"/>
      <c r="BR1264" s="6"/>
      <c r="BS1264" s="6"/>
      <c r="BT1264" s="6"/>
      <c r="BU1264" s="6"/>
      <c r="BV1264" s="6"/>
      <c r="BW1264" s="6"/>
    </row>
    <row r="1265" spans="1:75" s="9" customFormat="1" ht="14.25" x14ac:dyDescent="0.2">
      <c r="A1265" s="10"/>
      <c r="B1265" s="8"/>
      <c r="R1265" s="62"/>
      <c r="S1265" s="6"/>
      <c r="T1265" s="6"/>
      <c r="U1265" s="6"/>
      <c r="V1265" s="6"/>
      <c r="W1265" s="6"/>
      <c r="X1265" s="6"/>
      <c r="Y1265" s="6"/>
      <c r="Z1265" s="6"/>
      <c r="AA1265" s="6"/>
      <c r="AB1265" s="6"/>
      <c r="AC1265" s="6"/>
      <c r="AD1265" s="6"/>
      <c r="AE1265" s="6"/>
      <c r="AF1265" s="6"/>
      <c r="AG1265" s="6"/>
      <c r="AH1265" s="6"/>
      <c r="AI1265" s="6"/>
      <c r="AJ1265" s="6"/>
      <c r="AK1265" s="6"/>
      <c r="AL1265" s="6"/>
      <c r="AM1265" s="6"/>
      <c r="AN1265" s="6"/>
      <c r="AO1265" s="6"/>
      <c r="AP1265" s="6"/>
      <c r="AQ1265" s="6"/>
      <c r="AR1265" s="6"/>
      <c r="AS1265" s="6"/>
      <c r="AT1265" s="6"/>
      <c r="AU1265" s="6"/>
      <c r="AV1265" s="6"/>
      <c r="AW1265" s="6"/>
      <c r="AX1265" s="6"/>
      <c r="AY1265" s="6"/>
      <c r="AZ1265" s="6"/>
      <c r="BA1265" s="6"/>
      <c r="BB1265" s="6"/>
      <c r="BC1265" s="6"/>
      <c r="BD1265" s="6"/>
      <c r="BE1265" s="6"/>
      <c r="BF1265" s="6"/>
      <c r="BG1265" s="6"/>
      <c r="BH1265" s="6"/>
      <c r="BI1265" s="6"/>
      <c r="BJ1265" s="6"/>
      <c r="BK1265" s="6"/>
      <c r="BL1265" s="6"/>
      <c r="BM1265" s="6"/>
      <c r="BN1265" s="6"/>
      <c r="BO1265" s="6"/>
      <c r="BP1265" s="6"/>
      <c r="BQ1265" s="6"/>
      <c r="BR1265" s="6"/>
      <c r="BS1265" s="6"/>
      <c r="BT1265" s="6"/>
      <c r="BU1265" s="6"/>
      <c r="BV1265" s="6"/>
      <c r="BW1265" s="6"/>
    </row>
    <row r="1266" spans="1:75" s="9" customFormat="1" ht="14.25" x14ac:dyDescent="0.2">
      <c r="A1266" s="10"/>
      <c r="B1266" s="8"/>
      <c r="R1266" s="62"/>
      <c r="S1266" s="6"/>
      <c r="T1266" s="6"/>
      <c r="U1266" s="6"/>
      <c r="V1266" s="6"/>
      <c r="W1266" s="6"/>
      <c r="X1266" s="6"/>
      <c r="Y1266" s="6"/>
      <c r="Z1266" s="6"/>
      <c r="AA1266" s="6"/>
      <c r="AB1266" s="6"/>
      <c r="AC1266" s="6"/>
      <c r="AD1266" s="6"/>
      <c r="AE1266" s="6"/>
      <c r="AF1266" s="6"/>
      <c r="AG1266" s="6"/>
      <c r="AH1266" s="6"/>
      <c r="AI1266" s="6"/>
      <c r="AJ1266" s="6"/>
      <c r="AK1266" s="6"/>
      <c r="AL1266" s="6"/>
      <c r="AM1266" s="6"/>
      <c r="AN1266" s="6"/>
      <c r="AO1266" s="6"/>
      <c r="AP1266" s="6"/>
      <c r="AQ1266" s="6"/>
      <c r="AR1266" s="6"/>
      <c r="AS1266" s="6"/>
      <c r="AT1266" s="6"/>
      <c r="AU1266" s="6"/>
      <c r="AV1266" s="6"/>
      <c r="AW1266" s="6"/>
      <c r="AX1266" s="6"/>
      <c r="AY1266" s="6"/>
      <c r="AZ1266" s="6"/>
      <c r="BA1266" s="6"/>
      <c r="BB1266" s="6"/>
      <c r="BC1266" s="6"/>
      <c r="BD1266" s="6"/>
      <c r="BE1266" s="6"/>
      <c r="BF1266" s="6"/>
      <c r="BG1266" s="6"/>
      <c r="BH1266" s="6"/>
      <c r="BI1266" s="6"/>
      <c r="BJ1266" s="6"/>
      <c r="BK1266" s="6"/>
      <c r="BL1266" s="6"/>
      <c r="BM1266" s="6"/>
      <c r="BN1266" s="6"/>
      <c r="BO1266" s="6"/>
      <c r="BP1266" s="6"/>
      <c r="BQ1266" s="6"/>
      <c r="BR1266" s="6"/>
      <c r="BS1266" s="6"/>
      <c r="BT1266" s="6"/>
      <c r="BU1266" s="6"/>
      <c r="BV1266" s="6"/>
      <c r="BW1266" s="6"/>
    </row>
    <row r="1267" spans="1:75" s="9" customFormat="1" ht="14.25" x14ac:dyDescent="0.2">
      <c r="A1267" s="10"/>
      <c r="B1267" s="8"/>
      <c r="R1267" s="62"/>
      <c r="S1267" s="6"/>
      <c r="T1267" s="6"/>
      <c r="U1267" s="6"/>
      <c r="V1267" s="6"/>
      <c r="W1267" s="6"/>
      <c r="X1267" s="6"/>
      <c r="Y1267" s="6"/>
      <c r="Z1267" s="6"/>
      <c r="AA1267" s="6"/>
      <c r="AB1267" s="6"/>
      <c r="AC1267" s="6"/>
      <c r="AD1267" s="6"/>
      <c r="AE1267" s="6"/>
      <c r="AF1267" s="6"/>
      <c r="AG1267" s="6"/>
      <c r="AH1267" s="6"/>
      <c r="AI1267" s="6"/>
      <c r="AJ1267" s="6"/>
      <c r="AK1267" s="6"/>
      <c r="AL1267" s="6"/>
      <c r="AM1267" s="6"/>
      <c r="AN1267" s="6"/>
      <c r="AO1267" s="6"/>
      <c r="AP1267" s="6"/>
      <c r="AQ1267" s="6"/>
      <c r="AR1267" s="6"/>
      <c r="AS1267" s="6"/>
      <c r="AT1267" s="6"/>
      <c r="AU1267" s="6"/>
      <c r="AV1267" s="6"/>
      <c r="AW1267" s="6"/>
      <c r="AX1267" s="6"/>
      <c r="AY1267" s="6"/>
      <c r="AZ1267" s="6"/>
      <c r="BA1267" s="6"/>
      <c r="BB1267" s="6"/>
      <c r="BC1267" s="6"/>
      <c r="BD1267" s="6"/>
      <c r="BE1267" s="6"/>
      <c r="BF1267" s="6"/>
      <c r="BG1267" s="6"/>
      <c r="BH1267" s="6"/>
      <c r="BI1267" s="6"/>
      <c r="BJ1267" s="6"/>
      <c r="BK1267" s="6"/>
      <c r="BL1267" s="6"/>
      <c r="BM1267" s="6"/>
      <c r="BN1267" s="6"/>
      <c r="BO1267" s="6"/>
      <c r="BP1267" s="6"/>
      <c r="BQ1267" s="6"/>
      <c r="BR1267" s="6"/>
      <c r="BS1267" s="6"/>
      <c r="BT1267" s="6"/>
      <c r="BU1267" s="6"/>
      <c r="BV1267" s="6"/>
      <c r="BW1267" s="6"/>
    </row>
    <row r="1268" spans="1:75" s="9" customFormat="1" ht="14.25" x14ac:dyDescent="0.2">
      <c r="A1268" s="10"/>
      <c r="B1268" s="8"/>
      <c r="R1268" s="62"/>
      <c r="S1268" s="6"/>
      <c r="T1268" s="6"/>
      <c r="U1268" s="6"/>
      <c r="V1268" s="6"/>
      <c r="W1268" s="6"/>
      <c r="X1268" s="6"/>
      <c r="Y1268" s="6"/>
      <c r="Z1268" s="6"/>
      <c r="AA1268" s="6"/>
      <c r="AB1268" s="6"/>
      <c r="AC1268" s="6"/>
      <c r="AD1268" s="6"/>
      <c r="AE1268" s="6"/>
      <c r="AF1268" s="6"/>
      <c r="AG1268" s="6"/>
      <c r="AH1268" s="6"/>
      <c r="AI1268" s="6"/>
      <c r="AJ1268" s="6"/>
      <c r="AK1268" s="6"/>
      <c r="AL1268" s="6"/>
      <c r="AM1268" s="6"/>
      <c r="AN1268" s="6"/>
      <c r="AO1268" s="6"/>
      <c r="AP1268" s="6"/>
      <c r="AQ1268" s="6"/>
      <c r="AR1268" s="6"/>
      <c r="AS1268" s="6"/>
      <c r="AT1268" s="6"/>
      <c r="AU1268" s="6"/>
      <c r="AV1268" s="6"/>
      <c r="AW1268" s="6"/>
      <c r="AX1268" s="6"/>
      <c r="AY1268" s="6"/>
      <c r="AZ1268" s="6"/>
      <c r="BA1268" s="6"/>
      <c r="BB1268" s="6"/>
      <c r="BC1268" s="6"/>
      <c r="BD1268" s="6"/>
      <c r="BE1268" s="6"/>
      <c r="BF1268" s="6"/>
      <c r="BG1268" s="6"/>
      <c r="BH1268" s="6"/>
      <c r="BI1268" s="6"/>
      <c r="BJ1268" s="6"/>
      <c r="BK1268" s="6"/>
      <c r="BL1268" s="6"/>
      <c r="BM1268" s="6"/>
      <c r="BN1268" s="6"/>
      <c r="BO1268" s="6"/>
      <c r="BP1268" s="6"/>
      <c r="BQ1268" s="6"/>
      <c r="BR1268" s="6"/>
      <c r="BS1268" s="6"/>
      <c r="BT1268" s="6"/>
      <c r="BU1268" s="6"/>
      <c r="BV1268" s="6"/>
      <c r="BW1268" s="6"/>
    </row>
    <row r="1269" spans="1:75" s="9" customFormat="1" ht="14.25" x14ac:dyDescent="0.2">
      <c r="A1269" s="10"/>
      <c r="B1269" s="8"/>
      <c r="R1269" s="62"/>
      <c r="S1269" s="6"/>
      <c r="T1269" s="6"/>
      <c r="U1269" s="6"/>
      <c r="V1269" s="6"/>
      <c r="W1269" s="6"/>
      <c r="X1269" s="6"/>
      <c r="Y1269" s="6"/>
      <c r="Z1269" s="6"/>
      <c r="AA1269" s="6"/>
      <c r="AB1269" s="6"/>
      <c r="AC1269" s="6"/>
      <c r="AD1269" s="6"/>
      <c r="AE1269" s="6"/>
      <c r="AF1269" s="6"/>
      <c r="AG1269" s="6"/>
      <c r="AH1269" s="6"/>
      <c r="AI1269" s="6"/>
      <c r="AJ1269" s="6"/>
      <c r="AK1269" s="6"/>
      <c r="AL1269" s="6"/>
      <c r="AM1269" s="6"/>
      <c r="AN1269" s="6"/>
      <c r="AO1269" s="6"/>
      <c r="AP1269" s="6"/>
      <c r="AQ1269" s="6"/>
      <c r="AR1269" s="6"/>
      <c r="AS1269" s="6"/>
      <c r="AT1269" s="6"/>
      <c r="AU1269" s="6"/>
      <c r="AV1269" s="6"/>
      <c r="AW1269" s="6"/>
      <c r="AX1269" s="6"/>
      <c r="AY1269" s="6"/>
      <c r="AZ1269" s="6"/>
      <c r="BA1269" s="6"/>
      <c r="BB1269" s="6"/>
      <c r="BC1269" s="6"/>
      <c r="BD1269" s="6"/>
      <c r="BE1269" s="6"/>
      <c r="BF1269" s="6"/>
      <c r="BG1269" s="6"/>
      <c r="BH1269" s="6"/>
      <c r="BI1269" s="6"/>
      <c r="BJ1269" s="6"/>
      <c r="BK1269" s="6"/>
      <c r="BL1269" s="6"/>
      <c r="BM1269" s="6"/>
      <c r="BN1269" s="6"/>
      <c r="BO1269" s="6"/>
      <c r="BP1269" s="6"/>
      <c r="BQ1269" s="6"/>
      <c r="BR1269" s="6"/>
      <c r="BS1269" s="6"/>
      <c r="BT1269" s="6"/>
      <c r="BU1269" s="6"/>
      <c r="BV1269" s="6"/>
      <c r="BW1269" s="6"/>
    </row>
    <row r="1270" spans="1:75" s="9" customFormat="1" ht="14.25" x14ac:dyDescent="0.2">
      <c r="A1270" s="10"/>
      <c r="B1270" s="8"/>
      <c r="R1270" s="62"/>
      <c r="S1270" s="6"/>
      <c r="T1270" s="6"/>
      <c r="U1270" s="6"/>
      <c r="V1270" s="6"/>
      <c r="W1270" s="6"/>
      <c r="X1270" s="6"/>
      <c r="Y1270" s="6"/>
      <c r="Z1270" s="6"/>
      <c r="AA1270" s="6"/>
      <c r="AB1270" s="6"/>
      <c r="AC1270" s="6"/>
      <c r="AD1270" s="6"/>
      <c r="AE1270" s="6"/>
      <c r="AF1270" s="6"/>
      <c r="AG1270" s="6"/>
      <c r="AH1270" s="6"/>
      <c r="AI1270" s="6"/>
      <c r="AJ1270" s="6"/>
      <c r="AK1270" s="6"/>
      <c r="AL1270" s="6"/>
      <c r="AM1270" s="6"/>
      <c r="AN1270" s="6"/>
      <c r="AO1270" s="6"/>
      <c r="AP1270" s="6"/>
      <c r="AQ1270" s="6"/>
      <c r="AR1270" s="6"/>
      <c r="AS1270" s="6"/>
      <c r="AT1270" s="6"/>
      <c r="AU1270" s="6"/>
      <c r="AV1270" s="6"/>
      <c r="AW1270" s="6"/>
      <c r="AX1270" s="6"/>
      <c r="AY1270" s="6"/>
      <c r="AZ1270" s="6"/>
      <c r="BA1270" s="6"/>
      <c r="BB1270" s="6"/>
      <c r="BC1270" s="6"/>
      <c r="BD1270" s="6"/>
      <c r="BE1270" s="6"/>
      <c r="BF1270" s="6"/>
      <c r="BG1270" s="6"/>
      <c r="BH1270" s="6"/>
      <c r="BI1270" s="6"/>
      <c r="BJ1270" s="6"/>
      <c r="BK1270" s="6"/>
      <c r="BL1270" s="6"/>
      <c r="BM1270" s="6"/>
      <c r="BN1270" s="6"/>
      <c r="BO1270" s="6"/>
      <c r="BP1270" s="6"/>
      <c r="BQ1270" s="6"/>
      <c r="BR1270" s="6"/>
      <c r="BS1270" s="6"/>
      <c r="BT1270" s="6"/>
      <c r="BU1270" s="6"/>
      <c r="BV1270" s="6"/>
      <c r="BW1270" s="6"/>
    </row>
    <row r="1271" spans="1:75" s="9" customFormat="1" ht="14.25" x14ac:dyDescent="0.2">
      <c r="A1271" s="10"/>
      <c r="B1271" s="8"/>
      <c r="R1271" s="62"/>
      <c r="S1271" s="6"/>
      <c r="T1271" s="6"/>
      <c r="U1271" s="6"/>
      <c r="V1271" s="6"/>
      <c r="W1271" s="6"/>
      <c r="X1271" s="6"/>
      <c r="Y1271" s="6"/>
      <c r="Z1271" s="6"/>
      <c r="AA1271" s="6"/>
      <c r="AB1271" s="6"/>
      <c r="AC1271" s="6"/>
      <c r="AD1271" s="6"/>
      <c r="AE1271" s="6"/>
      <c r="AF1271" s="6"/>
      <c r="AG1271" s="6"/>
      <c r="AH1271" s="6"/>
      <c r="AI1271" s="6"/>
      <c r="AJ1271" s="6"/>
      <c r="AK1271" s="6"/>
      <c r="AL1271" s="6"/>
      <c r="AM1271" s="6"/>
      <c r="AN1271" s="6"/>
      <c r="AO1271" s="6"/>
      <c r="AP1271" s="6"/>
      <c r="AQ1271" s="6"/>
      <c r="AR1271" s="6"/>
      <c r="AS1271" s="6"/>
      <c r="AT1271" s="6"/>
      <c r="AU1271" s="6"/>
      <c r="AV1271" s="6"/>
      <c r="AW1271" s="6"/>
      <c r="AX1271" s="6"/>
      <c r="AY1271" s="6"/>
      <c r="AZ1271" s="6"/>
      <c r="BA1271" s="6"/>
      <c r="BB1271" s="6"/>
      <c r="BC1271" s="6"/>
      <c r="BD1271" s="6"/>
      <c r="BE1271" s="6"/>
      <c r="BF1271" s="6"/>
      <c r="BG1271" s="6"/>
      <c r="BH1271" s="6"/>
      <c r="BI1271" s="6"/>
      <c r="BJ1271" s="6"/>
      <c r="BK1271" s="6"/>
      <c r="BL1271" s="6"/>
      <c r="BM1271" s="6"/>
      <c r="BN1271" s="6"/>
      <c r="BO1271" s="6"/>
      <c r="BP1271" s="6"/>
      <c r="BQ1271" s="6"/>
      <c r="BR1271" s="6"/>
      <c r="BS1271" s="6"/>
      <c r="BT1271" s="6"/>
      <c r="BU1271" s="6"/>
      <c r="BV1271" s="6"/>
      <c r="BW1271" s="6"/>
    </row>
    <row r="1272" spans="1:75" s="9" customFormat="1" ht="14.25" x14ac:dyDescent="0.2">
      <c r="A1272" s="10"/>
      <c r="B1272" s="8"/>
      <c r="R1272" s="62"/>
      <c r="S1272" s="6"/>
      <c r="T1272" s="6"/>
      <c r="U1272" s="6"/>
      <c r="V1272" s="6"/>
      <c r="W1272" s="6"/>
      <c r="X1272" s="6"/>
      <c r="Y1272" s="6"/>
      <c r="Z1272" s="6"/>
      <c r="AA1272" s="6"/>
      <c r="AB1272" s="6"/>
      <c r="AC1272" s="6"/>
      <c r="AD1272" s="6"/>
      <c r="AE1272" s="6"/>
      <c r="AF1272" s="6"/>
      <c r="AG1272" s="6"/>
      <c r="AH1272" s="6"/>
      <c r="AI1272" s="6"/>
      <c r="AJ1272" s="6"/>
      <c r="AK1272" s="6"/>
      <c r="AL1272" s="6"/>
      <c r="AM1272" s="6"/>
      <c r="AN1272" s="6"/>
      <c r="AO1272" s="6"/>
      <c r="AP1272" s="6"/>
      <c r="AQ1272" s="6"/>
      <c r="AR1272" s="6"/>
      <c r="AS1272" s="6"/>
      <c r="AT1272" s="6"/>
      <c r="AU1272" s="6"/>
      <c r="AV1272" s="6"/>
      <c r="AW1272" s="6"/>
      <c r="AX1272" s="6"/>
      <c r="AY1272" s="6"/>
      <c r="AZ1272" s="6"/>
      <c r="BA1272" s="6"/>
      <c r="BB1272" s="6"/>
      <c r="BC1272" s="6"/>
      <c r="BD1272" s="6"/>
      <c r="BE1272" s="6"/>
      <c r="BF1272" s="6"/>
      <c r="BG1272" s="6"/>
      <c r="BH1272" s="6"/>
      <c r="BI1272" s="6"/>
      <c r="BJ1272" s="6"/>
      <c r="BK1272" s="6"/>
      <c r="BL1272" s="6"/>
      <c r="BM1272" s="6"/>
      <c r="BN1272" s="6"/>
      <c r="BO1272" s="6"/>
      <c r="BP1272" s="6"/>
      <c r="BQ1272" s="6"/>
      <c r="BR1272" s="6"/>
      <c r="BS1272" s="6"/>
      <c r="BT1272" s="6"/>
      <c r="BU1272" s="6"/>
      <c r="BV1272" s="6"/>
      <c r="BW1272" s="6"/>
    </row>
    <row r="1273" spans="1:75" s="9" customFormat="1" ht="14.25" x14ac:dyDescent="0.2">
      <c r="A1273" s="10"/>
      <c r="B1273" s="8"/>
      <c r="R1273" s="62"/>
      <c r="S1273" s="6"/>
      <c r="T1273" s="6"/>
      <c r="U1273" s="6"/>
      <c r="V1273" s="6"/>
      <c r="W1273" s="6"/>
      <c r="X1273" s="6"/>
      <c r="Y1273" s="6"/>
      <c r="Z1273" s="6"/>
      <c r="AA1273" s="6"/>
      <c r="AB1273" s="6"/>
      <c r="AC1273" s="6"/>
      <c r="AD1273" s="6"/>
      <c r="AE1273" s="6"/>
      <c r="AF1273" s="6"/>
      <c r="AG1273" s="6"/>
      <c r="AH1273" s="6"/>
      <c r="AI1273" s="6"/>
      <c r="AJ1273" s="6"/>
      <c r="AK1273" s="6"/>
      <c r="AL1273" s="6"/>
      <c r="AM1273" s="6"/>
      <c r="AN1273" s="6"/>
      <c r="AO1273" s="6"/>
      <c r="AP1273" s="6"/>
      <c r="AQ1273" s="6"/>
      <c r="AR1273" s="6"/>
      <c r="AS1273" s="6"/>
      <c r="AT1273" s="6"/>
      <c r="AU1273" s="6"/>
      <c r="AV1273" s="6"/>
      <c r="AW1273" s="6"/>
      <c r="AX1273" s="6"/>
      <c r="AY1273" s="6"/>
      <c r="AZ1273" s="6"/>
      <c r="BA1273" s="6"/>
      <c r="BB1273" s="6"/>
      <c r="BC1273" s="6"/>
      <c r="BD1273" s="6"/>
      <c r="BE1273" s="6"/>
      <c r="BF1273" s="6"/>
      <c r="BG1273" s="6"/>
      <c r="BH1273" s="6"/>
      <c r="BI1273" s="6"/>
      <c r="BJ1273" s="6"/>
      <c r="BK1273" s="6"/>
      <c r="BL1273" s="6"/>
      <c r="BM1273" s="6"/>
      <c r="BN1273" s="6"/>
      <c r="BO1273" s="6"/>
      <c r="BP1273" s="6"/>
      <c r="BQ1273" s="6"/>
      <c r="BR1273" s="6"/>
      <c r="BS1273" s="6"/>
      <c r="BT1273" s="6"/>
      <c r="BU1273" s="6"/>
      <c r="BV1273" s="6"/>
      <c r="BW1273" s="6"/>
    </row>
    <row r="1274" spans="1:75" s="9" customFormat="1" ht="14.25" x14ac:dyDescent="0.2">
      <c r="A1274" s="10"/>
      <c r="B1274" s="8"/>
      <c r="R1274" s="62"/>
      <c r="S1274" s="6"/>
      <c r="T1274" s="6"/>
      <c r="U1274" s="6"/>
      <c r="V1274" s="6"/>
      <c r="W1274" s="6"/>
      <c r="X1274" s="6"/>
      <c r="Y1274" s="6"/>
      <c r="Z1274" s="6"/>
      <c r="AA1274" s="6"/>
      <c r="AB1274" s="6"/>
      <c r="AC1274" s="6"/>
      <c r="AD1274" s="6"/>
      <c r="AE1274" s="6"/>
      <c r="AF1274" s="6"/>
      <c r="AG1274" s="6"/>
      <c r="AH1274" s="6"/>
      <c r="AI1274" s="6"/>
      <c r="AJ1274" s="6"/>
      <c r="AK1274" s="6"/>
      <c r="AL1274" s="6"/>
      <c r="AM1274" s="6"/>
      <c r="AN1274" s="6"/>
      <c r="AO1274" s="6"/>
      <c r="AP1274" s="6"/>
      <c r="AQ1274" s="6"/>
      <c r="AR1274" s="6"/>
      <c r="AS1274" s="6"/>
      <c r="AT1274" s="6"/>
      <c r="AU1274" s="6"/>
      <c r="AV1274" s="6"/>
      <c r="AW1274" s="6"/>
      <c r="AX1274" s="6"/>
      <c r="AY1274" s="6"/>
      <c r="AZ1274" s="6"/>
      <c r="BA1274" s="6"/>
      <c r="BB1274" s="6"/>
      <c r="BC1274" s="6"/>
      <c r="BD1274" s="6"/>
      <c r="BE1274" s="6"/>
      <c r="BF1274" s="6"/>
      <c r="BG1274" s="6"/>
      <c r="BH1274" s="6"/>
      <c r="BI1274" s="6"/>
      <c r="BJ1274" s="6"/>
      <c r="BK1274" s="6"/>
      <c r="BL1274" s="6"/>
      <c r="BM1274" s="6"/>
      <c r="BN1274" s="6"/>
      <c r="BO1274" s="6"/>
      <c r="BP1274" s="6"/>
      <c r="BQ1274" s="6"/>
      <c r="BR1274" s="6"/>
      <c r="BS1274" s="6"/>
      <c r="BT1274" s="6"/>
      <c r="BU1274" s="6"/>
      <c r="BV1274" s="6"/>
      <c r="BW1274" s="6"/>
    </row>
    <row r="1275" spans="1:75" s="9" customFormat="1" ht="14.25" x14ac:dyDescent="0.2">
      <c r="A1275" s="10"/>
      <c r="B1275" s="8"/>
      <c r="R1275" s="62"/>
      <c r="S1275" s="6"/>
      <c r="T1275" s="6"/>
      <c r="U1275" s="6"/>
      <c r="V1275" s="6"/>
      <c r="W1275" s="6"/>
      <c r="X1275" s="6"/>
      <c r="Y1275" s="6"/>
      <c r="Z1275" s="6"/>
      <c r="AA1275" s="6"/>
      <c r="AB1275" s="6"/>
      <c r="AC1275" s="6"/>
      <c r="AD1275" s="6"/>
      <c r="AE1275" s="6"/>
      <c r="AF1275" s="6"/>
      <c r="AG1275" s="6"/>
      <c r="AH1275" s="6"/>
      <c r="AI1275" s="6"/>
      <c r="AJ1275" s="6"/>
      <c r="AK1275" s="6"/>
      <c r="AL1275" s="6"/>
      <c r="AM1275" s="6"/>
      <c r="AN1275" s="6"/>
      <c r="AO1275" s="6"/>
      <c r="AP1275" s="6"/>
      <c r="AQ1275" s="6"/>
      <c r="AR1275" s="6"/>
      <c r="AS1275" s="6"/>
      <c r="AT1275" s="6"/>
      <c r="AU1275" s="6"/>
      <c r="AV1275" s="6"/>
      <c r="AW1275" s="6"/>
      <c r="AX1275" s="6"/>
      <c r="AY1275" s="6"/>
      <c r="AZ1275" s="6"/>
      <c r="BA1275" s="6"/>
      <c r="BB1275" s="6"/>
      <c r="BC1275" s="6"/>
      <c r="BD1275" s="6"/>
      <c r="BE1275" s="6"/>
      <c r="BF1275" s="6"/>
      <c r="BG1275" s="6"/>
      <c r="BH1275" s="6"/>
      <c r="BI1275" s="6"/>
      <c r="BJ1275" s="6"/>
      <c r="BK1275" s="6"/>
      <c r="BL1275" s="6"/>
      <c r="BM1275" s="6"/>
      <c r="BN1275" s="6"/>
      <c r="BO1275" s="6"/>
      <c r="BP1275" s="6"/>
      <c r="BQ1275" s="6"/>
      <c r="BR1275" s="6"/>
      <c r="BS1275" s="6"/>
      <c r="BT1275" s="6"/>
      <c r="BU1275" s="6"/>
      <c r="BV1275" s="6"/>
      <c r="BW1275" s="6"/>
    </row>
    <row r="1276" spans="1:75" s="9" customFormat="1" ht="14.25" x14ac:dyDescent="0.2">
      <c r="A1276" s="10"/>
      <c r="B1276" s="8"/>
      <c r="R1276" s="62"/>
      <c r="S1276" s="6"/>
      <c r="T1276" s="6"/>
      <c r="U1276" s="6"/>
      <c r="V1276" s="6"/>
      <c r="W1276" s="6"/>
      <c r="X1276" s="6"/>
      <c r="Y1276" s="6"/>
      <c r="Z1276" s="6"/>
      <c r="AA1276" s="6"/>
      <c r="AB1276" s="6"/>
      <c r="AC1276" s="6"/>
      <c r="AD1276" s="6"/>
      <c r="AE1276" s="6"/>
      <c r="AF1276" s="6"/>
      <c r="AG1276" s="6"/>
      <c r="AH1276" s="6"/>
      <c r="AI1276" s="6"/>
      <c r="AJ1276" s="6"/>
      <c r="AK1276" s="6"/>
      <c r="AL1276" s="6"/>
      <c r="AM1276" s="6"/>
      <c r="AN1276" s="6"/>
      <c r="AO1276" s="6"/>
      <c r="AP1276" s="6"/>
      <c r="AQ1276" s="6"/>
      <c r="AR1276" s="6"/>
      <c r="AS1276" s="6"/>
      <c r="AT1276" s="6"/>
      <c r="AU1276" s="6"/>
      <c r="AV1276" s="6"/>
      <c r="AW1276" s="6"/>
      <c r="AX1276" s="6"/>
      <c r="AY1276" s="6"/>
      <c r="AZ1276" s="6"/>
      <c r="BA1276" s="6"/>
      <c r="BB1276" s="6"/>
      <c r="BC1276" s="6"/>
      <c r="BD1276" s="6"/>
      <c r="BE1276" s="6"/>
      <c r="BF1276" s="6"/>
      <c r="BG1276" s="6"/>
      <c r="BH1276" s="6"/>
      <c r="BI1276" s="6"/>
      <c r="BJ1276" s="6"/>
      <c r="BK1276" s="6"/>
      <c r="BL1276" s="6"/>
      <c r="BM1276" s="6"/>
      <c r="BN1276" s="6"/>
      <c r="BO1276" s="6"/>
      <c r="BP1276" s="6"/>
      <c r="BQ1276" s="6"/>
      <c r="BR1276" s="6"/>
      <c r="BS1276" s="6"/>
      <c r="BT1276" s="6"/>
      <c r="BU1276" s="6"/>
      <c r="BV1276" s="6"/>
      <c r="BW1276" s="6"/>
    </row>
    <row r="1277" spans="1:75" s="9" customFormat="1" ht="14.25" x14ac:dyDescent="0.2">
      <c r="A1277" s="10"/>
      <c r="B1277" s="8"/>
      <c r="R1277" s="62"/>
      <c r="S1277" s="6"/>
      <c r="T1277" s="6"/>
      <c r="U1277" s="6"/>
      <c r="V1277" s="6"/>
      <c r="W1277" s="6"/>
      <c r="X1277" s="6"/>
      <c r="Y1277" s="6"/>
      <c r="Z1277" s="6"/>
      <c r="AA1277" s="6"/>
      <c r="AB1277" s="6"/>
      <c r="AC1277" s="6"/>
      <c r="AD1277" s="6"/>
      <c r="AE1277" s="6"/>
      <c r="AF1277" s="6"/>
      <c r="AG1277" s="6"/>
      <c r="AH1277" s="6"/>
      <c r="AI1277" s="6"/>
      <c r="AJ1277" s="6"/>
      <c r="AK1277" s="6"/>
      <c r="AL1277" s="6"/>
      <c r="AM1277" s="6"/>
      <c r="AN1277" s="6"/>
      <c r="AO1277" s="6"/>
      <c r="AP1277" s="6"/>
      <c r="AQ1277" s="6"/>
      <c r="AR1277" s="6"/>
      <c r="AS1277" s="6"/>
      <c r="AT1277" s="6"/>
      <c r="AU1277" s="6"/>
      <c r="AV1277" s="6"/>
      <c r="AW1277" s="6"/>
      <c r="AX1277" s="6"/>
      <c r="AY1277" s="6"/>
      <c r="AZ1277" s="6"/>
      <c r="BA1277" s="6"/>
      <c r="BB1277" s="6"/>
      <c r="BC1277" s="6"/>
      <c r="BD1277" s="6"/>
      <c r="BE1277" s="6"/>
      <c r="BF1277" s="6"/>
      <c r="BG1277" s="6"/>
      <c r="BH1277" s="6"/>
      <c r="BI1277" s="6"/>
      <c r="BJ1277" s="6"/>
      <c r="BK1277" s="6"/>
      <c r="BL1277" s="6"/>
      <c r="BM1277" s="6"/>
      <c r="BN1277" s="6"/>
      <c r="BO1277" s="6"/>
      <c r="BP1277" s="6"/>
      <c r="BQ1277" s="6"/>
      <c r="BR1277" s="6"/>
      <c r="BS1277" s="6"/>
      <c r="BT1277" s="6"/>
      <c r="BU1277" s="6"/>
      <c r="BV1277" s="6"/>
      <c r="BW1277" s="6"/>
    </row>
    <row r="1278" spans="1:75" s="9" customFormat="1" ht="14.25" x14ac:dyDescent="0.2">
      <c r="A1278" s="10"/>
      <c r="B1278" s="8"/>
      <c r="R1278" s="62"/>
      <c r="S1278" s="6"/>
      <c r="T1278" s="6"/>
      <c r="U1278" s="6"/>
      <c r="V1278" s="6"/>
      <c r="W1278" s="6"/>
      <c r="X1278" s="6"/>
      <c r="Y1278" s="6"/>
      <c r="Z1278" s="6"/>
      <c r="AA1278" s="6"/>
      <c r="AB1278" s="6"/>
      <c r="AC1278" s="6"/>
      <c r="AD1278" s="6"/>
      <c r="AE1278" s="6"/>
      <c r="AF1278" s="6"/>
      <c r="AG1278" s="6"/>
      <c r="AH1278" s="6"/>
      <c r="AI1278" s="6"/>
      <c r="AJ1278" s="6"/>
      <c r="AK1278" s="6"/>
      <c r="AL1278" s="6"/>
      <c r="AM1278" s="6"/>
      <c r="AN1278" s="6"/>
      <c r="AO1278" s="6"/>
      <c r="AP1278" s="6"/>
      <c r="AQ1278" s="6"/>
      <c r="AR1278" s="6"/>
      <c r="AS1278" s="6"/>
      <c r="AT1278" s="6"/>
      <c r="AU1278" s="6"/>
      <c r="AV1278" s="6"/>
      <c r="AW1278" s="6"/>
      <c r="AX1278" s="6"/>
      <c r="AY1278" s="6"/>
      <c r="AZ1278" s="6"/>
      <c r="BA1278" s="6"/>
      <c r="BB1278" s="6"/>
      <c r="BC1278" s="6"/>
      <c r="BD1278" s="6"/>
      <c r="BE1278" s="6"/>
      <c r="BF1278" s="6"/>
      <c r="BG1278" s="6"/>
      <c r="BH1278" s="6"/>
      <c r="BI1278" s="6"/>
      <c r="BJ1278" s="6"/>
      <c r="BK1278" s="6"/>
      <c r="BL1278" s="6"/>
      <c r="BM1278" s="6"/>
      <c r="BN1278" s="6"/>
      <c r="BO1278" s="6"/>
      <c r="BP1278" s="6"/>
      <c r="BQ1278" s="6"/>
      <c r="BR1278" s="6"/>
      <c r="BS1278" s="6"/>
      <c r="BT1278" s="6"/>
      <c r="BU1278" s="6"/>
      <c r="BV1278" s="6"/>
      <c r="BW1278" s="6"/>
    </row>
    <row r="1279" spans="1:75" s="9" customFormat="1" ht="14.25" x14ac:dyDescent="0.2">
      <c r="A1279" s="10"/>
      <c r="B1279" s="8"/>
      <c r="R1279" s="62"/>
      <c r="S1279" s="6"/>
      <c r="T1279" s="6"/>
      <c r="U1279" s="6"/>
      <c r="V1279" s="6"/>
      <c r="W1279" s="6"/>
      <c r="X1279" s="6"/>
      <c r="Y1279" s="6"/>
      <c r="Z1279" s="6"/>
      <c r="AA1279" s="6"/>
      <c r="AB1279" s="6"/>
      <c r="AC1279" s="6"/>
      <c r="AD1279" s="6"/>
      <c r="AE1279" s="6"/>
      <c r="AF1279" s="6"/>
      <c r="AG1279" s="6"/>
      <c r="AH1279" s="6"/>
      <c r="AI1279" s="6"/>
      <c r="AJ1279" s="6"/>
      <c r="AK1279" s="6"/>
      <c r="AL1279" s="6"/>
      <c r="AM1279" s="6"/>
      <c r="AN1279" s="6"/>
      <c r="AO1279" s="6"/>
      <c r="AP1279" s="6"/>
      <c r="AQ1279" s="6"/>
      <c r="AR1279" s="6"/>
      <c r="AS1279" s="6"/>
      <c r="AT1279" s="6"/>
      <c r="AU1279" s="6"/>
      <c r="AV1279" s="6"/>
      <c r="AW1279" s="6"/>
      <c r="AX1279" s="6"/>
      <c r="AY1279" s="6"/>
      <c r="AZ1279" s="6"/>
      <c r="BA1279" s="6"/>
      <c r="BB1279" s="6"/>
      <c r="BC1279" s="6"/>
      <c r="BD1279" s="6"/>
      <c r="BE1279" s="6"/>
      <c r="BF1279" s="6"/>
      <c r="BG1279" s="6"/>
      <c r="BH1279" s="6"/>
      <c r="BI1279" s="6"/>
      <c r="BJ1279" s="6"/>
      <c r="BK1279" s="6"/>
      <c r="BL1279" s="6"/>
      <c r="BM1279" s="6"/>
      <c r="BN1279" s="6"/>
      <c r="BO1279" s="6"/>
      <c r="BP1279" s="6"/>
      <c r="BQ1279" s="6"/>
      <c r="BR1279" s="6"/>
      <c r="BS1279" s="6"/>
      <c r="BT1279" s="6"/>
      <c r="BU1279" s="6"/>
      <c r="BV1279" s="6"/>
      <c r="BW1279" s="6"/>
    </row>
    <row r="1280" spans="1:75" s="9" customFormat="1" ht="14.25" x14ac:dyDescent="0.2">
      <c r="A1280" s="10"/>
      <c r="B1280" s="8"/>
      <c r="R1280" s="62"/>
      <c r="S1280" s="6"/>
      <c r="T1280" s="6"/>
      <c r="U1280" s="6"/>
      <c r="V1280" s="6"/>
      <c r="W1280" s="6"/>
      <c r="X1280" s="6"/>
      <c r="Y1280" s="6"/>
      <c r="Z1280" s="6"/>
      <c r="AA1280" s="6"/>
      <c r="AB1280" s="6"/>
      <c r="AC1280" s="6"/>
      <c r="AD1280" s="6"/>
      <c r="AE1280" s="6"/>
      <c r="AF1280" s="6"/>
      <c r="AG1280" s="6"/>
      <c r="AH1280" s="6"/>
      <c r="AI1280" s="6"/>
      <c r="AJ1280" s="6"/>
      <c r="AK1280" s="6"/>
      <c r="AL1280" s="6"/>
      <c r="AM1280" s="6"/>
      <c r="AN1280" s="6"/>
      <c r="AO1280" s="6"/>
      <c r="AP1280" s="6"/>
      <c r="AQ1280" s="6"/>
      <c r="AR1280" s="6"/>
      <c r="AS1280" s="6"/>
      <c r="AT1280" s="6"/>
      <c r="AU1280" s="6"/>
      <c r="AV1280" s="6"/>
      <c r="AW1280" s="6"/>
      <c r="AX1280" s="6"/>
      <c r="AY1280" s="6"/>
      <c r="AZ1280" s="6"/>
      <c r="BA1280" s="6"/>
      <c r="BB1280" s="6"/>
      <c r="BC1280" s="6"/>
      <c r="BD1280" s="6"/>
      <c r="BE1280" s="6"/>
      <c r="BF1280" s="6"/>
      <c r="BG1280" s="6"/>
      <c r="BH1280" s="6"/>
      <c r="BI1280" s="6"/>
      <c r="BJ1280" s="6"/>
      <c r="BK1280" s="6"/>
      <c r="BL1280" s="6"/>
      <c r="BM1280" s="6"/>
      <c r="BN1280" s="6"/>
      <c r="BO1280" s="6"/>
      <c r="BP1280" s="6"/>
      <c r="BQ1280" s="6"/>
      <c r="BR1280" s="6"/>
      <c r="BS1280" s="6"/>
      <c r="BT1280" s="6"/>
      <c r="BU1280" s="6"/>
      <c r="BV1280" s="6"/>
      <c r="BW1280" s="6"/>
    </row>
    <row r="1281" spans="1:75" s="9" customFormat="1" ht="14.25" x14ac:dyDescent="0.2">
      <c r="A1281" s="10"/>
      <c r="B1281" s="8"/>
      <c r="R1281" s="62"/>
      <c r="S1281" s="6"/>
      <c r="T1281" s="6"/>
      <c r="U1281" s="6"/>
      <c r="V1281" s="6"/>
      <c r="W1281" s="6"/>
      <c r="X1281" s="6"/>
      <c r="Y1281" s="6"/>
      <c r="Z1281" s="6"/>
      <c r="AA1281" s="6"/>
      <c r="AB1281" s="6"/>
      <c r="AC1281" s="6"/>
      <c r="AD1281" s="6"/>
      <c r="AE1281" s="6"/>
      <c r="AF1281" s="6"/>
      <c r="AG1281" s="6"/>
      <c r="AH1281" s="6"/>
      <c r="AI1281" s="6"/>
      <c r="AJ1281" s="6"/>
      <c r="AK1281" s="6"/>
      <c r="AL1281" s="6"/>
      <c r="AM1281" s="6"/>
      <c r="AN1281" s="6"/>
      <c r="AO1281" s="6"/>
      <c r="AP1281" s="6"/>
      <c r="AQ1281" s="6"/>
      <c r="AR1281" s="6"/>
      <c r="AS1281" s="6"/>
      <c r="AT1281" s="6"/>
      <c r="AU1281" s="6"/>
      <c r="AV1281" s="6"/>
      <c r="AW1281" s="6"/>
      <c r="AX1281" s="6"/>
      <c r="AY1281" s="6"/>
      <c r="AZ1281" s="6"/>
      <c r="BA1281" s="6"/>
      <c r="BB1281" s="6"/>
      <c r="BC1281" s="6"/>
      <c r="BD1281" s="6"/>
      <c r="BE1281" s="6"/>
      <c r="BF1281" s="6"/>
      <c r="BG1281" s="6"/>
      <c r="BH1281" s="6"/>
      <c r="BI1281" s="6"/>
      <c r="BJ1281" s="6"/>
      <c r="BK1281" s="6"/>
      <c r="BL1281" s="6"/>
      <c r="BM1281" s="6"/>
      <c r="BN1281" s="6"/>
      <c r="BO1281" s="6"/>
      <c r="BP1281" s="6"/>
      <c r="BQ1281" s="6"/>
      <c r="BR1281" s="6"/>
      <c r="BS1281" s="6"/>
      <c r="BT1281" s="6"/>
      <c r="BU1281" s="6"/>
      <c r="BV1281" s="6"/>
      <c r="BW1281" s="6"/>
    </row>
    <row r="1282" spans="1:75" s="9" customFormat="1" ht="14.25" x14ac:dyDescent="0.2">
      <c r="A1282" s="10"/>
      <c r="B1282" s="8"/>
      <c r="R1282" s="62"/>
      <c r="S1282" s="6"/>
      <c r="T1282" s="6"/>
      <c r="U1282" s="6"/>
      <c r="V1282" s="6"/>
      <c r="W1282" s="6"/>
      <c r="X1282" s="6"/>
      <c r="Y1282" s="6"/>
      <c r="Z1282" s="6"/>
      <c r="AA1282" s="6"/>
      <c r="AB1282" s="6"/>
      <c r="AC1282" s="6"/>
      <c r="AD1282" s="6"/>
      <c r="AE1282" s="6"/>
      <c r="AF1282" s="6"/>
      <c r="AG1282" s="6"/>
      <c r="AH1282" s="6"/>
      <c r="AI1282" s="6"/>
      <c r="AJ1282" s="6"/>
      <c r="AK1282" s="6"/>
      <c r="AL1282" s="6"/>
      <c r="AM1282" s="6"/>
      <c r="AN1282" s="6"/>
      <c r="AO1282" s="6"/>
      <c r="AP1282" s="6"/>
      <c r="AQ1282" s="6"/>
      <c r="AR1282" s="6"/>
      <c r="AS1282" s="6"/>
      <c r="AT1282" s="6"/>
      <c r="AU1282" s="6"/>
      <c r="AV1282" s="6"/>
      <c r="AW1282" s="6"/>
      <c r="AX1282" s="6"/>
      <c r="AY1282" s="6"/>
      <c r="AZ1282" s="6"/>
      <c r="BA1282" s="6"/>
      <c r="BB1282" s="6"/>
      <c r="BC1282" s="6"/>
      <c r="BD1282" s="6"/>
      <c r="BE1282" s="6"/>
      <c r="BF1282" s="6"/>
      <c r="BG1282" s="6"/>
      <c r="BH1282" s="6"/>
      <c r="BI1282" s="6"/>
      <c r="BJ1282" s="6"/>
      <c r="BK1282" s="6"/>
      <c r="BL1282" s="6"/>
      <c r="BM1282" s="6"/>
      <c r="BN1282" s="6"/>
      <c r="BO1282" s="6"/>
      <c r="BP1282" s="6"/>
      <c r="BQ1282" s="6"/>
      <c r="BR1282" s="6"/>
      <c r="BS1282" s="6"/>
      <c r="BT1282" s="6"/>
      <c r="BU1282" s="6"/>
      <c r="BV1282" s="6"/>
      <c r="BW1282" s="6"/>
    </row>
    <row r="1283" spans="1:75" s="9" customFormat="1" ht="14.25" x14ac:dyDescent="0.2">
      <c r="A1283" s="10"/>
      <c r="B1283" s="8"/>
      <c r="R1283" s="62"/>
      <c r="S1283" s="6"/>
      <c r="T1283" s="6"/>
      <c r="U1283" s="6"/>
      <c r="V1283" s="6"/>
      <c r="W1283" s="6"/>
      <c r="X1283" s="6"/>
      <c r="Y1283" s="6"/>
      <c r="Z1283" s="6"/>
      <c r="AA1283" s="6"/>
      <c r="AB1283" s="6"/>
      <c r="AC1283" s="6"/>
      <c r="AD1283" s="6"/>
      <c r="AE1283" s="6"/>
      <c r="AF1283" s="6"/>
      <c r="AG1283" s="6"/>
      <c r="AH1283" s="6"/>
      <c r="AI1283" s="6"/>
      <c r="AJ1283" s="6"/>
      <c r="AK1283" s="6"/>
      <c r="AL1283" s="6"/>
      <c r="AM1283" s="6"/>
      <c r="AN1283" s="6"/>
      <c r="AO1283" s="6"/>
      <c r="AP1283" s="6"/>
      <c r="AQ1283" s="6"/>
      <c r="AR1283" s="6"/>
      <c r="AS1283" s="6"/>
      <c r="AT1283" s="6"/>
      <c r="AU1283" s="6"/>
      <c r="AV1283" s="6"/>
      <c r="AW1283" s="6"/>
      <c r="AX1283" s="6"/>
      <c r="AY1283" s="6"/>
      <c r="AZ1283" s="6"/>
      <c r="BA1283" s="6"/>
      <c r="BB1283" s="6"/>
      <c r="BC1283" s="6"/>
      <c r="BD1283" s="6"/>
      <c r="BE1283" s="6"/>
      <c r="BF1283" s="6"/>
      <c r="BG1283" s="6"/>
      <c r="BH1283" s="6"/>
      <c r="BI1283" s="6"/>
      <c r="BJ1283" s="6"/>
      <c r="BK1283" s="6"/>
      <c r="BL1283" s="6"/>
      <c r="BM1283" s="6"/>
      <c r="BN1283" s="6"/>
      <c r="BO1283" s="6"/>
      <c r="BP1283" s="6"/>
      <c r="BQ1283" s="6"/>
      <c r="BR1283" s="6"/>
      <c r="BS1283" s="6"/>
      <c r="BT1283" s="6"/>
      <c r="BU1283" s="6"/>
      <c r="BV1283" s="6"/>
      <c r="BW1283" s="6"/>
    </row>
    <row r="1284" spans="1:75" s="9" customFormat="1" ht="14.25" x14ac:dyDescent="0.2">
      <c r="A1284" s="10"/>
      <c r="B1284" s="8"/>
      <c r="R1284" s="62"/>
      <c r="S1284" s="6"/>
      <c r="T1284" s="6"/>
      <c r="U1284" s="6"/>
      <c r="V1284" s="6"/>
      <c r="W1284" s="6"/>
      <c r="X1284" s="6"/>
      <c r="Y1284" s="6"/>
      <c r="Z1284" s="6"/>
      <c r="AA1284" s="6"/>
      <c r="AB1284" s="6"/>
      <c r="AC1284" s="6"/>
      <c r="AD1284" s="6"/>
      <c r="AE1284" s="6"/>
      <c r="AF1284" s="6"/>
      <c r="AG1284" s="6"/>
      <c r="AH1284" s="6"/>
      <c r="AI1284" s="6"/>
      <c r="AJ1284" s="6"/>
      <c r="AK1284" s="6"/>
      <c r="AL1284" s="6"/>
      <c r="AM1284" s="6"/>
      <c r="AN1284" s="6"/>
      <c r="AO1284" s="6"/>
      <c r="AP1284" s="6"/>
      <c r="AQ1284" s="6"/>
      <c r="AR1284" s="6"/>
      <c r="AS1284" s="6"/>
      <c r="AT1284" s="6"/>
      <c r="AU1284" s="6"/>
      <c r="AV1284" s="6"/>
      <c r="AW1284" s="6"/>
      <c r="AX1284" s="6"/>
      <c r="AY1284" s="6"/>
      <c r="AZ1284" s="6"/>
      <c r="BA1284" s="6"/>
      <c r="BB1284" s="6"/>
      <c r="BC1284" s="6"/>
      <c r="BD1284" s="6"/>
      <c r="BE1284" s="6"/>
      <c r="BF1284" s="6"/>
      <c r="BG1284" s="6"/>
      <c r="BH1284" s="6"/>
      <c r="BI1284" s="6"/>
      <c r="BJ1284" s="6"/>
      <c r="BK1284" s="6"/>
      <c r="BL1284" s="6"/>
      <c r="BM1284" s="6"/>
      <c r="BN1284" s="6"/>
      <c r="BO1284" s="6"/>
      <c r="BP1284" s="6"/>
      <c r="BQ1284" s="6"/>
      <c r="BR1284" s="6"/>
      <c r="BS1284" s="6"/>
      <c r="BT1284" s="6"/>
      <c r="BU1284" s="6"/>
      <c r="BV1284" s="6"/>
      <c r="BW1284" s="6"/>
    </row>
    <row r="1285" spans="1:75" s="9" customFormat="1" ht="14.25" x14ac:dyDescent="0.2">
      <c r="A1285" s="10"/>
      <c r="B1285" s="8"/>
      <c r="R1285" s="62"/>
      <c r="S1285" s="6"/>
      <c r="T1285" s="6"/>
      <c r="U1285" s="6"/>
      <c r="V1285" s="6"/>
      <c r="W1285" s="6"/>
      <c r="X1285" s="6"/>
      <c r="Y1285" s="6"/>
      <c r="Z1285" s="6"/>
      <c r="AA1285" s="6"/>
      <c r="AB1285" s="6"/>
      <c r="AC1285" s="6"/>
      <c r="AD1285" s="6"/>
      <c r="AE1285" s="6"/>
      <c r="AF1285" s="6"/>
      <c r="AG1285" s="6"/>
      <c r="AH1285" s="6"/>
      <c r="AI1285" s="6"/>
      <c r="AJ1285" s="6"/>
      <c r="AK1285" s="6"/>
      <c r="AL1285" s="6"/>
      <c r="AM1285" s="6"/>
      <c r="AN1285" s="6"/>
      <c r="AO1285" s="6"/>
      <c r="AP1285" s="6"/>
      <c r="AQ1285" s="6"/>
      <c r="AR1285" s="6"/>
      <c r="AS1285" s="6"/>
      <c r="AT1285" s="6"/>
      <c r="AU1285" s="6"/>
      <c r="AV1285" s="6"/>
      <c r="AW1285" s="6"/>
      <c r="AX1285" s="6"/>
      <c r="AY1285" s="6"/>
      <c r="AZ1285" s="6"/>
      <c r="BA1285" s="6"/>
      <c r="BB1285" s="6"/>
      <c r="BC1285" s="6"/>
      <c r="BD1285" s="6"/>
      <c r="BE1285" s="6"/>
      <c r="BF1285" s="6"/>
      <c r="BG1285" s="6"/>
      <c r="BH1285" s="6"/>
      <c r="BI1285" s="6"/>
      <c r="BJ1285" s="6"/>
      <c r="BK1285" s="6"/>
      <c r="BL1285" s="6"/>
      <c r="BM1285" s="6"/>
      <c r="BN1285" s="6"/>
      <c r="BO1285" s="6"/>
      <c r="BP1285" s="6"/>
      <c r="BQ1285" s="6"/>
      <c r="BR1285" s="6"/>
      <c r="BS1285" s="6"/>
      <c r="BT1285" s="6"/>
      <c r="BU1285" s="6"/>
      <c r="BV1285" s="6"/>
      <c r="BW1285" s="6"/>
    </row>
    <row r="1286" spans="1:75" s="9" customFormat="1" ht="14.25" x14ac:dyDescent="0.2">
      <c r="A1286" s="10"/>
      <c r="B1286" s="8"/>
      <c r="R1286" s="62"/>
      <c r="S1286" s="6"/>
      <c r="T1286" s="6"/>
      <c r="U1286" s="6"/>
      <c r="V1286" s="6"/>
      <c r="W1286" s="6"/>
      <c r="X1286" s="6"/>
      <c r="Y1286" s="6"/>
      <c r="Z1286" s="6"/>
      <c r="AA1286" s="6"/>
      <c r="AB1286" s="6"/>
      <c r="AC1286" s="6"/>
      <c r="AD1286" s="6"/>
      <c r="AE1286" s="6"/>
      <c r="AF1286" s="6"/>
      <c r="AG1286" s="6"/>
      <c r="AH1286" s="6"/>
      <c r="AI1286" s="6"/>
      <c r="AJ1286" s="6"/>
      <c r="AK1286" s="6"/>
      <c r="AL1286" s="6"/>
      <c r="AM1286" s="6"/>
      <c r="AN1286" s="6"/>
      <c r="AO1286" s="6"/>
      <c r="AP1286" s="6"/>
      <c r="AQ1286" s="6"/>
      <c r="AR1286" s="6"/>
      <c r="AS1286" s="6"/>
      <c r="AT1286" s="6"/>
      <c r="AU1286" s="6"/>
      <c r="AV1286" s="6"/>
      <c r="AW1286" s="6"/>
      <c r="AX1286" s="6"/>
      <c r="AY1286" s="6"/>
      <c r="AZ1286" s="6"/>
      <c r="BA1286" s="6"/>
      <c r="BB1286" s="6"/>
      <c r="BC1286" s="6"/>
      <c r="BD1286" s="6"/>
      <c r="BE1286" s="6"/>
      <c r="BF1286" s="6"/>
      <c r="BG1286" s="6"/>
      <c r="BH1286" s="6"/>
      <c r="BI1286" s="6"/>
      <c r="BJ1286" s="6"/>
      <c r="BK1286" s="6"/>
      <c r="BL1286" s="6"/>
      <c r="BM1286" s="6"/>
      <c r="BN1286" s="6"/>
      <c r="BO1286" s="6"/>
      <c r="BP1286" s="6"/>
      <c r="BQ1286" s="6"/>
      <c r="BR1286" s="6"/>
      <c r="BS1286" s="6"/>
      <c r="BT1286" s="6"/>
      <c r="BU1286" s="6"/>
      <c r="BV1286" s="6"/>
      <c r="BW1286" s="6"/>
    </row>
    <row r="1287" spans="1:75" s="9" customFormat="1" ht="14.25" x14ac:dyDescent="0.2">
      <c r="A1287" s="10"/>
      <c r="B1287" s="8"/>
      <c r="R1287" s="62"/>
      <c r="S1287" s="6"/>
      <c r="T1287" s="6"/>
      <c r="U1287" s="6"/>
      <c r="V1287" s="6"/>
      <c r="W1287" s="6"/>
      <c r="X1287" s="6"/>
      <c r="Y1287" s="6"/>
      <c r="Z1287" s="6"/>
      <c r="AA1287" s="6"/>
      <c r="AB1287" s="6"/>
      <c r="AC1287" s="6"/>
      <c r="AD1287" s="6"/>
      <c r="AE1287" s="6"/>
      <c r="AF1287" s="6"/>
      <c r="AG1287" s="6"/>
      <c r="AH1287" s="6"/>
      <c r="AI1287" s="6"/>
      <c r="AJ1287" s="6"/>
      <c r="AK1287" s="6"/>
      <c r="AL1287" s="6"/>
      <c r="AM1287" s="6"/>
      <c r="AN1287" s="6"/>
      <c r="AO1287" s="6"/>
      <c r="AP1287" s="6"/>
      <c r="AQ1287" s="6"/>
      <c r="AR1287" s="6"/>
      <c r="AS1287" s="6"/>
      <c r="AT1287" s="6"/>
      <c r="AU1287" s="6"/>
      <c r="AV1287" s="6"/>
      <c r="AW1287" s="6"/>
      <c r="AX1287" s="6"/>
      <c r="AY1287" s="6"/>
      <c r="AZ1287" s="6"/>
      <c r="BA1287" s="6"/>
      <c r="BB1287" s="6"/>
      <c r="BC1287" s="6"/>
      <c r="BD1287" s="6"/>
      <c r="BE1287" s="6"/>
      <c r="BF1287" s="6"/>
      <c r="BG1287" s="6"/>
      <c r="BH1287" s="6"/>
      <c r="BI1287" s="6"/>
      <c r="BJ1287" s="6"/>
      <c r="BK1287" s="6"/>
      <c r="BL1287" s="6"/>
      <c r="BM1287" s="6"/>
      <c r="BN1287" s="6"/>
      <c r="BO1287" s="6"/>
      <c r="BP1287" s="6"/>
      <c r="BQ1287" s="6"/>
      <c r="BR1287" s="6"/>
      <c r="BS1287" s="6"/>
      <c r="BT1287" s="6"/>
      <c r="BU1287" s="6"/>
      <c r="BV1287" s="6"/>
      <c r="BW1287" s="6"/>
    </row>
    <row r="1288" spans="1:75" s="9" customFormat="1" ht="14.25" x14ac:dyDescent="0.2">
      <c r="A1288" s="10"/>
      <c r="B1288" s="8"/>
      <c r="R1288" s="62"/>
      <c r="S1288" s="6"/>
      <c r="T1288" s="6"/>
      <c r="U1288" s="6"/>
      <c r="V1288" s="6"/>
      <c r="W1288" s="6"/>
      <c r="X1288" s="6"/>
      <c r="Y1288" s="6"/>
      <c r="Z1288" s="6"/>
      <c r="AA1288" s="6"/>
      <c r="AB1288" s="6"/>
      <c r="AC1288" s="6"/>
      <c r="AD1288" s="6"/>
      <c r="AE1288" s="6"/>
      <c r="AF1288" s="6"/>
      <c r="AG1288" s="6"/>
      <c r="AH1288" s="6"/>
      <c r="AI1288" s="6"/>
      <c r="AJ1288" s="6"/>
      <c r="AK1288" s="6"/>
      <c r="AL1288" s="6"/>
      <c r="AM1288" s="6"/>
      <c r="AN1288" s="6"/>
      <c r="AO1288" s="6"/>
      <c r="AP1288" s="6"/>
      <c r="AQ1288" s="6"/>
      <c r="AR1288" s="6"/>
      <c r="AS1288" s="6"/>
      <c r="AT1288" s="6"/>
      <c r="AU1288" s="6"/>
      <c r="AV1288" s="6"/>
      <c r="AW1288" s="6"/>
      <c r="AX1288" s="6"/>
      <c r="AY1288" s="6"/>
      <c r="AZ1288" s="6"/>
      <c r="BA1288" s="6"/>
      <c r="BB1288" s="6"/>
      <c r="BC1288" s="6"/>
      <c r="BD1288" s="6"/>
      <c r="BE1288" s="6"/>
      <c r="BF1288" s="6"/>
      <c r="BG1288" s="6"/>
      <c r="BH1288" s="6"/>
      <c r="BI1288" s="6"/>
      <c r="BJ1288" s="6"/>
      <c r="BK1288" s="6"/>
      <c r="BL1288" s="6"/>
      <c r="BM1288" s="6"/>
      <c r="BN1288" s="6"/>
      <c r="BO1288" s="6"/>
      <c r="BP1288" s="6"/>
      <c r="BQ1288" s="6"/>
      <c r="BR1288" s="6"/>
      <c r="BS1288" s="6"/>
      <c r="BT1288" s="6"/>
      <c r="BU1288" s="6"/>
      <c r="BV1288" s="6"/>
      <c r="BW1288" s="6"/>
    </row>
    <row r="1289" spans="1:75" s="9" customFormat="1" ht="14.25" x14ac:dyDescent="0.2">
      <c r="A1289" s="10"/>
      <c r="B1289" s="8"/>
      <c r="R1289" s="62"/>
      <c r="S1289" s="6"/>
      <c r="T1289" s="6"/>
      <c r="U1289" s="6"/>
      <c r="V1289" s="6"/>
      <c r="W1289" s="6"/>
      <c r="X1289" s="6"/>
      <c r="Y1289" s="6"/>
      <c r="Z1289" s="6"/>
      <c r="AA1289" s="6"/>
      <c r="AB1289" s="6"/>
      <c r="AC1289" s="6"/>
      <c r="AD1289" s="6"/>
      <c r="AE1289" s="6"/>
      <c r="AF1289" s="6"/>
      <c r="AG1289" s="6"/>
      <c r="AH1289" s="6"/>
      <c r="AI1289" s="6"/>
      <c r="AJ1289" s="6"/>
      <c r="AK1289" s="6"/>
      <c r="AL1289" s="6"/>
      <c r="AM1289" s="6"/>
      <c r="AN1289" s="6"/>
      <c r="AO1289" s="6"/>
      <c r="AP1289" s="6"/>
      <c r="AQ1289" s="6"/>
      <c r="AR1289" s="6"/>
      <c r="AS1289" s="6"/>
      <c r="AT1289" s="6"/>
      <c r="AU1289" s="6"/>
      <c r="AV1289" s="6"/>
      <c r="AW1289" s="6"/>
      <c r="AX1289" s="6"/>
      <c r="AY1289" s="6"/>
      <c r="AZ1289" s="6"/>
      <c r="BA1289" s="6"/>
      <c r="BB1289" s="6"/>
      <c r="BC1289" s="6"/>
      <c r="BD1289" s="6"/>
      <c r="BE1289" s="6"/>
      <c r="BF1289" s="6"/>
      <c r="BG1289" s="6"/>
      <c r="BH1289" s="6"/>
      <c r="BI1289" s="6"/>
      <c r="BJ1289" s="6"/>
      <c r="BK1289" s="6"/>
      <c r="BL1289" s="6"/>
      <c r="BM1289" s="6"/>
      <c r="BN1289" s="6"/>
      <c r="BO1289" s="6"/>
      <c r="BP1289" s="6"/>
      <c r="BQ1289" s="6"/>
      <c r="BR1289" s="6"/>
      <c r="BS1289" s="6"/>
      <c r="BT1289" s="6"/>
      <c r="BU1289" s="6"/>
      <c r="BV1289" s="6"/>
      <c r="BW1289" s="6"/>
    </row>
    <row r="1290" spans="1:75" s="9" customFormat="1" ht="14.25" x14ac:dyDescent="0.2">
      <c r="A1290" s="10"/>
      <c r="B1290" s="8"/>
      <c r="R1290" s="62"/>
      <c r="S1290" s="6"/>
      <c r="T1290" s="6"/>
      <c r="U1290" s="6"/>
      <c r="V1290" s="6"/>
      <c r="W1290" s="6"/>
      <c r="X1290" s="6"/>
      <c r="Y1290" s="6"/>
      <c r="Z1290" s="6"/>
      <c r="AA1290" s="6"/>
      <c r="AB1290" s="6"/>
      <c r="AC1290" s="6"/>
      <c r="AD1290" s="6"/>
      <c r="AE1290" s="6"/>
      <c r="AF1290" s="6"/>
      <c r="AG1290" s="6"/>
      <c r="AH1290" s="6"/>
      <c r="AI1290" s="6"/>
      <c r="AJ1290" s="6"/>
      <c r="AK1290" s="6"/>
      <c r="AL1290" s="6"/>
      <c r="AM1290" s="6"/>
      <c r="AN1290" s="6"/>
      <c r="AO1290" s="6"/>
      <c r="AP1290" s="6"/>
      <c r="AQ1290" s="6"/>
      <c r="AR1290" s="6"/>
      <c r="AS1290" s="6"/>
      <c r="AT1290" s="6"/>
      <c r="AU1290" s="6"/>
      <c r="AV1290" s="6"/>
      <c r="AW1290" s="6"/>
      <c r="AX1290" s="6"/>
      <c r="AY1290" s="6"/>
      <c r="AZ1290" s="6"/>
      <c r="BA1290" s="6"/>
      <c r="BB1290" s="6"/>
      <c r="BC1290" s="6"/>
      <c r="BD1290" s="6"/>
      <c r="BE1290" s="6"/>
      <c r="BF1290" s="6"/>
      <c r="BG1290" s="6"/>
      <c r="BH1290" s="6"/>
      <c r="BI1290" s="6"/>
      <c r="BJ1290" s="6"/>
      <c r="BK1290" s="6"/>
      <c r="BL1290" s="6"/>
      <c r="BM1290" s="6"/>
      <c r="BN1290" s="6"/>
      <c r="BO1290" s="6"/>
      <c r="BP1290" s="6"/>
      <c r="BQ1290" s="6"/>
      <c r="BR1290" s="6"/>
      <c r="BS1290" s="6"/>
      <c r="BT1290" s="6"/>
      <c r="BU1290" s="6"/>
      <c r="BV1290" s="6"/>
      <c r="BW1290" s="6"/>
    </row>
    <row r="1291" spans="1:75" s="9" customFormat="1" ht="14.25" x14ac:dyDescent="0.2">
      <c r="A1291" s="10"/>
      <c r="B1291" s="8"/>
      <c r="R1291" s="62"/>
      <c r="S1291" s="6"/>
      <c r="T1291" s="6"/>
      <c r="U1291" s="6"/>
      <c r="V1291" s="6"/>
      <c r="W1291" s="6"/>
      <c r="X1291" s="6"/>
      <c r="Y1291" s="6"/>
      <c r="Z1291" s="6"/>
      <c r="AA1291" s="6"/>
      <c r="AB1291" s="6"/>
      <c r="AC1291" s="6"/>
      <c r="AD1291" s="6"/>
      <c r="AE1291" s="6"/>
      <c r="AF1291" s="6"/>
      <c r="AG1291" s="6"/>
      <c r="AH1291" s="6"/>
      <c r="AI1291" s="6"/>
      <c r="AJ1291" s="6"/>
      <c r="AK1291" s="6"/>
      <c r="AL1291" s="6"/>
      <c r="AM1291" s="6"/>
      <c r="AN1291" s="6"/>
      <c r="AO1291" s="6"/>
      <c r="AP1291" s="6"/>
      <c r="AQ1291" s="6"/>
      <c r="AR1291" s="6"/>
      <c r="AS1291" s="6"/>
      <c r="AT1291" s="6"/>
      <c r="AU1291" s="6"/>
      <c r="AV1291" s="6"/>
      <c r="AW1291" s="6"/>
      <c r="AX1291" s="6"/>
      <c r="AY1291" s="6"/>
      <c r="AZ1291" s="6"/>
      <c r="BA1291" s="6"/>
      <c r="BB1291" s="6"/>
      <c r="BC1291" s="6"/>
      <c r="BD1291" s="6"/>
      <c r="BE1291" s="6"/>
      <c r="BF1291" s="6"/>
      <c r="BG1291" s="6"/>
      <c r="BH1291" s="6"/>
      <c r="BI1291" s="6"/>
      <c r="BJ1291" s="6"/>
      <c r="BK1291" s="6"/>
      <c r="BL1291" s="6"/>
      <c r="BM1291" s="6"/>
      <c r="BN1291" s="6"/>
      <c r="BO1291" s="6"/>
      <c r="BP1291" s="6"/>
      <c r="BQ1291" s="6"/>
      <c r="BR1291" s="6"/>
      <c r="BS1291" s="6"/>
      <c r="BT1291" s="6"/>
      <c r="BU1291" s="6"/>
      <c r="BV1291" s="6"/>
      <c r="BW1291" s="6"/>
    </row>
    <row r="1292" spans="1:75" s="9" customFormat="1" ht="14.25" x14ac:dyDescent="0.2">
      <c r="A1292" s="10"/>
      <c r="B1292" s="8"/>
      <c r="R1292" s="62"/>
      <c r="S1292" s="6"/>
      <c r="T1292" s="6"/>
      <c r="U1292" s="6"/>
      <c r="V1292" s="6"/>
      <c r="W1292" s="6"/>
      <c r="X1292" s="6"/>
      <c r="Y1292" s="6"/>
      <c r="Z1292" s="6"/>
      <c r="AA1292" s="6"/>
      <c r="AB1292" s="6"/>
      <c r="AC1292" s="6"/>
      <c r="AD1292" s="6"/>
      <c r="AE1292" s="6"/>
      <c r="AF1292" s="6"/>
      <c r="AG1292" s="6"/>
      <c r="AH1292" s="6"/>
      <c r="AI1292" s="6"/>
      <c r="AJ1292" s="6"/>
      <c r="AK1292" s="6"/>
      <c r="AL1292" s="6"/>
      <c r="AM1292" s="6"/>
      <c r="AN1292" s="6"/>
      <c r="AO1292" s="6"/>
      <c r="AP1292" s="6"/>
      <c r="AQ1292" s="6"/>
      <c r="AR1292" s="6"/>
      <c r="AS1292" s="6"/>
      <c r="AT1292" s="6"/>
      <c r="AU1292" s="6"/>
      <c r="AV1292" s="6"/>
      <c r="AW1292" s="6"/>
      <c r="AX1292" s="6"/>
      <c r="AY1292" s="6"/>
      <c r="AZ1292" s="6"/>
      <c r="BA1292" s="6"/>
      <c r="BB1292" s="6"/>
      <c r="BC1292" s="6"/>
      <c r="BD1292" s="6"/>
      <c r="BE1292" s="6"/>
      <c r="BF1292" s="6"/>
      <c r="BG1292" s="6"/>
      <c r="BH1292" s="6"/>
      <c r="BI1292" s="6"/>
      <c r="BJ1292" s="6"/>
      <c r="BK1292" s="6"/>
      <c r="BL1292" s="6"/>
      <c r="BM1292" s="6"/>
      <c r="BN1292" s="6"/>
      <c r="BO1292" s="6"/>
      <c r="BP1292" s="6"/>
      <c r="BQ1292" s="6"/>
      <c r="BR1292" s="6"/>
      <c r="BS1292" s="6"/>
      <c r="BT1292" s="6"/>
      <c r="BU1292" s="6"/>
      <c r="BV1292" s="6"/>
      <c r="BW1292" s="6"/>
    </row>
    <row r="1293" spans="1:75" s="9" customFormat="1" ht="14.25" x14ac:dyDescent="0.2">
      <c r="A1293" s="10"/>
      <c r="B1293" s="8"/>
      <c r="R1293" s="62"/>
      <c r="S1293" s="6"/>
      <c r="T1293" s="6"/>
      <c r="U1293" s="6"/>
      <c r="V1293" s="6"/>
      <c r="W1293" s="6"/>
      <c r="X1293" s="6"/>
      <c r="Y1293" s="6"/>
      <c r="Z1293" s="6"/>
      <c r="AA1293" s="6"/>
      <c r="AB1293" s="6"/>
      <c r="AC1293" s="6"/>
      <c r="AD1293" s="6"/>
      <c r="AE1293" s="6"/>
      <c r="AF1293" s="6"/>
      <c r="AG1293" s="6"/>
      <c r="AH1293" s="6"/>
      <c r="AI1293" s="6"/>
      <c r="AJ1293" s="6"/>
      <c r="AK1293" s="6"/>
      <c r="AL1293" s="6"/>
      <c r="AM1293" s="6"/>
      <c r="AN1293" s="6"/>
      <c r="AO1293" s="6"/>
      <c r="AP1293" s="6"/>
      <c r="AQ1293" s="6"/>
      <c r="AR1293" s="6"/>
      <c r="AS1293" s="6"/>
      <c r="AT1293" s="6"/>
      <c r="AU1293" s="6"/>
      <c r="AV1293" s="6"/>
      <c r="AW1293" s="6"/>
      <c r="AX1293" s="6"/>
      <c r="AY1293" s="6"/>
      <c r="AZ1293" s="6"/>
      <c r="BA1293" s="6"/>
      <c r="BB1293" s="6"/>
      <c r="BC1293" s="6"/>
      <c r="BD1293" s="6"/>
      <c r="BE1293" s="6"/>
      <c r="BF1293" s="6"/>
      <c r="BG1293" s="6"/>
      <c r="BH1293" s="6"/>
      <c r="BI1293" s="6"/>
      <c r="BJ1293" s="6"/>
      <c r="BK1293" s="6"/>
      <c r="BL1293" s="6"/>
      <c r="BM1293" s="6"/>
      <c r="BN1293" s="6"/>
      <c r="BO1293" s="6"/>
      <c r="BP1293" s="6"/>
      <c r="BQ1293" s="6"/>
      <c r="BR1293" s="6"/>
      <c r="BS1293" s="6"/>
      <c r="BT1293" s="6"/>
      <c r="BU1293" s="6"/>
      <c r="BV1293" s="6"/>
      <c r="BW1293" s="6"/>
    </row>
    <row r="1294" spans="1:75" s="9" customFormat="1" ht="14.25" x14ac:dyDescent="0.2">
      <c r="A1294" s="10"/>
      <c r="B1294" s="8"/>
      <c r="R1294" s="62"/>
      <c r="S1294" s="6"/>
      <c r="T1294" s="6"/>
      <c r="U1294" s="6"/>
      <c r="V1294" s="6"/>
      <c r="W1294" s="6"/>
      <c r="X1294" s="6"/>
      <c r="Y1294" s="6"/>
      <c r="Z1294" s="6"/>
      <c r="AA1294" s="6"/>
      <c r="AB1294" s="6"/>
      <c r="AC1294" s="6"/>
      <c r="AD1294" s="6"/>
      <c r="AE1294" s="6"/>
      <c r="AF1294" s="6"/>
      <c r="AG1294" s="6"/>
      <c r="AH1294" s="6"/>
      <c r="AI1294" s="6"/>
      <c r="AJ1294" s="6"/>
      <c r="AK1294" s="6"/>
      <c r="AL1294" s="6"/>
      <c r="AM1294" s="6"/>
      <c r="AN1294" s="6"/>
      <c r="AO1294" s="6"/>
      <c r="AP1294" s="6"/>
      <c r="AQ1294" s="6"/>
      <c r="AR1294" s="6"/>
      <c r="AS1294" s="6"/>
      <c r="AT1294" s="6"/>
      <c r="AU1294" s="6"/>
      <c r="AV1294" s="6"/>
      <c r="AW1294" s="6"/>
      <c r="AX1294" s="6"/>
      <c r="AY1294" s="6"/>
      <c r="AZ1294" s="6"/>
      <c r="BA1294" s="6"/>
      <c r="BB1294" s="6"/>
      <c r="BC1294" s="6"/>
      <c r="BD1294" s="6"/>
      <c r="BE1294" s="6"/>
      <c r="BF1294" s="6"/>
      <c r="BG1294" s="6"/>
      <c r="BH1294" s="6"/>
      <c r="BI1294" s="6"/>
      <c r="BJ1294" s="6"/>
      <c r="BK1294" s="6"/>
      <c r="BL1294" s="6"/>
      <c r="BM1294" s="6"/>
      <c r="BN1294" s="6"/>
      <c r="BO1294" s="6"/>
      <c r="BP1294" s="6"/>
      <c r="BQ1294" s="6"/>
      <c r="BR1294" s="6"/>
      <c r="BS1294" s="6"/>
      <c r="BT1294" s="6"/>
      <c r="BU1294" s="6"/>
      <c r="BV1294" s="6"/>
      <c r="BW1294" s="6"/>
    </row>
    <row r="1295" spans="1:75" s="9" customFormat="1" ht="14.25" x14ac:dyDescent="0.2">
      <c r="A1295" s="10"/>
      <c r="B1295" s="8"/>
      <c r="R1295" s="62"/>
      <c r="S1295" s="6"/>
      <c r="T1295" s="6"/>
      <c r="U1295" s="6"/>
      <c r="V1295" s="6"/>
      <c r="W1295" s="6"/>
      <c r="X1295" s="6"/>
      <c r="Y1295" s="6"/>
      <c r="Z1295" s="6"/>
      <c r="AA1295" s="6"/>
      <c r="AB1295" s="6"/>
      <c r="AC1295" s="6"/>
      <c r="AD1295" s="6"/>
      <c r="AE1295" s="6"/>
      <c r="AF1295" s="6"/>
      <c r="AG1295" s="6"/>
      <c r="AH1295" s="6"/>
      <c r="AI1295" s="6"/>
      <c r="AJ1295" s="6"/>
      <c r="AK1295" s="6"/>
      <c r="AL1295" s="6"/>
      <c r="AM1295" s="6"/>
      <c r="AN1295" s="6"/>
      <c r="AO1295" s="6"/>
      <c r="AP1295" s="6"/>
      <c r="AQ1295" s="6"/>
      <c r="AR1295" s="6"/>
      <c r="AS1295" s="6"/>
      <c r="AT1295" s="6"/>
      <c r="AU1295" s="6"/>
      <c r="AV1295" s="6"/>
      <c r="AW1295" s="6"/>
      <c r="AX1295" s="6"/>
      <c r="AY1295" s="6"/>
      <c r="AZ1295" s="6"/>
      <c r="BA1295" s="6"/>
      <c r="BB1295" s="6"/>
      <c r="BC1295" s="6"/>
      <c r="BD1295" s="6"/>
      <c r="BE1295" s="6"/>
      <c r="BF1295" s="6"/>
      <c r="BG1295" s="6"/>
      <c r="BH1295" s="6"/>
      <c r="BI1295" s="6"/>
      <c r="BJ1295" s="6"/>
      <c r="BK1295" s="6"/>
      <c r="BL1295" s="6"/>
      <c r="BM1295" s="6"/>
      <c r="BN1295" s="6"/>
      <c r="BO1295" s="6"/>
      <c r="BP1295" s="6"/>
      <c r="BQ1295" s="6"/>
      <c r="BR1295" s="6"/>
      <c r="BS1295" s="6"/>
      <c r="BT1295" s="6"/>
      <c r="BU1295" s="6"/>
      <c r="BV1295" s="6"/>
      <c r="BW1295" s="6"/>
    </row>
    <row r="1296" spans="1:75" s="9" customFormat="1" ht="14.25" x14ac:dyDescent="0.2">
      <c r="A1296" s="10"/>
      <c r="B1296" s="8"/>
      <c r="R1296" s="62"/>
      <c r="S1296" s="6"/>
      <c r="T1296" s="6"/>
      <c r="U1296" s="6"/>
      <c r="V1296" s="6"/>
      <c r="W1296" s="6"/>
      <c r="X1296" s="6"/>
      <c r="Y1296" s="6"/>
      <c r="Z1296" s="6"/>
      <c r="AA1296" s="6"/>
      <c r="AB1296" s="6"/>
      <c r="AC1296" s="6"/>
      <c r="AD1296" s="6"/>
      <c r="AE1296" s="6"/>
      <c r="AF1296" s="6"/>
      <c r="AG1296" s="6"/>
      <c r="AH1296" s="6"/>
      <c r="AI1296" s="6"/>
      <c r="AJ1296" s="6"/>
      <c r="AK1296" s="6"/>
      <c r="AL1296" s="6"/>
      <c r="AM1296" s="6"/>
      <c r="AN1296" s="6"/>
      <c r="AO1296" s="6"/>
      <c r="AP1296" s="6"/>
      <c r="AQ1296" s="6"/>
      <c r="AR1296" s="6"/>
      <c r="AS1296" s="6"/>
      <c r="AT1296" s="6"/>
      <c r="AU1296" s="6"/>
      <c r="AV1296" s="6"/>
      <c r="AW1296" s="6"/>
      <c r="AX1296" s="6"/>
      <c r="AY1296" s="6"/>
      <c r="AZ1296" s="6"/>
      <c r="BA1296" s="6"/>
      <c r="BB1296" s="6"/>
      <c r="BC1296" s="6"/>
      <c r="BD1296" s="6"/>
      <c r="BE1296" s="6"/>
      <c r="BF1296" s="6"/>
      <c r="BG1296" s="6"/>
      <c r="BH1296" s="6"/>
      <c r="BI1296" s="6"/>
      <c r="BJ1296" s="6"/>
      <c r="BK1296" s="6"/>
      <c r="BL1296" s="6"/>
      <c r="BM1296" s="6"/>
      <c r="BN1296" s="6"/>
      <c r="BO1296" s="6"/>
      <c r="BP1296" s="6"/>
      <c r="BQ1296" s="6"/>
      <c r="BR1296" s="6"/>
      <c r="BS1296" s="6"/>
      <c r="BT1296" s="6"/>
      <c r="BU1296" s="6"/>
      <c r="BV1296" s="6"/>
      <c r="BW1296" s="6"/>
    </row>
    <row r="1297" spans="1:75" s="9" customFormat="1" ht="14.25" x14ac:dyDescent="0.2">
      <c r="A1297" s="10"/>
      <c r="B1297" s="8"/>
      <c r="R1297" s="62"/>
      <c r="S1297" s="6"/>
      <c r="T1297" s="6"/>
      <c r="U1297" s="6"/>
      <c r="V1297" s="6"/>
      <c r="W1297" s="6"/>
      <c r="X1297" s="6"/>
      <c r="Y1297" s="6"/>
      <c r="Z1297" s="6"/>
      <c r="AA1297" s="6"/>
      <c r="AB1297" s="6"/>
      <c r="AC1297" s="6"/>
      <c r="AD1297" s="6"/>
      <c r="AE1297" s="6"/>
      <c r="AF1297" s="6"/>
      <c r="AG1297" s="6"/>
      <c r="AH1297" s="6"/>
      <c r="AI1297" s="6"/>
      <c r="AJ1297" s="6"/>
      <c r="AK1297" s="6"/>
      <c r="AL1297" s="6"/>
      <c r="AM1297" s="6"/>
      <c r="AN1297" s="6"/>
      <c r="AO1297" s="6"/>
      <c r="AP1297" s="6"/>
      <c r="AQ1297" s="6"/>
      <c r="AR1297" s="6"/>
      <c r="AS1297" s="6"/>
      <c r="AT1297" s="6"/>
      <c r="AU1297" s="6"/>
      <c r="AV1297" s="6"/>
      <c r="AW1297" s="6"/>
      <c r="AX1297" s="6"/>
      <c r="AY1297" s="6"/>
      <c r="AZ1297" s="6"/>
      <c r="BA1297" s="6"/>
      <c r="BB1297" s="6"/>
      <c r="BC1297" s="6"/>
      <c r="BD1297" s="6"/>
      <c r="BE1297" s="6"/>
      <c r="BF1297" s="6"/>
      <c r="BG1297" s="6"/>
      <c r="BH1297" s="6"/>
      <c r="BI1297" s="6"/>
      <c r="BJ1297" s="6"/>
      <c r="BK1297" s="6"/>
      <c r="BL1297" s="6"/>
      <c r="BM1297" s="6"/>
      <c r="BN1297" s="6"/>
      <c r="BO1297" s="6"/>
      <c r="BP1297" s="6"/>
      <c r="BQ1297" s="6"/>
      <c r="BR1297" s="6"/>
      <c r="BS1297" s="6"/>
      <c r="BT1297" s="6"/>
      <c r="BU1297" s="6"/>
      <c r="BV1297" s="6"/>
      <c r="BW1297" s="6"/>
    </row>
    <row r="1298" spans="1:75" s="9" customFormat="1" ht="14.25" x14ac:dyDescent="0.2">
      <c r="A1298" s="10"/>
      <c r="B1298" s="8"/>
      <c r="R1298" s="62"/>
      <c r="S1298" s="6"/>
      <c r="T1298" s="6"/>
      <c r="U1298" s="6"/>
      <c r="V1298" s="6"/>
      <c r="W1298" s="6"/>
      <c r="X1298" s="6"/>
      <c r="Y1298" s="6"/>
      <c r="Z1298" s="6"/>
      <c r="AA1298" s="6"/>
      <c r="AB1298" s="6"/>
      <c r="AC1298" s="6"/>
      <c r="AD1298" s="6"/>
      <c r="AE1298" s="6"/>
      <c r="AF1298" s="6"/>
      <c r="AG1298" s="6"/>
      <c r="AH1298" s="6"/>
      <c r="AI1298" s="6"/>
      <c r="AJ1298" s="6"/>
      <c r="AK1298" s="6"/>
      <c r="AL1298" s="6"/>
      <c r="AM1298" s="6"/>
      <c r="AN1298" s="6"/>
      <c r="AO1298" s="6"/>
      <c r="AP1298" s="6"/>
      <c r="AQ1298" s="6"/>
      <c r="AR1298" s="6"/>
      <c r="AS1298" s="6"/>
      <c r="AT1298" s="6"/>
      <c r="AU1298" s="6"/>
      <c r="AV1298" s="6"/>
      <c r="AW1298" s="6"/>
      <c r="AX1298" s="6"/>
      <c r="AY1298" s="6"/>
      <c r="AZ1298" s="6"/>
      <c r="BA1298" s="6"/>
      <c r="BB1298" s="6"/>
      <c r="BC1298" s="6"/>
      <c r="BD1298" s="6"/>
      <c r="BE1298" s="6"/>
      <c r="BF1298" s="6"/>
      <c r="BG1298" s="6"/>
      <c r="BH1298" s="6"/>
      <c r="BI1298" s="6"/>
      <c r="BJ1298" s="6"/>
      <c r="BK1298" s="6"/>
      <c r="BL1298" s="6"/>
      <c r="BM1298" s="6"/>
      <c r="BN1298" s="6"/>
      <c r="BO1298" s="6"/>
      <c r="BP1298" s="6"/>
      <c r="BQ1298" s="6"/>
      <c r="BR1298" s="6"/>
      <c r="BS1298" s="6"/>
      <c r="BT1298" s="6"/>
      <c r="BU1298" s="6"/>
      <c r="BV1298" s="6"/>
      <c r="BW1298" s="6"/>
    </row>
    <row r="1299" spans="1:75" s="9" customFormat="1" ht="14.25" x14ac:dyDescent="0.2">
      <c r="A1299" s="10"/>
      <c r="B1299" s="8"/>
      <c r="R1299" s="62"/>
      <c r="S1299" s="6"/>
      <c r="T1299" s="6"/>
      <c r="U1299" s="6"/>
      <c r="V1299" s="6"/>
      <c r="W1299" s="6"/>
      <c r="X1299" s="6"/>
      <c r="Y1299" s="6"/>
      <c r="Z1299" s="6"/>
      <c r="AA1299" s="6"/>
      <c r="AB1299" s="6"/>
      <c r="AC1299" s="6"/>
      <c r="AD1299" s="6"/>
      <c r="AE1299" s="6"/>
      <c r="AF1299" s="6"/>
      <c r="AG1299" s="6"/>
      <c r="AH1299" s="6"/>
      <c r="AI1299" s="6"/>
      <c r="AJ1299" s="6"/>
      <c r="AK1299" s="6"/>
      <c r="AL1299" s="6"/>
      <c r="AM1299" s="6"/>
      <c r="AN1299" s="6"/>
      <c r="AO1299" s="6"/>
      <c r="AP1299" s="6"/>
      <c r="AQ1299" s="6"/>
      <c r="AR1299" s="6"/>
      <c r="AS1299" s="6"/>
      <c r="AT1299" s="6"/>
      <c r="AU1299" s="6"/>
      <c r="AV1299" s="6"/>
      <c r="AW1299" s="6"/>
      <c r="AX1299" s="6"/>
      <c r="AY1299" s="6"/>
      <c r="AZ1299" s="6"/>
      <c r="BA1299" s="6"/>
      <c r="BB1299" s="6"/>
      <c r="BC1299" s="6"/>
      <c r="BD1299" s="6"/>
      <c r="BE1299" s="6"/>
      <c r="BF1299" s="6"/>
      <c r="BG1299" s="6"/>
      <c r="BH1299" s="6"/>
      <c r="BI1299" s="6"/>
      <c r="BJ1299" s="6"/>
      <c r="BK1299" s="6"/>
      <c r="BL1299" s="6"/>
      <c r="BM1299" s="6"/>
      <c r="BN1299" s="6"/>
      <c r="BO1299" s="6"/>
      <c r="BP1299" s="6"/>
      <c r="BQ1299" s="6"/>
      <c r="BR1299" s="6"/>
      <c r="BS1299" s="6"/>
      <c r="BT1299" s="6"/>
      <c r="BU1299" s="6"/>
      <c r="BV1299" s="6"/>
      <c r="BW1299" s="6"/>
    </row>
    <row r="1300" spans="1:75" s="9" customFormat="1" ht="14.25" x14ac:dyDescent="0.2">
      <c r="A1300" s="10"/>
      <c r="B1300" s="8"/>
      <c r="R1300" s="62"/>
      <c r="S1300" s="6"/>
      <c r="T1300" s="6"/>
      <c r="U1300" s="6"/>
      <c r="V1300" s="6"/>
      <c r="W1300" s="6"/>
      <c r="X1300" s="6"/>
      <c r="Y1300" s="6"/>
      <c r="Z1300" s="6"/>
      <c r="AA1300" s="6"/>
      <c r="AB1300" s="6"/>
      <c r="AC1300" s="6"/>
      <c r="AD1300" s="6"/>
      <c r="AE1300" s="6"/>
      <c r="AF1300" s="6"/>
      <c r="AG1300" s="6"/>
      <c r="AH1300" s="6"/>
      <c r="AI1300" s="6"/>
      <c r="AJ1300" s="6"/>
      <c r="AK1300" s="6"/>
      <c r="AL1300" s="6"/>
      <c r="AM1300" s="6"/>
      <c r="AN1300" s="6"/>
      <c r="AO1300" s="6"/>
      <c r="AP1300" s="6"/>
      <c r="AQ1300" s="6"/>
      <c r="AR1300" s="6"/>
      <c r="AS1300" s="6"/>
      <c r="AT1300" s="6"/>
      <c r="AU1300" s="6"/>
      <c r="AV1300" s="6"/>
      <c r="AW1300" s="6"/>
      <c r="AX1300" s="6"/>
      <c r="AY1300" s="6"/>
      <c r="AZ1300" s="6"/>
      <c r="BA1300" s="6"/>
      <c r="BB1300" s="6"/>
      <c r="BC1300" s="6"/>
      <c r="BD1300" s="6"/>
      <c r="BE1300" s="6"/>
      <c r="BF1300" s="6"/>
      <c r="BG1300" s="6"/>
      <c r="BH1300" s="6"/>
      <c r="BI1300" s="6"/>
      <c r="BJ1300" s="6"/>
      <c r="BK1300" s="6"/>
      <c r="BL1300" s="6"/>
      <c r="BM1300" s="6"/>
      <c r="BN1300" s="6"/>
      <c r="BO1300" s="6"/>
      <c r="BP1300" s="6"/>
      <c r="BQ1300" s="6"/>
      <c r="BR1300" s="6"/>
      <c r="BS1300" s="6"/>
      <c r="BT1300" s="6"/>
      <c r="BU1300" s="6"/>
      <c r="BV1300" s="6"/>
      <c r="BW1300" s="6"/>
    </row>
    <row r="1301" spans="1:75" s="9" customFormat="1" ht="14.25" x14ac:dyDescent="0.2">
      <c r="A1301" s="10"/>
      <c r="B1301" s="8"/>
      <c r="R1301" s="62"/>
      <c r="S1301" s="6"/>
      <c r="T1301" s="6"/>
      <c r="U1301" s="6"/>
      <c r="V1301" s="6"/>
      <c r="W1301" s="6"/>
      <c r="X1301" s="6"/>
      <c r="Y1301" s="6"/>
      <c r="Z1301" s="6"/>
      <c r="AA1301" s="6"/>
      <c r="AB1301" s="6"/>
      <c r="AC1301" s="6"/>
      <c r="AD1301" s="6"/>
      <c r="AE1301" s="6"/>
      <c r="AF1301" s="6"/>
      <c r="AG1301" s="6"/>
      <c r="AH1301" s="6"/>
      <c r="AI1301" s="6"/>
      <c r="AJ1301" s="6"/>
      <c r="AK1301" s="6"/>
      <c r="AL1301" s="6"/>
      <c r="AM1301" s="6"/>
      <c r="AN1301" s="6"/>
      <c r="AO1301" s="6"/>
      <c r="AP1301" s="6"/>
      <c r="AQ1301" s="6"/>
      <c r="AR1301" s="6"/>
      <c r="AS1301" s="6"/>
      <c r="AT1301" s="6"/>
      <c r="AU1301" s="6"/>
      <c r="AV1301" s="6"/>
      <c r="AW1301" s="6"/>
      <c r="AX1301" s="6"/>
      <c r="AY1301" s="6"/>
      <c r="AZ1301" s="6"/>
      <c r="BA1301" s="6"/>
      <c r="BB1301" s="6"/>
      <c r="BC1301" s="6"/>
      <c r="BD1301" s="6"/>
      <c r="BE1301" s="6"/>
      <c r="BF1301" s="6"/>
      <c r="BG1301" s="6"/>
      <c r="BH1301" s="6"/>
      <c r="BI1301" s="6"/>
      <c r="BJ1301" s="6"/>
      <c r="BK1301" s="6"/>
      <c r="BL1301" s="6"/>
      <c r="BM1301" s="6"/>
      <c r="BN1301" s="6"/>
      <c r="BO1301" s="6"/>
      <c r="BP1301" s="6"/>
      <c r="BQ1301" s="6"/>
      <c r="BR1301" s="6"/>
      <c r="BS1301" s="6"/>
      <c r="BT1301" s="6"/>
      <c r="BU1301" s="6"/>
      <c r="BV1301" s="6"/>
      <c r="BW1301" s="6"/>
    </row>
    <row r="1302" spans="1:75" s="9" customFormat="1" ht="14.25" x14ac:dyDescent="0.2">
      <c r="A1302" s="10"/>
      <c r="B1302" s="8"/>
      <c r="R1302" s="62"/>
      <c r="S1302" s="6"/>
      <c r="T1302" s="6"/>
      <c r="U1302" s="6"/>
      <c r="V1302" s="6"/>
      <c r="W1302" s="6"/>
      <c r="X1302" s="6"/>
      <c r="Y1302" s="6"/>
      <c r="Z1302" s="6"/>
      <c r="AA1302" s="6"/>
      <c r="AB1302" s="6"/>
      <c r="AC1302" s="6"/>
      <c r="AD1302" s="6"/>
      <c r="AE1302" s="6"/>
      <c r="AF1302" s="6"/>
      <c r="AG1302" s="6"/>
      <c r="AH1302" s="6"/>
      <c r="AI1302" s="6"/>
      <c r="AJ1302" s="6"/>
      <c r="AK1302" s="6"/>
      <c r="AL1302" s="6"/>
      <c r="AM1302" s="6"/>
      <c r="AN1302" s="6"/>
      <c r="AO1302" s="6"/>
      <c r="AP1302" s="6"/>
      <c r="AQ1302" s="6"/>
      <c r="AR1302" s="6"/>
      <c r="AS1302" s="6"/>
      <c r="AT1302" s="6"/>
      <c r="AU1302" s="6"/>
      <c r="AV1302" s="6"/>
      <c r="AW1302" s="6"/>
      <c r="AX1302" s="6"/>
      <c r="AY1302" s="6"/>
      <c r="AZ1302" s="6"/>
      <c r="BA1302" s="6"/>
      <c r="BB1302" s="6"/>
      <c r="BC1302" s="6"/>
      <c r="BD1302" s="6"/>
      <c r="BE1302" s="6"/>
      <c r="BF1302" s="6"/>
      <c r="BG1302" s="6"/>
      <c r="BH1302" s="6"/>
      <c r="BI1302" s="6"/>
      <c r="BJ1302" s="6"/>
      <c r="BK1302" s="6"/>
      <c r="BL1302" s="6"/>
      <c r="BM1302" s="6"/>
      <c r="BN1302" s="6"/>
      <c r="BO1302" s="6"/>
      <c r="BP1302" s="6"/>
      <c r="BQ1302" s="6"/>
      <c r="BR1302" s="6"/>
      <c r="BS1302" s="6"/>
      <c r="BT1302" s="6"/>
      <c r="BU1302" s="6"/>
      <c r="BV1302" s="6"/>
      <c r="BW1302" s="6"/>
    </row>
    <row r="1303" spans="1:75" s="9" customFormat="1" ht="14.25" x14ac:dyDescent="0.2">
      <c r="A1303" s="10"/>
      <c r="B1303" s="8"/>
      <c r="R1303" s="62"/>
      <c r="S1303" s="6"/>
      <c r="T1303" s="6"/>
      <c r="U1303" s="6"/>
      <c r="V1303" s="6"/>
      <c r="W1303" s="6"/>
      <c r="X1303" s="6"/>
      <c r="Y1303" s="6"/>
      <c r="Z1303" s="6"/>
      <c r="AA1303" s="6"/>
      <c r="AB1303" s="6"/>
      <c r="AC1303" s="6"/>
      <c r="AD1303" s="6"/>
      <c r="AE1303" s="6"/>
      <c r="AF1303" s="6"/>
      <c r="AG1303" s="6"/>
      <c r="AH1303" s="6"/>
      <c r="AI1303" s="6"/>
      <c r="AJ1303" s="6"/>
      <c r="AK1303" s="6"/>
      <c r="AL1303" s="6"/>
      <c r="AM1303" s="6"/>
      <c r="AN1303" s="6"/>
      <c r="AO1303" s="6"/>
      <c r="AP1303" s="6"/>
      <c r="AQ1303" s="6"/>
      <c r="AR1303" s="6"/>
      <c r="AS1303" s="6"/>
      <c r="AT1303" s="6"/>
      <c r="AU1303" s="6"/>
      <c r="AV1303" s="6"/>
      <c r="AW1303" s="6"/>
      <c r="AX1303" s="6"/>
      <c r="AY1303" s="6"/>
      <c r="AZ1303" s="6"/>
      <c r="BA1303" s="6"/>
      <c r="BB1303" s="6"/>
      <c r="BC1303" s="6"/>
      <c r="BD1303" s="6"/>
      <c r="BE1303" s="6"/>
      <c r="BF1303" s="6"/>
      <c r="BG1303" s="6"/>
      <c r="BH1303" s="6"/>
      <c r="BI1303" s="6"/>
      <c r="BJ1303" s="6"/>
      <c r="BK1303" s="6"/>
      <c r="BL1303" s="6"/>
      <c r="BM1303" s="6"/>
      <c r="BN1303" s="6"/>
      <c r="BO1303" s="6"/>
      <c r="BP1303" s="6"/>
      <c r="BQ1303" s="6"/>
      <c r="BR1303" s="6"/>
      <c r="BS1303" s="6"/>
      <c r="BT1303" s="6"/>
      <c r="BU1303" s="6"/>
      <c r="BV1303" s="6"/>
      <c r="BW1303" s="6"/>
    </row>
    <row r="1304" spans="1:75" s="9" customFormat="1" ht="14.25" x14ac:dyDescent="0.2">
      <c r="A1304" s="10"/>
      <c r="B1304" s="8"/>
      <c r="R1304" s="62"/>
      <c r="S1304" s="6"/>
      <c r="T1304" s="6"/>
      <c r="U1304" s="6"/>
      <c r="V1304" s="6"/>
      <c r="W1304" s="6"/>
      <c r="X1304" s="6"/>
      <c r="Y1304" s="6"/>
      <c r="Z1304" s="6"/>
      <c r="AA1304" s="6"/>
      <c r="AB1304" s="6"/>
      <c r="AC1304" s="6"/>
      <c r="AD1304" s="6"/>
      <c r="AE1304" s="6"/>
      <c r="AF1304" s="6"/>
      <c r="AG1304" s="6"/>
      <c r="AH1304" s="6"/>
      <c r="AI1304" s="6"/>
      <c r="AJ1304" s="6"/>
      <c r="AK1304" s="6"/>
      <c r="AL1304" s="6"/>
      <c r="AM1304" s="6"/>
      <c r="AN1304" s="6"/>
      <c r="AO1304" s="6"/>
      <c r="AP1304" s="6"/>
      <c r="AQ1304" s="6"/>
      <c r="AR1304" s="6"/>
      <c r="AS1304" s="6"/>
      <c r="AT1304" s="6"/>
      <c r="AU1304" s="6"/>
      <c r="AV1304" s="6"/>
      <c r="AW1304" s="6"/>
      <c r="AX1304" s="6"/>
      <c r="AY1304" s="6"/>
      <c r="AZ1304" s="6"/>
      <c r="BA1304" s="6"/>
      <c r="BB1304" s="6"/>
      <c r="BC1304" s="6"/>
      <c r="BD1304" s="6"/>
      <c r="BE1304" s="6"/>
      <c r="BF1304" s="6"/>
      <c r="BG1304" s="6"/>
      <c r="BH1304" s="6"/>
      <c r="BI1304" s="6"/>
      <c r="BJ1304" s="6"/>
      <c r="BK1304" s="6"/>
      <c r="BL1304" s="6"/>
      <c r="BM1304" s="6"/>
      <c r="BN1304" s="6"/>
      <c r="BO1304" s="6"/>
      <c r="BP1304" s="6"/>
      <c r="BQ1304" s="6"/>
      <c r="BR1304" s="6"/>
      <c r="BS1304" s="6"/>
      <c r="BT1304" s="6"/>
      <c r="BU1304" s="6"/>
      <c r="BV1304" s="6"/>
      <c r="BW1304" s="6"/>
    </row>
    <row r="1305" spans="1:75" s="9" customFormat="1" ht="14.25" x14ac:dyDescent="0.2">
      <c r="A1305" s="10"/>
      <c r="B1305" s="8"/>
      <c r="R1305" s="62"/>
      <c r="S1305" s="6"/>
      <c r="T1305" s="6"/>
      <c r="U1305" s="6"/>
      <c r="V1305" s="6"/>
      <c r="W1305" s="6"/>
      <c r="X1305" s="6"/>
      <c r="Y1305" s="6"/>
      <c r="Z1305" s="6"/>
      <c r="AA1305" s="6"/>
      <c r="AB1305" s="6"/>
      <c r="AC1305" s="6"/>
      <c r="AD1305" s="6"/>
      <c r="AE1305" s="6"/>
      <c r="AF1305" s="6"/>
      <c r="AG1305" s="6"/>
      <c r="AH1305" s="6"/>
      <c r="AI1305" s="6"/>
      <c r="AJ1305" s="6"/>
      <c r="AK1305" s="6"/>
      <c r="AL1305" s="6"/>
      <c r="AM1305" s="6"/>
      <c r="AN1305" s="6"/>
      <c r="AO1305" s="6"/>
      <c r="AP1305" s="6"/>
      <c r="AQ1305" s="6"/>
      <c r="AR1305" s="6"/>
      <c r="AS1305" s="6"/>
      <c r="AT1305" s="6"/>
      <c r="AU1305" s="6"/>
      <c r="AV1305" s="6"/>
      <c r="AW1305" s="6"/>
      <c r="AX1305" s="6"/>
      <c r="AY1305" s="6"/>
      <c r="AZ1305" s="6"/>
      <c r="BA1305" s="6"/>
      <c r="BB1305" s="6"/>
      <c r="BC1305" s="6"/>
      <c r="BD1305" s="6"/>
      <c r="BE1305" s="6"/>
      <c r="BF1305" s="6"/>
      <c r="BG1305" s="6"/>
      <c r="BH1305" s="6"/>
      <c r="BI1305" s="6"/>
      <c r="BJ1305" s="6"/>
      <c r="BK1305" s="6"/>
      <c r="BL1305" s="6"/>
      <c r="BM1305" s="6"/>
      <c r="BN1305" s="6"/>
      <c r="BO1305" s="6"/>
      <c r="BP1305" s="6"/>
      <c r="BQ1305" s="6"/>
      <c r="BR1305" s="6"/>
      <c r="BS1305" s="6"/>
      <c r="BT1305" s="6"/>
      <c r="BU1305" s="6"/>
      <c r="BV1305" s="6"/>
      <c r="BW1305" s="6"/>
    </row>
    <row r="1306" spans="1:75" s="9" customFormat="1" ht="14.25" x14ac:dyDescent="0.2">
      <c r="A1306" s="10"/>
      <c r="B1306" s="8"/>
      <c r="R1306" s="62"/>
      <c r="S1306" s="6"/>
      <c r="T1306" s="6"/>
      <c r="U1306" s="6"/>
      <c r="V1306" s="6"/>
      <c r="W1306" s="6"/>
      <c r="X1306" s="6"/>
      <c r="Y1306" s="6"/>
      <c r="Z1306" s="6"/>
      <c r="AA1306" s="6"/>
      <c r="AB1306" s="6"/>
      <c r="AC1306" s="6"/>
      <c r="AD1306" s="6"/>
      <c r="AE1306" s="6"/>
      <c r="AF1306" s="6"/>
      <c r="AG1306" s="6"/>
      <c r="AH1306" s="6"/>
      <c r="AI1306" s="6"/>
      <c r="AJ1306" s="6"/>
      <c r="AK1306" s="6"/>
      <c r="AL1306" s="6"/>
      <c r="AM1306" s="6"/>
      <c r="AN1306" s="6"/>
      <c r="AO1306" s="6"/>
      <c r="AP1306" s="6"/>
      <c r="AQ1306" s="6"/>
      <c r="AR1306" s="6"/>
      <c r="AS1306" s="6"/>
      <c r="AT1306" s="6"/>
      <c r="AU1306" s="6"/>
      <c r="AV1306" s="6"/>
      <c r="AW1306" s="6"/>
      <c r="AX1306" s="6"/>
      <c r="AY1306" s="6"/>
      <c r="AZ1306" s="6"/>
      <c r="BA1306" s="6"/>
      <c r="BB1306" s="6"/>
      <c r="BC1306" s="6"/>
      <c r="BD1306" s="6"/>
      <c r="BE1306" s="6"/>
      <c r="BF1306" s="6"/>
      <c r="BG1306" s="6"/>
      <c r="BH1306" s="6"/>
      <c r="BI1306" s="6"/>
      <c r="BJ1306" s="6"/>
      <c r="BK1306" s="6"/>
      <c r="BL1306" s="6"/>
      <c r="BM1306" s="6"/>
      <c r="BN1306" s="6"/>
      <c r="BO1306" s="6"/>
      <c r="BP1306" s="6"/>
      <c r="BQ1306" s="6"/>
      <c r="BR1306" s="6"/>
      <c r="BS1306" s="6"/>
      <c r="BT1306" s="6"/>
      <c r="BU1306" s="6"/>
      <c r="BV1306" s="6"/>
      <c r="BW1306" s="6"/>
    </row>
    <row r="1307" spans="1:75" s="9" customFormat="1" ht="14.25" x14ac:dyDescent="0.2">
      <c r="A1307" s="10"/>
      <c r="B1307" s="8"/>
      <c r="R1307" s="62"/>
      <c r="S1307" s="6"/>
      <c r="T1307" s="6"/>
      <c r="U1307" s="6"/>
      <c r="V1307" s="6"/>
      <c r="W1307" s="6"/>
      <c r="X1307" s="6"/>
      <c r="Y1307" s="6"/>
      <c r="Z1307" s="6"/>
      <c r="AA1307" s="6"/>
      <c r="AB1307" s="6"/>
      <c r="AC1307" s="6"/>
      <c r="AD1307" s="6"/>
      <c r="AE1307" s="6"/>
      <c r="AF1307" s="6"/>
      <c r="AG1307" s="6"/>
      <c r="AH1307" s="6"/>
      <c r="AI1307" s="6"/>
      <c r="AJ1307" s="6"/>
      <c r="AK1307" s="6"/>
      <c r="AL1307" s="6"/>
      <c r="AM1307" s="6"/>
      <c r="AN1307" s="6"/>
      <c r="AO1307" s="6"/>
      <c r="AP1307" s="6"/>
      <c r="AQ1307" s="6"/>
      <c r="AR1307" s="6"/>
      <c r="AS1307" s="6"/>
      <c r="AT1307" s="6"/>
      <c r="AU1307" s="6"/>
      <c r="AV1307" s="6"/>
      <c r="AW1307" s="6"/>
      <c r="AX1307" s="6"/>
      <c r="AY1307" s="6"/>
      <c r="AZ1307" s="6"/>
      <c r="BA1307" s="6"/>
      <c r="BB1307" s="6"/>
      <c r="BC1307" s="6"/>
      <c r="BD1307" s="6"/>
      <c r="BE1307" s="6"/>
      <c r="BF1307" s="6"/>
      <c r="BG1307" s="6"/>
      <c r="BH1307" s="6"/>
      <c r="BI1307" s="6"/>
      <c r="BJ1307" s="6"/>
      <c r="BK1307" s="6"/>
      <c r="BL1307" s="6"/>
      <c r="BM1307" s="6"/>
      <c r="BN1307" s="6"/>
      <c r="BO1307" s="6"/>
      <c r="BP1307" s="6"/>
      <c r="BQ1307" s="6"/>
      <c r="BR1307" s="6"/>
      <c r="BS1307" s="6"/>
      <c r="BT1307" s="6"/>
      <c r="BU1307" s="6"/>
      <c r="BV1307" s="6"/>
      <c r="BW1307" s="6"/>
    </row>
    <row r="1308" spans="1:75" s="9" customFormat="1" ht="14.25" x14ac:dyDescent="0.2">
      <c r="A1308" s="10"/>
      <c r="B1308" s="8"/>
      <c r="R1308" s="62"/>
      <c r="S1308" s="6"/>
      <c r="T1308" s="6"/>
      <c r="U1308" s="6"/>
      <c r="V1308" s="6"/>
      <c r="W1308" s="6"/>
      <c r="X1308" s="6"/>
      <c r="Y1308" s="6"/>
      <c r="Z1308" s="6"/>
      <c r="AA1308" s="6"/>
      <c r="AB1308" s="6"/>
      <c r="AC1308" s="6"/>
      <c r="AD1308" s="6"/>
      <c r="AE1308" s="6"/>
      <c r="AF1308" s="6"/>
      <c r="AG1308" s="6"/>
      <c r="AH1308" s="6"/>
      <c r="AI1308" s="6"/>
      <c r="AJ1308" s="6"/>
      <c r="AK1308" s="6"/>
      <c r="AL1308" s="6"/>
      <c r="AM1308" s="6"/>
      <c r="AN1308" s="6"/>
      <c r="AO1308" s="6"/>
      <c r="AP1308" s="6"/>
      <c r="AQ1308" s="6"/>
      <c r="AR1308" s="6"/>
      <c r="AS1308" s="6"/>
      <c r="AT1308" s="6"/>
      <c r="AU1308" s="6"/>
      <c r="AV1308" s="6"/>
      <c r="AW1308" s="6"/>
      <c r="AX1308" s="6"/>
      <c r="AY1308" s="6"/>
      <c r="AZ1308" s="6"/>
      <c r="BA1308" s="6"/>
      <c r="BB1308" s="6"/>
      <c r="BC1308" s="6"/>
      <c r="BD1308" s="6"/>
      <c r="BE1308" s="6"/>
      <c r="BF1308" s="6"/>
      <c r="BG1308" s="6"/>
      <c r="BH1308" s="6"/>
      <c r="BI1308" s="6"/>
      <c r="BJ1308" s="6"/>
      <c r="BK1308" s="6"/>
      <c r="BL1308" s="6"/>
      <c r="BM1308" s="6"/>
      <c r="BN1308" s="6"/>
      <c r="BO1308" s="6"/>
      <c r="BP1308" s="6"/>
      <c r="BQ1308" s="6"/>
      <c r="BR1308" s="6"/>
      <c r="BS1308" s="6"/>
      <c r="BT1308" s="6"/>
      <c r="BU1308" s="6"/>
      <c r="BV1308" s="6"/>
      <c r="BW1308" s="6"/>
    </row>
    <row r="1309" spans="1:75" s="9" customFormat="1" ht="14.25" x14ac:dyDescent="0.2">
      <c r="A1309" s="10"/>
      <c r="B1309" s="8"/>
      <c r="R1309" s="62"/>
      <c r="S1309" s="6"/>
      <c r="T1309" s="6"/>
      <c r="U1309" s="6"/>
      <c r="V1309" s="6"/>
      <c r="W1309" s="6"/>
      <c r="X1309" s="6"/>
      <c r="Y1309" s="6"/>
      <c r="Z1309" s="6"/>
      <c r="AA1309" s="6"/>
      <c r="AB1309" s="6"/>
      <c r="AC1309" s="6"/>
      <c r="AD1309" s="6"/>
      <c r="AE1309" s="6"/>
      <c r="AF1309" s="6"/>
      <c r="AG1309" s="6"/>
      <c r="AH1309" s="6"/>
      <c r="AI1309" s="6"/>
      <c r="AJ1309" s="6"/>
      <c r="AK1309" s="6"/>
      <c r="AL1309" s="6"/>
      <c r="AM1309" s="6"/>
      <c r="AN1309" s="6"/>
      <c r="AO1309" s="6"/>
      <c r="AP1309" s="6"/>
      <c r="AQ1309" s="6"/>
      <c r="AR1309" s="6"/>
      <c r="AS1309" s="6"/>
      <c r="AT1309" s="6"/>
      <c r="AU1309" s="6"/>
      <c r="AV1309" s="6"/>
      <c r="AW1309" s="6"/>
      <c r="AX1309" s="6"/>
      <c r="AY1309" s="6"/>
      <c r="AZ1309" s="6"/>
      <c r="BA1309" s="6"/>
      <c r="BB1309" s="6"/>
      <c r="BC1309" s="6"/>
      <c r="BD1309" s="6"/>
      <c r="BE1309" s="6"/>
      <c r="BF1309" s="6"/>
      <c r="BG1309" s="6"/>
      <c r="BH1309" s="6"/>
      <c r="BI1309" s="6"/>
      <c r="BJ1309" s="6"/>
      <c r="BK1309" s="6"/>
      <c r="BL1309" s="6"/>
      <c r="BM1309" s="6"/>
      <c r="BN1309" s="6"/>
      <c r="BO1309" s="6"/>
      <c r="BP1309" s="6"/>
      <c r="BQ1309" s="6"/>
      <c r="BR1309" s="6"/>
      <c r="BS1309" s="6"/>
      <c r="BT1309" s="6"/>
      <c r="BU1309" s="6"/>
      <c r="BV1309" s="6"/>
      <c r="BW1309" s="6"/>
    </row>
    <row r="1310" spans="1:75" s="9" customFormat="1" ht="14.25" x14ac:dyDescent="0.2">
      <c r="A1310" s="10"/>
      <c r="B1310" s="8"/>
      <c r="R1310" s="62"/>
      <c r="S1310" s="6"/>
      <c r="T1310" s="6"/>
      <c r="U1310" s="6"/>
      <c r="V1310" s="6"/>
      <c r="W1310" s="6"/>
      <c r="X1310" s="6"/>
      <c r="Y1310" s="6"/>
      <c r="Z1310" s="6"/>
      <c r="AA1310" s="6"/>
      <c r="AB1310" s="6"/>
      <c r="AC1310" s="6"/>
      <c r="AD1310" s="6"/>
      <c r="AE1310" s="6"/>
      <c r="AF1310" s="6"/>
      <c r="AG1310" s="6"/>
      <c r="AH1310" s="6"/>
      <c r="AI1310" s="6"/>
      <c r="AJ1310" s="6"/>
      <c r="AK1310" s="6"/>
      <c r="AL1310" s="6"/>
      <c r="AM1310" s="6"/>
      <c r="AN1310" s="6"/>
      <c r="AO1310" s="6"/>
      <c r="AP1310" s="6"/>
      <c r="AQ1310" s="6"/>
      <c r="AR1310" s="6"/>
      <c r="AS1310" s="6"/>
      <c r="AT1310" s="6"/>
      <c r="AU1310" s="6"/>
      <c r="AV1310" s="6"/>
      <c r="AW1310" s="6"/>
      <c r="AX1310" s="6"/>
      <c r="AY1310" s="6"/>
      <c r="AZ1310" s="6"/>
      <c r="BA1310" s="6"/>
      <c r="BB1310" s="6"/>
      <c r="BC1310" s="6"/>
      <c r="BD1310" s="6"/>
      <c r="BE1310" s="6"/>
      <c r="BF1310" s="6"/>
      <c r="BG1310" s="6"/>
      <c r="BH1310" s="6"/>
      <c r="BI1310" s="6"/>
      <c r="BJ1310" s="6"/>
      <c r="BK1310" s="6"/>
      <c r="BL1310" s="6"/>
      <c r="BM1310" s="6"/>
      <c r="BN1310" s="6"/>
      <c r="BO1310" s="6"/>
      <c r="BP1310" s="6"/>
      <c r="BQ1310" s="6"/>
      <c r="BR1310" s="6"/>
      <c r="BS1310" s="6"/>
      <c r="BT1310" s="6"/>
      <c r="BU1310" s="6"/>
      <c r="BV1310" s="6"/>
      <c r="BW1310" s="6"/>
    </row>
    <row r="1311" spans="1:75" s="9" customFormat="1" ht="14.25" x14ac:dyDescent="0.2">
      <c r="A1311" s="10"/>
      <c r="B1311" s="8"/>
      <c r="R1311" s="62"/>
      <c r="S1311" s="6"/>
      <c r="T1311" s="6"/>
      <c r="U1311" s="6"/>
      <c r="V1311" s="6"/>
      <c r="W1311" s="6"/>
      <c r="X1311" s="6"/>
      <c r="Y1311" s="6"/>
      <c r="Z1311" s="6"/>
      <c r="AA1311" s="6"/>
      <c r="AB1311" s="6"/>
      <c r="AC1311" s="6"/>
      <c r="AD1311" s="6"/>
      <c r="AE1311" s="6"/>
      <c r="AF1311" s="6"/>
      <c r="AG1311" s="6"/>
      <c r="AH1311" s="6"/>
      <c r="AI1311" s="6"/>
      <c r="AJ1311" s="6"/>
      <c r="AK1311" s="6"/>
      <c r="AL1311" s="6"/>
      <c r="AM1311" s="6"/>
      <c r="AN1311" s="6"/>
      <c r="AO1311" s="6"/>
      <c r="AP1311" s="6"/>
      <c r="AQ1311" s="6"/>
      <c r="AR1311" s="6"/>
      <c r="AS1311" s="6"/>
      <c r="AT1311" s="6"/>
      <c r="AU1311" s="6"/>
      <c r="AV1311" s="6"/>
      <c r="AW1311" s="6"/>
      <c r="AX1311" s="6"/>
      <c r="AY1311" s="6"/>
      <c r="AZ1311" s="6"/>
      <c r="BA1311" s="6"/>
      <c r="BB1311" s="6"/>
      <c r="BC1311" s="6"/>
      <c r="BD1311" s="6"/>
      <c r="BE1311" s="6"/>
      <c r="BF1311" s="6"/>
      <c r="BG1311" s="6"/>
      <c r="BH1311" s="6"/>
      <c r="BI1311" s="6"/>
      <c r="BJ1311" s="6"/>
      <c r="BK1311" s="6"/>
      <c r="BL1311" s="6"/>
      <c r="BM1311" s="6"/>
      <c r="BN1311" s="6"/>
      <c r="BO1311" s="6"/>
      <c r="BP1311" s="6"/>
      <c r="BQ1311" s="6"/>
      <c r="BR1311" s="6"/>
      <c r="BS1311" s="6"/>
      <c r="BT1311" s="6"/>
      <c r="BU1311" s="6"/>
      <c r="BV1311" s="6"/>
      <c r="BW1311" s="6"/>
    </row>
    <row r="1312" spans="1:75" s="9" customFormat="1" ht="14.25" x14ac:dyDescent="0.2">
      <c r="A1312" s="10"/>
      <c r="B1312" s="8"/>
      <c r="R1312" s="62"/>
      <c r="S1312" s="6"/>
      <c r="T1312" s="6"/>
      <c r="U1312" s="6"/>
      <c r="V1312" s="6"/>
      <c r="W1312" s="6"/>
      <c r="X1312" s="6"/>
      <c r="Y1312" s="6"/>
      <c r="Z1312" s="6"/>
      <c r="AA1312" s="6"/>
      <c r="AB1312" s="6"/>
      <c r="AC1312" s="6"/>
      <c r="AD1312" s="6"/>
      <c r="AE1312" s="6"/>
      <c r="AF1312" s="6"/>
      <c r="AG1312" s="6"/>
      <c r="AH1312" s="6"/>
      <c r="AI1312" s="6"/>
      <c r="AJ1312" s="6"/>
      <c r="AK1312" s="6"/>
      <c r="AL1312" s="6"/>
      <c r="AM1312" s="6"/>
      <c r="AN1312" s="6"/>
      <c r="AO1312" s="6"/>
      <c r="AP1312" s="6"/>
      <c r="AQ1312" s="6"/>
      <c r="AR1312" s="6"/>
      <c r="AS1312" s="6"/>
      <c r="AT1312" s="6"/>
      <c r="AU1312" s="6"/>
      <c r="AV1312" s="6"/>
      <c r="AW1312" s="6"/>
      <c r="AX1312" s="6"/>
      <c r="AY1312" s="6"/>
      <c r="AZ1312" s="6"/>
      <c r="BA1312" s="6"/>
      <c r="BB1312" s="6"/>
      <c r="BC1312" s="6"/>
      <c r="BD1312" s="6"/>
      <c r="BE1312" s="6"/>
      <c r="BF1312" s="6"/>
      <c r="BG1312" s="6"/>
      <c r="BH1312" s="6"/>
      <c r="BI1312" s="6"/>
      <c r="BJ1312" s="6"/>
      <c r="BK1312" s="6"/>
      <c r="BL1312" s="6"/>
      <c r="BM1312" s="6"/>
      <c r="BN1312" s="6"/>
      <c r="BO1312" s="6"/>
      <c r="BP1312" s="6"/>
      <c r="BQ1312" s="6"/>
      <c r="BR1312" s="6"/>
      <c r="BS1312" s="6"/>
      <c r="BT1312" s="6"/>
      <c r="BU1312" s="6"/>
      <c r="BV1312" s="6"/>
      <c r="BW1312" s="6"/>
    </row>
    <row r="1313" spans="1:75" s="9" customFormat="1" ht="14.25" x14ac:dyDescent="0.2">
      <c r="A1313" s="10"/>
      <c r="B1313" s="8"/>
      <c r="R1313" s="62"/>
      <c r="S1313" s="6"/>
      <c r="T1313" s="6"/>
      <c r="U1313" s="6"/>
      <c r="V1313" s="6"/>
      <c r="W1313" s="6"/>
      <c r="X1313" s="6"/>
      <c r="Y1313" s="6"/>
      <c r="Z1313" s="6"/>
      <c r="AA1313" s="6"/>
      <c r="AB1313" s="6"/>
      <c r="AC1313" s="6"/>
      <c r="AD1313" s="6"/>
      <c r="AE1313" s="6"/>
      <c r="AF1313" s="6"/>
      <c r="AG1313" s="6"/>
      <c r="AH1313" s="6"/>
      <c r="AI1313" s="6"/>
      <c r="AJ1313" s="6"/>
      <c r="AK1313" s="6"/>
      <c r="AL1313" s="6"/>
      <c r="AM1313" s="6"/>
      <c r="AN1313" s="6"/>
      <c r="AO1313" s="6"/>
      <c r="AP1313" s="6"/>
      <c r="AQ1313" s="6"/>
      <c r="AR1313" s="6"/>
      <c r="AS1313" s="6"/>
      <c r="AT1313" s="6"/>
      <c r="AU1313" s="6"/>
      <c r="AV1313" s="6"/>
      <c r="AW1313" s="6"/>
      <c r="AX1313" s="6"/>
      <c r="AY1313" s="6"/>
      <c r="AZ1313" s="6"/>
      <c r="BA1313" s="6"/>
      <c r="BB1313" s="6"/>
      <c r="BC1313" s="6"/>
      <c r="BD1313" s="6"/>
      <c r="BE1313" s="6"/>
      <c r="BF1313" s="6"/>
      <c r="BG1313" s="6"/>
      <c r="BH1313" s="6"/>
      <c r="BI1313" s="6"/>
      <c r="BJ1313" s="6"/>
      <c r="BK1313" s="6"/>
      <c r="BL1313" s="6"/>
      <c r="BM1313" s="6"/>
      <c r="BN1313" s="6"/>
      <c r="BO1313" s="6"/>
      <c r="BP1313" s="6"/>
      <c r="BQ1313" s="6"/>
      <c r="BR1313" s="6"/>
      <c r="BS1313" s="6"/>
      <c r="BT1313" s="6"/>
      <c r="BU1313" s="6"/>
      <c r="BV1313" s="6"/>
      <c r="BW1313" s="6"/>
    </row>
    <row r="1314" spans="1:75" s="9" customFormat="1" ht="14.25" x14ac:dyDescent="0.2">
      <c r="A1314" s="10"/>
      <c r="B1314" s="8"/>
      <c r="R1314" s="62"/>
      <c r="S1314" s="6"/>
      <c r="T1314" s="6"/>
      <c r="U1314" s="6"/>
      <c r="V1314" s="6"/>
      <c r="W1314" s="6"/>
      <c r="X1314" s="6"/>
      <c r="Y1314" s="6"/>
      <c r="Z1314" s="6"/>
      <c r="AA1314" s="6"/>
      <c r="AB1314" s="6"/>
      <c r="AC1314" s="6"/>
      <c r="AD1314" s="6"/>
      <c r="AE1314" s="6"/>
      <c r="AF1314" s="6"/>
      <c r="AG1314" s="6"/>
      <c r="AH1314" s="6"/>
      <c r="AI1314" s="6"/>
      <c r="AJ1314" s="6"/>
      <c r="AK1314" s="6"/>
      <c r="AL1314" s="6"/>
      <c r="AM1314" s="6"/>
      <c r="AN1314" s="6"/>
      <c r="AO1314" s="6"/>
      <c r="AP1314" s="6"/>
      <c r="AQ1314" s="6"/>
      <c r="AR1314" s="6"/>
      <c r="AS1314" s="6"/>
      <c r="AT1314" s="6"/>
      <c r="AU1314" s="6"/>
      <c r="AV1314" s="6"/>
      <c r="AW1314" s="6"/>
      <c r="AX1314" s="6"/>
      <c r="AY1314" s="6"/>
      <c r="AZ1314" s="6"/>
      <c r="BA1314" s="6"/>
      <c r="BB1314" s="6"/>
      <c r="BC1314" s="6"/>
      <c r="BD1314" s="6"/>
      <c r="BE1314" s="6"/>
      <c r="BF1314" s="6"/>
      <c r="BG1314" s="6"/>
      <c r="BH1314" s="6"/>
      <c r="BI1314" s="6"/>
      <c r="BJ1314" s="6"/>
      <c r="BK1314" s="6"/>
      <c r="BL1314" s="6"/>
      <c r="BM1314" s="6"/>
      <c r="BN1314" s="6"/>
      <c r="BO1314" s="6"/>
      <c r="BP1314" s="6"/>
      <c r="BQ1314" s="6"/>
      <c r="BR1314" s="6"/>
      <c r="BS1314" s="6"/>
      <c r="BT1314" s="6"/>
      <c r="BU1314" s="6"/>
      <c r="BV1314" s="6"/>
      <c r="BW1314" s="6"/>
    </row>
    <row r="1315" spans="1:75" s="9" customFormat="1" ht="14.25" x14ac:dyDescent="0.2">
      <c r="A1315" s="10"/>
      <c r="B1315" s="8"/>
      <c r="R1315" s="62"/>
      <c r="S1315" s="6"/>
      <c r="T1315" s="6"/>
      <c r="U1315" s="6"/>
      <c r="V1315" s="6"/>
      <c r="W1315" s="6"/>
      <c r="X1315" s="6"/>
      <c r="Y1315" s="6"/>
      <c r="Z1315" s="6"/>
      <c r="AA1315" s="6"/>
      <c r="AB1315" s="6"/>
      <c r="AC1315" s="6"/>
      <c r="AD1315" s="6"/>
      <c r="AE1315" s="6"/>
      <c r="AF1315" s="6"/>
      <c r="AG1315" s="6"/>
      <c r="AH1315" s="6"/>
      <c r="AI1315" s="6"/>
      <c r="AJ1315" s="6"/>
      <c r="AK1315" s="6"/>
      <c r="AL1315" s="6"/>
      <c r="AM1315" s="6"/>
      <c r="AN1315" s="6"/>
      <c r="AO1315" s="6"/>
      <c r="AP1315" s="6"/>
      <c r="AQ1315" s="6"/>
      <c r="AR1315" s="6"/>
      <c r="AS1315" s="6"/>
      <c r="AT1315" s="6"/>
      <c r="AU1315" s="6"/>
      <c r="AV1315" s="6"/>
      <c r="AW1315" s="6"/>
      <c r="AX1315" s="6"/>
      <c r="AY1315" s="6"/>
      <c r="AZ1315" s="6"/>
      <c r="BA1315" s="6"/>
      <c r="BB1315" s="6"/>
      <c r="BC1315" s="6"/>
      <c r="BD1315" s="6"/>
      <c r="BE1315" s="6"/>
      <c r="BF1315" s="6"/>
      <c r="BG1315" s="6"/>
      <c r="BH1315" s="6"/>
      <c r="BI1315" s="6"/>
      <c r="BJ1315" s="6"/>
      <c r="BK1315" s="6"/>
      <c r="BL1315" s="6"/>
      <c r="BM1315" s="6"/>
      <c r="BN1315" s="6"/>
      <c r="BO1315" s="6"/>
      <c r="BP1315" s="6"/>
      <c r="BQ1315" s="6"/>
      <c r="BR1315" s="6"/>
      <c r="BS1315" s="6"/>
      <c r="BT1315" s="6"/>
      <c r="BU1315" s="6"/>
      <c r="BV1315" s="6"/>
      <c r="BW1315" s="6"/>
    </row>
    <row r="1316" spans="1:75" s="9" customFormat="1" ht="14.25" x14ac:dyDescent="0.2">
      <c r="A1316" s="10"/>
      <c r="B1316" s="8"/>
      <c r="R1316" s="62"/>
      <c r="S1316" s="6"/>
      <c r="T1316" s="6"/>
      <c r="U1316" s="6"/>
      <c r="V1316" s="6"/>
      <c r="W1316" s="6"/>
      <c r="X1316" s="6"/>
      <c r="Y1316" s="6"/>
      <c r="Z1316" s="6"/>
      <c r="AA1316" s="6"/>
      <c r="AB1316" s="6"/>
      <c r="AC1316" s="6"/>
      <c r="AD1316" s="6"/>
      <c r="AE1316" s="6"/>
      <c r="AF1316" s="6"/>
      <c r="AG1316" s="6"/>
      <c r="AH1316" s="6"/>
      <c r="AI1316" s="6"/>
      <c r="AJ1316" s="6"/>
      <c r="AK1316" s="6"/>
      <c r="AL1316" s="6"/>
      <c r="AM1316" s="6"/>
      <c r="AN1316" s="6"/>
      <c r="AO1316" s="6"/>
      <c r="AP1316" s="6"/>
      <c r="AQ1316" s="6"/>
      <c r="AR1316" s="6"/>
      <c r="AS1316" s="6"/>
      <c r="AT1316" s="6"/>
      <c r="AU1316" s="6"/>
      <c r="AV1316" s="6"/>
      <c r="AW1316" s="6"/>
      <c r="AX1316" s="6"/>
      <c r="AY1316" s="6"/>
      <c r="AZ1316" s="6"/>
      <c r="BA1316" s="6"/>
      <c r="BB1316" s="6"/>
      <c r="BC1316" s="6"/>
      <c r="BD1316" s="6"/>
      <c r="BE1316" s="6"/>
      <c r="BF1316" s="6"/>
      <c r="BG1316" s="6"/>
      <c r="BH1316" s="6"/>
      <c r="BI1316" s="6"/>
      <c r="BJ1316" s="6"/>
      <c r="BK1316" s="6"/>
      <c r="BL1316" s="6"/>
      <c r="BM1316" s="6"/>
      <c r="BN1316" s="6"/>
      <c r="BO1316" s="6"/>
      <c r="BP1316" s="6"/>
      <c r="BQ1316" s="6"/>
      <c r="BR1316" s="6"/>
      <c r="BS1316" s="6"/>
      <c r="BT1316" s="6"/>
      <c r="BU1316" s="6"/>
      <c r="BV1316" s="6"/>
      <c r="BW1316" s="6"/>
    </row>
    <row r="1317" spans="1:75" s="9" customFormat="1" ht="14.25" x14ac:dyDescent="0.2">
      <c r="A1317" s="10"/>
      <c r="B1317" s="8"/>
      <c r="R1317" s="62"/>
      <c r="S1317" s="6"/>
      <c r="T1317" s="6"/>
      <c r="U1317" s="6"/>
      <c r="V1317" s="6"/>
      <c r="W1317" s="6"/>
      <c r="X1317" s="6"/>
      <c r="Y1317" s="6"/>
      <c r="Z1317" s="6"/>
      <c r="AA1317" s="6"/>
      <c r="AB1317" s="6"/>
      <c r="AC1317" s="6"/>
      <c r="AD1317" s="6"/>
      <c r="AE1317" s="6"/>
      <c r="AF1317" s="6"/>
      <c r="AG1317" s="6"/>
      <c r="AH1317" s="6"/>
      <c r="AI1317" s="6"/>
      <c r="AJ1317" s="6"/>
      <c r="AK1317" s="6"/>
      <c r="AL1317" s="6"/>
      <c r="AM1317" s="6"/>
      <c r="AN1317" s="6"/>
      <c r="AO1317" s="6"/>
      <c r="AP1317" s="6"/>
      <c r="AQ1317" s="6"/>
      <c r="AR1317" s="6"/>
      <c r="AS1317" s="6"/>
      <c r="AT1317" s="6"/>
      <c r="AU1317" s="6"/>
      <c r="AV1317" s="6"/>
      <c r="AW1317" s="6"/>
      <c r="AX1317" s="6"/>
      <c r="AY1317" s="6"/>
      <c r="AZ1317" s="6"/>
      <c r="BA1317" s="6"/>
      <c r="BB1317" s="6"/>
      <c r="BC1317" s="6"/>
      <c r="BD1317" s="6"/>
      <c r="BE1317" s="6"/>
      <c r="BF1317" s="6"/>
      <c r="BG1317" s="6"/>
      <c r="BH1317" s="6"/>
      <c r="BI1317" s="6"/>
      <c r="BJ1317" s="6"/>
      <c r="BK1317" s="6"/>
      <c r="BL1317" s="6"/>
      <c r="BM1317" s="6"/>
      <c r="BN1317" s="6"/>
      <c r="BO1317" s="6"/>
      <c r="BP1317" s="6"/>
      <c r="BQ1317" s="6"/>
      <c r="BR1317" s="6"/>
      <c r="BS1317" s="6"/>
      <c r="BT1317" s="6"/>
      <c r="BU1317" s="6"/>
      <c r="BV1317" s="6"/>
      <c r="BW1317" s="6"/>
    </row>
    <row r="1318" spans="1:75" s="9" customFormat="1" ht="14.25" x14ac:dyDescent="0.2">
      <c r="A1318" s="10"/>
      <c r="B1318" s="8"/>
      <c r="R1318" s="62"/>
      <c r="S1318" s="6"/>
      <c r="T1318" s="6"/>
      <c r="U1318" s="6"/>
      <c r="V1318" s="6"/>
      <c r="W1318" s="6"/>
      <c r="X1318" s="6"/>
      <c r="Y1318" s="6"/>
      <c r="Z1318" s="6"/>
      <c r="AA1318" s="6"/>
      <c r="AB1318" s="6"/>
      <c r="AC1318" s="6"/>
      <c r="AD1318" s="6"/>
      <c r="AE1318" s="6"/>
      <c r="AF1318" s="6"/>
      <c r="AG1318" s="6"/>
      <c r="AH1318" s="6"/>
      <c r="AI1318" s="6"/>
      <c r="AJ1318" s="6"/>
      <c r="AK1318" s="6"/>
      <c r="AL1318" s="6"/>
      <c r="AM1318" s="6"/>
      <c r="AN1318" s="6"/>
      <c r="AO1318" s="6"/>
      <c r="AP1318" s="6"/>
      <c r="AQ1318" s="6"/>
      <c r="AR1318" s="6"/>
      <c r="AS1318" s="6"/>
      <c r="AT1318" s="6"/>
      <c r="AU1318" s="6"/>
      <c r="AV1318" s="6"/>
      <c r="AW1318" s="6"/>
      <c r="AX1318" s="6"/>
      <c r="AY1318" s="6"/>
      <c r="AZ1318" s="6"/>
      <c r="BA1318" s="6"/>
      <c r="BB1318" s="6"/>
      <c r="BC1318" s="6"/>
      <c r="BD1318" s="6"/>
      <c r="BE1318" s="6"/>
      <c r="BF1318" s="6"/>
      <c r="BG1318" s="6"/>
      <c r="BH1318" s="6"/>
      <c r="BI1318" s="6"/>
      <c r="BJ1318" s="6"/>
      <c r="BK1318" s="6"/>
      <c r="BL1318" s="6"/>
      <c r="BM1318" s="6"/>
      <c r="BN1318" s="6"/>
      <c r="BO1318" s="6"/>
      <c r="BP1318" s="6"/>
      <c r="BQ1318" s="6"/>
      <c r="BR1318" s="6"/>
      <c r="BS1318" s="6"/>
      <c r="BT1318" s="6"/>
      <c r="BU1318" s="6"/>
      <c r="BV1318" s="6"/>
      <c r="BW1318" s="6"/>
    </row>
    <row r="1319" spans="1:75" s="9" customFormat="1" ht="14.25" x14ac:dyDescent="0.2">
      <c r="A1319" s="10"/>
      <c r="B1319" s="8"/>
      <c r="R1319" s="62"/>
      <c r="S1319" s="6"/>
      <c r="T1319" s="6"/>
      <c r="U1319" s="6"/>
      <c r="V1319" s="6"/>
      <c r="W1319" s="6"/>
      <c r="X1319" s="6"/>
      <c r="Y1319" s="6"/>
      <c r="Z1319" s="6"/>
      <c r="AA1319" s="6"/>
      <c r="AB1319" s="6"/>
      <c r="AC1319" s="6"/>
      <c r="AD1319" s="6"/>
      <c r="AE1319" s="6"/>
      <c r="AF1319" s="6"/>
      <c r="AG1319" s="6"/>
      <c r="AH1319" s="6"/>
      <c r="AI1319" s="6"/>
      <c r="AJ1319" s="6"/>
      <c r="AK1319" s="6"/>
      <c r="AL1319" s="6"/>
      <c r="AM1319" s="6"/>
      <c r="AN1319" s="6"/>
      <c r="AO1319" s="6"/>
      <c r="AP1319" s="6"/>
      <c r="AQ1319" s="6"/>
      <c r="AR1319" s="6"/>
      <c r="AS1319" s="6"/>
      <c r="AT1319" s="6"/>
      <c r="AU1319" s="6"/>
      <c r="AV1319" s="6"/>
      <c r="AW1319" s="6"/>
      <c r="AX1319" s="6"/>
      <c r="AY1319" s="6"/>
      <c r="AZ1319" s="6"/>
      <c r="BA1319" s="6"/>
      <c r="BB1319" s="6"/>
      <c r="BC1319" s="6"/>
      <c r="BD1319" s="6"/>
      <c r="BE1319" s="6"/>
      <c r="BF1319" s="6"/>
      <c r="BG1319" s="6"/>
      <c r="BH1319" s="6"/>
      <c r="BI1319" s="6"/>
      <c r="BJ1319" s="6"/>
      <c r="BK1319" s="6"/>
      <c r="BL1319" s="6"/>
      <c r="BM1319" s="6"/>
      <c r="BN1319" s="6"/>
      <c r="BO1319" s="6"/>
      <c r="BP1319" s="6"/>
      <c r="BQ1319" s="6"/>
      <c r="BR1319" s="6"/>
      <c r="BS1319" s="6"/>
      <c r="BT1319" s="6"/>
      <c r="BU1319" s="6"/>
      <c r="BV1319" s="6"/>
      <c r="BW1319" s="6"/>
    </row>
    <row r="1320" spans="1:75" s="9" customFormat="1" ht="14.25" x14ac:dyDescent="0.2">
      <c r="A1320" s="10"/>
      <c r="B1320" s="8"/>
      <c r="R1320" s="62"/>
      <c r="S1320" s="6"/>
      <c r="T1320" s="6"/>
      <c r="U1320" s="6"/>
      <c r="V1320" s="6"/>
      <c r="W1320" s="6"/>
      <c r="X1320" s="6"/>
      <c r="Y1320" s="6"/>
      <c r="Z1320" s="6"/>
      <c r="AA1320" s="6"/>
      <c r="AB1320" s="6"/>
      <c r="AC1320" s="6"/>
      <c r="AD1320" s="6"/>
      <c r="AE1320" s="6"/>
      <c r="AF1320" s="6"/>
      <c r="AG1320" s="6"/>
      <c r="AH1320" s="6"/>
      <c r="AI1320" s="6"/>
      <c r="AJ1320" s="6"/>
      <c r="AK1320" s="6"/>
      <c r="AL1320" s="6"/>
      <c r="AM1320" s="6"/>
      <c r="AN1320" s="6"/>
      <c r="AO1320" s="6"/>
      <c r="AP1320" s="6"/>
      <c r="AQ1320" s="6"/>
      <c r="AR1320" s="6"/>
      <c r="AS1320" s="6"/>
      <c r="AT1320" s="6"/>
      <c r="AU1320" s="6"/>
      <c r="AV1320" s="6"/>
      <c r="AW1320" s="6"/>
      <c r="AX1320" s="6"/>
      <c r="AY1320" s="6"/>
      <c r="AZ1320" s="6"/>
      <c r="BA1320" s="6"/>
      <c r="BB1320" s="6"/>
      <c r="BC1320" s="6"/>
      <c r="BD1320" s="6"/>
      <c r="BE1320" s="6"/>
      <c r="BF1320" s="6"/>
      <c r="BG1320" s="6"/>
      <c r="BH1320" s="6"/>
      <c r="BI1320" s="6"/>
      <c r="BJ1320" s="6"/>
      <c r="BK1320" s="6"/>
      <c r="BL1320" s="6"/>
      <c r="BM1320" s="6"/>
      <c r="BN1320" s="6"/>
      <c r="BO1320" s="6"/>
      <c r="BP1320" s="6"/>
      <c r="BQ1320" s="6"/>
      <c r="BR1320" s="6"/>
      <c r="BS1320" s="6"/>
      <c r="BT1320" s="6"/>
      <c r="BU1320" s="6"/>
      <c r="BV1320" s="6"/>
      <c r="BW1320" s="6"/>
    </row>
    <row r="1321" spans="1:75" s="9" customFormat="1" ht="14.25" x14ac:dyDescent="0.2">
      <c r="A1321" s="10"/>
      <c r="B1321" s="8"/>
      <c r="R1321" s="62"/>
      <c r="S1321" s="6"/>
      <c r="T1321" s="6"/>
      <c r="U1321" s="6"/>
      <c r="V1321" s="6"/>
      <c r="W1321" s="6"/>
      <c r="X1321" s="6"/>
      <c r="Y1321" s="6"/>
      <c r="Z1321" s="6"/>
      <c r="AA1321" s="6"/>
      <c r="AB1321" s="6"/>
      <c r="AC1321" s="6"/>
      <c r="AD1321" s="6"/>
      <c r="AE1321" s="6"/>
      <c r="AF1321" s="6"/>
      <c r="AG1321" s="6"/>
      <c r="AH1321" s="6"/>
      <c r="AI1321" s="6"/>
      <c r="AJ1321" s="6"/>
      <c r="AK1321" s="6"/>
      <c r="AL1321" s="6"/>
      <c r="AM1321" s="6"/>
      <c r="AN1321" s="6"/>
      <c r="AO1321" s="6"/>
      <c r="AP1321" s="6"/>
      <c r="AQ1321" s="6"/>
      <c r="AR1321" s="6"/>
      <c r="AS1321" s="6"/>
      <c r="AT1321" s="6"/>
      <c r="AU1321" s="6"/>
      <c r="AV1321" s="6"/>
      <c r="AW1321" s="6"/>
      <c r="AX1321" s="6"/>
      <c r="AY1321" s="6"/>
      <c r="AZ1321" s="6"/>
      <c r="BA1321" s="6"/>
      <c r="BB1321" s="6"/>
      <c r="BC1321" s="6"/>
      <c r="BD1321" s="6"/>
      <c r="BE1321" s="6"/>
      <c r="BF1321" s="6"/>
      <c r="BG1321" s="6"/>
      <c r="BH1321" s="6"/>
      <c r="BI1321" s="6"/>
      <c r="BJ1321" s="6"/>
      <c r="BK1321" s="6"/>
      <c r="BL1321" s="6"/>
      <c r="BM1321" s="6"/>
      <c r="BN1321" s="6"/>
      <c r="BO1321" s="6"/>
      <c r="BP1321" s="6"/>
      <c r="BQ1321" s="6"/>
      <c r="BR1321" s="6"/>
      <c r="BS1321" s="6"/>
      <c r="BT1321" s="6"/>
      <c r="BU1321" s="6"/>
      <c r="BV1321" s="6"/>
      <c r="BW1321" s="6"/>
    </row>
    <row r="1322" spans="1:75" s="9" customFormat="1" ht="14.25" x14ac:dyDescent="0.2">
      <c r="A1322" s="10"/>
      <c r="B1322" s="8"/>
      <c r="R1322" s="62"/>
      <c r="S1322" s="6"/>
      <c r="T1322" s="6"/>
      <c r="U1322" s="6"/>
      <c r="V1322" s="6"/>
      <c r="W1322" s="6"/>
      <c r="X1322" s="6"/>
      <c r="Y1322" s="6"/>
      <c r="Z1322" s="6"/>
      <c r="AA1322" s="6"/>
      <c r="AB1322" s="6"/>
      <c r="AC1322" s="6"/>
      <c r="AD1322" s="6"/>
      <c r="AE1322" s="6"/>
      <c r="AF1322" s="6"/>
      <c r="AG1322" s="6"/>
      <c r="AH1322" s="6"/>
      <c r="AI1322" s="6"/>
      <c r="AJ1322" s="6"/>
      <c r="AK1322" s="6"/>
      <c r="AL1322" s="6"/>
      <c r="AM1322" s="6"/>
      <c r="AN1322" s="6"/>
      <c r="AO1322" s="6"/>
      <c r="AP1322" s="6"/>
      <c r="AQ1322" s="6"/>
      <c r="AR1322" s="6"/>
      <c r="AS1322" s="6"/>
      <c r="AT1322" s="6"/>
      <c r="AU1322" s="6"/>
      <c r="AV1322" s="6"/>
      <c r="AW1322" s="6"/>
      <c r="AX1322" s="6"/>
      <c r="AY1322" s="6"/>
      <c r="AZ1322" s="6"/>
      <c r="BA1322" s="6"/>
      <c r="BB1322" s="6"/>
      <c r="BC1322" s="6"/>
      <c r="BD1322" s="6"/>
      <c r="BE1322" s="6"/>
      <c r="BF1322" s="6"/>
      <c r="BG1322" s="6"/>
      <c r="BH1322" s="6"/>
      <c r="BI1322" s="6"/>
      <c r="BJ1322" s="6"/>
      <c r="BK1322" s="6"/>
      <c r="BL1322" s="6"/>
      <c r="BM1322" s="6"/>
      <c r="BN1322" s="6"/>
      <c r="BO1322" s="6"/>
      <c r="BP1322" s="6"/>
      <c r="BQ1322" s="6"/>
      <c r="BR1322" s="6"/>
      <c r="BS1322" s="6"/>
      <c r="BT1322" s="6"/>
      <c r="BU1322" s="6"/>
      <c r="BV1322" s="6"/>
      <c r="BW1322" s="6"/>
    </row>
    <row r="1323" spans="1:75" s="9" customFormat="1" ht="14.25" x14ac:dyDescent="0.2">
      <c r="A1323" s="10"/>
      <c r="B1323" s="8"/>
      <c r="R1323" s="62"/>
      <c r="S1323" s="6"/>
      <c r="T1323" s="6"/>
      <c r="U1323" s="6"/>
      <c r="V1323" s="6"/>
      <c r="W1323" s="6"/>
      <c r="X1323" s="6"/>
      <c r="Y1323" s="6"/>
      <c r="Z1323" s="6"/>
      <c r="AA1323" s="6"/>
      <c r="AB1323" s="6"/>
      <c r="AC1323" s="6"/>
      <c r="AD1323" s="6"/>
      <c r="AE1323" s="6"/>
      <c r="AF1323" s="6"/>
      <c r="AG1323" s="6"/>
      <c r="AH1323" s="6"/>
      <c r="AI1323" s="6"/>
      <c r="AJ1323" s="6"/>
      <c r="AK1323" s="6"/>
      <c r="AL1323" s="6"/>
      <c r="AM1323" s="6"/>
      <c r="AN1323" s="6"/>
      <c r="AO1323" s="6"/>
      <c r="AP1323" s="6"/>
      <c r="AQ1323" s="6"/>
      <c r="AR1323" s="6"/>
      <c r="AS1323" s="6"/>
      <c r="AT1323" s="6"/>
      <c r="AU1323" s="6"/>
      <c r="AV1323" s="6"/>
      <c r="AW1323" s="6"/>
      <c r="AX1323" s="6"/>
      <c r="AY1323" s="6"/>
      <c r="AZ1323" s="6"/>
      <c r="BA1323" s="6"/>
      <c r="BB1323" s="6"/>
      <c r="BC1323" s="6"/>
      <c r="BD1323" s="6"/>
      <c r="BE1323" s="6"/>
      <c r="BF1323" s="6"/>
      <c r="BG1323" s="6"/>
      <c r="BH1323" s="6"/>
      <c r="BI1323" s="6"/>
      <c r="BJ1323" s="6"/>
      <c r="BK1323" s="6"/>
      <c r="BL1323" s="6"/>
      <c r="BM1323" s="6"/>
      <c r="BN1323" s="6"/>
      <c r="BO1323" s="6"/>
      <c r="BP1323" s="6"/>
      <c r="BQ1323" s="6"/>
      <c r="BR1323" s="6"/>
      <c r="BS1323" s="6"/>
      <c r="BT1323" s="6"/>
      <c r="BU1323" s="6"/>
      <c r="BV1323" s="6"/>
      <c r="BW1323" s="6"/>
    </row>
    <row r="1324" spans="1:75" s="9" customFormat="1" ht="14.25" x14ac:dyDescent="0.2">
      <c r="A1324" s="10"/>
      <c r="B1324" s="8"/>
      <c r="R1324" s="62"/>
      <c r="S1324" s="6"/>
      <c r="T1324" s="6"/>
      <c r="U1324" s="6"/>
      <c r="V1324" s="6"/>
      <c r="W1324" s="6"/>
      <c r="X1324" s="6"/>
      <c r="Y1324" s="6"/>
      <c r="Z1324" s="6"/>
      <c r="AA1324" s="6"/>
      <c r="AB1324" s="6"/>
      <c r="AC1324" s="6"/>
      <c r="AD1324" s="6"/>
      <c r="AE1324" s="6"/>
      <c r="AF1324" s="6"/>
      <c r="AG1324" s="6"/>
      <c r="AH1324" s="6"/>
      <c r="AI1324" s="6"/>
      <c r="AJ1324" s="6"/>
      <c r="AK1324" s="6"/>
      <c r="AL1324" s="6"/>
      <c r="AM1324" s="6"/>
      <c r="AN1324" s="6"/>
      <c r="AO1324" s="6"/>
      <c r="AP1324" s="6"/>
      <c r="AQ1324" s="6"/>
      <c r="AR1324" s="6"/>
      <c r="AS1324" s="6"/>
      <c r="AT1324" s="6"/>
      <c r="AU1324" s="6"/>
      <c r="AV1324" s="6"/>
      <c r="AW1324" s="6"/>
      <c r="AX1324" s="6"/>
      <c r="AY1324" s="6"/>
      <c r="AZ1324" s="6"/>
      <c r="BA1324" s="6"/>
      <c r="BB1324" s="6"/>
      <c r="BC1324" s="6"/>
      <c r="BD1324" s="6"/>
      <c r="BE1324" s="6"/>
      <c r="BF1324" s="6"/>
      <c r="BG1324" s="6"/>
      <c r="BH1324" s="6"/>
      <c r="BI1324" s="6"/>
      <c r="BJ1324" s="6"/>
      <c r="BK1324" s="6"/>
      <c r="BL1324" s="6"/>
      <c r="BM1324" s="6"/>
      <c r="BN1324" s="6"/>
      <c r="BO1324" s="6"/>
      <c r="BP1324" s="6"/>
      <c r="BQ1324" s="6"/>
      <c r="BR1324" s="6"/>
      <c r="BS1324" s="6"/>
      <c r="BT1324" s="6"/>
      <c r="BU1324" s="6"/>
      <c r="BV1324" s="6"/>
      <c r="BW1324" s="6"/>
    </row>
    <row r="1325" spans="1:75" s="9" customFormat="1" ht="14.25" x14ac:dyDescent="0.2">
      <c r="A1325" s="10"/>
      <c r="B1325" s="8"/>
      <c r="R1325" s="62"/>
      <c r="S1325" s="6"/>
      <c r="T1325" s="6"/>
      <c r="U1325" s="6"/>
      <c r="V1325" s="6"/>
      <c r="W1325" s="6"/>
      <c r="X1325" s="6"/>
      <c r="Y1325" s="6"/>
      <c r="Z1325" s="6"/>
      <c r="AA1325" s="6"/>
      <c r="AB1325" s="6"/>
      <c r="AC1325" s="6"/>
      <c r="AD1325" s="6"/>
      <c r="AE1325" s="6"/>
      <c r="AF1325" s="6"/>
      <c r="AG1325" s="6"/>
      <c r="AH1325" s="6"/>
      <c r="AI1325" s="6"/>
      <c r="AJ1325" s="6"/>
      <c r="AK1325" s="6"/>
      <c r="AL1325" s="6"/>
      <c r="AM1325" s="6"/>
      <c r="AN1325" s="6"/>
      <c r="AO1325" s="6"/>
      <c r="AP1325" s="6"/>
      <c r="AQ1325" s="6"/>
      <c r="AR1325" s="6"/>
      <c r="AS1325" s="6"/>
      <c r="AT1325" s="6"/>
      <c r="AU1325" s="6"/>
      <c r="AV1325" s="6"/>
      <c r="AW1325" s="6"/>
      <c r="AX1325" s="6"/>
      <c r="AY1325" s="6"/>
      <c r="AZ1325" s="6"/>
      <c r="BA1325" s="6"/>
      <c r="BB1325" s="6"/>
      <c r="BC1325" s="6"/>
      <c r="BD1325" s="6"/>
      <c r="BE1325" s="6"/>
      <c r="BF1325" s="6"/>
      <c r="BG1325" s="6"/>
      <c r="BH1325" s="6"/>
      <c r="BI1325" s="6"/>
      <c r="BJ1325" s="6"/>
      <c r="BK1325" s="6"/>
      <c r="BL1325" s="6"/>
      <c r="BM1325" s="6"/>
      <c r="BN1325" s="6"/>
      <c r="BO1325" s="6"/>
      <c r="BP1325" s="6"/>
      <c r="BQ1325" s="6"/>
      <c r="BR1325" s="6"/>
      <c r="BS1325" s="6"/>
      <c r="BT1325" s="6"/>
      <c r="BU1325" s="6"/>
      <c r="BV1325" s="6"/>
      <c r="BW1325" s="6"/>
    </row>
    <row r="1326" spans="1:75" s="9" customFormat="1" ht="14.25" x14ac:dyDescent="0.2">
      <c r="A1326" s="10"/>
      <c r="B1326" s="8"/>
      <c r="R1326" s="62"/>
      <c r="S1326" s="6"/>
      <c r="T1326" s="6"/>
      <c r="U1326" s="6"/>
      <c r="V1326" s="6"/>
      <c r="W1326" s="6"/>
      <c r="X1326" s="6"/>
      <c r="Y1326" s="6"/>
      <c r="Z1326" s="6"/>
      <c r="AA1326" s="6"/>
      <c r="AB1326" s="6"/>
      <c r="AC1326" s="6"/>
      <c r="AD1326" s="6"/>
      <c r="AE1326" s="6"/>
      <c r="AF1326" s="6"/>
      <c r="AG1326" s="6"/>
      <c r="AH1326" s="6"/>
      <c r="AI1326" s="6"/>
      <c r="AJ1326" s="6"/>
      <c r="AK1326" s="6"/>
      <c r="AL1326" s="6"/>
      <c r="AM1326" s="6"/>
      <c r="AN1326" s="6"/>
      <c r="AO1326" s="6"/>
      <c r="AP1326" s="6"/>
      <c r="AQ1326" s="6"/>
      <c r="AR1326" s="6"/>
      <c r="AS1326" s="6"/>
      <c r="AT1326" s="6"/>
      <c r="AU1326" s="6"/>
      <c r="AV1326" s="6"/>
      <c r="AW1326" s="6"/>
      <c r="AX1326" s="6"/>
      <c r="AY1326" s="6"/>
      <c r="AZ1326" s="6"/>
      <c r="BA1326" s="6"/>
      <c r="BB1326" s="6"/>
      <c r="BC1326" s="6"/>
      <c r="BD1326" s="6"/>
      <c r="BE1326" s="6"/>
      <c r="BF1326" s="6"/>
      <c r="BG1326" s="6"/>
      <c r="BH1326" s="6"/>
      <c r="BI1326" s="6"/>
      <c r="BJ1326" s="6"/>
      <c r="BK1326" s="6"/>
      <c r="BL1326" s="6"/>
      <c r="BM1326" s="6"/>
      <c r="BN1326" s="6"/>
      <c r="BO1326" s="6"/>
      <c r="BP1326" s="6"/>
      <c r="BQ1326" s="6"/>
      <c r="BR1326" s="6"/>
      <c r="BS1326" s="6"/>
      <c r="BT1326" s="6"/>
      <c r="BU1326" s="6"/>
      <c r="BV1326" s="6"/>
      <c r="BW1326" s="6"/>
    </row>
    <row r="1327" spans="1:75" s="9" customFormat="1" ht="14.25" x14ac:dyDescent="0.2">
      <c r="A1327" s="10"/>
      <c r="B1327" s="8"/>
      <c r="R1327" s="62"/>
      <c r="S1327" s="6"/>
      <c r="T1327" s="6"/>
      <c r="U1327" s="6"/>
      <c r="V1327" s="6"/>
      <c r="W1327" s="6"/>
      <c r="X1327" s="6"/>
      <c r="Y1327" s="6"/>
      <c r="Z1327" s="6"/>
      <c r="AA1327" s="6"/>
      <c r="AB1327" s="6"/>
      <c r="AC1327" s="6"/>
      <c r="AD1327" s="6"/>
      <c r="AE1327" s="6"/>
      <c r="AF1327" s="6"/>
      <c r="AG1327" s="6"/>
      <c r="AH1327" s="6"/>
      <c r="AI1327" s="6"/>
      <c r="AJ1327" s="6"/>
      <c r="AK1327" s="6"/>
      <c r="AL1327" s="6"/>
      <c r="AM1327" s="6"/>
      <c r="AN1327" s="6"/>
      <c r="AO1327" s="6"/>
      <c r="AP1327" s="6"/>
      <c r="AQ1327" s="6"/>
      <c r="AR1327" s="6"/>
      <c r="AS1327" s="6"/>
      <c r="AT1327" s="6"/>
      <c r="AU1327" s="6"/>
      <c r="AV1327" s="6"/>
      <c r="AW1327" s="6"/>
      <c r="AX1327" s="6"/>
      <c r="AY1327" s="6"/>
      <c r="AZ1327" s="6"/>
      <c r="BA1327" s="6"/>
      <c r="BB1327" s="6"/>
      <c r="BC1327" s="6"/>
      <c r="BD1327" s="6"/>
      <c r="BE1327" s="6"/>
      <c r="BF1327" s="6"/>
      <c r="BG1327" s="6"/>
      <c r="BH1327" s="6"/>
      <c r="BI1327" s="6"/>
      <c r="BJ1327" s="6"/>
      <c r="BK1327" s="6"/>
      <c r="BL1327" s="6"/>
      <c r="BM1327" s="6"/>
      <c r="BN1327" s="6"/>
      <c r="BO1327" s="6"/>
      <c r="BP1327" s="6"/>
      <c r="BQ1327" s="6"/>
      <c r="BR1327" s="6"/>
      <c r="BS1327" s="6"/>
      <c r="BT1327" s="6"/>
      <c r="BU1327" s="6"/>
      <c r="BV1327" s="6"/>
      <c r="BW1327" s="6"/>
    </row>
    <row r="1328" spans="1:75" s="9" customFormat="1" ht="14.25" x14ac:dyDescent="0.2">
      <c r="A1328" s="10"/>
      <c r="B1328" s="8"/>
      <c r="R1328" s="62"/>
      <c r="S1328" s="6"/>
      <c r="T1328" s="6"/>
      <c r="U1328" s="6"/>
      <c r="V1328" s="6"/>
      <c r="W1328" s="6"/>
      <c r="X1328" s="6"/>
      <c r="Y1328" s="6"/>
      <c r="Z1328" s="6"/>
      <c r="AA1328" s="6"/>
      <c r="AB1328" s="6"/>
      <c r="AC1328" s="6"/>
      <c r="AD1328" s="6"/>
      <c r="AE1328" s="6"/>
      <c r="AF1328" s="6"/>
      <c r="AG1328" s="6"/>
      <c r="AH1328" s="6"/>
      <c r="AI1328" s="6"/>
      <c r="AJ1328" s="6"/>
      <c r="AK1328" s="6"/>
      <c r="AL1328" s="6"/>
      <c r="AM1328" s="6"/>
      <c r="AN1328" s="6"/>
      <c r="AO1328" s="6"/>
      <c r="AP1328" s="6"/>
      <c r="AQ1328" s="6"/>
      <c r="AR1328" s="6"/>
      <c r="AS1328" s="6"/>
      <c r="AT1328" s="6"/>
      <c r="AU1328" s="6"/>
      <c r="AV1328" s="6"/>
      <c r="AW1328" s="6"/>
      <c r="AX1328" s="6"/>
      <c r="AY1328" s="6"/>
      <c r="AZ1328" s="6"/>
      <c r="BA1328" s="6"/>
      <c r="BB1328" s="6"/>
      <c r="BC1328" s="6"/>
      <c r="BD1328" s="6"/>
      <c r="BE1328" s="6"/>
      <c r="BF1328" s="6"/>
      <c r="BG1328" s="6"/>
      <c r="BH1328" s="6"/>
      <c r="BI1328" s="6"/>
      <c r="BJ1328" s="6"/>
      <c r="BK1328" s="6"/>
      <c r="BL1328" s="6"/>
      <c r="BM1328" s="6"/>
      <c r="BN1328" s="6"/>
      <c r="BO1328" s="6"/>
      <c r="BP1328" s="6"/>
      <c r="BQ1328" s="6"/>
      <c r="BR1328" s="6"/>
      <c r="BS1328" s="6"/>
      <c r="BT1328" s="6"/>
      <c r="BU1328" s="6"/>
      <c r="BV1328" s="6"/>
      <c r="BW1328" s="6"/>
    </row>
    <row r="1329" spans="1:75" s="9" customFormat="1" ht="14.25" x14ac:dyDescent="0.2">
      <c r="A1329" s="10"/>
      <c r="B1329" s="8"/>
      <c r="R1329" s="62"/>
      <c r="S1329" s="6"/>
      <c r="T1329" s="6"/>
      <c r="U1329" s="6"/>
      <c r="V1329" s="6"/>
      <c r="W1329" s="6"/>
      <c r="X1329" s="6"/>
      <c r="Y1329" s="6"/>
      <c r="Z1329" s="6"/>
      <c r="AA1329" s="6"/>
      <c r="AB1329" s="6"/>
      <c r="AC1329" s="6"/>
      <c r="AD1329" s="6"/>
      <c r="AE1329" s="6"/>
      <c r="AF1329" s="6"/>
      <c r="AG1329" s="6"/>
      <c r="AH1329" s="6"/>
      <c r="AI1329" s="6"/>
      <c r="AJ1329" s="6"/>
      <c r="AK1329" s="6"/>
      <c r="AL1329" s="6"/>
      <c r="AM1329" s="6"/>
      <c r="AN1329" s="6"/>
      <c r="AO1329" s="6"/>
      <c r="AP1329" s="6"/>
      <c r="AQ1329" s="6"/>
      <c r="AR1329" s="6"/>
      <c r="AS1329" s="6"/>
      <c r="AT1329" s="6"/>
      <c r="AU1329" s="6"/>
      <c r="AV1329" s="6"/>
      <c r="AW1329" s="6"/>
      <c r="AX1329" s="6"/>
      <c r="AY1329" s="6"/>
      <c r="AZ1329" s="6"/>
      <c r="BA1329" s="6"/>
      <c r="BB1329" s="6"/>
      <c r="BC1329" s="6"/>
      <c r="BD1329" s="6"/>
      <c r="BE1329" s="6"/>
      <c r="BF1329" s="6"/>
      <c r="BG1329" s="6"/>
      <c r="BH1329" s="6"/>
      <c r="BI1329" s="6"/>
      <c r="BJ1329" s="6"/>
      <c r="BK1329" s="6"/>
      <c r="BL1329" s="6"/>
      <c r="BM1329" s="6"/>
      <c r="BN1329" s="6"/>
      <c r="BO1329" s="6"/>
      <c r="BP1329" s="6"/>
      <c r="BQ1329" s="6"/>
      <c r="BR1329" s="6"/>
      <c r="BS1329" s="6"/>
      <c r="BT1329" s="6"/>
      <c r="BU1329" s="6"/>
      <c r="BV1329" s="6"/>
      <c r="BW1329" s="6"/>
    </row>
    <row r="1330" spans="1:75" s="9" customFormat="1" ht="14.25" x14ac:dyDescent="0.2">
      <c r="A1330" s="10"/>
      <c r="B1330" s="8"/>
      <c r="R1330" s="62"/>
      <c r="S1330" s="6"/>
      <c r="T1330" s="6"/>
      <c r="U1330" s="6"/>
      <c r="V1330" s="6"/>
      <c r="W1330" s="6"/>
      <c r="X1330" s="6"/>
      <c r="Y1330" s="6"/>
      <c r="Z1330" s="6"/>
      <c r="AA1330" s="6"/>
      <c r="AB1330" s="6"/>
      <c r="AC1330" s="6"/>
      <c r="AD1330" s="6"/>
      <c r="AE1330" s="6"/>
      <c r="AF1330" s="6"/>
      <c r="AG1330" s="6"/>
      <c r="AH1330" s="6"/>
      <c r="AI1330" s="6"/>
      <c r="AJ1330" s="6"/>
      <c r="AK1330" s="6"/>
      <c r="AL1330" s="6"/>
      <c r="AM1330" s="6"/>
      <c r="AN1330" s="6"/>
      <c r="AO1330" s="6"/>
      <c r="AP1330" s="6"/>
      <c r="AQ1330" s="6"/>
      <c r="AR1330" s="6"/>
      <c r="AS1330" s="6"/>
      <c r="AT1330" s="6"/>
      <c r="AU1330" s="6"/>
      <c r="AV1330" s="6"/>
      <c r="AW1330" s="6"/>
      <c r="AX1330" s="6"/>
      <c r="AY1330" s="6"/>
      <c r="AZ1330" s="6"/>
      <c r="BA1330" s="6"/>
      <c r="BB1330" s="6"/>
      <c r="BC1330" s="6"/>
      <c r="BD1330" s="6"/>
      <c r="BE1330" s="6"/>
      <c r="BF1330" s="6"/>
      <c r="BG1330" s="6"/>
      <c r="BH1330" s="6"/>
      <c r="BI1330" s="6"/>
      <c r="BJ1330" s="6"/>
      <c r="BK1330" s="6"/>
      <c r="BL1330" s="6"/>
      <c r="BM1330" s="6"/>
      <c r="BN1330" s="6"/>
      <c r="BO1330" s="6"/>
      <c r="BP1330" s="6"/>
      <c r="BQ1330" s="6"/>
      <c r="BR1330" s="6"/>
      <c r="BS1330" s="6"/>
      <c r="BT1330" s="6"/>
      <c r="BU1330" s="6"/>
      <c r="BV1330" s="6"/>
      <c r="BW1330" s="6"/>
    </row>
    <row r="1331" spans="1:75" s="9" customFormat="1" ht="14.25" x14ac:dyDescent="0.2">
      <c r="A1331" s="10"/>
      <c r="B1331" s="8"/>
      <c r="R1331" s="62"/>
      <c r="S1331" s="6"/>
      <c r="T1331" s="6"/>
      <c r="U1331" s="6"/>
      <c r="V1331" s="6"/>
      <c r="W1331" s="6"/>
      <c r="X1331" s="6"/>
      <c r="Y1331" s="6"/>
      <c r="Z1331" s="6"/>
      <c r="AA1331" s="6"/>
      <c r="AB1331" s="6"/>
      <c r="AC1331" s="6"/>
      <c r="AD1331" s="6"/>
      <c r="AE1331" s="6"/>
      <c r="AF1331" s="6"/>
      <c r="AG1331" s="6"/>
      <c r="AH1331" s="6"/>
      <c r="AI1331" s="6"/>
      <c r="AJ1331" s="6"/>
      <c r="AK1331" s="6"/>
      <c r="AL1331" s="6"/>
      <c r="AM1331" s="6"/>
      <c r="AN1331" s="6"/>
      <c r="AO1331" s="6"/>
      <c r="AP1331" s="6"/>
      <c r="AQ1331" s="6"/>
      <c r="AR1331" s="6"/>
      <c r="AS1331" s="6"/>
      <c r="AT1331" s="6"/>
      <c r="AU1331" s="6"/>
      <c r="AV1331" s="6"/>
      <c r="AW1331" s="6"/>
      <c r="AX1331" s="6"/>
      <c r="AY1331" s="6"/>
      <c r="AZ1331" s="6"/>
      <c r="BA1331" s="6"/>
      <c r="BB1331" s="6"/>
      <c r="BC1331" s="6"/>
      <c r="BD1331" s="6"/>
      <c r="BE1331" s="6"/>
      <c r="BF1331" s="6"/>
      <c r="BG1331" s="6"/>
      <c r="BH1331" s="6"/>
      <c r="BI1331" s="6"/>
      <c r="BJ1331" s="6"/>
      <c r="BK1331" s="6"/>
      <c r="BL1331" s="6"/>
      <c r="BM1331" s="6"/>
      <c r="BN1331" s="6"/>
      <c r="BO1331" s="6"/>
      <c r="BP1331" s="6"/>
      <c r="BQ1331" s="6"/>
      <c r="BR1331" s="6"/>
      <c r="BS1331" s="6"/>
      <c r="BT1331" s="6"/>
      <c r="BU1331" s="6"/>
      <c r="BV1331" s="6"/>
      <c r="BW1331" s="6"/>
    </row>
    <row r="1332" spans="1:75" s="9" customFormat="1" ht="14.25" x14ac:dyDescent="0.2">
      <c r="A1332" s="10"/>
      <c r="B1332" s="8"/>
      <c r="R1332" s="62"/>
      <c r="S1332" s="6"/>
      <c r="T1332" s="6"/>
      <c r="U1332" s="6"/>
      <c r="V1332" s="6"/>
      <c r="W1332" s="6"/>
      <c r="X1332" s="6"/>
      <c r="Y1332" s="6"/>
      <c r="Z1332" s="6"/>
      <c r="AA1332" s="6"/>
      <c r="AB1332" s="6"/>
      <c r="AC1332" s="6"/>
      <c r="AD1332" s="6"/>
      <c r="AE1332" s="6"/>
      <c r="AF1332" s="6"/>
      <c r="AG1332" s="6"/>
      <c r="AH1332" s="6"/>
      <c r="AI1332" s="6"/>
      <c r="AJ1332" s="6"/>
      <c r="AK1332" s="6"/>
      <c r="AL1332" s="6"/>
      <c r="AM1332" s="6"/>
      <c r="AN1332" s="6"/>
      <c r="AO1332" s="6"/>
      <c r="AP1332" s="6"/>
      <c r="AQ1332" s="6"/>
      <c r="AR1332" s="6"/>
      <c r="AS1332" s="6"/>
      <c r="AT1332" s="6"/>
      <c r="AU1332" s="6"/>
      <c r="AV1332" s="6"/>
      <c r="AW1332" s="6"/>
      <c r="AX1332" s="6"/>
      <c r="AY1332" s="6"/>
      <c r="AZ1332" s="6"/>
      <c r="BA1332" s="6"/>
      <c r="BB1332" s="6"/>
      <c r="BC1332" s="6"/>
      <c r="BD1332" s="6"/>
      <c r="BE1332" s="6"/>
      <c r="BF1332" s="6"/>
      <c r="BG1332" s="6"/>
      <c r="BH1332" s="6"/>
      <c r="BI1332" s="6"/>
      <c r="BJ1332" s="6"/>
      <c r="BK1332" s="6"/>
      <c r="BL1332" s="6"/>
      <c r="BM1332" s="6"/>
      <c r="BN1332" s="6"/>
      <c r="BO1332" s="6"/>
      <c r="BP1332" s="6"/>
      <c r="BQ1332" s="6"/>
      <c r="BR1332" s="6"/>
      <c r="BS1332" s="6"/>
      <c r="BT1332" s="6"/>
      <c r="BU1332" s="6"/>
      <c r="BV1332" s="6"/>
      <c r="BW1332" s="6"/>
    </row>
    <row r="1333" spans="1:75" s="9" customFormat="1" ht="14.25" x14ac:dyDescent="0.2">
      <c r="A1333" s="10"/>
      <c r="B1333" s="8"/>
      <c r="R1333" s="62"/>
      <c r="S1333" s="6"/>
      <c r="T1333" s="6"/>
      <c r="U1333" s="6"/>
      <c r="V1333" s="6"/>
      <c r="W1333" s="6"/>
      <c r="X1333" s="6"/>
      <c r="Y1333" s="6"/>
      <c r="Z1333" s="6"/>
      <c r="AA1333" s="6"/>
      <c r="AB1333" s="6"/>
      <c r="AC1333" s="6"/>
      <c r="AD1333" s="6"/>
      <c r="AE1333" s="6"/>
      <c r="AF1333" s="6"/>
      <c r="AG1333" s="6"/>
      <c r="AH1333" s="6"/>
      <c r="AI1333" s="6"/>
      <c r="AJ1333" s="6"/>
      <c r="AK1333" s="6"/>
      <c r="AL1333" s="6"/>
      <c r="AM1333" s="6"/>
      <c r="AN1333" s="6"/>
      <c r="AO1333" s="6"/>
      <c r="AP1333" s="6"/>
      <c r="AQ1333" s="6"/>
      <c r="AR1333" s="6"/>
      <c r="AS1333" s="6"/>
      <c r="AT1333" s="6"/>
      <c r="AU1333" s="6"/>
      <c r="AV1333" s="6"/>
      <c r="AW1333" s="6"/>
      <c r="AX1333" s="6"/>
      <c r="AY1333" s="6"/>
      <c r="AZ1333" s="6"/>
      <c r="BA1333" s="6"/>
      <c r="BB1333" s="6"/>
      <c r="BC1333" s="6"/>
      <c r="BD1333" s="6"/>
      <c r="BE1333" s="6"/>
      <c r="BF1333" s="6"/>
      <c r="BG1333" s="6"/>
      <c r="BH1333" s="6"/>
      <c r="BI1333" s="6"/>
      <c r="BJ1333" s="6"/>
      <c r="BK1333" s="6"/>
      <c r="BL1333" s="6"/>
      <c r="BM1333" s="6"/>
      <c r="BN1333" s="6"/>
      <c r="BO1333" s="6"/>
      <c r="BP1333" s="6"/>
      <c r="BQ1333" s="6"/>
      <c r="BR1333" s="6"/>
      <c r="BS1333" s="6"/>
      <c r="BT1333" s="6"/>
      <c r="BU1333" s="6"/>
      <c r="BV1333" s="6"/>
      <c r="BW1333" s="6"/>
    </row>
    <row r="1334" spans="1:75" s="9" customFormat="1" ht="14.25" x14ac:dyDescent="0.2">
      <c r="A1334" s="10"/>
      <c r="B1334" s="8"/>
      <c r="R1334" s="62"/>
      <c r="S1334" s="6"/>
      <c r="T1334" s="6"/>
      <c r="U1334" s="6"/>
      <c r="V1334" s="6"/>
      <c r="W1334" s="6"/>
      <c r="X1334" s="6"/>
      <c r="Y1334" s="6"/>
      <c r="Z1334" s="6"/>
      <c r="AA1334" s="6"/>
      <c r="AB1334" s="6"/>
      <c r="AC1334" s="6"/>
      <c r="AD1334" s="6"/>
      <c r="AE1334" s="6"/>
      <c r="AF1334" s="6"/>
      <c r="AG1334" s="6"/>
      <c r="AH1334" s="6"/>
      <c r="AI1334" s="6"/>
      <c r="AJ1334" s="6"/>
      <c r="AK1334" s="6"/>
      <c r="AL1334" s="6"/>
      <c r="AM1334" s="6"/>
      <c r="AN1334" s="6"/>
      <c r="AO1334" s="6"/>
      <c r="AP1334" s="6"/>
      <c r="AQ1334" s="6"/>
      <c r="AR1334" s="6"/>
      <c r="AS1334" s="6"/>
      <c r="AT1334" s="6"/>
      <c r="AU1334" s="6"/>
      <c r="AV1334" s="6"/>
      <c r="AW1334" s="6"/>
      <c r="AX1334" s="6"/>
      <c r="AY1334" s="6"/>
      <c r="AZ1334" s="6"/>
      <c r="BA1334" s="6"/>
      <c r="BB1334" s="6"/>
      <c r="BC1334" s="6"/>
      <c r="BD1334" s="6"/>
      <c r="BE1334" s="6"/>
      <c r="BF1334" s="6"/>
      <c r="BG1334" s="6"/>
      <c r="BH1334" s="6"/>
      <c r="BI1334" s="6"/>
      <c r="BJ1334" s="6"/>
      <c r="BK1334" s="6"/>
      <c r="BL1334" s="6"/>
      <c r="BM1334" s="6"/>
      <c r="BN1334" s="6"/>
      <c r="BO1334" s="6"/>
      <c r="BP1334" s="6"/>
      <c r="BQ1334" s="6"/>
      <c r="BR1334" s="6"/>
      <c r="BS1334" s="6"/>
      <c r="BT1334" s="6"/>
      <c r="BU1334" s="6"/>
      <c r="BV1334" s="6"/>
      <c r="BW1334" s="6"/>
    </row>
    <row r="1335" spans="1:75" s="9" customFormat="1" ht="14.25" x14ac:dyDescent="0.2">
      <c r="A1335" s="10"/>
      <c r="B1335" s="8"/>
      <c r="R1335" s="62"/>
      <c r="S1335" s="6"/>
      <c r="T1335" s="6"/>
      <c r="U1335" s="6"/>
      <c r="V1335" s="6"/>
      <c r="W1335" s="6"/>
      <c r="X1335" s="6"/>
      <c r="Y1335" s="6"/>
      <c r="Z1335" s="6"/>
      <c r="AA1335" s="6"/>
      <c r="AB1335" s="6"/>
      <c r="AC1335" s="6"/>
      <c r="AD1335" s="6"/>
      <c r="AE1335" s="6"/>
      <c r="AF1335" s="6"/>
      <c r="AG1335" s="6"/>
      <c r="AH1335" s="6"/>
      <c r="AI1335" s="6"/>
      <c r="AJ1335" s="6"/>
      <c r="AK1335" s="6"/>
      <c r="AL1335" s="6"/>
      <c r="AM1335" s="6"/>
      <c r="AN1335" s="6"/>
      <c r="AO1335" s="6"/>
      <c r="AP1335" s="6"/>
      <c r="AQ1335" s="6"/>
      <c r="AR1335" s="6"/>
      <c r="AS1335" s="6"/>
      <c r="AT1335" s="6"/>
      <c r="AU1335" s="6"/>
      <c r="AV1335" s="6"/>
      <c r="AW1335" s="6"/>
      <c r="AX1335" s="6"/>
      <c r="AY1335" s="6"/>
      <c r="AZ1335" s="6"/>
      <c r="BA1335" s="6"/>
      <c r="BB1335" s="6"/>
      <c r="BC1335" s="6"/>
      <c r="BD1335" s="6"/>
      <c r="BE1335" s="6"/>
      <c r="BF1335" s="6"/>
      <c r="BG1335" s="6"/>
      <c r="BH1335" s="6"/>
      <c r="BI1335" s="6"/>
      <c r="BJ1335" s="6"/>
      <c r="BK1335" s="6"/>
      <c r="BL1335" s="6"/>
      <c r="BM1335" s="6"/>
      <c r="BN1335" s="6"/>
      <c r="BO1335" s="6"/>
      <c r="BP1335" s="6"/>
      <c r="BQ1335" s="6"/>
      <c r="BR1335" s="6"/>
      <c r="BS1335" s="6"/>
      <c r="BT1335" s="6"/>
      <c r="BU1335" s="6"/>
      <c r="BV1335" s="6"/>
      <c r="BW1335" s="6"/>
    </row>
    <row r="1336" spans="1:75" s="9" customFormat="1" ht="14.25" x14ac:dyDescent="0.2">
      <c r="A1336" s="10"/>
      <c r="B1336" s="8"/>
      <c r="R1336" s="62"/>
      <c r="S1336" s="6"/>
      <c r="T1336" s="6"/>
      <c r="U1336" s="6"/>
      <c r="V1336" s="6"/>
      <c r="W1336" s="6"/>
      <c r="X1336" s="6"/>
      <c r="Y1336" s="6"/>
      <c r="Z1336" s="6"/>
      <c r="AA1336" s="6"/>
      <c r="AB1336" s="6"/>
      <c r="AC1336" s="6"/>
      <c r="AD1336" s="6"/>
      <c r="AE1336" s="6"/>
      <c r="AF1336" s="6"/>
      <c r="AG1336" s="6"/>
      <c r="AH1336" s="6"/>
      <c r="AI1336" s="6"/>
      <c r="AJ1336" s="6"/>
      <c r="AK1336" s="6"/>
      <c r="AL1336" s="6"/>
      <c r="AM1336" s="6"/>
      <c r="AN1336" s="6"/>
      <c r="AO1336" s="6"/>
      <c r="AP1336" s="6"/>
      <c r="AQ1336" s="6"/>
      <c r="AR1336" s="6"/>
      <c r="AS1336" s="6"/>
      <c r="AT1336" s="6"/>
      <c r="AU1336" s="6"/>
      <c r="AV1336" s="6"/>
      <c r="AW1336" s="6"/>
      <c r="AX1336" s="6"/>
      <c r="AY1336" s="6"/>
      <c r="AZ1336" s="6"/>
      <c r="BA1336" s="6"/>
      <c r="BB1336" s="6"/>
      <c r="BC1336" s="6"/>
      <c r="BD1336" s="6"/>
      <c r="BE1336" s="6"/>
      <c r="BF1336" s="6"/>
      <c r="BG1336" s="6"/>
      <c r="BH1336" s="6"/>
      <c r="BI1336" s="6"/>
      <c r="BJ1336" s="6"/>
      <c r="BK1336" s="6"/>
      <c r="BL1336" s="6"/>
      <c r="BM1336" s="6"/>
      <c r="BN1336" s="6"/>
      <c r="BO1336" s="6"/>
      <c r="BP1336" s="6"/>
      <c r="BQ1336" s="6"/>
      <c r="BR1336" s="6"/>
      <c r="BS1336" s="6"/>
      <c r="BT1336" s="6"/>
      <c r="BU1336" s="6"/>
      <c r="BV1336" s="6"/>
      <c r="BW1336" s="6"/>
    </row>
    <row r="1337" spans="1:75" s="9" customFormat="1" ht="14.25" x14ac:dyDescent="0.2">
      <c r="A1337" s="10"/>
      <c r="B1337" s="8"/>
      <c r="R1337" s="62"/>
      <c r="S1337" s="6"/>
      <c r="T1337" s="6"/>
      <c r="U1337" s="6"/>
      <c r="V1337" s="6"/>
      <c r="W1337" s="6"/>
      <c r="X1337" s="6"/>
      <c r="Y1337" s="6"/>
      <c r="Z1337" s="6"/>
      <c r="AA1337" s="6"/>
      <c r="AB1337" s="6"/>
      <c r="AC1337" s="6"/>
      <c r="AD1337" s="6"/>
      <c r="AE1337" s="6"/>
      <c r="AF1337" s="6"/>
      <c r="AG1337" s="6"/>
      <c r="AH1337" s="6"/>
      <c r="AI1337" s="6"/>
      <c r="AJ1337" s="6"/>
      <c r="AK1337" s="6"/>
      <c r="AL1337" s="6"/>
      <c r="AM1337" s="6"/>
      <c r="AN1337" s="6"/>
      <c r="AO1337" s="6"/>
      <c r="AP1337" s="6"/>
      <c r="AQ1337" s="6"/>
      <c r="AR1337" s="6"/>
      <c r="AS1337" s="6"/>
      <c r="AT1337" s="6"/>
      <c r="AU1337" s="6"/>
      <c r="AV1337" s="6"/>
      <c r="AW1337" s="6"/>
      <c r="AX1337" s="6"/>
      <c r="AY1337" s="6"/>
      <c r="AZ1337" s="6"/>
      <c r="BA1337" s="6"/>
      <c r="BB1337" s="6"/>
      <c r="BC1337" s="6"/>
      <c r="BD1337" s="6"/>
      <c r="BE1337" s="6"/>
      <c r="BF1337" s="6"/>
      <c r="BG1337" s="6"/>
      <c r="BH1337" s="6"/>
      <c r="BI1337" s="6"/>
      <c r="BJ1337" s="6"/>
      <c r="BK1337" s="6"/>
      <c r="BL1337" s="6"/>
      <c r="BM1337" s="6"/>
      <c r="BN1337" s="6"/>
      <c r="BO1337" s="6"/>
      <c r="BP1337" s="6"/>
      <c r="BQ1337" s="6"/>
      <c r="BR1337" s="6"/>
      <c r="BS1337" s="6"/>
      <c r="BT1337" s="6"/>
      <c r="BU1337" s="6"/>
      <c r="BV1337" s="6"/>
      <c r="BW1337" s="6"/>
    </row>
    <row r="1338" spans="1:75" s="9" customFormat="1" ht="14.25" x14ac:dyDescent="0.2">
      <c r="A1338" s="10"/>
      <c r="B1338" s="8"/>
      <c r="R1338" s="62"/>
      <c r="S1338" s="6"/>
      <c r="T1338" s="6"/>
      <c r="U1338" s="6"/>
      <c r="V1338" s="6"/>
      <c r="W1338" s="6"/>
      <c r="X1338" s="6"/>
      <c r="Y1338" s="6"/>
      <c r="Z1338" s="6"/>
      <c r="AA1338" s="6"/>
      <c r="AB1338" s="6"/>
      <c r="AC1338" s="6"/>
      <c r="AD1338" s="6"/>
      <c r="AE1338" s="6"/>
      <c r="AF1338" s="6"/>
      <c r="AG1338" s="6"/>
      <c r="AH1338" s="6"/>
      <c r="AI1338" s="6"/>
      <c r="AJ1338" s="6"/>
      <c r="AK1338" s="6"/>
      <c r="AL1338" s="6"/>
      <c r="AM1338" s="6"/>
      <c r="AN1338" s="6"/>
      <c r="AO1338" s="6"/>
      <c r="AP1338" s="6"/>
      <c r="AQ1338" s="6"/>
      <c r="AR1338" s="6"/>
      <c r="AS1338" s="6"/>
      <c r="AT1338" s="6"/>
      <c r="AU1338" s="6"/>
      <c r="AV1338" s="6"/>
      <c r="AW1338" s="6"/>
      <c r="AX1338" s="6"/>
      <c r="AY1338" s="6"/>
      <c r="AZ1338" s="6"/>
      <c r="BA1338" s="6"/>
      <c r="BB1338" s="6"/>
      <c r="BC1338" s="6"/>
      <c r="BD1338" s="6"/>
      <c r="BE1338" s="6"/>
      <c r="BF1338" s="6"/>
      <c r="BG1338" s="6"/>
      <c r="BH1338" s="6"/>
      <c r="BI1338" s="6"/>
      <c r="BJ1338" s="6"/>
      <c r="BK1338" s="6"/>
      <c r="BL1338" s="6"/>
      <c r="BM1338" s="6"/>
      <c r="BN1338" s="6"/>
      <c r="BO1338" s="6"/>
      <c r="BP1338" s="6"/>
      <c r="BQ1338" s="6"/>
      <c r="BR1338" s="6"/>
      <c r="BS1338" s="6"/>
      <c r="BT1338" s="6"/>
      <c r="BU1338" s="6"/>
      <c r="BV1338" s="6"/>
      <c r="BW1338" s="6"/>
    </row>
    <row r="1339" spans="1:75" s="9" customFormat="1" ht="14.25" x14ac:dyDescent="0.2">
      <c r="A1339" s="10"/>
      <c r="B1339" s="8"/>
      <c r="R1339" s="62"/>
      <c r="S1339" s="6"/>
      <c r="T1339" s="6"/>
      <c r="U1339" s="6"/>
      <c r="V1339" s="6"/>
      <c r="W1339" s="6"/>
      <c r="X1339" s="6"/>
      <c r="Y1339" s="6"/>
      <c r="Z1339" s="6"/>
      <c r="AA1339" s="6"/>
      <c r="AB1339" s="6"/>
      <c r="AC1339" s="6"/>
      <c r="AD1339" s="6"/>
      <c r="AE1339" s="6"/>
      <c r="AF1339" s="6"/>
      <c r="AG1339" s="6"/>
      <c r="AH1339" s="6"/>
      <c r="AI1339" s="6"/>
      <c r="AJ1339" s="6"/>
      <c r="AK1339" s="6"/>
      <c r="AL1339" s="6"/>
      <c r="AM1339" s="6"/>
      <c r="AN1339" s="6"/>
      <c r="AO1339" s="6"/>
      <c r="AP1339" s="6"/>
      <c r="AQ1339" s="6"/>
      <c r="AR1339" s="6"/>
      <c r="AS1339" s="6"/>
      <c r="AT1339" s="6"/>
      <c r="AU1339" s="6"/>
      <c r="AV1339" s="6"/>
      <c r="AW1339" s="6"/>
      <c r="AX1339" s="6"/>
      <c r="AY1339" s="6"/>
      <c r="AZ1339" s="6"/>
      <c r="BA1339" s="6"/>
      <c r="BB1339" s="6"/>
      <c r="BC1339" s="6"/>
      <c r="BD1339" s="6"/>
      <c r="BE1339" s="6"/>
      <c r="BF1339" s="6"/>
      <c r="BG1339" s="6"/>
      <c r="BH1339" s="6"/>
      <c r="BI1339" s="6"/>
      <c r="BJ1339" s="6"/>
      <c r="BK1339" s="6"/>
      <c r="BL1339" s="6"/>
      <c r="BM1339" s="6"/>
      <c r="BN1339" s="6"/>
      <c r="BO1339" s="6"/>
      <c r="BP1339" s="6"/>
      <c r="BQ1339" s="6"/>
      <c r="BR1339" s="6"/>
      <c r="BS1339" s="6"/>
      <c r="BT1339" s="6"/>
      <c r="BU1339" s="6"/>
      <c r="BV1339" s="6"/>
      <c r="BW1339" s="6"/>
    </row>
    <row r="1340" spans="1:75" s="9" customFormat="1" ht="14.25" x14ac:dyDescent="0.2">
      <c r="A1340" s="10"/>
      <c r="B1340" s="8"/>
      <c r="R1340" s="62"/>
      <c r="S1340" s="6"/>
      <c r="T1340" s="6"/>
      <c r="U1340" s="6"/>
      <c r="V1340" s="6"/>
      <c r="W1340" s="6"/>
      <c r="X1340" s="6"/>
      <c r="Y1340" s="6"/>
      <c r="Z1340" s="6"/>
      <c r="AA1340" s="6"/>
      <c r="AB1340" s="6"/>
      <c r="AC1340" s="6"/>
      <c r="AD1340" s="6"/>
      <c r="AE1340" s="6"/>
      <c r="AF1340" s="6"/>
      <c r="AG1340" s="6"/>
      <c r="AH1340" s="6"/>
      <c r="AI1340" s="6"/>
      <c r="AJ1340" s="6"/>
      <c r="AK1340" s="6"/>
      <c r="AL1340" s="6"/>
      <c r="AM1340" s="6"/>
      <c r="AN1340" s="6"/>
      <c r="AO1340" s="6"/>
      <c r="AP1340" s="6"/>
      <c r="AQ1340" s="6"/>
      <c r="AR1340" s="6"/>
      <c r="AS1340" s="6"/>
      <c r="AT1340" s="6"/>
      <c r="AU1340" s="6"/>
      <c r="AV1340" s="6"/>
      <c r="AW1340" s="6"/>
      <c r="AX1340" s="6"/>
      <c r="AY1340" s="6"/>
      <c r="AZ1340" s="6"/>
      <c r="BA1340" s="6"/>
      <c r="BB1340" s="6"/>
      <c r="BC1340" s="6"/>
      <c r="BD1340" s="6"/>
      <c r="BE1340" s="6"/>
      <c r="BF1340" s="6"/>
      <c r="BG1340" s="6"/>
      <c r="BH1340" s="6"/>
      <c r="BI1340" s="6"/>
      <c r="BJ1340" s="6"/>
      <c r="BK1340" s="6"/>
      <c r="BL1340" s="6"/>
      <c r="BM1340" s="6"/>
      <c r="BN1340" s="6"/>
      <c r="BO1340" s="6"/>
      <c r="BP1340" s="6"/>
      <c r="BQ1340" s="6"/>
      <c r="BR1340" s="6"/>
      <c r="BS1340" s="6"/>
      <c r="BT1340" s="6"/>
      <c r="BU1340" s="6"/>
      <c r="BV1340" s="6"/>
      <c r="BW1340" s="6"/>
    </row>
    <row r="1341" spans="1:75" s="9" customFormat="1" ht="14.25" x14ac:dyDescent="0.2">
      <c r="A1341" s="10"/>
      <c r="B1341" s="8"/>
      <c r="R1341" s="62"/>
      <c r="S1341" s="6"/>
      <c r="T1341" s="6"/>
      <c r="U1341" s="6"/>
      <c r="V1341" s="6"/>
      <c r="W1341" s="6"/>
      <c r="X1341" s="6"/>
      <c r="Y1341" s="6"/>
      <c r="Z1341" s="6"/>
      <c r="AA1341" s="6"/>
      <c r="AB1341" s="6"/>
      <c r="AC1341" s="6"/>
      <c r="AD1341" s="6"/>
      <c r="AE1341" s="6"/>
      <c r="AF1341" s="6"/>
      <c r="AG1341" s="6"/>
      <c r="AH1341" s="6"/>
      <c r="AI1341" s="6"/>
      <c r="AJ1341" s="6"/>
      <c r="AK1341" s="6"/>
      <c r="AL1341" s="6"/>
      <c r="AM1341" s="6"/>
      <c r="AN1341" s="6"/>
      <c r="AO1341" s="6"/>
      <c r="AP1341" s="6"/>
      <c r="AQ1341" s="6"/>
      <c r="AR1341" s="6"/>
      <c r="AS1341" s="6"/>
      <c r="AT1341" s="6"/>
      <c r="AU1341" s="6"/>
      <c r="AV1341" s="6"/>
      <c r="AW1341" s="6"/>
      <c r="AX1341" s="6"/>
      <c r="AY1341" s="6"/>
      <c r="AZ1341" s="6"/>
      <c r="BA1341" s="6"/>
      <c r="BB1341" s="6"/>
      <c r="BC1341" s="6"/>
      <c r="BD1341" s="6"/>
      <c r="BE1341" s="6"/>
      <c r="BF1341" s="6"/>
      <c r="BG1341" s="6"/>
      <c r="BH1341" s="6"/>
      <c r="BI1341" s="6"/>
      <c r="BJ1341" s="6"/>
      <c r="BK1341" s="6"/>
      <c r="BL1341" s="6"/>
      <c r="BM1341" s="6"/>
      <c r="BN1341" s="6"/>
      <c r="BO1341" s="6"/>
      <c r="BP1341" s="6"/>
      <c r="BQ1341" s="6"/>
      <c r="BR1341" s="6"/>
      <c r="BS1341" s="6"/>
      <c r="BT1341" s="6"/>
      <c r="BU1341" s="6"/>
      <c r="BV1341" s="6"/>
      <c r="BW1341" s="6"/>
    </row>
    <row r="1342" spans="1:75" s="9" customFormat="1" ht="14.25" x14ac:dyDescent="0.2">
      <c r="A1342" s="10"/>
      <c r="B1342" s="8"/>
      <c r="R1342" s="62"/>
      <c r="S1342" s="6"/>
      <c r="T1342" s="6"/>
      <c r="U1342" s="6"/>
      <c r="V1342" s="6"/>
      <c r="W1342" s="6"/>
      <c r="X1342" s="6"/>
      <c r="Y1342" s="6"/>
      <c r="Z1342" s="6"/>
      <c r="AA1342" s="6"/>
      <c r="AB1342" s="6"/>
      <c r="AC1342" s="6"/>
      <c r="AD1342" s="6"/>
      <c r="AE1342" s="6"/>
      <c r="AF1342" s="6"/>
      <c r="AG1342" s="6"/>
      <c r="AH1342" s="6"/>
      <c r="AI1342" s="6"/>
      <c r="AJ1342" s="6"/>
      <c r="AK1342" s="6"/>
      <c r="AL1342" s="6"/>
      <c r="AM1342" s="6"/>
      <c r="AN1342" s="6"/>
      <c r="AO1342" s="6"/>
      <c r="AP1342" s="6"/>
      <c r="AQ1342" s="6"/>
      <c r="AR1342" s="6"/>
      <c r="AS1342" s="6"/>
      <c r="AT1342" s="6"/>
      <c r="AU1342" s="6"/>
      <c r="AV1342" s="6"/>
      <c r="AW1342" s="6"/>
      <c r="AX1342" s="6"/>
      <c r="AY1342" s="6"/>
      <c r="AZ1342" s="6"/>
      <c r="BA1342" s="6"/>
      <c r="BB1342" s="6"/>
      <c r="BC1342" s="6"/>
      <c r="BD1342" s="6"/>
      <c r="BE1342" s="6"/>
      <c r="BF1342" s="6"/>
      <c r="BG1342" s="6"/>
      <c r="BH1342" s="6"/>
      <c r="BI1342" s="6"/>
      <c r="BJ1342" s="6"/>
      <c r="BK1342" s="6"/>
      <c r="BL1342" s="6"/>
      <c r="BM1342" s="6"/>
      <c r="BN1342" s="6"/>
      <c r="BO1342" s="6"/>
      <c r="BP1342" s="6"/>
      <c r="BQ1342" s="6"/>
      <c r="BR1342" s="6"/>
      <c r="BS1342" s="6"/>
      <c r="BT1342" s="6"/>
      <c r="BU1342" s="6"/>
      <c r="BV1342" s="6"/>
      <c r="BW1342" s="6"/>
    </row>
    <row r="1343" spans="1:75" s="9" customFormat="1" ht="14.25" x14ac:dyDescent="0.2">
      <c r="A1343" s="10"/>
      <c r="B1343" s="8"/>
      <c r="R1343" s="62"/>
      <c r="S1343" s="6"/>
      <c r="T1343" s="6"/>
      <c r="U1343" s="6"/>
      <c r="V1343" s="6"/>
      <c r="W1343" s="6"/>
      <c r="X1343" s="6"/>
      <c r="Y1343" s="6"/>
      <c r="Z1343" s="6"/>
      <c r="AA1343" s="6"/>
      <c r="AB1343" s="6"/>
      <c r="AC1343" s="6"/>
      <c r="AD1343" s="6"/>
      <c r="AE1343" s="6"/>
      <c r="AF1343" s="6"/>
      <c r="AG1343" s="6"/>
      <c r="AH1343" s="6"/>
      <c r="AI1343" s="6"/>
      <c r="AJ1343" s="6"/>
      <c r="AK1343" s="6"/>
      <c r="AL1343" s="6"/>
      <c r="AM1343" s="6"/>
      <c r="AN1343" s="6"/>
      <c r="AO1343" s="6"/>
      <c r="AP1343" s="6"/>
      <c r="AQ1343" s="6"/>
      <c r="AR1343" s="6"/>
      <c r="AS1343" s="6"/>
      <c r="AT1343" s="6"/>
      <c r="AU1343" s="6"/>
      <c r="AV1343" s="6"/>
      <c r="AW1343" s="6"/>
      <c r="AX1343" s="6"/>
      <c r="AY1343" s="6"/>
      <c r="AZ1343" s="6"/>
      <c r="BA1343" s="6"/>
      <c r="BB1343" s="6"/>
      <c r="BC1343" s="6"/>
      <c r="BD1343" s="6"/>
      <c r="BE1343" s="6"/>
      <c r="BF1343" s="6"/>
      <c r="BG1343" s="6"/>
      <c r="BH1343" s="6"/>
      <c r="BI1343" s="6"/>
      <c r="BJ1343" s="6"/>
      <c r="BK1343" s="6"/>
      <c r="BL1343" s="6"/>
      <c r="BM1343" s="6"/>
      <c r="BN1343" s="6"/>
      <c r="BO1343" s="6"/>
      <c r="BP1343" s="6"/>
      <c r="BQ1343" s="6"/>
      <c r="BR1343" s="6"/>
      <c r="BS1343" s="6"/>
      <c r="BT1343" s="6"/>
      <c r="BU1343" s="6"/>
      <c r="BV1343" s="6"/>
      <c r="BW1343" s="6"/>
    </row>
    <row r="1344" spans="1:75" s="9" customFormat="1" ht="14.25" x14ac:dyDescent="0.2">
      <c r="A1344" s="10"/>
      <c r="B1344" s="8"/>
      <c r="R1344" s="62"/>
      <c r="S1344" s="6"/>
      <c r="T1344" s="6"/>
      <c r="U1344" s="6"/>
      <c r="V1344" s="6"/>
      <c r="W1344" s="6"/>
      <c r="X1344" s="6"/>
      <c r="Y1344" s="6"/>
      <c r="Z1344" s="6"/>
      <c r="AA1344" s="6"/>
      <c r="AB1344" s="6"/>
      <c r="AC1344" s="6"/>
      <c r="AD1344" s="6"/>
      <c r="AE1344" s="6"/>
      <c r="AF1344" s="6"/>
      <c r="AG1344" s="6"/>
      <c r="AH1344" s="6"/>
      <c r="AI1344" s="6"/>
      <c r="AJ1344" s="6"/>
      <c r="AK1344" s="6"/>
      <c r="AL1344" s="6"/>
      <c r="AM1344" s="6"/>
      <c r="AN1344" s="6"/>
      <c r="AO1344" s="6"/>
      <c r="AP1344" s="6"/>
      <c r="AQ1344" s="6"/>
      <c r="AR1344" s="6"/>
      <c r="AS1344" s="6"/>
      <c r="AT1344" s="6"/>
      <c r="AU1344" s="6"/>
      <c r="AV1344" s="6"/>
      <c r="AW1344" s="6"/>
      <c r="AX1344" s="6"/>
      <c r="AY1344" s="6"/>
      <c r="AZ1344" s="6"/>
      <c r="BA1344" s="6"/>
      <c r="BB1344" s="6"/>
      <c r="BC1344" s="6"/>
      <c r="BD1344" s="6"/>
      <c r="BE1344" s="6"/>
      <c r="BF1344" s="6"/>
      <c r="BG1344" s="6"/>
      <c r="BH1344" s="6"/>
      <c r="BI1344" s="6"/>
      <c r="BJ1344" s="6"/>
      <c r="BK1344" s="6"/>
      <c r="BL1344" s="6"/>
      <c r="BM1344" s="6"/>
      <c r="BN1344" s="6"/>
      <c r="BO1344" s="6"/>
      <c r="BP1344" s="6"/>
      <c r="BQ1344" s="6"/>
      <c r="BR1344" s="6"/>
      <c r="BS1344" s="6"/>
      <c r="BT1344" s="6"/>
      <c r="BU1344" s="6"/>
      <c r="BV1344" s="6"/>
      <c r="BW1344" s="6"/>
    </row>
    <row r="1345" spans="1:75" s="9" customFormat="1" ht="14.25" x14ac:dyDescent="0.2">
      <c r="A1345" s="10"/>
      <c r="B1345" s="8"/>
      <c r="R1345" s="62"/>
      <c r="S1345" s="6"/>
      <c r="T1345" s="6"/>
      <c r="U1345" s="6"/>
      <c r="V1345" s="6"/>
      <c r="W1345" s="6"/>
      <c r="X1345" s="6"/>
      <c r="Y1345" s="6"/>
      <c r="Z1345" s="6"/>
      <c r="AA1345" s="6"/>
      <c r="AB1345" s="6"/>
      <c r="AC1345" s="6"/>
      <c r="AD1345" s="6"/>
      <c r="AE1345" s="6"/>
      <c r="AF1345" s="6"/>
      <c r="AG1345" s="6"/>
      <c r="AH1345" s="6"/>
      <c r="AI1345" s="6"/>
      <c r="AJ1345" s="6"/>
      <c r="AK1345" s="6"/>
      <c r="AL1345" s="6"/>
      <c r="AM1345" s="6"/>
      <c r="AN1345" s="6"/>
      <c r="AO1345" s="6"/>
      <c r="AP1345" s="6"/>
      <c r="AQ1345" s="6"/>
      <c r="AR1345" s="6"/>
      <c r="AS1345" s="6"/>
      <c r="AT1345" s="6"/>
      <c r="AU1345" s="6"/>
      <c r="AV1345" s="6"/>
      <c r="AW1345" s="6"/>
      <c r="AX1345" s="6"/>
      <c r="AY1345" s="6"/>
      <c r="AZ1345" s="6"/>
      <c r="BA1345" s="6"/>
      <c r="BB1345" s="6"/>
      <c r="BC1345" s="6"/>
      <c r="BD1345" s="6"/>
      <c r="BE1345" s="6"/>
      <c r="BF1345" s="6"/>
      <c r="BG1345" s="6"/>
      <c r="BH1345" s="6"/>
      <c r="BI1345" s="6"/>
      <c r="BJ1345" s="6"/>
      <c r="BK1345" s="6"/>
      <c r="BL1345" s="6"/>
      <c r="BM1345" s="6"/>
      <c r="BN1345" s="6"/>
      <c r="BO1345" s="6"/>
      <c r="BP1345" s="6"/>
      <c r="BQ1345" s="6"/>
      <c r="BR1345" s="6"/>
      <c r="BS1345" s="6"/>
      <c r="BT1345" s="6"/>
      <c r="BU1345" s="6"/>
      <c r="BV1345" s="6"/>
      <c r="BW1345" s="6"/>
    </row>
    <row r="1346" spans="1:75" s="9" customFormat="1" ht="14.25" x14ac:dyDescent="0.2">
      <c r="A1346" s="10"/>
      <c r="B1346" s="8"/>
      <c r="R1346" s="62"/>
      <c r="S1346" s="6"/>
      <c r="T1346" s="6"/>
      <c r="U1346" s="6"/>
      <c r="V1346" s="6"/>
      <c r="W1346" s="6"/>
      <c r="X1346" s="6"/>
      <c r="Y1346" s="6"/>
      <c r="Z1346" s="6"/>
      <c r="AA1346" s="6"/>
      <c r="AB1346" s="6"/>
      <c r="AC1346" s="6"/>
      <c r="AD1346" s="6"/>
      <c r="AE1346" s="6"/>
      <c r="AF1346" s="6"/>
      <c r="AG1346" s="6"/>
      <c r="AH1346" s="6"/>
      <c r="AI1346" s="6"/>
      <c r="AJ1346" s="6"/>
      <c r="AK1346" s="6"/>
      <c r="AL1346" s="6"/>
      <c r="AM1346" s="6"/>
      <c r="AN1346" s="6"/>
      <c r="AO1346" s="6"/>
      <c r="AP1346" s="6"/>
      <c r="AQ1346" s="6"/>
      <c r="AR1346" s="6"/>
      <c r="AS1346" s="6"/>
      <c r="AT1346" s="6"/>
      <c r="AU1346" s="6"/>
      <c r="AV1346" s="6"/>
      <c r="AW1346" s="6"/>
      <c r="AX1346" s="6"/>
      <c r="AY1346" s="6"/>
      <c r="AZ1346" s="6"/>
      <c r="BA1346" s="6"/>
      <c r="BB1346" s="6"/>
      <c r="BC1346" s="6"/>
      <c r="BD1346" s="6"/>
      <c r="BE1346" s="6"/>
      <c r="BF1346" s="6"/>
      <c r="BG1346" s="6"/>
      <c r="BH1346" s="6"/>
      <c r="BI1346" s="6"/>
      <c r="BJ1346" s="6"/>
      <c r="BK1346" s="6"/>
      <c r="BL1346" s="6"/>
      <c r="BM1346" s="6"/>
      <c r="BN1346" s="6"/>
      <c r="BO1346" s="6"/>
      <c r="BP1346" s="6"/>
      <c r="BQ1346" s="6"/>
      <c r="BR1346" s="6"/>
      <c r="BS1346" s="6"/>
      <c r="BT1346" s="6"/>
      <c r="BU1346" s="6"/>
      <c r="BV1346" s="6"/>
      <c r="BW1346" s="6"/>
    </row>
    <row r="1347" spans="1:75" s="9" customFormat="1" ht="14.25" x14ac:dyDescent="0.2">
      <c r="A1347" s="10"/>
      <c r="B1347" s="8"/>
      <c r="R1347" s="62"/>
      <c r="S1347" s="6"/>
      <c r="T1347" s="6"/>
      <c r="U1347" s="6"/>
      <c r="V1347" s="6"/>
      <c r="W1347" s="6"/>
      <c r="X1347" s="6"/>
      <c r="Y1347" s="6"/>
      <c r="Z1347" s="6"/>
      <c r="AA1347" s="6"/>
      <c r="AB1347" s="6"/>
      <c r="AC1347" s="6"/>
      <c r="AD1347" s="6"/>
      <c r="AE1347" s="6"/>
      <c r="AF1347" s="6"/>
      <c r="AG1347" s="6"/>
      <c r="AH1347" s="6"/>
      <c r="AI1347" s="6"/>
      <c r="AJ1347" s="6"/>
      <c r="AK1347" s="6"/>
      <c r="AL1347" s="6"/>
      <c r="AM1347" s="6"/>
      <c r="AN1347" s="6"/>
      <c r="AO1347" s="6"/>
      <c r="AP1347" s="6"/>
      <c r="AQ1347" s="6"/>
      <c r="AR1347" s="6"/>
      <c r="AS1347" s="6"/>
      <c r="AT1347" s="6"/>
      <c r="AU1347" s="6"/>
      <c r="AV1347" s="6"/>
      <c r="AW1347" s="6"/>
      <c r="AX1347" s="6"/>
      <c r="AY1347" s="6"/>
      <c r="AZ1347" s="6"/>
      <c r="BA1347" s="6"/>
      <c r="BB1347" s="6"/>
      <c r="BC1347" s="6"/>
      <c r="BD1347" s="6"/>
      <c r="BE1347" s="6"/>
      <c r="BF1347" s="6"/>
      <c r="BG1347" s="6"/>
      <c r="BH1347" s="6"/>
      <c r="BI1347" s="6"/>
      <c r="BJ1347" s="6"/>
      <c r="BK1347" s="6"/>
      <c r="BL1347" s="6"/>
      <c r="BM1347" s="6"/>
      <c r="BN1347" s="6"/>
      <c r="BO1347" s="6"/>
      <c r="BP1347" s="6"/>
      <c r="BQ1347" s="6"/>
      <c r="BR1347" s="6"/>
      <c r="BS1347" s="6"/>
      <c r="BT1347" s="6"/>
      <c r="BU1347" s="6"/>
      <c r="BV1347" s="6"/>
      <c r="BW1347" s="6"/>
    </row>
    <row r="1348" spans="1:75" s="9" customFormat="1" ht="14.25" x14ac:dyDescent="0.2">
      <c r="A1348" s="10"/>
      <c r="B1348" s="8"/>
      <c r="R1348" s="62"/>
      <c r="S1348" s="6"/>
      <c r="T1348" s="6"/>
      <c r="U1348" s="6"/>
      <c r="V1348" s="6"/>
      <c r="W1348" s="6"/>
      <c r="X1348" s="6"/>
      <c r="Y1348" s="6"/>
      <c r="Z1348" s="6"/>
      <c r="AA1348" s="6"/>
      <c r="AB1348" s="6"/>
      <c r="AC1348" s="6"/>
      <c r="AD1348" s="6"/>
      <c r="AE1348" s="6"/>
      <c r="AF1348" s="6"/>
      <c r="AG1348" s="6"/>
      <c r="AH1348" s="6"/>
      <c r="AI1348" s="6"/>
      <c r="AJ1348" s="6"/>
      <c r="AK1348" s="6"/>
      <c r="AL1348" s="6"/>
      <c r="AM1348" s="6"/>
      <c r="AN1348" s="6"/>
      <c r="AO1348" s="6"/>
      <c r="AP1348" s="6"/>
      <c r="AQ1348" s="6"/>
      <c r="AR1348" s="6"/>
      <c r="AS1348" s="6"/>
      <c r="AT1348" s="6"/>
      <c r="AU1348" s="6"/>
      <c r="AV1348" s="6"/>
      <c r="AW1348" s="6"/>
      <c r="AX1348" s="6"/>
      <c r="AY1348" s="6"/>
      <c r="AZ1348" s="6"/>
      <c r="BA1348" s="6"/>
      <c r="BB1348" s="6"/>
      <c r="BC1348" s="6"/>
      <c r="BD1348" s="6"/>
      <c r="BE1348" s="6"/>
      <c r="BF1348" s="6"/>
      <c r="BG1348" s="6"/>
      <c r="BH1348" s="6"/>
      <c r="BI1348" s="6"/>
      <c r="BJ1348" s="6"/>
      <c r="BK1348" s="6"/>
      <c r="BL1348" s="6"/>
      <c r="BM1348" s="6"/>
      <c r="BN1348" s="6"/>
      <c r="BO1348" s="6"/>
      <c r="BP1348" s="6"/>
      <c r="BQ1348" s="6"/>
      <c r="BR1348" s="6"/>
      <c r="BS1348" s="6"/>
      <c r="BT1348" s="6"/>
      <c r="BU1348" s="6"/>
      <c r="BV1348" s="6"/>
      <c r="BW1348" s="6"/>
    </row>
    <row r="1349" spans="1:75" s="9" customFormat="1" ht="14.25" x14ac:dyDescent="0.2">
      <c r="A1349" s="10"/>
      <c r="B1349" s="8"/>
      <c r="R1349" s="62"/>
      <c r="S1349" s="6"/>
      <c r="T1349" s="6"/>
      <c r="U1349" s="6"/>
      <c r="V1349" s="6"/>
      <c r="W1349" s="6"/>
      <c r="X1349" s="6"/>
      <c r="Y1349" s="6"/>
      <c r="Z1349" s="6"/>
      <c r="AA1349" s="6"/>
      <c r="AB1349" s="6"/>
      <c r="AC1349" s="6"/>
      <c r="AD1349" s="6"/>
      <c r="AE1349" s="6"/>
      <c r="AF1349" s="6"/>
      <c r="AG1349" s="6"/>
      <c r="AH1349" s="6"/>
      <c r="AI1349" s="6"/>
      <c r="AJ1349" s="6"/>
      <c r="AK1349" s="6"/>
      <c r="AL1349" s="6"/>
      <c r="AM1349" s="6"/>
      <c r="AN1349" s="6"/>
      <c r="AO1349" s="6"/>
      <c r="AP1349" s="6"/>
      <c r="AQ1349" s="6"/>
      <c r="AR1349" s="6"/>
      <c r="AS1349" s="6"/>
      <c r="AT1349" s="6"/>
      <c r="AU1349" s="6"/>
      <c r="AV1349" s="6"/>
      <c r="AW1349" s="6"/>
      <c r="AX1349" s="6"/>
      <c r="AY1349" s="6"/>
      <c r="AZ1349" s="6"/>
      <c r="BA1349" s="6"/>
      <c r="BB1349" s="6"/>
      <c r="BC1349" s="6"/>
      <c r="BD1349" s="6"/>
      <c r="BE1349" s="6"/>
      <c r="BF1349" s="6"/>
      <c r="BG1349" s="6"/>
      <c r="BH1349" s="6"/>
      <c r="BI1349" s="6"/>
      <c r="BJ1349" s="6"/>
      <c r="BK1349" s="6"/>
      <c r="BL1349" s="6"/>
      <c r="BM1349" s="6"/>
      <c r="BN1349" s="6"/>
      <c r="BO1349" s="6"/>
      <c r="BP1349" s="6"/>
      <c r="BQ1349" s="6"/>
      <c r="BR1349" s="6"/>
      <c r="BS1349" s="6"/>
      <c r="BT1349" s="6"/>
      <c r="BU1349" s="6"/>
      <c r="BV1349" s="6"/>
      <c r="BW1349" s="6"/>
    </row>
    <row r="1350" spans="1:75" s="9" customFormat="1" ht="14.25" x14ac:dyDescent="0.2">
      <c r="A1350" s="10"/>
      <c r="B1350" s="8"/>
      <c r="R1350" s="62"/>
      <c r="S1350" s="6"/>
      <c r="T1350" s="6"/>
      <c r="U1350" s="6"/>
      <c r="V1350" s="6"/>
      <c r="W1350" s="6"/>
      <c r="X1350" s="6"/>
      <c r="Y1350" s="6"/>
      <c r="Z1350" s="6"/>
      <c r="AA1350" s="6"/>
      <c r="AB1350" s="6"/>
      <c r="AC1350" s="6"/>
      <c r="AD1350" s="6"/>
      <c r="AE1350" s="6"/>
      <c r="AF1350" s="6"/>
      <c r="AG1350" s="6"/>
      <c r="AH1350" s="6"/>
      <c r="AI1350" s="6"/>
      <c r="AJ1350" s="6"/>
      <c r="AK1350" s="6"/>
      <c r="AL1350" s="6"/>
      <c r="AM1350" s="6"/>
      <c r="AN1350" s="6"/>
      <c r="AO1350" s="6"/>
      <c r="AP1350" s="6"/>
      <c r="AQ1350" s="6"/>
      <c r="AR1350" s="6"/>
      <c r="AS1350" s="6"/>
      <c r="AT1350" s="6"/>
      <c r="AU1350" s="6"/>
      <c r="AV1350" s="6"/>
      <c r="AW1350" s="6"/>
      <c r="AX1350" s="6"/>
      <c r="AY1350" s="6"/>
      <c r="AZ1350" s="6"/>
      <c r="BA1350" s="6"/>
      <c r="BB1350" s="6"/>
      <c r="BC1350" s="6"/>
      <c r="BD1350" s="6"/>
      <c r="BE1350" s="6"/>
      <c r="BF1350" s="6"/>
      <c r="BG1350" s="6"/>
      <c r="BH1350" s="6"/>
      <c r="BI1350" s="6"/>
      <c r="BJ1350" s="6"/>
      <c r="BK1350" s="6"/>
      <c r="BL1350" s="6"/>
      <c r="BM1350" s="6"/>
      <c r="BN1350" s="6"/>
      <c r="BO1350" s="6"/>
      <c r="BP1350" s="6"/>
      <c r="BQ1350" s="6"/>
      <c r="BR1350" s="6"/>
      <c r="BS1350" s="6"/>
      <c r="BT1350" s="6"/>
      <c r="BU1350" s="6"/>
      <c r="BV1350" s="6"/>
      <c r="BW1350" s="6"/>
    </row>
    <row r="1351" spans="1:75" s="9" customFormat="1" ht="14.25" x14ac:dyDescent="0.2">
      <c r="A1351" s="10"/>
      <c r="B1351" s="8"/>
      <c r="R1351" s="62"/>
      <c r="S1351" s="6"/>
      <c r="T1351" s="6"/>
      <c r="U1351" s="6"/>
      <c r="V1351" s="6"/>
      <c r="W1351" s="6"/>
      <c r="X1351" s="6"/>
      <c r="Y1351" s="6"/>
      <c r="Z1351" s="6"/>
      <c r="AA1351" s="6"/>
      <c r="AB1351" s="6"/>
      <c r="AC1351" s="6"/>
      <c r="AD1351" s="6"/>
      <c r="AE1351" s="6"/>
      <c r="AF1351" s="6"/>
      <c r="AG1351" s="6"/>
      <c r="AH1351" s="6"/>
      <c r="AI1351" s="6"/>
      <c r="AJ1351" s="6"/>
      <c r="AK1351" s="6"/>
      <c r="AL1351" s="6"/>
      <c r="AM1351" s="6"/>
      <c r="AN1351" s="6"/>
      <c r="AO1351" s="6"/>
      <c r="AP1351" s="6"/>
      <c r="AQ1351" s="6"/>
      <c r="AR1351" s="6"/>
      <c r="AS1351" s="6"/>
      <c r="AT1351" s="6"/>
      <c r="AU1351" s="6"/>
      <c r="AV1351" s="6"/>
      <c r="AW1351" s="6"/>
      <c r="AX1351" s="6"/>
      <c r="AY1351" s="6"/>
      <c r="AZ1351" s="6"/>
      <c r="BA1351" s="6"/>
      <c r="BB1351" s="6"/>
      <c r="BC1351" s="6"/>
      <c r="BD1351" s="6"/>
      <c r="BE1351" s="6"/>
      <c r="BF1351" s="6"/>
      <c r="BG1351" s="6"/>
      <c r="BH1351" s="6"/>
      <c r="BI1351" s="6"/>
      <c r="BJ1351" s="6"/>
      <c r="BK1351" s="6"/>
      <c r="BL1351" s="6"/>
      <c r="BM1351" s="6"/>
      <c r="BN1351" s="6"/>
      <c r="BO1351" s="6"/>
      <c r="BP1351" s="6"/>
      <c r="BQ1351" s="6"/>
      <c r="BR1351" s="6"/>
      <c r="BS1351" s="6"/>
      <c r="BT1351" s="6"/>
      <c r="BU1351" s="6"/>
      <c r="BV1351" s="6"/>
      <c r="BW1351" s="6"/>
    </row>
    <row r="1352" spans="1:75" s="9" customFormat="1" ht="14.25" x14ac:dyDescent="0.2">
      <c r="A1352" s="10"/>
      <c r="B1352" s="8"/>
      <c r="R1352" s="62"/>
      <c r="S1352" s="6"/>
      <c r="T1352" s="6"/>
      <c r="U1352" s="6"/>
      <c r="V1352" s="6"/>
      <c r="W1352" s="6"/>
      <c r="X1352" s="6"/>
      <c r="Y1352" s="6"/>
      <c r="Z1352" s="6"/>
      <c r="AA1352" s="6"/>
      <c r="AB1352" s="6"/>
      <c r="AC1352" s="6"/>
      <c r="AD1352" s="6"/>
      <c r="AE1352" s="6"/>
      <c r="AF1352" s="6"/>
      <c r="AG1352" s="6"/>
      <c r="AH1352" s="6"/>
      <c r="AI1352" s="6"/>
      <c r="AJ1352" s="6"/>
      <c r="AK1352" s="6"/>
      <c r="AL1352" s="6"/>
      <c r="AM1352" s="6"/>
      <c r="AN1352" s="6"/>
      <c r="AO1352" s="6"/>
      <c r="AP1352" s="6"/>
      <c r="AQ1352" s="6"/>
      <c r="AR1352" s="6"/>
      <c r="AS1352" s="6"/>
      <c r="AT1352" s="6"/>
      <c r="AU1352" s="6"/>
      <c r="AV1352" s="6"/>
      <c r="AW1352" s="6"/>
      <c r="AX1352" s="6"/>
      <c r="AY1352" s="6"/>
      <c r="AZ1352" s="6"/>
      <c r="BA1352" s="6"/>
      <c r="BB1352" s="6"/>
      <c r="BC1352" s="6"/>
      <c r="BD1352" s="6"/>
      <c r="BE1352" s="6"/>
      <c r="BF1352" s="6"/>
      <c r="BG1352" s="6"/>
      <c r="BH1352" s="6"/>
      <c r="BI1352" s="6"/>
      <c r="BJ1352" s="6"/>
      <c r="BK1352" s="6"/>
      <c r="BL1352" s="6"/>
      <c r="BM1352" s="6"/>
      <c r="BN1352" s="6"/>
      <c r="BO1352" s="6"/>
      <c r="BP1352" s="6"/>
      <c r="BQ1352" s="6"/>
      <c r="BR1352" s="6"/>
      <c r="BS1352" s="6"/>
      <c r="BT1352" s="6"/>
      <c r="BU1352" s="6"/>
      <c r="BV1352" s="6"/>
      <c r="BW1352" s="6"/>
    </row>
    <row r="1353" spans="1:75" s="9" customFormat="1" ht="14.25" x14ac:dyDescent="0.2">
      <c r="A1353" s="10"/>
      <c r="B1353" s="8"/>
      <c r="R1353" s="62"/>
      <c r="S1353" s="6"/>
      <c r="T1353" s="6"/>
      <c r="U1353" s="6"/>
      <c r="V1353" s="6"/>
      <c r="W1353" s="6"/>
      <c r="X1353" s="6"/>
      <c r="Y1353" s="6"/>
      <c r="Z1353" s="6"/>
      <c r="AA1353" s="6"/>
      <c r="AB1353" s="6"/>
      <c r="AC1353" s="6"/>
      <c r="AD1353" s="6"/>
      <c r="AE1353" s="6"/>
      <c r="AF1353" s="6"/>
      <c r="AG1353" s="6"/>
      <c r="AH1353" s="6"/>
      <c r="AI1353" s="6"/>
      <c r="AJ1353" s="6"/>
      <c r="AK1353" s="6"/>
      <c r="AL1353" s="6"/>
      <c r="AM1353" s="6"/>
      <c r="AN1353" s="6"/>
      <c r="AO1353" s="6"/>
      <c r="AP1353" s="6"/>
      <c r="AQ1353" s="6"/>
      <c r="AR1353" s="6"/>
      <c r="AS1353" s="6"/>
      <c r="AT1353" s="6"/>
      <c r="AU1353" s="6"/>
      <c r="AV1353" s="6"/>
      <c r="AW1353" s="6"/>
      <c r="AX1353" s="6"/>
      <c r="AY1353" s="6"/>
      <c r="AZ1353" s="6"/>
      <c r="BA1353" s="6"/>
      <c r="BB1353" s="6"/>
      <c r="BC1353" s="6"/>
      <c r="BD1353" s="6"/>
      <c r="BE1353" s="6"/>
      <c r="BF1353" s="6"/>
      <c r="BG1353" s="6"/>
      <c r="BH1353" s="6"/>
      <c r="BI1353" s="6"/>
      <c r="BJ1353" s="6"/>
      <c r="BK1353" s="6"/>
      <c r="BL1353" s="6"/>
      <c r="BM1353" s="6"/>
      <c r="BN1353" s="6"/>
      <c r="BO1353" s="6"/>
      <c r="BP1353" s="6"/>
      <c r="BQ1353" s="6"/>
      <c r="BR1353" s="6"/>
      <c r="BS1353" s="6"/>
      <c r="BT1353" s="6"/>
      <c r="BU1353" s="6"/>
      <c r="BV1353" s="6"/>
      <c r="BW1353" s="6"/>
    </row>
    <row r="1354" spans="1:75" s="9" customFormat="1" ht="14.25" x14ac:dyDescent="0.2">
      <c r="A1354" s="10"/>
      <c r="B1354" s="8"/>
      <c r="R1354" s="62"/>
      <c r="S1354" s="6"/>
      <c r="T1354" s="6"/>
      <c r="U1354" s="6"/>
      <c r="V1354" s="6"/>
      <c r="W1354" s="6"/>
      <c r="X1354" s="6"/>
      <c r="Y1354" s="6"/>
      <c r="Z1354" s="6"/>
      <c r="AA1354" s="6"/>
      <c r="AB1354" s="6"/>
      <c r="AC1354" s="6"/>
      <c r="AD1354" s="6"/>
      <c r="AE1354" s="6"/>
      <c r="AF1354" s="6"/>
      <c r="AG1354" s="6"/>
      <c r="AH1354" s="6"/>
      <c r="AI1354" s="6"/>
      <c r="AJ1354" s="6"/>
      <c r="AK1354" s="6"/>
      <c r="AL1354" s="6"/>
      <c r="AM1354" s="6"/>
      <c r="AN1354" s="6"/>
      <c r="AO1354" s="6"/>
      <c r="AP1354" s="6"/>
      <c r="AQ1354" s="6"/>
      <c r="AR1354" s="6"/>
      <c r="AS1354" s="6"/>
      <c r="AT1354" s="6"/>
      <c r="AU1354" s="6"/>
      <c r="AV1354" s="6"/>
      <c r="AW1354" s="6"/>
      <c r="AX1354" s="6"/>
      <c r="AY1354" s="6"/>
      <c r="AZ1354" s="6"/>
      <c r="BA1354" s="6"/>
      <c r="BB1354" s="6"/>
      <c r="BC1354" s="6"/>
      <c r="BD1354" s="6"/>
      <c r="BE1354" s="6"/>
      <c r="BF1354" s="6"/>
      <c r="BG1354" s="6"/>
      <c r="BH1354" s="6"/>
      <c r="BI1354" s="6"/>
      <c r="BJ1354" s="6"/>
      <c r="BK1354" s="6"/>
      <c r="BL1354" s="6"/>
      <c r="BM1354" s="6"/>
      <c r="BN1354" s="6"/>
      <c r="BO1354" s="6"/>
      <c r="BP1354" s="6"/>
      <c r="BQ1354" s="6"/>
      <c r="BR1354" s="6"/>
      <c r="BS1354" s="6"/>
      <c r="BT1354" s="6"/>
      <c r="BU1354" s="6"/>
      <c r="BV1354" s="6"/>
      <c r="BW1354" s="6"/>
    </row>
    <row r="1355" spans="1:75" s="9" customFormat="1" ht="14.25" x14ac:dyDescent="0.2">
      <c r="A1355" s="10"/>
      <c r="B1355" s="8"/>
      <c r="R1355" s="62"/>
      <c r="S1355" s="6"/>
      <c r="T1355" s="6"/>
      <c r="U1355" s="6"/>
      <c r="V1355" s="6"/>
      <c r="W1355" s="6"/>
      <c r="X1355" s="6"/>
      <c r="Y1355" s="6"/>
      <c r="Z1355" s="6"/>
      <c r="AA1355" s="6"/>
      <c r="AB1355" s="6"/>
      <c r="AC1355" s="6"/>
      <c r="AD1355" s="6"/>
      <c r="AE1355" s="6"/>
      <c r="AF1355" s="6"/>
      <c r="AG1355" s="6"/>
      <c r="AH1355" s="6"/>
      <c r="AI1355" s="6"/>
      <c r="AJ1355" s="6"/>
      <c r="AK1355" s="6"/>
      <c r="AL1355" s="6"/>
      <c r="AM1355" s="6"/>
      <c r="AN1355" s="6"/>
      <c r="AO1355" s="6"/>
      <c r="AP1355" s="6"/>
      <c r="AQ1355" s="6"/>
      <c r="AR1355" s="6"/>
      <c r="AS1355" s="6"/>
      <c r="AT1355" s="6"/>
      <c r="AU1355" s="6"/>
      <c r="AV1355" s="6"/>
      <c r="AW1355" s="6"/>
      <c r="AX1355" s="6"/>
      <c r="AY1355" s="6"/>
      <c r="AZ1355" s="6"/>
      <c r="BA1355" s="6"/>
      <c r="BB1355" s="6"/>
      <c r="BC1355" s="6"/>
      <c r="BD1355" s="6"/>
      <c r="BE1355" s="6"/>
      <c r="BF1355" s="6"/>
      <c r="BG1355" s="6"/>
      <c r="BH1355" s="6"/>
      <c r="BI1355" s="6"/>
      <c r="BJ1355" s="6"/>
      <c r="BK1355" s="6"/>
      <c r="BL1355" s="6"/>
      <c r="BM1355" s="6"/>
      <c r="BN1355" s="6"/>
      <c r="BO1355" s="6"/>
      <c r="BP1355" s="6"/>
      <c r="BQ1355" s="6"/>
      <c r="BR1355" s="6"/>
      <c r="BS1355" s="6"/>
      <c r="BT1355" s="6"/>
      <c r="BU1355" s="6"/>
      <c r="BV1355" s="6"/>
      <c r="BW1355" s="6"/>
    </row>
    <row r="1356" spans="1:75" s="9" customFormat="1" ht="14.25" x14ac:dyDescent="0.2">
      <c r="A1356" s="10"/>
      <c r="B1356" s="8"/>
      <c r="R1356" s="62"/>
      <c r="S1356" s="6"/>
      <c r="T1356" s="6"/>
      <c r="U1356" s="6"/>
      <c r="V1356" s="6"/>
      <c r="W1356" s="6"/>
      <c r="X1356" s="6"/>
      <c r="Y1356" s="6"/>
      <c r="Z1356" s="6"/>
      <c r="AA1356" s="6"/>
      <c r="AB1356" s="6"/>
      <c r="AC1356" s="6"/>
      <c r="AD1356" s="6"/>
      <c r="AE1356" s="6"/>
      <c r="AF1356" s="6"/>
      <c r="AG1356" s="6"/>
      <c r="AH1356" s="6"/>
      <c r="AI1356" s="6"/>
      <c r="AJ1356" s="6"/>
      <c r="AK1356" s="6"/>
      <c r="AL1356" s="6"/>
      <c r="AM1356" s="6"/>
      <c r="AN1356" s="6"/>
      <c r="AO1356" s="6"/>
      <c r="AP1356" s="6"/>
      <c r="AQ1356" s="6"/>
      <c r="AR1356" s="6"/>
      <c r="AS1356" s="6"/>
      <c r="AT1356" s="6"/>
      <c r="AU1356" s="6"/>
      <c r="AV1356" s="6"/>
      <c r="AW1356" s="6"/>
      <c r="AX1356" s="6"/>
      <c r="AY1356" s="6"/>
      <c r="AZ1356" s="6"/>
      <c r="BA1356" s="6"/>
      <c r="BB1356" s="6"/>
      <c r="BC1356" s="6"/>
      <c r="BD1356" s="6"/>
      <c r="BE1356" s="6"/>
      <c r="BF1356" s="6"/>
      <c r="BG1356" s="6"/>
      <c r="BH1356" s="6"/>
      <c r="BI1356" s="6"/>
      <c r="BJ1356" s="6"/>
      <c r="BK1356" s="6"/>
      <c r="BL1356" s="6"/>
      <c r="BM1356" s="6"/>
      <c r="BN1356" s="6"/>
      <c r="BO1356" s="6"/>
      <c r="BP1356" s="6"/>
      <c r="BQ1356" s="6"/>
      <c r="BR1356" s="6"/>
      <c r="BS1356" s="6"/>
      <c r="BT1356" s="6"/>
      <c r="BU1356" s="6"/>
      <c r="BV1356" s="6"/>
      <c r="BW1356" s="6"/>
    </row>
    <row r="1357" spans="1:75" s="9" customFormat="1" ht="14.25" x14ac:dyDescent="0.2">
      <c r="A1357" s="10"/>
      <c r="B1357" s="8"/>
      <c r="R1357" s="62"/>
      <c r="S1357" s="6"/>
      <c r="T1357" s="6"/>
      <c r="U1357" s="6"/>
      <c r="V1357" s="6"/>
      <c r="W1357" s="6"/>
      <c r="X1357" s="6"/>
      <c r="Y1357" s="6"/>
      <c r="Z1357" s="6"/>
      <c r="AA1357" s="6"/>
      <c r="AB1357" s="6"/>
      <c r="AC1357" s="6"/>
      <c r="AD1357" s="6"/>
      <c r="AE1357" s="6"/>
      <c r="AF1357" s="6"/>
      <c r="AG1357" s="6"/>
      <c r="AH1357" s="6"/>
      <c r="AI1357" s="6"/>
      <c r="AJ1357" s="6"/>
      <c r="AK1357" s="6"/>
      <c r="AL1357" s="6"/>
      <c r="AM1357" s="6"/>
      <c r="AN1357" s="6"/>
      <c r="AO1357" s="6"/>
      <c r="AP1357" s="6"/>
      <c r="AQ1357" s="6"/>
      <c r="AR1357" s="6"/>
      <c r="AS1357" s="6"/>
      <c r="AT1357" s="6"/>
      <c r="AU1357" s="6"/>
      <c r="AV1357" s="6"/>
      <c r="AW1357" s="6"/>
      <c r="AX1357" s="6"/>
      <c r="AY1357" s="6"/>
      <c r="AZ1357" s="6"/>
      <c r="BA1357" s="6"/>
      <c r="BB1357" s="6"/>
      <c r="BC1357" s="6"/>
      <c r="BD1357" s="6"/>
      <c r="BE1357" s="6"/>
      <c r="BF1357" s="6"/>
      <c r="BG1357" s="6"/>
      <c r="BH1357" s="6"/>
      <c r="BI1357" s="6"/>
      <c r="BJ1357" s="6"/>
      <c r="BK1357" s="6"/>
      <c r="BL1357" s="6"/>
      <c r="BM1357" s="6"/>
      <c r="BN1357" s="6"/>
      <c r="BO1357" s="6"/>
      <c r="BP1357" s="6"/>
      <c r="BQ1357" s="6"/>
      <c r="BR1357" s="6"/>
      <c r="BS1357" s="6"/>
      <c r="BT1357" s="6"/>
      <c r="BU1357" s="6"/>
      <c r="BV1357" s="6"/>
      <c r="BW1357" s="6"/>
    </row>
    <row r="1358" spans="1:75" s="9" customFormat="1" ht="14.25" x14ac:dyDescent="0.2">
      <c r="A1358" s="10"/>
      <c r="B1358" s="8"/>
      <c r="R1358" s="62"/>
      <c r="S1358" s="6"/>
      <c r="T1358" s="6"/>
      <c r="U1358" s="6"/>
      <c r="V1358" s="6"/>
      <c r="W1358" s="6"/>
      <c r="X1358" s="6"/>
      <c r="Y1358" s="6"/>
      <c r="Z1358" s="6"/>
      <c r="AA1358" s="6"/>
      <c r="AB1358" s="6"/>
      <c r="AC1358" s="6"/>
      <c r="AD1358" s="6"/>
      <c r="AE1358" s="6"/>
      <c r="AF1358" s="6"/>
      <c r="AG1358" s="6"/>
      <c r="AH1358" s="6"/>
      <c r="AI1358" s="6"/>
      <c r="AJ1358" s="6"/>
      <c r="AK1358" s="6"/>
      <c r="AL1358" s="6"/>
      <c r="AM1358" s="6"/>
      <c r="AN1358" s="6"/>
      <c r="AO1358" s="6"/>
      <c r="AP1358" s="6"/>
      <c r="AQ1358" s="6"/>
      <c r="AR1358" s="6"/>
      <c r="AS1358" s="6"/>
      <c r="AT1358" s="6"/>
      <c r="AU1358" s="6"/>
      <c r="AV1358" s="6"/>
      <c r="AW1358" s="6"/>
      <c r="AX1358" s="6"/>
      <c r="AY1358" s="6"/>
      <c r="AZ1358" s="6"/>
      <c r="BA1358" s="6"/>
      <c r="BB1358" s="6"/>
      <c r="BC1358" s="6"/>
      <c r="BD1358" s="6"/>
      <c r="BE1358" s="6"/>
      <c r="BF1358" s="6"/>
      <c r="BG1358" s="6"/>
      <c r="BH1358" s="6"/>
      <c r="BI1358" s="6"/>
      <c r="BJ1358" s="6"/>
      <c r="BK1358" s="6"/>
      <c r="BL1358" s="6"/>
      <c r="BM1358" s="6"/>
      <c r="BN1358" s="6"/>
      <c r="BO1358" s="6"/>
      <c r="BP1358" s="6"/>
      <c r="BQ1358" s="6"/>
      <c r="BR1358" s="6"/>
      <c r="BS1358" s="6"/>
      <c r="BT1358" s="6"/>
      <c r="BU1358" s="6"/>
      <c r="BV1358" s="6"/>
      <c r="BW1358" s="6"/>
    </row>
    <row r="1359" spans="1:75" s="9" customFormat="1" ht="14.25" x14ac:dyDescent="0.2">
      <c r="A1359" s="10"/>
      <c r="B1359" s="8"/>
      <c r="R1359" s="62"/>
      <c r="S1359" s="6"/>
      <c r="T1359" s="6"/>
      <c r="U1359" s="6"/>
      <c r="V1359" s="6"/>
      <c r="W1359" s="6"/>
      <c r="X1359" s="6"/>
      <c r="Y1359" s="6"/>
      <c r="Z1359" s="6"/>
      <c r="AA1359" s="6"/>
      <c r="AB1359" s="6"/>
      <c r="AC1359" s="6"/>
      <c r="AD1359" s="6"/>
      <c r="AE1359" s="6"/>
      <c r="AF1359" s="6"/>
      <c r="AG1359" s="6"/>
      <c r="AH1359" s="6"/>
      <c r="AI1359" s="6"/>
      <c r="AJ1359" s="6"/>
      <c r="AK1359" s="6"/>
      <c r="AL1359" s="6"/>
      <c r="AM1359" s="6"/>
      <c r="AN1359" s="6"/>
      <c r="AO1359" s="6"/>
      <c r="AP1359" s="6"/>
      <c r="AQ1359" s="6"/>
      <c r="AR1359" s="6"/>
      <c r="AS1359" s="6"/>
      <c r="AT1359" s="6"/>
      <c r="AU1359" s="6"/>
      <c r="AV1359" s="6"/>
      <c r="AW1359" s="6"/>
      <c r="AX1359" s="6"/>
      <c r="AY1359" s="6"/>
      <c r="AZ1359" s="6"/>
      <c r="BA1359" s="6"/>
      <c r="BB1359" s="6"/>
      <c r="BC1359" s="6"/>
      <c r="BD1359" s="6"/>
      <c r="BE1359" s="6"/>
      <c r="BF1359" s="6"/>
      <c r="BG1359" s="6"/>
      <c r="BH1359" s="6"/>
      <c r="BI1359" s="6"/>
      <c r="BJ1359" s="6"/>
      <c r="BK1359" s="6"/>
      <c r="BL1359" s="6"/>
      <c r="BM1359" s="6"/>
      <c r="BN1359" s="6"/>
      <c r="BO1359" s="6"/>
      <c r="BP1359" s="6"/>
      <c r="BQ1359" s="6"/>
      <c r="BR1359" s="6"/>
      <c r="BS1359" s="6"/>
      <c r="BT1359" s="6"/>
      <c r="BU1359" s="6"/>
      <c r="BV1359" s="6"/>
      <c r="BW1359" s="6"/>
    </row>
    <row r="1360" spans="1:75" s="9" customFormat="1" ht="14.25" x14ac:dyDescent="0.2">
      <c r="A1360" s="10"/>
      <c r="B1360" s="8"/>
      <c r="R1360" s="62"/>
      <c r="S1360" s="6"/>
      <c r="T1360" s="6"/>
      <c r="U1360" s="6"/>
      <c r="V1360" s="6"/>
      <c r="W1360" s="6"/>
      <c r="X1360" s="6"/>
      <c r="Y1360" s="6"/>
      <c r="Z1360" s="6"/>
      <c r="AA1360" s="6"/>
      <c r="AB1360" s="6"/>
      <c r="AC1360" s="6"/>
      <c r="AD1360" s="6"/>
      <c r="AE1360" s="6"/>
      <c r="AF1360" s="6"/>
      <c r="AG1360" s="6"/>
      <c r="AH1360" s="6"/>
      <c r="AI1360" s="6"/>
      <c r="AJ1360" s="6"/>
      <c r="AK1360" s="6"/>
      <c r="AL1360" s="6"/>
      <c r="AM1360" s="6"/>
      <c r="AN1360" s="6"/>
      <c r="AO1360" s="6"/>
      <c r="AP1360" s="6"/>
      <c r="AQ1360" s="6"/>
      <c r="AR1360" s="6"/>
      <c r="AS1360" s="6"/>
      <c r="AT1360" s="6"/>
      <c r="AU1360" s="6"/>
      <c r="AV1360" s="6"/>
      <c r="AW1360" s="6"/>
      <c r="AX1360" s="6"/>
      <c r="AY1360" s="6"/>
      <c r="AZ1360" s="6"/>
      <c r="BA1360" s="6"/>
      <c r="BB1360" s="6"/>
      <c r="BC1360" s="6"/>
      <c r="BD1360" s="6"/>
      <c r="BE1360" s="6"/>
      <c r="BF1360" s="6"/>
      <c r="BG1360" s="6"/>
      <c r="BH1360" s="6"/>
      <c r="BI1360" s="6"/>
      <c r="BJ1360" s="6"/>
      <c r="BK1360" s="6"/>
      <c r="BL1360" s="6"/>
      <c r="BM1360" s="6"/>
      <c r="BN1360" s="6"/>
      <c r="BO1360" s="6"/>
      <c r="BP1360" s="6"/>
      <c r="BQ1360" s="6"/>
      <c r="BR1360" s="6"/>
      <c r="BS1360" s="6"/>
      <c r="BT1360" s="6"/>
      <c r="BU1360" s="6"/>
      <c r="BV1360" s="6"/>
      <c r="BW1360" s="6"/>
    </row>
    <row r="1361" spans="1:75" s="9" customFormat="1" ht="14.25" x14ac:dyDescent="0.2">
      <c r="A1361" s="10"/>
      <c r="B1361" s="8"/>
      <c r="R1361" s="62"/>
      <c r="S1361" s="6"/>
      <c r="T1361" s="6"/>
      <c r="U1361" s="6"/>
      <c r="V1361" s="6"/>
      <c r="W1361" s="6"/>
      <c r="X1361" s="6"/>
      <c r="Y1361" s="6"/>
      <c r="Z1361" s="6"/>
      <c r="AA1361" s="6"/>
      <c r="AB1361" s="6"/>
      <c r="AC1361" s="6"/>
      <c r="AD1361" s="6"/>
      <c r="AE1361" s="6"/>
      <c r="AF1361" s="6"/>
      <c r="AG1361" s="6"/>
      <c r="AH1361" s="6"/>
      <c r="AI1361" s="6"/>
      <c r="AJ1361" s="6"/>
      <c r="AK1361" s="6"/>
      <c r="AL1361" s="6"/>
      <c r="AM1361" s="6"/>
      <c r="AN1361" s="6"/>
      <c r="AO1361" s="6"/>
      <c r="AP1361" s="6"/>
      <c r="AQ1361" s="6"/>
      <c r="AR1361" s="6"/>
      <c r="AS1361" s="6"/>
      <c r="AT1361" s="6"/>
      <c r="AU1361" s="6"/>
      <c r="AV1361" s="6"/>
      <c r="AW1361" s="6"/>
      <c r="AX1361" s="6"/>
      <c r="AY1361" s="6"/>
      <c r="AZ1361" s="6"/>
      <c r="BA1361" s="6"/>
      <c r="BB1361" s="6"/>
      <c r="BC1361" s="6"/>
      <c r="BD1361" s="6"/>
      <c r="BE1361" s="6"/>
      <c r="BF1361" s="6"/>
      <c r="BG1361" s="6"/>
      <c r="BH1361" s="6"/>
      <c r="BI1361" s="6"/>
      <c r="BJ1361" s="6"/>
      <c r="BK1361" s="6"/>
      <c r="BL1361" s="6"/>
      <c r="BM1361" s="6"/>
      <c r="BN1361" s="6"/>
      <c r="BO1361" s="6"/>
      <c r="BP1361" s="6"/>
      <c r="BQ1361" s="6"/>
      <c r="BR1361" s="6"/>
      <c r="BS1361" s="6"/>
      <c r="BT1361" s="6"/>
      <c r="BU1361" s="6"/>
      <c r="BV1361" s="6"/>
      <c r="BW1361" s="6"/>
    </row>
    <row r="1362" spans="1:75" s="9" customFormat="1" ht="14.25" x14ac:dyDescent="0.2">
      <c r="A1362" s="10"/>
      <c r="B1362" s="8"/>
      <c r="R1362" s="62"/>
      <c r="S1362" s="6"/>
      <c r="T1362" s="6"/>
      <c r="U1362" s="6"/>
      <c r="V1362" s="6"/>
      <c r="W1362" s="6"/>
      <c r="X1362" s="6"/>
      <c r="Y1362" s="6"/>
      <c r="Z1362" s="6"/>
      <c r="AA1362" s="6"/>
      <c r="AB1362" s="6"/>
      <c r="AC1362" s="6"/>
      <c r="AD1362" s="6"/>
      <c r="AE1362" s="6"/>
      <c r="AF1362" s="6"/>
      <c r="AG1362" s="6"/>
      <c r="AH1362" s="6"/>
      <c r="AI1362" s="6"/>
      <c r="AJ1362" s="6"/>
      <c r="AK1362" s="6"/>
      <c r="AL1362" s="6"/>
      <c r="AM1362" s="6"/>
      <c r="AN1362" s="6"/>
      <c r="AO1362" s="6"/>
      <c r="AP1362" s="6"/>
      <c r="AQ1362" s="6"/>
      <c r="AR1362" s="6"/>
      <c r="AS1362" s="6"/>
      <c r="AT1362" s="6"/>
      <c r="AU1362" s="6"/>
      <c r="AV1362" s="6"/>
      <c r="AW1362" s="6"/>
      <c r="AX1362" s="6"/>
      <c r="AY1362" s="6"/>
      <c r="AZ1362" s="6"/>
      <c r="BA1362" s="6"/>
      <c r="BB1362" s="6"/>
      <c r="BC1362" s="6"/>
      <c r="BD1362" s="6"/>
      <c r="BE1362" s="6"/>
      <c r="BF1362" s="6"/>
      <c r="BG1362" s="6"/>
      <c r="BH1362" s="6"/>
      <c r="BI1362" s="6"/>
      <c r="BJ1362" s="6"/>
      <c r="BK1362" s="6"/>
      <c r="BL1362" s="6"/>
      <c r="BM1362" s="6"/>
      <c r="BN1362" s="6"/>
      <c r="BO1362" s="6"/>
      <c r="BP1362" s="6"/>
      <c r="BQ1362" s="6"/>
      <c r="BR1362" s="6"/>
      <c r="BS1362" s="6"/>
      <c r="BT1362" s="6"/>
      <c r="BU1362" s="6"/>
      <c r="BV1362" s="6"/>
      <c r="BW1362" s="6"/>
    </row>
    <row r="1363" spans="1:75" s="9" customFormat="1" ht="14.25" x14ac:dyDescent="0.2">
      <c r="A1363" s="10"/>
      <c r="B1363" s="8"/>
      <c r="R1363" s="62"/>
      <c r="S1363" s="6"/>
      <c r="T1363" s="6"/>
      <c r="U1363" s="6"/>
      <c r="V1363" s="6"/>
      <c r="W1363" s="6"/>
      <c r="X1363" s="6"/>
      <c r="Y1363" s="6"/>
      <c r="Z1363" s="6"/>
      <c r="AA1363" s="6"/>
      <c r="AB1363" s="6"/>
      <c r="AC1363" s="6"/>
      <c r="AD1363" s="6"/>
      <c r="AE1363" s="6"/>
      <c r="AF1363" s="6"/>
      <c r="AG1363" s="6"/>
      <c r="AH1363" s="6"/>
      <c r="AI1363" s="6"/>
      <c r="AJ1363" s="6"/>
      <c r="AK1363" s="6"/>
      <c r="AL1363" s="6"/>
      <c r="AM1363" s="6"/>
      <c r="AN1363" s="6"/>
      <c r="AO1363" s="6"/>
      <c r="AP1363" s="6"/>
      <c r="AQ1363" s="6"/>
      <c r="AR1363" s="6"/>
      <c r="AS1363" s="6"/>
      <c r="AT1363" s="6"/>
      <c r="AU1363" s="6"/>
      <c r="AV1363" s="6"/>
      <c r="AW1363" s="6"/>
      <c r="AX1363" s="6"/>
      <c r="AY1363" s="6"/>
      <c r="AZ1363" s="6"/>
      <c r="BA1363" s="6"/>
      <c r="BB1363" s="6"/>
      <c r="BC1363" s="6"/>
      <c r="BD1363" s="6"/>
      <c r="BE1363" s="6"/>
      <c r="BF1363" s="6"/>
      <c r="BG1363" s="6"/>
      <c r="BH1363" s="6"/>
      <c r="BI1363" s="6"/>
      <c r="BJ1363" s="6"/>
      <c r="BK1363" s="6"/>
      <c r="BL1363" s="6"/>
      <c r="BM1363" s="6"/>
      <c r="BN1363" s="6"/>
      <c r="BO1363" s="6"/>
      <c r="BP1363" s="6"/>
      <c r="BQ1363" s="6"/>
      <c r="BR1363" s="6"/>
      <c r="BS1363" s="6"/>
      <c r="BT1363" s="6"/>
      <c r="BU1363" s="6"/>
      <c r="BV1363" s="6"/>
      <c r="BW1363" s="6"/>
    </row>
    <row r="1364" spans="1:75" s="9" customFormat="1" ht="14.25" x14ac:dyDescent="0.2">
      <c r="A1364" s="10"/>
      <c r="B1364" s="8"/>
      <c r="R1364" s="62"/>
      <c r="S1364" s="6"/>
      <c r="T1364" s="6"/>
      <c r="U1364" s="6"/>
      <c r="V1364" s="6"/>
      <c r="W1364" s="6"/>
      <c r="X1364" s="6"/>
      <c r="Y1364" s="6"/>
      <c r="Z1364" s="6"/>
      <c r="AA1364" s="6"/>
      <c r="AB1364" s="6"/>
      <c r="AC1364" s="6"/>
      <c r="AD1364" s="6"/>
      <c r="AE1364" s="6"/>
      <c r="AF1364" s="6"/>
      <c r="AG1364" s="6"/>
      <c r="AH1364" s="6"/>
      <c r="AI1364" s="6"/>
      <c r="AJ1364" s="6"/>
      <c r="AK1364" s="6"/>
      <c r="AL1364" s="6"/>
      <c r="AM1364" s="6"/>
      <c r="AN1364" s="6"/>
      <c r="AO1364" s="6"/>
      <c r="AP1364" s="6"/>
      <c r="AQ1364" s="6"/>
      <c r="AR1364" s="6"/>
      <c r="AS1364" s="6"/>
      <c r="AT1364" s="6"/>
      <c r="AU1364" s="6"/>
      <c r="AV1364" s="6"/>
      <c r="AW1364" s="6"/>
      <c r="AX1364" s="6"/>
      <c r="AY1364" s="6"/>
      <c r="AZ1364" s="6"/>
      <c r="BA1364" s="6"/>
      <c r="BB1364" s="6"/>
      <c r="BC1364" s="6"/>
      <c r="BD1364" s="6"/>
      <c r="BE1364" s="6"/>
      <c r="BF1364" s="6"/>
      <c r="BG1364" s="6"/>
      <c r="BH1364" s="6"/>
      <c r="BI1364" s="6"/>
      <c r="BJ1364" s="6"/>
      <c r="BK1364" s="6"/>
      <c r="BL1364" s="6"/>
      <c r="BM1364" s="6"/>
      <c r="BN1364" s="6"/>
      <c r="BO1364" s="6"/>
      <c r="BP1364" s="6"/>
      <c r="BQ1364" s="6"/>
      <c r="BR1364" s="6"/>
      <c r="BS1364" s="6"/>
      <c r="BT1364" s="6"/>
      <c r="BU1364" s="6"/>
      <c r="BV1364" s="6"/>
      <c r="BW1364" s="6"/>
    </row>
    <row r="1365" spans="1:75" s="9" customFormat="1" ht="14.25" x14ac:dyDescent="0.2">
      <c r="A1365" s="10"/>
      <c r="B1365" s="8"/>
      <c r="R1365" s="62"/>
      <c r="S1365" s="6"/>
      <c r="T1365" s="6"/>
      <c r="U1365" s="6"/>
      <c r="V1365" s="6"/>
      <c r="W1365" s="6"/>
      <c r="X1365" s="6"/>
      <c r="Y1365" s="6"/>
      <c r="Z1365" s="6"/>
      <c r="AA1365" s="6"/>
      <c r="AB1365" s="6"/>
      <c r="AC1365" s="6"/>
      <c r="AD1365" s="6"/>
      <c r="AE1365" s="6"/>
      <c r="AF1365" s="6"/>
      <c r="AG1365" s="6"/>
      <c r="AH1365" s="6"/>
      <c r="AI1365" s="6"/>
      <c r="AJ1365" s="6"/>
      <c r="AK1365" s="6"/>
      <c r="AL1365" s="6"/>
      <c r="AM1365" s="6"/>
      <c r="AN1365" s="6"/>
      <c r="AO1365" s="6"/>
      <c r="AP1365" s="6"/>
      <c r="AQ1365" s="6"/>
      <c r="AR1365" s="6"/>
      <c r="AS1365" s="6"/>
      <c r="AT1365" s="6"/>
      <c r="AU1365" s="6"/>
      <c r="AV1365" s="6"/>
      <c r="AW1365" s="6"/>
      <c r="AX1365" s="6"/>
      <c r="AY1365" s="6"/>
      <c r="AZ1365" s="6"/>
      <c r="BA1365" s="6"/>
      <c r="BB1365" s="6"/>
      <c r="BC1365" s="6"/>
      <c r="BD1365" s="6"/>
      <c r="BE1365" s="6"/>
      <c r="BF1365" s="6"/>
      <c r="BG1365" s="6"/>
      <c r="BH1365" s="6"/>
      <c r="BI1365" s="6"/>
      <c r="BJ1365" s="6"/>
      <c r="BK1365" s="6"/>
      <c r="BL1365" s="6"/>
      <c r="BM1365" s="6"/>
      <c r="BN1365" s="6"/>
      <c r="BO1365" s="6"/>
      <c r="BP1365" s="6"/>
      <c r="BQ1365" s="6"/>
      <c r="BR1365" s="6"/>
      <c r="BS1365" s="6"/>
      <c r="BT1365" s="6"/>
      <c r="BU1365" s="6"/>
      <c r="BV1365" s="6"/>
      <c r="BW1365" s="6"/>
    </row>
    <row r="1366" spans="1:75" s="9" customFormat="1" ht="14.25" x14ac:dyDescent="0.2">
      <c r="A1366" s="10"/>
      <c r="B1366" s="8"/>
      <c r="R1366" s="62"/>
      <c r="S1366" s="6"/>
      <c r="T1366" s="6"/>
      <c r="U1366" s="6"/>
      <c r="V1366" s="6"/>
      <c r="W1366" s="6"/>
      <c r="X1366" s="6"/>
      <c r="Y1366" s="6"/>
      <c r="Z1366" s="6"/>
      <c r="AA1366" s="6"/>
      <c r="AB1366" s="6"/>
      <c r="AC1366" s="6"/>
      <c r="AD1366" s="6"/>
      <c r="AE1366" s="6"/>
      <c r="AF1366" s="6"/>
      <c r="AG1366" s="6"/>
      <c r="AH1366" s="6"/>
      <c r="AI1366" s="6"/>
      <c r="AJ1366" s="6"/>
      <c r="AK1366" s="6"/>
      <c r="AL1366" s="6"/>
      <c r="AM1366" s="6"/>
      <c r="AN1366" s="6"/>
      <c r="AO1366" s="6"/>
      <c r="AP1366" s="6"/>
      <c r="AQ1366" s="6"/>
      <c r="AR1366" s="6"/>
      <c r="AS1366" s="6"/>
      <c r="AT1366" s="6"/>
      <c r="AU1366" s="6"/>
      <c r="AV1366" s="6"/>
      <c r="AW1366" s="6"/>
      <c r="AX1366" s="6"/>
      <c r="AY1366" s="6"/>
      <c r="AZ1366" s="6"/>
      <c r="BA1366" s="6"/>
      <c r="BB1366" s="6"/>
      <c r="BC1366" s="6"/>
      <c r="BD1366" s="6"/>
      <c r="BE1366" s="6"/>
      <c r="BF1366" s="6"/>
      <c r="BG1366" s="6"/>
      <c r="BH1366" s="6"/>
      <c r="BI1366" s="6"/>
      <c r="BJ1366" s="6"/>
      <c r="BK1366" s="6"/>
      <c r="BL1366" s="6"/>
      <c r="BM1366" s="6"/>
      <c r="BN1366" s="6"/>
      <c r="BO1366" s="6"/>
      <c r="BP1366" s="6"/>
      <c r="BQ1366" s="6"/>
      <c r="BR1366" s="6"/>
      <c r="BS1366" s="6"/>
      <c r="BT1366" s="6"/>
      <c r="BU1366" s="6"/>
      <c r="BV1366" s="6"/>
      <c r="BW1366" s="6"/>
    </row>
    <row r="1367" spans="1:75" s="9" customFormat="1" ht="14.25" x14ac:dyDescent="0.2">
      <c r="A1367" s="10"/>
      <c r="B1367" s="8"/>
      <c r="R1367" s="62"/>
      <c r="S1367" s="6"/>
      <c r="T1367" s="6"/>
      <c r="U1367" s="6"/>
      <c r="V1367" s="6"/>
      <c r="W1367" s="6"/>
      <c r="X1367" s="6"/>
      <c r="Y1367" s="6"/>
      <c r="Z1367" s="6"/>
      <c r="AA1367" s="6"/>
      <c r="AB1367" s="6"/>
      <c r="AC1367" s="6"/>
      <c r="AD1367" s="6"/>
      <c r="AE1367" s="6"/>
      <c r="AF1367" s="6"/>
      <c r="AG1367" s="6"/>
      <c r="AH1367" s="6"/>
      <c r="AI1367" s="6"/>
      <c r="AJ1367" s="6"/>
      <c r="AK1367" s="6"/>
      <c r="AL1367" s="6"/>
      <c r="AM1367" s="6"/>
      <c r="AN1367" s="6"/>
      <c r="AO1367" s="6"/>
      <c r="AP1367" s="6"/>
      <c r="AQ1367" s="6"/>
      <c r="AR1367" s="6"/>
      <c r="AS1367" s="6"/>
      <c r="AT1367" s="6"/>
      <c r="AU1367" s="6"/>
      <c r="AV1367" s="6"/>
      <c r="AW1367" s="6"/>
      <c r="AX1367" s="6"/>
      <c r="AY1367" s="6"/>
      <c r="AZ1367" s="6"/>
      <c r="BA1367" s="6"/>
      <c r="BB1367" s="6"/>
      <c r="BC1367" s="6"/>
      <c r="BD1367" s="6"/>
      <c r="BE1367" s="6"/>
      <c r="BF1367" s="6"/>
      <c r="BG1367" s="6"/>
      <c r="BH1367" s="6"/>
      <c r="BI1367" s="6"/>
      <c r="BJ1367" s="6"/>
      <c r="BK1367" s="6"/>
      <c r="BL1367" s="6"/>
      <c r="BM1367" s="6"/>
      <c r="BN1367" s="6"/>
      <c r="BO1367" s="6"/>
      <c r="BP1367" s="6"/>
      <c r="BQ1367" s="6"/>
      <c r="BR1367" s="6"/>
      <c r="BS1367" s="6"/>
      <c r="BT1367" s="6"/>
      <c r="BU1367" s="6"/>
      <c r="BV1367" s="6"/>
      <c r="BW1367" s="6"/>
    </row>
    <row r="1368" spans="1:75" s="9" customFormat="1" ht="14.25" x14ac:dyDescent="0.2">
      <c r="A1368" s="10"/>
      <c r="B1368" s="8"/>
      <c r="R1368" s="62"/>
      <c r="S1368" s="6"/>
      <c r="T1368" s="6"/>
      <c r="U1368" s="6"/>
      <c r="V1368" s="6"/>
      <c r="W1368" s="6"/>
      <c r="X1368" s="6"/>
      <c r="Y1368" s="6"/>
      <c r="Z1368" s="6"/>
      <c r="AA1368" s="6"/>
      <c r="AB1368" s="6"/>
      <c r="AC1368" s="6"/>
      <c r="AD1368" s="6"/>
      <c r="AE1368" s="6"/>
      <c r="AF1368" s="6"/>
      <c r="AG1368" s="6"/>
      <c r="AH1368" s="6"/>
      <c r="AI1368" s="6"/>
      <c r="AJ1368" s="6"/>
      <c r="AK1368" s="6"/>
      <c r="AL1368" s="6"/>
      <c r="AM1368" s="6"/>
      <c r="AN1368" s="6"/>
      <c r="AO1368" s="6"/>
      <c r="AP1368" s="6"/>
      <c r="AQ1368" s="6"/>
      <c r="AR1368" s="6"/>
      <c r="AS1368" s="6"/>
      <c r="AT1368" s="6"/>
      <c r="AU1368" s="6"/>
      <c r="AV1368" s="6"/>
      <c r="AW1368" s="6"/>
      <c r="AX1368" s="6"/>
      <c r="AY1368" s="6"/>
      <c r="AZ1368" s="6"/>
      <c r="BA1368" s="6"/>
      <c r="BB1368" s="6"/>
      <c r="BC1368" s="6"/>
      <c r="BD1368" s="6"/>
      <c r="BE1368" s="6"/>
      <c r="BF1368" s="6"/>
      <c r="BG1368" s="6"/>
      <c r="BH1368" s="6"/>
      <c r="BI1368" s="6"/>
      <c r="BJ1368" s="6"/>
      <c r="BK1368" s="6"/>
      <c r="BL1368" s="6"/>
      <c r="BM1368" s="6"/>
      <c r="BN1368" s="6"/>
      <c r="BO1368" s="6"/>
      <c r="BP1368" s="6"/>
      <c r="BQ1368" s="6"/>
      <c r="BR1368" s="6"/>
      <c r="BS1368" s="6"/>
      <c r="BT1368" s="6"/>
      <c r="BU1368" s="6"/>
      <c r="BV1368" s="6"/>
      <c r="BW1368" s="6"/>
    </row>
    <row r="1369" spans="1:75" s="9" customFormat="1" ht="14.25" x14ac:dyDescent="0.2">
      <c r="A1369" s="10"/>
      <c r="B1369" s="8"/>
      <c r="R1369" s="62"/>
      <c r="S1369" s="6"/>
      <c r="T1369" s="6"/>
      <c r="U1369" s="6"/>
      <c r="V1369" s="6"/>
      <c r="W1369" s="6"/>
      <c r="X1369" s="6"/>
      <c r="Y1369" s="6"/>
      <c r="Z1369" s="6"/>
      <c r="AA1369" s="6"/>
      <c r="AB1369" s="6"/>
      <c r="AC1369" s="6"/>
      <c r="AD1369" s="6"/>
      <c r="AE1369" s="6"/>
      <c r="AF1369" s="6"/>
      <c r="AG1369" s="6"/>
      <c r="AH1369" s="6"/>
      <c r="AI1369" s="6"/>
      <c r="AJ1369" s="6"/>
      <c r="AK1369" s="6"/>
      <c r="AL1369" s="6"/>
      <c r="AM1369" s="6"/>
      <c r="AN1369" s="6"/>
      <c r="AO1369" s="6"/>
      <c r="AP1369" s="6"/>
      <c r="AQ1369" s="6"/>
      <c r="AR1369" s="6"/>
      <c r="AS1369" s="6"/>
      <c r="AT1369" s="6"/>
      <c r="AU1369" s="6"/>
      <c r="AV1369" s="6"/>
      <c r="AW1369" s="6"/>
      <c r="AX1369" s="6"/>
      <c r="AY1369" s="6"/>
      <c r="AZ1369" s="6"/>
      <c r="BA1369" s="6"/>
      <c r="BB1369" s="6"/>
      <c r="BC1369" s="6"/>
      <c r="BD1369" s="6"/>
      <c r="BE1369" s="6"/>
      <c r="BF1369" s="6"/>
      <c r="BG1369" s="6"/>
      <c r="BH1369" s="6"/>
      <c r="BI1369" s="6"/>
      <c r="BJ1369" s="6"/>
      <c r="BK1369" s="6"/>
      <c r="BL1369" s="6"/>
      <c r="BM1369" s="6"/>
      <c r="BN1369" s="6"/>
      <c r="BO1369" s="6"/>
      <c r="BP1369" s="6"/>
      <c r="BQ1369" s="6"/>
      <c r="BR1369" s="6"/>
      <c r="BS1369" s="6"/>
      <c r="BT1369" s="6"/>
      <c r="BU1369" s="6"/>
      <c r="BV1369" s="6"/>
      <c r="BW1369" s="6"/>
    </row>
    <row r="1370" spans="1:75" s="9" customFormat="1" ht="14.25" x14ac:dyDescent="0.2">
      <c r="A1370" s="10"/>
      <c r="B1370" s="8"/>
      <c r="R1370" s="62"/>
      <c r="S1370" s="6"/>
      <c r="T1370" s="6"/>
      <c r="U1370" s="6"/>
      <c r="V1370" s="6"/>
      <c r="W1370" s="6"/>
      <c r="X1370" s="6"/>
      <c r="Y1370" s="6"/>
      <c r="Z1370" s="6"/>
      <c r="AA1370" s="6"/>
      <c r="AB1370" s="6"/>
      <c r="AC1370" s="6"/>
      <c r="AD1370" s="6"/>
      <c r="AE1370" s="6"/>
      <c r="AF1370" s="6"/>
      <c r="AG1370" s="6"/>
      <c r="AH1370" s="6"/>
      <c r="AI1370" s="6"/>
      <c r="AJ1370" s="6"/>
      <c r="AK1370" s="6"/>
      <c r="AL1370" s="6"/>
      <c r="AM1370" s="6"/>
      <c r="AN1370" s="6"/>
      <c r="AO1370" s="6"/>
      <c r="AP1370" s="6"/>
      <c r="AQ1370" s="6"/>
      <c r="AR1370" s="6"/>
      <c r="AS1370" s="6"/>
      <c r="AT1370" s="6"/>
      <c r="AU1370" s="6"/>
      <c r="AV1370" s="6"/>
      <c r="AW1370" s="6"/>
      <c r="AX1370" s="6"/>
      <c r="AY1370" s="6"/>
      <c r="AZ1370" s="6"/>
      <c r="BA1370" s="6"/>
      <c r="BB1370" s="6"/>
      <c r="BC1370" s="6"/>
      <c r="BD1370" s="6"/>
      <c r="BE1370" s="6"/>
      <c r="BF1370" s="6"/>
      <c r="BG1370" s="6"/>
      <c r="BH1370" s="6"/>
      <c r="BI1370" s="6"/>
      <c r="BJ1370" s="6"/>
      <c r="BK1370" s="6"/>
      <c r="BL1370" s="6"/>
      <c r="BM1370" s="6"/>
      <c r="BN1370" s="6"/>
      <c r="BO1370" s="6"/>
      <c r="BP1370" s="6"/>
      <c r="BQ1370" s="6"/>
      <c r="BR1370" s="6"/>
      <c r="BS1370" s="6"/>
      <c r="BT1370" s="6"/>
      <c r="BU1370" s="6"/>
      <c r="BV1370" s="6"/>
      <c r="BW1370" s="6"/>
    </row>
    <row r="1371" spans="1:75" s="9" customFormat="1" ht="14.25" x14ac:dyDescent="0.2">
      <c r="A1371" s="10"/>
      <c r="B1371" s="8"/>
      <c r="R1371" s="62"/>
      <c r="S1371" s="6"/>
      <c r="T1371" s="6"/>
      <c r="U1371" s="6"/>
      <c r="V1371" s="6"/>
      <c r="W1371" s="6"/>
      <c r="X1371" s="6"/>
      <c r="Y1371" s="6"/>
      <c r="Z1371" s="6"/>
      <c r="AA1371" s="6"/>
      <c r="AB1371" s="6"/>
      <c r="AC1371" s="6"/>
      <c r="AD1371" s="6"/>
      <c r="AE1371" s="6"/>
      <c r="AF1371" s="6"/>
      <c r="AG1371" s="6"/>
      <c r="AH1371" s="6"/>
      <c r="AI1371" s="6"/>
      <c r="AJ1371" s="6"/>
      <c r="AK1371" s="6"/>
      <c r="AL1371" s="6"/>
      <c r="AM1371" s="6"/>
      <c r="AN1371" s="6"/>
      <c r="AO1371" s="6"/>
      <c r="AP1371" s="6"/>
      <c r="AQ1371" s="6"/>
      <c r="AR1371" s="6"/>
      <c r="AS1371" s="6"/>
      <c r="AT1371" s="6"/>
      <c r="AU1371" s="6"/>
      <c r="AV1371" s="6"/>
      <c r="AW1371" s="6"/>
      <c r="AX1371" s="6"/>
      <c r="AY1371" s="6"/>
      <c r="AZ1371" s="6"/>
      <c r="BA1371" s="6"/>
      <c r="BB1371" s="6"/>
      <c r="BC1371" s="6"/>
      <c r="BD1371" s="6"/>
      <c r="BE1371" s="6"/>
      <c r="BF1371" s="6"/>
      <c r="BG1371" s="6"/>
      <c r="BH1371" s="6"/>
      <c r="BI1371" s="6"/>
      <c r="BJ1371" s="6"/>
      <c r="BK1371" s="6"/>
      <c r="BL1371" s="6"/>
      <c r="BM1371" s="6"/>
      <c r="BN1371" s="6"/>
      <c r="BO1371" s="6"/>
      <c r="BP1371" s="6"/>
      <c r="BQ1371" s="6"/>
      <c r="BR1371" s="6"/>
      <c r="BS1371" s="6"/>
      <c r="BT1371" s="6"/>
      <c r="BU1371" s="6"/>
      <c r="BV1371" s="6"/>
      <c r="BW1371" s="6"/>
    </row>
    <row r="1372" spans="1:75" s="9" customFormat="1" ht="14.25" x14ac:dyDescent="0.2">
      <c r="A1372" s="10"/>
      <c r="B1372" s="8"/>
      <c r="R1372" s="62"/>
      <c r="S1372" s="6"/>
      <c r="T1372" s="6"/>
      <c r="U1372" s="6"/>
      <c r="V1372" s="6"/>
      <c r="W1372" s="6"/>
      <c r="X1372" s="6"/>
      <c r="Y1372" s="6"/>
      <c r="Z1372" s="6"/>
      <c r="AA1372" s="6"/>
      <c r="AB1372" s="6"/>
      <c r="AC1372" s="6"/>
      <c r="AD1372" s="6"/>
      <c r="AE1372" s="6"/>
      <c r="AF1372" s="6"/>
      <c r="AG1372" s="6"/>
      <c r="AH1372" s="6"/>
      <c r="AI1372" s="6"/>
      <c r="AJ1372" s="6"/>
      <c r="AK1372" s="6"/>
      <c r="AL1372" s="6"/>
      <c r="AM1372" s="6"/>
      <c r="AN1372" s="6"/>
      <c r="AO1372" s="6"/>
      <c r="AP1372" s="6"/>
      <c r="AQ1372" s="6"/>
      <c r="AR1372" s="6"/>
      <c r="AS1372" s="6"/>
      <c r="AT1372" s="6"/>
      <c r="AU1372" s="6"/>
      <c r="AV1372" s="6"/>
      <c r="AW1372" s="6"/>
      <c r="AX1372" s="6"/>
      <c r="AY1372" s="6"/>
      <c r="AZ1372" s="6"/>
      <c r="BA1372" s="6"/>
      <c r="BB1372" s="6"/>
      <c r="BC1372" s="6"/>
      <c r="BD1372" s="6"/>
      <c r="BE1372" s="6"/>
      <c r="BF1372" s="6"/>
      <c r="BG1372" s="6"/>
      <c r="BH1372" s="6"/>
      <c r="BI1372" s="6"/>
      <c r="BJ1372" s="6"/>
      <c r="BK1372" s="6"/>
      <c r="BL1372" s="6"/>
      <c r="BM1372" s="6"/>
      <c r="BN1372" s="6"/>
      <c r="BO1372" s="6"/>
      <c r="BP1372" s="6"/>
      <c r="BQ1372" s="6"/>
      <c r="BR1372" s="6"/>
      <c r="BS1372" s="6"/>
      <c r="BT1372" s="6"/>
      <c r="BU1372" s="6"/>
      <c r="BV1372" s="6"/>
      <c r="BW1372" s="6"/>
    </row>
    <row r="1373" spans="1:75" s="9" customFormat="1" ht="14.25" x14ac:dyDescent="0.2">
      <c r="A1373" s="10"/>
      <c r="B1373" s="8"/>
      <c r="R1373" s="62"/>
      <c r="S1373" s="6"/>
      <c r="T1373" s="6"/>
      <c r="U1373" s="6"/>
      <c r="V1373" s="6"/>
      <c r="W1373" s="6"/>
      <c r="X1373" s="6"/>
      <c r="Y1373" s="6"/>
      <c r="Z1373" s="6"/>
      <c r="AA1373" s="6"/>
      <c r="AB1373" s="6"/>
      <c r="AC1373" s="6"/>
      <c r="AD1373" s="6"/>
      <c r="AE1373" s="6"/>
      <c r="AF1373" s="6"/>
      <c r="AG1373" s="6"/>
      <c r="AH1373" s="6"/>
      <c r="AI1373" s="6"/>
      <c r="AJ1373" s="6"/>
      <c r="AK1373" s="6"/>
      <c r="AL1373" s="6"/>
      <c r="AM1373" s="6"/>
      <c r="AN1373" s="6"/>
      <c r="AO1373" s="6"/>
      <c r="AP1373" s="6"/>
      <c r="AQ1373" s="6"/>
      <c r="AR1373" s="6"/>
      <c r="AS1373" s="6"/>
      <c r="AT1373" s="6"/>
      <c r="AU1373" s="6"/>
      <c r="AV1373" s="6"/>
      <c r="AW1373" s="6"/>
      <c r="AX1373" s="6"/>
      <c r="AY1373" s="6"/>
      <c r="AZ1373" s="6"/>
      <c r="BA1373" s="6"/>
      <c r="BB1373" s="6"/>
      <c r="BC1373" s="6"/>
      <c r="BD1373" s="6"/>
      <c r="BE1373" s="6"/>
      <c r="BF1373" s="6"/>
      <c r="BG1373" s="6"/>
      <c r="BH1373" s="6"/>
      <c r="BI1373" s="6"/>
      <c r="BJ1373" s="6"/>
      <c r="BK1373" s="6"/>
      <c r="BL1373" s="6"/>
      <c r="BM1373" s="6"/>
      <c r="BN1373" s="6"/>
      <c r="BO1373" s="6"/>
      <c r="BP1373" s="6"/>
      <c r="BQ1373" s="6"/>
      <c r="BR1373" s="6"/>
      <c r="BS1373" s="6"/>
      <c r="BT1373" s="6"/>
      <c r="BU1373" s="6"/>
      <c r="BV1373" s="6"/>
      <c r="BW1373" s="6"/>
    </row>
    <row r="1374" spans="1:75" s="9" customFormat="1" ht="14.25" x14ac:dyDescent="0.2">
      <c r="A1374" s="10"/>
      <c r="B1374" s="8"/>
      <c r="R1374" s="62"/>
      <c r="S1374" s="6"/>
      <c r="T1374" s="6"/>
      <c r="U1374" s="6"/>
      <c r="V1374" s="6"/>
      <c r="W1374" s="6"/>
      <c r="X1374" s="6"/>
      <c r="Y1374" s="6"/>
      <c r="Z1374" s="6"/>
      <c r="AA1374" s="6"/>
      <c r="AB1374" s="6"/>
      <c r="AC1374" s="6"/>
      <c r="AD1374" s="6"/>
      <c r="AE1374" s="6"/>
      <c r="AF1374" s="6"/>
      <c r="AG1374" s="6"/>
      <c r="AH1374" s="6"/>
      <c r="AI1374" s="6"/>
      <c r="AJ1374" s="6"/>
      <c r="AK1374" s="6"/>
      <c r="AL1374" s="6"/>
      <c r="AM1374" s="6"/>
      <c r="AN1374" s="6"/>
      <c r="AO1374" s="6"/>
      <c r="AP1374" s="6"/>
      <c r="AQ1374" s="6"/>
      <c r="AR1374" s="6"/>
      <c r="AS1374" s="6"/>
      <c r="AT1374" s="6"/>
      <c r="AU1374" s="6"/>
      <c r="AV1374" s="6"/>
      <c r="AW1374" s="6"/>
      <c r="AX1374" s="6"/>
      <c r="AY1374" s="6"/>
      <c r="AZ1374" s="6"/>
      <c r="BA1374" s="6"/>
      <c r="BB1374" s="6"/>
      <c r="BC1374" s="6"/>
      <c r="BD1374" s="6"/>
      <c r="BE1374" s="6"/>
      <c r="BF1374" s="6"/>
      <c r="BG1374" s="6"/>
      <c r="BH1374" s="6"/>
      <c r="BI1374" s="6"/>
      <c r="BJ1374" s="6"/>
      <c r="BK1374" s="6"/>
      <c r="BL1374" s="6"/>
      <c r="BM1374" s="6"/>
      <c r="BN1374" s="6"/>
      <c r="BO1374" s="6"/>
      <c r="BP1374" s="6"/>
      <c r="BQ1374" s="6"/>
      <c r="BR1374" s="6"/>
      <c r="BS1374" s="6"/>
      <c r="BT1374" s="6"/>
      <c r="BU1374" s="6"/>
      <c r="BV1374" s="6"/>
      <c r="BW1374" s="6"/>
    </row>
    <row r="1375" spans="1:75" s="9" customFormat="1" ht="14.25" x14ac:dyDescent="0.2">
      <c r="A1375" s="10"/>
      <c r="B1375" s="8"/>
      <c r="R1375" s="62"/>
      <c r="S1375" s="6"/>
      <c r="T1375" s="6"/>
      <c r="U1375" s="6"/>
      <c r="V1375" s="6"/>
      <c r="W1375" s="6"/>
      <c r="X1375" s="6"/>
      <c r="Y1375" s="6"/>
      <c r="Z1375" s="6"/>
      <c r="AA1375" s="6"/>
      <c r="AB1375" s="6"/>
      <c r="AC1375" s="6"/>
      <c r="AD1375" s="6"/>
      <c r="AE1375" s="6"/>
      <c r="AF1375" s="6"/>
      <c r="AG1375" s="6"/>
      <c r="AH1375" s="6"/>
      <c r="AI1375" s="6"/>
      <c r="AJ1375" s="6"/>
      <c r="AK1375" s="6"/>
      <c r="AL1375" s="6"/>
      <c r="AM1375" s="6"/>
      <c r="AN1375" s="6"/>
      <c r="AO1375" s="6"/>
      <c r="AP1375" s="6"/>
      <c r="AQ1375" s="6"/>
      <c r="AR1375" s="6"/>
      <c r="AS1375" s="6"/>
      <c r="AT1375" s="6"/>
      <c r="AU1375" s="6"/>
      <c r="AV1375" s="6"/>
      <c r="AW1375" s="6"/>
      <c r="AX1375" s="6"/>
      <c r="AY1375" s="6"/>
      <c r="AZ1375" s="6"/>
      <c r="BA1375" s="6"/>
      <c r="BB1375" s="6"/>
      <c r="BC1375" s="6"/>
      <c r="BD1375" s="6"/>
      <c r="BE1375" s="6"/>
      <c r="BF1375" s="6"/>
      <c r="BG1375" s="6"/>
      <c r="BH1375" s="6"/>
      <c r="BI1375" s="6"/>
      <c r="BJ1375" s="6"/>
      <c r="BK1375" s="6"/>
      <c r="BL1375" s="6"/>
      <c r="BM1375" s="6"/>
      <c r="BN1375" s="6"/>
      <c r="BO1375" s="6"/>
      <c r="BP1375" s="6"/>
      <c r="BQ1375" s="6"/>
      <c r="BR1375" s="6"/>
      <c r="BS1375" s="6"/>
      <c r="BT1375" s="6"/>
      <c r="BU1375" s="6"/>
      <c r="BV1375" s="6"/>
      <c r="BW1375" s="6"/>
    </row>
    <row r="1376" spans="1:75" s="9" customFormat="1" ht="14.25" x14ac:dyDescent="0.2">
      <c r="A1376" s="10"/>
      <c r="B1376" s="8"/>
      <c r="R1376" s="62"/>
      <c r="S1376" s="6"/>
      <c r="T1376" s="6"/>
      <c r="U1376" s="6"/>
      <c r="V1376" s="6"/>
      <c r="W1376" s="6"/>
      <c r="X1376" s="6"/>
      <c r="Y1376" s="6"/>
      <c r="Z1376" s="6"/>
      <c r="AA1376" s="6"/>
      <c r="AB1376" s="6"/>
      <c r="AC1376" s="6"/>
      <c r="AD1376" s="6"/>
      <c r="AE1376" s="6"/>
      <c r="AF1376" s="6"/>
      <c r="AG1376" s="6"/>
      <c r="AH1376" s="6"/>
      <c r="AI1376" s="6"/>
      <c r="AJ1376" s="6"/>
      <c r="AK1376" s="6"/>
      <c r="AL1376" s="6"/>
      <c r="AM1376" s="6"/>
      <c r="AN1376" s="6"/>
      <c r="AO1376" s="6"/>
      <c r="AP1376" s="6"/>
      <c r="AQ1376" s="6"/>
      <c r="AR1376" s="6"/>
      <c r="AS1376" s="6"/>
      <c r="AT1376" s="6"/>
      <c r="AU1376" s="6"/>
      <c r="AV1376" s="6"/>
      <c r="AW1376" s="6"/>
      <c r="AX1376" s="6"/>
      <c r="AY1376" s="6"/>
      <c r="AZ1376" s="6"/>
      <c r="BA1376" s="6"/>
      <c r="BB1376" s="6"/>
      <c r="BC1376" s="6"/>
      <c r="BD1376" s="6"/>
      <c r="BE1376" s="6"/>
      <c r="BF1376" s="6"/>
      <c r="BG1376" s="6"/>
      <c r="BH1376" s="6"/>
      <c r="BI1376" s="6"/>
      <c r="BJ1376" s="6"/>
      <c r="BK1376" s="6"/>
      <c r="BL1376" s="6"/>
      <c r="BM1376" s="6"/>
      <c r="BN1376" s="6"/>
      <c r="BO1376" s="6"/>
      <c r="BP1376" s="6"/>
      <c r="BQ1376" s="6"/>
      <c r="BR1376" s="6"/>
      <c r="BS1376" s="6"/>
      <c r="BT1376" s="6"/>
      <c r="BU1376" s="6"/>
      <c r="BV1376" s="6"/>
      <c r="BW1376" s="6"/>
    </row>
    <row r="1377" spans="1:75" s="9" customFormat="1" ht="14.25" x14ac:dyDescent="0.2">
      <c r="A1377" s="10"/>
      <c r="B1377" s="8"/>
      <c r="R1377" s="62"/>
      <c r="S1377" s="6"/>
      <c r="T1377" s="6"/>
      <c r="U1377" s="6"/>
      <c r="V1377" s="6"/>
      <c r="W1377" s="6"/>
      <c r="X1377" s="6"/>
      <c r="Y1377" s="6"/>
      <c r="Z1377" s="6"/>
      <c r="AA1377" s="6"/>
      <c r="AB1377" s="6"/>
      <c r="AC1377" s="6"/>
      <c r="AD1377" s="6"/>
      <c r="AE1377" s="6"/>
      <c r="AF1377" s="6"/>
      <c r="AG1377" s="6"/>
      <c r="AH1377" s="6"/>
      <c r="AI1377" s="6"/>
      <c r="AJ1377" s="6"/>
      <c r="AK1377" s="6"/>
      <c r="AL1377" s="6"/>
      <c r="AM1377" s="6"/>
      <c r="AN1377" s="6"/>
      <c r="AO1377" s="6"/>
      <c r="AP1377" s="6"/>
      <c r="AQ1377" s="6"/>
      <c r="AR1377" s="6"/>
      <c r="AS1377" s="6"/>
      <c r="AT1377" s="6"/>
      <c r="AU1377" s="6"/>
      <c r="AV1377" s="6"/>
      <c r="AW1377" s="6"/>
      <c r="AX1377" s="6"/>
      <c r="AY1377" s="6"/>
      <c r="AZ1377" s="6"/>
      <c r="BA1377" s="6"/>
      <c r="BB1377" s="6"/>
      <c r="BC1377" s="6"/>
      <c r="BD1377" s="6"/>
      <c r="BE1377" s="6"/>
      <c r="BF1377" s="6"/>
      <c r="BG1377" s="6"/>
      <c r="BH1377" s="6"/>
      <c r="BI1377" s="6"/>
      <c r="BJ1377" s="6"/>
      <c r="BK1377" s="6"/>
      <c r="BL1377" s="6"/>
      <c r="BM1377" s="6"/>
      <c r="BN1377" s="6"/>
      <c r="BO1377" s="6"/>
      <c r="BP1377" s="6"/>
      <c r="BQ1377" s="6"/>
      <c r="BR1377" s="6"/>
      <c r="BS1377" s="6"/>
      <c r="BT1377" s="6"/>
      <c r="BU1377" s="6"/>
      <c r="BV1377" s="6"/>
      <c r="BW1377" s="6"/>
    </row>
    <row r="1378" spans="1:75" s="9" customFormat="1" ht="14.25" x14ac:dyDescent="0.2">
      <c r="A1378" s="10"/>
      <c r="B1378" s="8"/>
      <c r="R1378" s="62"/>
      <c r="S1378" s="6"/>
      <c r="T1378" s="6"/>
      <c r="U1378" s="6"/>
      <c r="V1378" s="6"/>
      <c r="W1378" s="6"/>
      <c r="X1378" s="6"/>
      <c r="Y1378" s="6"/>
      <c r="Z1378" s="6"/>
      <c r="AA1378" s="6"/>
      <c r="AB1378" s="6"/>
      <c r="AC1378" s="6"/>
      <c r="AD1378" s="6"/>
      <c r="AE1378" s="6"/>
      <c r="AF1378" s="6"/>
      <c r="AG1378" s="6"/>
      <c r="AH1378" s="6"/>
      <c r="AI1378" s="6"/>
      <c r="AJ1378" s="6"/>
      <c r="AK1378" s="6"/>
      <c r="AL1378" s="6"/>
      <c r="AM1378" s="6"/>
      <c r="AN1378" s="6"/>
      <c r="AO1378" s="6"/>
      <c r="AP1378" s="6"/>
      <c r="AQ1378" s="6"/>
      <c r="AR1378" s="6"/>
      <c r="AS1378" s="6"/>
      <c r="AT1378" s="6"/>
      <c r="AU1378" s="6"/>
      <c r="AV1378" s="6"/>
      <c r="AW1378" s="6"/>
      <c r="AX1378" s="6"/>
      <c r="AY1378" s="6"/>
      <c r="AZ1378" s="6"/>
      <c r="BA1378" s="6"/>
      <c r="BB1378" s="6"/>
      <c r="BC1378" s="6"/>
      <c r="BD1378" s="6"/>
      <c r="BE1378" s="6"/>
      <c r="BF1378" s="6"/>
      <c r="BG1378" s="6"/>
      <c r="BH1378" s="6"/>
      <c r="BI1378" s="6"/>
      <c r="BJ1378" s="6"/>
      <c r="BK1378" s="6"/>
      <c r="BL1378" s="6"/>
      <c r="BM1378" s="6"/>
      <c r="BN1378" s="6"/>
      <c r="BO1378" s="6"/>
      <c r="BP1378" s="6"/>
      <c r="BQ1378" s="6"/>
      <c r="BR1378" s="6"/>
      <c r="BS1378" s="6"/>
      <c r="BT1378" s="6"/>
      <c r="BU1378" s="6"/>
      <c r="BV1378" s="6"/>
      <c r="BW1378" s="6"/>
    </row>
    <row r="1379" spans="1:75" s="9" customFormat="1" ht="14.25" x14ac:dyDescent="0.2">
      <c r="A1379" s="10"/>
      <c r="B1379" s="8"/>
      <c r="R1379" s="62"/>
      <c r="S1379" s="6"/>
      <c r="T1379" s="6"/>
      <c r="U1379" s="6"/>
      <c r="V1379" s="6"/>
      <c r="W1379" s="6"/>
      <c r="X1379" s="6"/>
      <c r="Y1379" s="6"/>
      <c r="Z1379" s="6"/>
      <c r="AA1379" s="6"/>
      <c r="AB1379" s="6"/>
      <c r="AC1379" s="6"/>
      <c r="AD1379" s="6"/>
      <c r="AE1379" s="6"/>
      <c r="AF1379" s="6"/>
      <c r="AG1379" s="6"/>
      <c r="AH1379" s="6"/>
      <c r="AI1379" s="6"/>
      <c r="AJ1379" s="6"/>
      <c r="AK1379" s="6"/>
      <c r="AL1379" s="6"/>
      <c r="AM1379" s="6"/>
      <c r="AN1379" s="6"/>
      <c r="AO1379" s="6"/>
      <c r="AP1379" s="6"/>
      <c r="AQ1379" s="6"/>
      <c r="AR1379" s="6"/>
      <c r="AS1379" s="6"/>
      <c r="AT1379" s="6"/>
      <c r="AU1379" s="6"/>
      <c r="AV1379" s="6"/>
      <c r="AW1379" s="6"/>
      <c r="AX1379" s="6"/>
      <c r="AY1379" s="6"/>
      <c r="AZ1379" s="6"/>
      <c r="BA1379" s="6"/>
      <c r="BB1379" s="6"/>
      <c r="BC1379" s="6"/>
      <c r="BD1379" s="6"/>
      <c r="BE1379" s="6"/>
      <c r="BF1379" s="6"/>
      <c r="BG1379" s="6"/>
      <c r="BH1379" s="6"/>
      <c r="BI1379" s="6"/>
      <c r="BJ1379" s="6"/>
      <c r="BK1379" s="6"/>
      <c r="BL1379" s="6"/>
      <c r="BM1379" s="6"/>
      <c r="BN1379" s="6"/>
      <c r="BO1379" s="6"/>
      <c r="BP1379" s="6"/>
      <c r="BQ1379" s="6"/>
      <c r="BR1379" s="6"/>
      <c r="BS1379" s="6"/>
      <c r="BT1379" s="6"/>
      <c r="BU1379" s="6"/>
      <c r="BV1379" s="6"/>
      <c r="BW1379" s="6"/>
    </row>
    <row r="1380" spans="1:75" s="9" customFormat="1" ht="14.25" x14ac:dyDescent="0.2">
      <c r="A1380" s="10"/>
      <c r="B1380" s="8"/>
      <c r="R1380" s="62"/>
      <c r="S1380" s="6"/>
      <c r="T1380" s="6"/>
      <c r="U1380" s="6"/>
      <c r="V1380" s="6"/>
      <c r="W1380" s="6"/>
      <c r="X1380" s="6"/>
      <c r="Y1380" s="6"/>
      <c r="Z1380" s="6"/>
      <c r="AA1380" s="6"/>
      <c r="AB1380" s="6"/>
      <c r="AC1380" s="6"/>
      <c r="AD1380" s="6"/>
      <c r="AE1380" s="6"/>
      <c r="AF1380" s="6"/>
      <c r="AG1380" s="6"/>
      <c r="AH1380" s="6"/>
      <c r="AI1380" s="6"/>
      <c r="AJ1380" s="6"/>
      <c r="AK1380" s="6"/>
      <c r="AL1380" s="6"/>
      <c r="AM1380" s="6"/>
      <c r="AN1380" s="6"/>
      <c r="AO1380" s="6"/>
      <c r="AP1380" s="6"/>
      <c r="AQ1380" s="6"/>
      <c r="AR1380" s="6"/>
      <c r="AS1380" s="6"/>
      <c r="AT1380" s="6"/>
      <c r="AU1380" s="6"/>
      <c r="AV1380" s="6"/>
      <c r="AW1380" s="6"/>
      <c r="AX1380" s="6"/>
      <c r="AY1380" s="6"/>
      <c r="AZ1380" s="6"/>
      <c r="BA1380" s="6"/>
      <c r="BB1380" s="6"/>
      <c r="BC1380" s="6"/>
      <c r="BD1380" s="6"/>
      <c r="BE1380" s="6"/>
      <c r="BF1380" s="6"/>
      <c r="BG1380" s="6"/>
      <c r="BH1380" s="6"/>
      <c r="BI1380" s="6"/>
      <c r="BJ1380" s="6"/>
      <c r="BK1380" s="6"/>
      <c r="BL1380" s="6"/>
      <c r="BM1380" s="6"/>
      <c r="BN1380" s="6"/>
      <c r="BO1380" s="6"/>
      <c r="BP1380" s="6"/>
      <c r="BQ1380" s="6"/>
      <c r="BR1380" s="6"/>
      <c r="BS1380" s="6"/>
      <c r="BT1380" s="6"/>
      <c r="BU1380" s="6"/>
      <c r="BV1380" s="6"/>
      <c r="BW1380" s="6"/>
    </row>
    <row r="1381" spans="1:75" s="9" customFormat="1" ht="14.25" x14ac:dyDescent="0.2">
      <c r="A1381" s="10"/>
      <c r="B1381" s="8"/>
      <c r="R1381" s="62"/>
      <c r="S1381" s="6"/>
      <c r="T1381" s="6"/>
      <c r="U1381" s="6"/>
      <c r="V1381" s="6"/>
      <c r="W1381" s="6"/>
      <c r="X1381" s="6"/>
      <c r="Y1381" s="6"/>
      <c r="Z1381" s="6"/>
      <c r="AA1381" s="6"/>
      <c r="AB1381" s="6"/>
      <c r="AC1381" s="6"/>
      <c r="AD1381" s="6"/>
      <c r="AE1381" s="6"/>
      <c r="AF1381" s="6"/>
      <c r="AG1381" s="6"/>
      <c r="AH1381" s="6"/>
      <c r="AI1381" s="6"/>
      <c r="AJ1381" s="6"/>
      <c r="AK1381" s="6"/>
      <c r="AL1381" s="6"/>
      <c r="AM1381" s="6"/>
      <c r="AN1381" s="6"/>
      <c r="AO1381" s="6"/>
      <c r="AP1381" s="6"/>
      <c r="AQ1381" s="6"/>
      <c r="AR1381" s="6"/>
      <c r="AS1381" s="6"/>
      <c r="AT1381" s="6"/>
      <c r="AU1381" s="6"/>
      <c r="AV1381" s="6"/>
      <c r="AW1381" s="6"/>
      <c r="AX1381" s="6"/>
      <c r="AY1381" s="6"/>
      <c r="AZ1381" s="6"/>
      <c r="BA1381" s="6"/>
      <c r="BB1381" s="6"/>
      <c r="BC1381" s="6"/>
      <c r="BD1381" s="6"/>
      <c r="BE1381" s="6"/>
      <c r="BF1381" s="6"/>
      <c r="BG1381" s="6"/>
      <c r="BH1381" s="6"/>
      <c r="BI1381" s="6"/>
      <c r="BJ1381" s="6"/>
      <c r="BK1381" s="6"/>
      <c r="BL1381" s="6"/>
      <c r="BM1381" s="6"/>
      <c r="BN1381" s="6"/>
      <c r="BO1381" s="6"/>
      <c r="BP1381" s="6"/>
      <c r="BQ1381" s="6"/>
      <c r="BR1381" s="6"/>
      <c r="BS1381" s="6"/>
      <c r="BT1381" s="6"/>
      <c r="BU1381" s="6"/>
      <c r="BV1381" s="6"/>
      <c r="BW1381" s="6"/>
    </row>
    <row r="1382" spans="1:75" s="9" customFormat="1" ht="14.25" x14ac:dyDescent="0.2">
      <c r="A1382" s="10"/>
      <c r="B1382" s="8"/>
      <c r="R1382" s="62"/>
      <c r="S1382" s="6"/>
      <c r="T1382" s="6"/>
      <c r="U1382" s="6"/>
      <c r="V1382" s="6"/>
      <c r="W1382" s="6"/>
      <c r="X1382" s="6"/>
      <c r="Y1382" s="6"/>
      <c r="Z1382" s="6"/>
      <c r="AA1382" s="6"/>
      <c r="AB1382" s="6"/>
      <c r="AC1382" s="6"/>
      <c r="AD1382" s="6"/>
      <c r="AE1382" s="6"/>
      <c r="AF1382" s="6"/>
      <c r="AG1382" s="6"/>
      <c r="AH1382" s="6"/>
      <c r="AI1382" s="6"/>
      <c r="AJ1382" s="6"/>
      <c r="AK1382" s="6"/>
      <c r="AL1382" s="6"/>
      <c r="AM1382" s="6"/>
      <c r="AN1382" s="6"/>
      <c r="AO1382" s="6"/>
      <c r="AP1382" s="6"/>
      <c r="AQ1382" s="6"/>
      <c r="AR1382" s="6"/>
      <c r="AS1382" s="6"/>
      <c r="AT1382" s="6"/>
      <c r="AU1382" s="6"/>
      <c r="AV1382" s="6"/>
      <c r="AW1382" s="6"/>
      <c r="AX1382" s="6"/>
      <c r="AY1382" s="6"/>
      <c r="AZ1382" s="6"/>
      <c r="BA1382" s="6"/>
      <c r="BB1382" s="6"/>
      <c r="BC1382" s="6"/>
      <c r="BD1382" s="6"/>
      <c r="BE1382" s="6"/>
      <c r="BF1382" s="6"/>
      <c r="BG1382" s="6"/>
      <c r="BH1382" s="6"/>
      <c r="BI1382" s="6"/>
      <c r="BJ1382" s="6"/>
      <c r="BK1382" s="6"/>
      <c r="BL1382" s="6"/>
      <c r="BM1382" s="6"/>
      <c r="BN1382" s="6"/>
      <c r="BO1382" s="6"/>
      <c r="BP1382" s="6"/>
      <c r="BQ1382" s="6"/>
      <c r="BR1382" s="6"/>
      <c r="BS1382" s="6"/>
      <c r="BT1382" s="6"/>
      <c r="BU1382" s="6"/>
      <c r="BV1382" s="6"/>
      <c r="BW1382" s="6"/>
    </row>
    <row r="1383" spans="1:75" s="9" customFormat="1" ht="14.25" x14ac:dyDescent="0.2">
      <c r="A1383" s="10"/>
      <c r="B1383" s="8"/>
      <c r="R1383" s="62"/>
      <c r="S1383" s="6"/>
      <c r="T1383" s="6"/>
      <c r="U1383" s="6"/>
      <c r="V1383" s="6"/>
      <c r="W1383" s="6"/>
      <c r="X1383" s="6"/>
      <c r="Y1383" s="6"/>
      <c r="Z1383" s="6"/>
      <c r="AA1383" s="6"/>
      <c r="AB1383" s="6"/>
      <c r="AC1383" s="6"/>
      <c r="AD1383" s="6"/>
      <c r="AE1383" s="6"/>
      <c r="AF1383" s="6"/>
      <c r="AG1383" s="6"/>
      <c r="AH1383" s="6"/>
      <c r="AI1383" s="6"/>
      <c r="AJ1383" s="6"/>
      <c r="AK1383" s="6"/>
      <c r="AL1383" s="6"/>
      <c r="AM1383" s="6"/>
      <c r="AN1383" s="6"/>
      <c r="AO1383" s="6"/>
      <c r="AP1383" s="6"/>
      <c r="AQ1383" s="6"/>
      <c r="AR1383" s="6"/>
      <c r="AS1383" s="6"/>
      <c r="AT1383" s="6"/>
      <c r="AU1383" s="6"/>
      <c r="AV1383" s="6"/>
      <c r="AW1383" s="6"/>
      <c r="AX1383" s="6"/>
      <c r="AY1383" s="6"/>
      <c r="AZ1383" s="6"/>
      <c r="BA1383" s="6"/>
      <c r="BB1383" s="6"/>
      <c r="BC1383" s="6"/>
      <c r="BD1383" s="6"/>
      <c r="BE1383" s="6"/>
      <c r="BF1383" s="6"/>
      <c r="BG1383" s="6"/>
      <c r="BH1383" s="6"/>
      <c r="BI1383" s="6"/>
      <c r="BJ1383" s="6"/>
      <c r="BK1383" s="6"/>
      <c r="BL1383" s="6"/>
      <c r="BM1383" s="6"/>
      <c r="BN1383" s="6"/>
      <c r="BO1383" s="6"/>
      <c r="BP1383" s="6"/>
      <c r="BQ1383" s="6"/>
      <c r="BR1383" s="6"/>
      <c r="BS1383" s="6"/>
      <c r="BT1383" s="6"/>
      <c r="BU1383" s="6"/>
      <c r="BV1383" s="6"/>
      <c r="BW1383" s="6"/>
    </row>
    <row r="1384" spans="1:75" s="9" customFormat="1" ht="14.25" x14ac:dyDescent="0.2">
      <c r="A1384" s="10"/>
      <c r="B1384" s="8"/>
      <c r="R1384" s="62"/>
      <c r="S1384" s="6"/>
      <c r="T1384" s="6"/>
      <c r="U1384" s="6"/>
      <c r="V1384" s="6"/>
      <c r="W1384" s="6"/>
      <c r="X1384" s="6"/>
      <c r="Y1384" s="6"/>
      <c r="Z1384" s="6"/>
      <c r="AA1384" s="6"/>
      <c r="AB1384" s="6"/>
      <c r="AC1384" s="6"/>
      <c r="AD1384" s="6"/>
      <c r="AE1384" s="6"/>
      <c r="AF1384" s="6"/>
      <c r="AG1384" s="6"/>
      <c r="AH1384" s="6"/>
      <c r="AI1384" s="6"/>
      <c r="AJ1384" s="6"/>
      <c r="AK1384" s="6"/>
      <c r="AL1384" s="6"/>
      <c r="AM1384" s="6"/>
      <c r="AN1384" s="6"/>
      <c r="AO1384" s="6"/>
      <c r="AP1384" s="6"/>
      <c r="AQ1384" s="6"/>
      <c r="AR1384" s="6"/>
      <c r="AS1384" s="6"/>
      <c r="AT1384" s="6"/>
      <c r="AU1384" s="6"/>
      <c r="AV1384" s="6"/>
      <c r="AW1384" s="6"/>
      <c r="AX1384" s="6"/>
      <c r="AY1384" s="6"/>
      <c r="AZ1384" s="6"/>
      <c r="BA1384" s="6"/>
      <c r="BB1384" s="6"/>
      <c r="BC1384" s="6"/>
      <c r="BD1384" s="6"/>
      <c r="BE1384" s="6"/>
      <c r="BF1384" s="6"/>
      <c r="BG1384" s="6"/>
      <c r="BH1384" s="6"/>
      <c r="BI1384" s="6"/>
      <c r="BJ1384" s="6"/>
      <c r="BK1384" s="6"/>
      <c r="BL1384" s="6"/>
      <c r="BM1384" s="6"/>
      <c r="BN1384" s="6"/>
      <c r="BO1384" s="6"/>
      <c r="BP1384" s="6"/>
      <c r="BQ1384" s="6"/>
      <c r="BR1384" s="6"/>
      <c r="BS1384" s="6"/>
      <c r="BT1384" s="6"/>
      <c r="BU1384" s="6"/>
      <c r="BV1384" s="6"/>
      <c r="BW1384" s="6"/>
    </row>
    <row r="1385" spans="1:75" s="9" customFormat="1" ht="14.25" x14ac:dyDescent="0.2">
      <c r="A1385" s="10"/>
      <c r="B1385" s="8"/>
      <c r="R1385" s="62"/>
      <c r="S1385" s="6"/>
      <c r="T1385" s="6"/>
      <c r="U1385" s="6"/>
      <c r="V1385" s="6"/>
      <c r="W1385" s="6"/>
      <c r="X1385" s="6"/>
      <c r="Y1385" s="6"/>
      <c r="Z1385" s="6"/>
      <c r="AA1385" s="6"/>
      <c r="AB1385" s="6"/>
      <c r="AC1385" s="6"/>
      <c r="AD1385" s="6"/>
      <c r="AE1385" s="6"/>
      <c r="AF1385" s="6"/>
      <c r="AG1385" s="6"/>
      <c r="AH1385" s="6"/>
      <c r="AI1385" s="6"/>
      <c r="AJ1385" s="6"/>
      <c r="AK1385" s="6"/>
      <c r="AL1385" s="6"/>
      <c r="AM1385" s="6"/>
      <c r="AN1385" s="6"/>
      <c r="AO1385" s="6"/>
      <c r="AP1385" s="6"/>
      <c r="AQ1385" s="6"/>
      <c r="AR1385" s="6"/>
      <c r="AS1385" s="6"/>
      <c r="AT1385" s="6"/>
      <c r="AU1385" s="6"/>
      <c r="AV1385" s="6"/>
      <c r="AW1385" s="6"/>
      <c r="AX1385" s="6"/>
      <c r="AY1385" s="6"/>
      <c r="AZ1385" s="6"/>
      <c r="BA1385" s="6"/>
      <c r="BB1385" s="6"/>
      <c r="BC1385" s="6"/>
      <c r="BD1385" s="6"/>
      <c r="BE1385" s="6"/>
      <c r="BF1385" s="6"/>
      <c r="BG1385" s="6"/>
      <c r="BH1385" s="6"/>
      <c r="BI1385" s="6"/>
      <c r="BJ1385" s="6"/>
      <c r="BK1385" s="6"/>
      <c r="BL1385" s="6"/>
      <c r="BM1385" s="6"/>
      <c r="BN1385" s="6"/>
      <c r="BO1385" s="6"/>
      <c r="BP1385" s="6"/>
      <c r="BQ1385" s="6"/>
      <c r="BR1385" s="6"/>
      <c r="BS1385" s="6"/>
      <c r="BT1385" s="6"/>
      <c r="BU1385" s="6"/>
      <c r="BV1385" s="6"/>
      <c r="BW1385" s="6"/>
    </row>
    <row r="1386" spans="1:75" s="9" customFormat="1" ht="14.25" x14ac:dyDescent="0.2">
      <c r="A1386" s="10"/>
      <c r="B1386" s="8"/>
      <c r="R1386" s="62"/>
      <c r="S1386" s="6"/>
      <c r="T1386" s="6"/>
      <c r="U1386" s="6"/>
      <c r="V1386" s="6"/>
      <c r="W1386" s="6"/>
      <c r="X1386" s="6"/>
      <c r="Y1386" s="6"/>
      <c r="Z1386" s="6"/>
      <c r="AA1386" s="6"/>
      <c r="AB1386" s="6"/>
      <c r="AC1386" s="6"/>
      <c r="AD1386" s="6"/>
      <c r="AE1386" s="6"/>
      <c r="AF1386" s="6"/>
      <c r="AG1386" s="6"/>
      <c r="AH1386" s="6"/>
      <c r="AI1386" s="6"/>
      <c r="AJ1386" s="6"/>
      <c r="AK1386" s="6"/>
      <c r="AL1386" s="6"/>
      <c r="AM1386" s="6"/>
      <c r="AN1386" s="6"/>
      <c r="AO1386" s="6"/>
      <c r="AP1386" s="6"/>
      <c r="AQ1386" s="6"/>
      <c r="AR1386" s="6"/>
      <c r="AS1386" s="6"/>
      <c r="AT1386" s="6"/>
      <c r="AU1386" s="6"/>
      <c r="AV1386" s="6"/>
      <c r="AW1386" s="6"/>
      <c r="AX1386" s="6"/>
      <c r="AY1386" s="6"/>
      <c r="AZ1386" s="6"/>
      <c r="BA1386" s="6"/>
      <c r="BB1386" s="6"/>
      <c r="BC1386" s="6"/>
      <c r="BD1386" s="6"/>
      <c r="BE1386" s="6"/>
      <c r="BF1386" s="6"/>
      <c r="BG1386" s="6"/>
      <c r="BH1386" s="6"/>
      <c r="BI1386" s="6"/>
      <c r="BJ1386" s="6"/>
      <c r="BK1386" s="6"/>
      <c r="BL1386" s="6"/>
      <c r="BM1386" s="6"/>
      <c r="BN1386" s="6"/>
      <c r="BO1386" s="6"/>
      <c r="BP1386" s="6"/>
      <c r="BQ1386" s="6"/>
      <c r="BR1386" s="6"/>
      <c r="BS1386" s="6"/>
      <c r="BT1386" s="6"/>
      <c r="BU1386" s="6"/>
      <c r="BV1386" s="6"/>
      <c r="BW1386" s="6"/>
    </row>
    <row r="1387" spans="1:75" s="9" customFormat="1" ht="14.25" x14ac:dyDescent="0.2">
      <c r="A1387" s="10"/>
      <c r="B1387" s="8"/>
      <c r="R1387" s="62"/>
      <c r="S1387" s="6"/>
      <c r="T1387" s="6"/>
      <c r="U1387" s="6"/>
      <c r="V1387" s="6"/>
      <c r="W1387" s="6"/>
      <c r="X1387" s="6"/>
      <c r="Y1387" s="6"/>
      <c r="Z1387" s="6"/>
      <c r="AA1387" s="6"/>
      <c r="AB1387" s="6"/>
      <c r="AC1387" s="6"/>
      <c r="AD1387" s="6"/>
      <c r="AE1387" s="6"/>
      <c r="AF1387" s="6"/>
      <c r="AG1387" s="6"/>
      <c r="AH1387" s="6"/>
      <c r="AI1387" s="6"/>
      <c r="AJ1387" s="6"/>
      <c r="AK1387" s="6"/>
      <c r="AL1387" s="6"/>
      <c r="AM1387" s="6"/>
      <c r="AN1387" s="6"/>
      <c r="AO1387" s="6"/>
      <c r="AP1387" s="6"/>
      <c r="AQ1387" s="6"/>
      <c r="AR1387" s="6"/>
      <c r="AS1387" s="6"/>
      <c r="AT1387" s="6"/>
      <c r="AU1387" s="6"/>
      <c r="AV1387" s="6"/>
      <c r="AW1387" s="6"/>
      <c r="AX1387" s="6"/>
      <c r="AY1387" s="6"/>
      <c r="AZ1387" s="6"/>
      <c r="BA1387" s="6"/>
      <c r="BB1387" s="6"/>
      <c r="BC1387" s="6"/>
      <c r="BD1387" s="6"/>
      <c r="BE1387" s="6"/>
      <c r="BF1387" s="6"/>
      <c r="BG1387" s="6"/>
      <c r="BH1387" s="6"/>
      <c r="BI1387" s="6"/>
      <c r="BJ1387" s="6"/>
      <c r="BK1387" s="6"/>
      <c r="BL1387" s="6"/>
      <c r="BM1387" s="6"/>
      <c r="BN1387" s="6"/>
      <c r="BO1387" s="6"/>
      <c r="BP1387" s="6"/>
      <c r="BQ1387" s="6"/>
      <c r="BR1387" s="6"/>
      <c r="BS1387" s="6"/>
      <c r="BT1387" s="6"/>
      <c r="BU1387" s="6"/>
      <c r="BV1387" s="6"/>
      <c r="BW1387" s="6"/>
    </row>
    <row r="1388" spans="1:75" s="9" customFormat="1" ht="14.25" x14ac:dyDescent="0.2">
      <c r="A1388" s="10"/>
      <c r="B1388" s="8"/>
      <c r="R1388" s="62"/>
      <c r="S1388" s="6"/>
      <c r="T1388" s="6"/>
      <c r="U1388" s="6"/>
      <c r="V1388" s="6"/>
      <c r="W1388" s="6"/>
      <c r="X1388" s="6"/>
      <c r="Y1388" s="6"/>
      <c r="Z1388" s="6"/>
      <c r="AA1388" s="6"/>
      <c r="AB1388" s="6"/>
      <c r="AC1388" s="6"/>
      <c r="AD1388" s="6"/>
      <c r="AE1388" s="6"/>
      <c r="AF1388" s="6"/>
      <c r="AG1388" s="6"/>
      <c r="AH1388" s="6"/>
      <c r="AI1388" s="6"/>
      <c r="AJ1388" s="6"/>
      <c r="AK1388" s="6"/>
      <c r="AL1388" s="6"/>
      <c r="AM1388" s="6"/>
      <c r="AN1388" s="6"/>
      <c r="AO1388" s="6"/>
      <c r="AP1388" s="6"/>
      <c r="AQ1388" s="6"/>
      <c r="AR1388" s="6"/>
      <c r="AS1388" s="6"/>
      <c r="AT1388" s="6"/>
      <c r="AU1388" s="6"/>
      <c r="AV1388" s="6"/>
      <c r="AW1388" s="6"/>
      <c r="AX1388" s="6"/>
      <c r="AY1388" s="6"/>
      <c r="AZ1388" s="6"/>
      <c r="BA1388" s="6"/>
      <c r="BB1388" s="6"/>
      <c r="BC1388" s="6"/>
      <c r="BD1388" s="6"/>
      <c r="BE1388" s="6"/>
      <c r="BF1388" s="6"/>
      <c r="BG1388" s="6"/>
      <c r="BH1388" s="6"/>
      <c r="BI1388" s="6"/>
      <c r="BJ1388" s="6"/>
      <c r="BK1388" s="6"/>
      <c r="BL1388" s="6"/>
      <c r="BM1388" s="6"/>
      <c r="BN1388" s="6"/>
      <c r="BO1388" s="6"/>
      <c r="BP1388" s="6"/>
      <c r="BQ1388" s="6"/>
      <c r="BR1388" s="6"/>
      <c r="BS1388" s="6"/>
      <c r="BT1388" s="6"/>
      <c r="BU1388" s="6"/>
      <c r="BV1388" s="6"/>
      <c r="BW1388" s="6"/>
    </row>
    <row r="1389" spans="1:75" s="9" customFormat="1" ht="14.25" x14ac:dyDescent="0.2">
      <c r="A1389" s="10"/>
      <c r="B1389" s="8"/>
      <c r="R1389" s="62"/>
      <c r="S1389" s="6"/>
      <c r="T1389" s="6"/>
      <c r="U1389" s="6"/>
      <c r="V1389" s="6"/>
      <c r="W1389" s="6"/>
      <c r="X1389" s="6"/>
      <c r="Y1389" s="6"/>
      <c r="Z1389" s="6"/>
      <c r="AA1389" s="6"/>
      <c r="AB1389" s="6"/>
      <c r="AC1389" s="6"/>
      <c r="AD1389" s="6"/>
      <c r="AE1389" s="6"/>
      <c r="AF1389" s="6"/>
      <c r="AG1389" s="6"/>
      <c r="AH1389" s="6"/>
      <c r="AI1389" s="6"/>
      <c r="AJ1389" s="6"/>
      <c r="AK1389" s="6"/>
      <c r="AL1389" s="6"/>
      <c r="AM1389" s="6"/>
      <c r="AN1389" s="6"/>
      <c r="AO1389" s="6"/>
      <c r="AP1389" s="6"/>
      <c r="AQ1389" s="6"/>
      <c r="AR1389" s="6"/>
      <c r="AS1389" s="6"/>
      <c r="AT1389" s="6"/>
      <c r="AU1389" s="6"/>
      <c r="AV1389" s="6"/>
      <c r="AW1389" s="6"/>
      <c r="AX1389" s="6"/>
      <c r="AY1389" s="6"/>
      <c r="AZ1389" s="6"/>
      <c r="BA1389" s="6"/>
      <c r="BB1389" s="6"/>
      <c r="BC1389" s="6"/>
      <c r="BD1389" s="6"/>
      <c r="BE1389" s="6"/>
      <c r="BF1389" s="6"/>
      <c r="BG1389" s="6"/>
      <c r="BH1389" s="6"/>
      <c r="BI1389" s="6"/>
      <c r="BJ1389" s="6"/>
      <c r="BK1389" s="6"/>
      <c r="BL1389" s="6"/>
      <c r="BM1389" s="6"/>
      <c r="BN1389" s="6"/>
      <c r="BO1389" s="6"/>
      <c r="BP1389" s="6"/>
      <c r="BQ1389" s="6"/>
      <c r="BR1389" s="6"/>
      <c r="BS1389" s="6"/>
      <c r="BT1389" s="6"/>
      <c r="BU1389" s="6"/>
      <c r="BV1389" s="6"/>
      <c r="BW1389" s="6"/>
    </row>
    <row r="1390" spans="1:75" s="9" customFormat="1" ht="14.25" x14ac:dyDescent="0.2">
      <c r="A1390" s="10"/>
      <c r="B1390" s="8"/>
      <c r="R1390" s="62"/>
      <c r="S1390" s="6"/>
      <c r="T1390" s="6"/>
      <c r="U1390" s="6"/>
      <c r="V1390" s="6"/>
      <c r="W1390" s="6"/>
      <c r="X1390" s="6"/>
      <c r="Y1390" s="6"/>
      <c r="Z1390" s="6"/>
      <c r="AA1390" s="6"/>
      <c r="AB1390" s="6"/>
      <c r="AC1390" s="6"/>
      <c r="AD1390" s="6"/>
      <c r="AE1390" s="6"/>
      <c r="AF1390" s="6"/>
      <c r="AG1390" s="6"/>
      <c r="AH1390" s="6"/>
      <c r="AI1390" s="6"/>
      <c r="AJ1390" s="6"/>
      <c r="AK1390" s="6"/>
      <c r="AL1390" s="6"/>
      <c r="AM1390" s="6"/>
      <c r="AN1390" s="6"/>
      <c r="AO1390" s="6"/>
      <c r="AP1390" s="6"/>
      <c r="AQ1390" s="6"/>
      <c r="AR1390" s="6"/>
      <c r="AS1390" s="6"/>
      <c r="AT1390" s="6"/>
      <c r="AU1390" s="6"/>
      <c r="AV1390" s="6"/>
      <c r="AW1390" s="6"/>
      <c r="AX1390" s="6"/>
      <c r="AY1390" s="6"/>
      <c r="AZ1390" s="6"/>
      <c r="BA1390" s="6"/>
      <c r="BB1390" s="6"/>
      <c r="BC1390" s="6"/>
      <c r="BD1390" s="6"/>
      <c r="BE1390" s="6"/>
      <c r="BF1390" s="6"/>
      <c r="BG1390" s="6"/>
      <c r="BH1390" s="6"/>
      <c r="BI1390" s="6"/>
      <c r="BJ1390" s="6"/>
      <c r="BK1390" s="6"/>
      <c r="BL1390" s="6"/>
      <c r="BM1390" s="6"/>
      <c r="BN1390" s="6"/>
      <c r="BO1390" s="6"/>
      <c r="BP1390" s="6"/>
      <c r="BQ1390" s="6"/>
      <c r="BR1390" s="6"/>
      <c r="BS1390" s="6"/>
      <c r="BT1390" s="6"/>
      <c r="BU1390" s="6"/>
      <c r="BV1390" s="6"/>
      <c r="BW1390" s="6"/>
    </row>
    <row r="1391" spans="1:75" s="9" customFormat="1" ht="14.25" x14ac:dyDescent="0.2">
      <c r="A1391" s="10"/>
      <c r="B1391" s="8"/>
      <c r="R1391" s="62"/>
      <c r="S1391" s="6"/>
      <c r="T1391" s="6"/>
      <c r="U1391" s="6"/>
      <c r="V1391" s="6"/>
      <c r="W1391" s="6"/>
      <c r="X1391" s="6"/>
      <c r="Y1391" s="6"/>
      <c r="Z1391" s="6"/>
      <c r="AA1391" s="6"/>
      <c r="AB1391" s="6"/>
      <c r="AC1391" s="6"/>
      <c r="AD1391" s="6"/>
      <c r="AE1391" s="6"/>
      <c r="AF1391" s="6"/>
      <c r="AG1391" s="6"/>
      <c r="AH1391" s="6"/>
      <c r="AI1391" s="6"/>
      <c r="AJ1391" s="6"/>
      <c r="AK1391" s="6"/>
      <c r="AL1391" s="6"/>
      <c r="AM1391" s="6"/>
      <c r="AN1391" s="6"/>
      <c r="AO1391" s="6"/>
      <c r="AP1391" s="6"/>
      <c r="AQ1391" s="6"/>
      <c r="AR1391" s="6"/>
      <c r="AS1391" s="6"/>
      <c r="AT1391" s="6"/>
      <c r="AU1391" s="6"/>
      <c r="AV1391" s="6"/>
      <c r="AW1391" s="6"/>
      <c r="AX1391" s="6"/>
      <c r="AY1391" s="6"/>
      <c r="AZ1391" s="6"/>
      <c r="BA1391" s="6"/>
      <c r="BB1391" s="6"/>
      <c r="BC1391" s="6"/>
      <c r="BD1391" s="6"/>
      <c r="BE1391" s="6"/>
      <c r="BF1391" s="6"/>
      <c r="BG1391" s="6"/>
      <c r="BH1391" s="6"/>
      <c r="BI1391" s="6"/>
      <c r="BJ1391" s="6"/>
      <c r="BK1391" s="6"/>
      <c r="BL1391" s="6"/>
      <c r="BM1391" s="6"/>
      <c r="BN1391" s="6"/>
      <c r="BO1391" s="6"/>
      <c r="BP1391" s="6"/>
      <c r="BQ1391" s="6"/>
      <c r="BR1391" s="6"/>
      <c r="BS1391" s="6"/>
      <c r="BT1391" s="6"/>
      <c r="BU1391" s="6"/>
      <c r="BV1391" s="6"/>
      <c r="BW1391" s="6"/>
    </row>
    <row r="1392" spans="1:75" s="9" customFormat="1" ht="14.25" x14ac:dyDescent="0.2">
      <c r="A1392" s="10"/>
      <c r="B1392" s="8"/>
      <c r="R1392" s="62"/>
      <c r="S1392" s="6"/>
      <c r="T1392" s="6"/>
      <c r="U1392" s="6"/>
      <c r="V1392" s="6"/>
      <c r="W1392" s="6"/>
      <c r="X1392" s="6"/>
      <c r="Y1392" s="6"/>
      <c r="Z1392" s="6"/>
      <c r="AA1392" s="6"/>
      <c r="AB1392" s="6"/>
      <c r="AC1392" s="6"/>
      <c r="AD1392" s="6"/>
      <c r="AE1392" s="6"/>
      <c r="AF1392" s="6"/>
      <c r="AG1392" s="6"/>
      <c r="AH1392" s="6"/>
      <c r="AI1392" s="6"/>
      <c r="AJ1392" s="6"/>
      <c r="AK1392" s="6"/>
      <c r="AL1392" s="6"/>
      <c r="AM1392" s="6"/>
      <c r="AN1392" s="6"/>
      <c r="AO1392" s="6"/>
      <c r="AP1392" s="6"/>
      <c r="AQ1392" s="6"/>
      <c r="AR1392" s="6"/>
      <c r="AS1392" s="6"/>
      <c r="AT1392" s="6"/>
      <c r="AU1392" s="6"/>
      <c r="AV1392" s="6"/>
      <c r="AW1392" s="6"/>
      <c r="AX1392" s="6"/>
      <c r="AY1392" s="6"/>
      <c r="AZ1392" s="6"/>
      <c r="BA1392" s="6"/>
      <c r="BB1392" s="6"/>
      <c r="BC1392" s="6"/>
      <c r="BD1392" s="6"/>
      <c r="BE1392" s="6"/>
      <c r="BF1392" s="6"/>
      <c r="BG1392" s="6"/>
      <c r="BH1392" s="6"/>
      <c r="BI1392" s="6"/>
      <c r="BJ1392" s="6"/>
      <c r="BK1392" s="6"/>
      <c r="BL1392" s="6"/>
      <c r="BM1392" s="6"/>
      <c r="BN1392" s="6"/>
      <c r="BO1392" s="6"/>
      <c r="BP1392" s="6"/>
      <c r="BQ1392" s="6"/>
      <c r="BR1392" s="6"/>
      <c r="BS1392" s="6"/>
      <c r="BT1392" s="6"/>
      <c r="BU1392" s="6"/>
      <c r="BV1392" s="6"/>
      <c r="BW1392" s="6"/>
    </row>
    <row r="1393" spans="1:75" s="9" customFormat="1" ht="14.25" x14ac:dyDescent="0.2">
      <c r="A1393" s="10"/>
      <c r="B1393" s="8"/>
      <c r="R1393" s="62"/>
      <c r="S1393" s="6"/>
      <c r="T1393" s="6"/>
      <c r="U1393" s="6"/>
      <c r="V1393" s="6"/>
      <c r="W1393" s="6"/>
      <c r="X1393" s="6"/>
      <c r="Y1393" s="6"/>
      <c r="Z1393" s="6"/>
      <c r="AA1393" s="6"/>
      <c r="AB1393" s="6"/>
      <c r="AC1393" s="6"/>
      <c r="AD1393" s="6"/>
      <c r="AE1393" s="6"/>
      <c r="AF1393" s="6"/>
      <c r="AG1393" s="6"/>
      <c r="AH1393" s="6"/>
      <c r="AI1393" s="6"/>
      <c r="AJ1393" s="6"/>
      <c r="AK1393" s="6"/>
      <c r="AL1393" s="6"/>
      <c r="AM1393" s="6"/>
      <c r="AN1393" s="6"/>
      <c r="AO1393" s="6"/>
      <c r="AP1393" s="6"/>
      <c r="AQ1393" s="6"/>
      <c r="AR1393" s="6"/>
      <c r="AS1393" s="6"/>
      <c r="AT1393" s="6"/>
      <c r="AU1393" s="6"/>
      <c r="AV1393" s="6"/>
      <c r="AW1393" s="6"/>
      <c r="AX1393" s="6"/>
      <c r="AY1393" s="6"/>
      <c r="AZ1393" s="6"/>
      <c r="BA1393" s="6"/>
      <c r="BB1393" s="6"/>
      <c r="BC1393" s="6"/>
      <c r="BD1393" s="6"/>
      <c r="BE1393" s="6"/>
      <c r="BF1393" s="6"/>
      <c r="BG1393" s="6"/>
      <c r="BH1393" s="6"/>
      <c r="BI1393" s="6"/>
      <c r="BJ1393" s="6"/>
      <c r="BK1393" s="6"/>
      <c r="BL1393" s="6"/>
      <c r="BM1393" s="6"/>
      <c r="BN1393" s="6"/>
      <c r="BO1393" s="6"/>
      <c r="BP1393" s="6"/>
      <c r="BQ1393" s="6"/>
      <c r="BR1393" s="6"/>
      <c r="BS1393" s="6"/>
      <c r="BT1393" s="6"/>
      <c r="BU1393" s="6"/>
      <c r="BV1393" s="6"/>
      <c r="BW1393" s="6"/>
    </row>
    <row r="1394" spans="1:75" s="9" customFormat="1" ht="14.25" x14ac:dyDescent="0.2">
      <c r="A1394" s="10"/>
      <c r="B1394" s="8"/>
      <c r="R1394" s="62"/>
      <c r="S1394" s="6"/>
      <c r="T1394" s="6"/>
      <c r="U1394" s="6"/>
      <c r="V1394" s="6"/>
      <c r="W1394" s="6"/>
      <c r="X1394" s="6"/>
      <c r="Y1394" s="6"/>
      <c r="Z1394" s="6"/>
      <c r="AA1394" s="6"/>
      <c r="AB1394" s="6"/>
      <c r="AC1394" s="6"/>
      <c r="AD1394" s="6"/>
      <c r="AE1394" s="6"/>
      <c r="AF1394" s="6"/>
      <c r="AG1394" s="6"/>
      <c r="AH1394" s="6"/>
      <c r="AI1394" s="6"/>
      <c r="AJ1394" s="6"/>
      <c r="AK1394" s="6"/>
      <c r="AL1394" s="6"/>
      <c r="AM1394" s="6"/>
      <c r="AN1394" s="6"/>
      <c r="AO1394" s="6"/>
      <c r="AP1394" s="6"/>
      <c r="AQ1394" s="6"/>
      <c r="AR1394" s="6"/>
      <c r="AS1394" s="6"/>
      <c r="AT1394" s="6"/>
      <c r="AU1394" s="6"/>
      <c r="AV1394" s="6"/>
      <c r="AW1394" s="6"/>
      <c r="AX1394" s="6"/>
      <c r="AY1394" s="6"/>
      <c r="AZ1394" s="6"/>
      <c r="BA1394" s="6"/>
      <c r="BB1394" s="6"/>
      <c r="BC1394" s="6"/>
      <c r="BD1394" s="6"/>
      <c r="BE1394" s="6"/>
      <c r="BF1394" s="6"/>
      <c r="BG1394" s="6"/>
      <c r="BH1394" s="6"/>
      <c r="BI1394" s="6"/>
      <c r="BJ1394" s="6"/>
      <c r="BK1394" s="6"/>
      <c r="BL1394" s="6"/>
      <c r="BM1394" s="6"/>
      <c r="BN1394" s="6"/>
      <c r="BO1394" s="6"/>
      <c r="BP1394" s="6"/>
      <c r="BQ1394" s="6"/>
      <c r="BR1394" s="6"/>
      <c r="BS1394" s="6"/>
      <c r="BT1394" s="6"/>
      <c r="BU1394" s="6"/>
      <c r="BV1394" s="6"/>
      <c r="BW1394" s="6"/>
    </row>
    <row r="1395" spans="1:75" s="9" customFormat="1" ht="14.25" x14ac:dyDescent="0.2">
      <c r="A1395" s="10"/>
      <c r="B1395" s="8"/>
      <c r="R1395" s="62"/>
      <c r="S1395" s="6"/>
      <c r="T1395" s="6"/>
      <c r="U1395" s="6"/>
      <c r="V1395" s="6"/>
      <c r="W1395" s="6"/>
      <c r="X1395" s="6"/>
      <c r="Y1395" s="6"/>
      <c r="Z1395" s="6"/>
      <c r="AA1395" s="6"/>
      <c r="AB1395" s="6"/>
      <c r="AC1395" s="6"/>
      <c r="AD1395" s="6"/>
      <c r="AE1395" s="6"/>
      <c r="AF1395" s="6"/>
      <c r="AG1395" s="6"/>
      <c r="AH1395" s="6"/>
      <c r="AI1395" s="6"/>
      <c r="AJ1395" s="6"/>
      <c r="AK1395" s="6"/>
      <c r="AL1395" s="6"/>
      <c r="AM1395" s="6"/>
      <c r="AN1395" s="6"/>
      <c r="AO1395" s="6"/>
      <c r="AP1395" s="6"/>
      <c r="AQ1395" s="6"/>
      <c r="AR1395" s="6"/>
      <c r="AS1395" s="6"/>
      <c r="AT1395" s="6"/>
      <c r="AU1395" s="6"/>
      <c r="AV1395" s="6"/>
      <c r="AW1395" s="6"/>
      <c r="AX1395" s="6"/>
      <c r="AY1395" s="6"/>
      <c r="AZ1395" s="6"/>
      <c r="BA1395" s="6"/>
      <c r="BB1395" s="6"/>
      <c r="BC1395" s="6"/>
      <c r="BD1395" s="6"/>
      <c r="BE1395" s="6"/>
      <c r="BF1395" s="6"/>
      <c r="BG1395" s="6"/>
      <c r="BH1395" s="6"/>
      <c r="BI1395" s="6"/>
      <c r="BJ1395" s="6"/>
      <c r="BK1395" s="6"/>
      <c r="BL1395" s="6"/>
      <c r="BM1395" s="6"/>
      <c r="BN1395" s="6"/>
      <c r="BO1395" s="6"/>
      <c r="BP1395" s="6"/>
      <c r="BQ1395" s="6"/>
      <c r="BR1395" s="6"/>
      <c r="BS1395" s="6"/>
      <c r="BT1395" s="6"/>
      <c r="BU1395" s="6"/>
      <c r="BV1395" s="6"/>
      <c r="BW1395" s="6"/>
    </row>
    <row r="1396" spans="1:75" s="9" customFormat="1" ht="14.25" x14ac:dyDescent="0.2">
      <c r="A1396" s="10"/>
      <c r="B1396" s="8"/>
      <c r="R1396" s="62"/>
      <c r="S1396" s="6"/>
      <c r="T1396" s="6"/>
      <c r="U1396" s="6"/>
      <c r="V1396" s="6"/>
      <c r="W1396" s="6"/>
      <c r="X1396" s="6"/>
      <c r="Y1396" s="6"/>
      <c r="Z1396" s="6"/>
      <c r="AA1396" s="6"/>
      <c r="AB1396" s="6"/>
      <c r="AC1396" s="6"/>
      <c r="AD1396" s="6"/>
      <c r="AE1396" s="6"/>
      <c r="AF1396" s="6"/>
      <c r="AG1396" s="6"/>
      <c r="AH1396" s="6"/>
      <c r="AI1396" s="6"/>
      <c r="AJ1396" s="6"/>
      <c r="AK1396" s="6"/>
      <c r="AL1396" s="6"/>
      <c r="AM1396" s="6"/>
      <c r="AN1396" s="6"/>
      <c r="AO1396" s="6"/>
      <c r="AP1396" s="6"/>
      <c r="AQ1396" s="6"/>
      <c r="AR1396" s="6"/>
      <c r="AS1396" s="6"/>
      <c r="AT1396" s="6"/>
      <c r="AU1396" s="6"/>
      <c r="AV1396" s="6"/>
      <c r="AW1396" s="6"/>
      <c r="AX1396" s="6"/>
      <c r="AY1396" s="6"/>
      <c r="AZ1396" s="6"/>
      <c r="BA1396" s="6"/>
      <c r="BB1396" s="6"/>
      <c r="BC1396" s="6"/>
      <c r="BD1396" s="6"/>
      <c r="BE1396" s="6"/>
      <c r="BF1396" s="6"/>
      <c r="BG1396" s="6"/>
      <c r="BH1396" s="6"/>
      <c r="BI1396" s="6"/>
      <c r="BJ1396" s="6"/>
      <c r="BK1396" s="6"/>
      <c r="BL1396" s="6"/>
      <c r="BM1396" s="6"/>
      <c r="BN1396" s="6"/>
      <c r="BO1396" s="6"/>
      <c r="BP1396" s="6"/>
      <c r="BQ1396" s="6"/>
      <c r="BR1396" s="6"/>
      <c r="BS1396" s="6"/>
      <c r="BT1396" s="6"/>
      <c r="BU1396" s="6"/>
      <c r="BV1396" s="6"/>
      <c r="BW1396" s="6"/>
    </row>
    <row r="1397" spans="1:75" s="9" customFormat="1" ht="14.25" x14ac:dyDescent="0.2">
      <c r="A1397" s="10"/>
      <c r="B1397" s="8"/>
      <c r="R1397" s="62"/>
      <c r="S1397" s="6"/>
      <c r="T1397" s="6"/>
      <c r="U1397" s="6"/>
      <c r="V1397" s="6"/>
      <c r="W1397" s="6"/>
      <c r="X1397" s="6"/>
      <c r="Y1397" s="6"/>
      <c r="Z1397" s="6"/>
      <c r="AA1397" s="6"/>
      <c r="AB1397" s="6"/>
      <c r="AC1397" s="6"/>
      <c r="AD1397" s="6"/>
      <c r="AE1397" s="6"/>
      <c r="AF1397" s="6"/>
      <c r="AG1397" s="6"/>
      <c r="AH1397" s="6"/>
      <c r="AI1397" s="6"/>
      <c r="AJ1397" s="6"/>
      <c r="AK1397" s="6"/>
      <c r="AL1397" s="6"/>
      <c r="AM1397" s="6"/>
      <c r="AN1397" s="6"/>
      <c r="AO1397" s="6"/>
      <c r="AP1397" s="6"/>
      <c r="AQ1397" s="6"/>
      <c r="AR1397" s="6"/>
      <c r="AS1397" s="6"/>
      <c r="AT1397" s="6"/>
      <c r="AU1397" s="6"/>
      <c r="AV1397" s="6"/>
      <c r="AW1397" s="6"/>
      <c r="AX1397" s="6"/>
      <c r="AY1397" s="6"/>
      <c r="AZ1397" s="6"/>
      <c r="BA1397" s="6"/>
      <c r="BB1397" s="6"/>
      <c r="BC1397" s="6"/>
      <c r="BD1397" s="6"/>
      <c r="BE1397" s="6"/>
      <c r="BF1397" s="6"/>
      <c r="BG1397" s="6"/>
      <c r="BH1397" s="6"/>
      <c r="BI1397" s="6"/>
      <c r="BJ1397" s="6"/>
      <c r="BK1397" s="6"/>
      <c r="BL1397" s="6"/>
      <c r="BM1397" s="6"/>
      <c r="BN1397" s="6"/>
      <c r="BO1397" s="6"/>
      <c r="BP1397" s="6"/>
      <c r="BQ1397" s="6"/>
      <c r="BR1397" s="6"/>
      <c r="BS1397" s="6"/>
      <c r="BT1397" s="6"/>
      <c r="BU1397" s="6"/>
      <c r="BV1397" s="6"/>
      <c r="BW1397" s="6"/>
    </row>
    <row r="1398" spans="1:75" s="9" customFormat="1" ht="14.25" x14ac:dyDescent="0.2">
      <c r="A1398" s="10"/>
      <c r="B1398" s="8"/>
      <c r="R1398" s="62"/>
      <c r="S1398" s="6"/>
      <c r="T1398" s="6"/>
      <c r="U1398" s="6"/>
      <c r="V1398" s="6"/>
      <c r="W1398" s="6"/>
      <c r="X1398" s="6"/>
      <c r="Y1398" s="6"/>
      <c r="Z1398" s="6"/>
      <c r="AA1398" s="6"/>
      <c r="AB1398" s="6"/>
      <c r="AC1398" s="6"/>
      <c r="AD1398" s="6"/>
      <c r="AE1398" s="6"/>
      <c r="AF1398" s="6"/>
      <c r="AG1398" s="6"/>
      <c r="AH1398" s="6"/>
      <c r="AI1398" s="6"/>
      <c r="AJ1398" s="6"/>
      <c r="AK1398" s="6"/>
      <c r="AL1398" s="6"/>
      <c r="AM1398" s="6"/>
      <c r="AN1398" s="6"/>
      <c r="AO1398" s="6"/>
      <c r="AP1398" s="6"/>
      <c r="AQ1398" s="6"/>
      <c r="AR1398" s="6"/>
      <c r="AS1398" s="6"/>
      <c r="AT1398" s="6"/>
      <c r="AU1398" s="6"/>
      <c r="AV1398" s="6"/>
      <c r="AW1398" s="6"/>
      <c r="AX1398" s="6"/>
      <c r="AY1398" s="6"/>
      <c r="AZ1398" s="6"/>
      <c r="BA1398" s="6"/>
      <c r="BB1398" s="6"/>
      <c r="BC1398" s="6"/>
      <c r="BD1398" s="6"/>
      <c r="BE1398" s="6"/>
      <c r="BF1398" s="6"/>
      <c r="BG1398" s="6"/>
      <c r="BH1398" s="6"/>
      <c r="BI1398" s="6"/>
      <c r="BJ1398" s="6"/>
      <c r="BK1398" s="6"/>
      <c r="BL1398" s="6"/>
      <c r="BM1398" s="6"/>
      <c r="BN1398" s="6"/>
      <c r="BO1398" s="6"/>
      <c r="BP1398" s="6"/>
      <c r="BQ1398" s="6"/>
      <c r="BR1398" s="6"/>
      <c r="BS1398" s="6"/>
      <c r="BT1398" s="6"/>
      <c r="BU1398" s="6"/>
      <c r="BV1398" s="6"/>
      <c r="BW1398" s="6"/>
    </row>
    <row r="1399" spans="1:75" s="9" customFormat="1" ht="14.25" x14ac:dyDescent="0.2">
      <c r="A1399" s="10"/>
      <c r="B1399" s="8"/>
      <c r="R1399" s="62"/>
      <c r="S1399" s="6"/>
      <c r="T1399" s="6"/>
      <c r="U1399" s="6"/>
      <c r="V1399" s="6"/>
      <c r="W1399" s="6"/>
      <c r="X1399" s="6"/>
      <c r="Y1399" s="6"/>
      <c r="Z1399" s="6"/>
      <c r="AA1399" s="6"/>
      <c r="AB1399" s="6"/>
      <c r="AC1399" s="6"/>
      <c r="AD1399" s="6"/>
      <c r="AE1399" s="6"/>
      <c r="AF1399" s="6"/>
      <c r="AG1399" s="6"/>
      <c r="AH1399" s="6"/>
      <c r="AI1399" s="6"/>
      <c r="AJ1399" s="6"/>
      <c r="AK1399" s="6"/>
      <c r="AL1399" s="6"/>
      <c r="AM1399" s="6"/>
      <c r="AN1399" s="6"/>
      <c r="AO1399" s="6"/>
      <c r="AP1399" s="6"/>
      <c r="AQ1399" s="6"/>
      <c r="AR1399" s="6"/>
      <c r="AS1399" s="6"/>
      <c r="AT1399" s="6"/>
      <c r="AU1399" s="6"/>
      <c r="AV1399" s="6"/>
      <c r="AW1399" s="6"/>
      <c r="AX1399" s="6"/>
      <c r="AY1399" s="6"/>
      <c r="AZ1399" s="6"/>
      <c r="BA1399" s="6"/>
      <c r="BB1399" s="6"/>
      <c r="BC1399" s="6"/>
      <c r="BD1399" s="6"/>
      <c r="BE1399" s="6"/>
      <c r="BF1399" s="6"/>
      <c r="BG1399" s="6"/>
      <c r="BH1399" s="6"/>
      <c r="BI1399" s="6"/>
      <c r="BJ1399" s="6"/>
      <c r="BK1399" s="6"/>
      <c r="BL1399" s="6"/>
      <c r="BM1399" s="6"/>
      <c r="BN1399" s="6"/>
      <c r="BO1399" s="6"/>
      <c r="BP1399" s="6"/>
      <c r="BQ1399" s="6"/>
      <c r="BR1399" s="6"/>
      <c r="BS1399" s="6"/>
      <c r="BT1399" s="6"/>
      <c r="BU1399" s="6"/>
      <c r="BV1399" s="6"/>
      <c r="BW1399" s="6"/>
    </row>
    <row r="1400" spans="1:75" s="9" customFormat="1" ht="14.25" x14ac:dyDescent="0.2">
      <c r="A1400" s="10"/>
      <c r="B1400" s="8"/>
      <c r="R1400" s="62"/>
      <c r="S1400" s="6"/>
      <c r="T1400" s="6"/>
      <c r="U1400" s="6"/>
      <c r="V1400" s="6"/>
      <c r="W1400" s="6"/>
      <c r="X1400" s="6"/>
      <c r="Y1400" s="6"/>
      <c r="Z1400" s="6"/>
      <c r="AA1400" s="6"/>
      <c r="AB1400" s="6"/>
      <c r="AC1400" s="6"/>
      <c r="AD1400" s="6"/>
      <c r="AE1400" s="6"/>
      <c r="AF1400" s="6"/>
      <c r="AG1400" s="6"/>
      <c r="AH1400" s="6"/>
      <c r="AI1400" s="6"/>
      <c r="AJ1400" s="6"/>
      <c r="AK1400" s="6"/>
      <c r="AL1400" s="6"/>
      <c r="AM1400" s="6"/>
      <c r="AN1400" s="6"/>
      <c r="AO1400" s="6"/>
      <c r="AP1400" s="6"/>
      <c r="AQ1400" s="6"/>
      <c r="AR1400" s="6"/>
      <c r="AS1400" s="6"/>
      <c r="AT1400" s="6"/>
      <c r="AU1400" s="6"/>
      <c r="AV1400" s="6"/>
      <c r="AW1400" s="6"/>
      <c r="AX1400" s="6"/>
      <c r="AY1400" s="6"/>
      <c r="AZ1400" s="6"/>
      <c r="BA1400" s="6"/>
      <c r="BB1400" s="6"/>
      <c r="BC1400" s="6"/>
      <c r="BD1400" s="6"/>
      <c r="BE1400" s="6"/>
      <c r="BF1400" s="6"/>
      <c r="BG1400" s="6"/>
      <c r="BH1400" s="6"/>
      <c r="BI1400" s="6"/>
      <c r="BJ1400" s="6"/>
      <c r="BK1400" s="6"/>
      <c r="BL1400" s="6"/>
      <c r="BM1400" s="6"/>
      <c r="BN1400" s="6"/>
      <c r="BO1400" s="6"/>
      <c r="BP1400" s="6"/>
      <c r="BQ1400" s="6"/>
      <c r="BR1400" s="6"/>
      <c r="BS1400" s="6"/>
      <c r="BT1400" s="6"/>
      <c r="BU1400" s="6"/>
      <c r="BV1400" s="6"/>
      <c r="BW1400" s="6"/>
    </row>
    <row r="1401" spans="1:75" s="9" customFormat="1" ht="14.25" x14ac:dyDescent="0.2">
      <c r="A1401" s="10"/>
      <c r="B1401" s="8"/>
      <c r="R1401" s="62"/>
      <c r="S1401" s="6"/>
      <c r="T1401" s="6"/>
      <c r="U1401" s="6"/>
      <c r="V1401" s="6"/>
      <c r="W1401" s="6"/>
      <c r="X1401" s="6"/>
      <c r="Y1401" s="6"/>
      <c r="Z1401" s="6"/>
      <c r="AA1401" s="6"/>
      <c r="AB1401" s="6"/>
      <c r="AC1401" s="6"/>
      <c r="AD1401" s="6"/>
      <c r="AE1401" s="6"/>
      <c r="AF1401" s="6"/>
      <c r="AG1401" s="6"/>
      <c r="AH1401" s="6"/>
      <c r="AI1401" s="6"/>
      <c r="AJ1401" s="6"/>
      <c r="AK1401" s="6"/>
      <c r="AL1401" s="6"/>
      <c r="AM1401" s="6"/>
      <c r="AN1401" s="6"/>
      <c r="AO1401" s="6"/>
      <c r="AP1401" s="6"/>
      <c r="AQ1401" s="6"/>
      <c r="AR1401" s="6"/>
      <c r="AS1401" s="6"/>
      <c r="AT1401" s="6"/>
      <c r="AU1401" s="6"/>
      <c r="AV1401" s="6"/>
      <c r="AW1401" s="6"/>
      <c r="AX1401" s="6"/>
      <c r="AY1401" s="6"/>
      <c r="AZ1401" s="6"/>
      <c r="BA1401" s="6"/>
      <c r="BB1401" s="6"/>
      <c r="BC1401" s="6"/>
      <c r="BD1401" s="6"/>
      <c r="BE1401" s="6"/>
      <c r="BF1401" s="6"/>
      <c r="BG1401" s="6"/>
      <c r="BH1401" s="6"/>
      <c r="BI1401" s="6"/>
      <c r="BJ1401" s="6"/>
      <c r="BK1401" s="6"/>
      <c r="BL1401" s="6"/>
      <c r="BM1401" s="6"/>
      <c r="BN1401" s="6"/>
      <c r="BO1401" s="6"/>
      <c r="BP1401" s="6"/>
      <c r="BQ1401" s="6"/>
      <c r="BR1401" s="6"/>
      <c r="BS1401" s="6"/>
      <c r="BT1401" s="6"/>
      <c r="BU1401" s="6"/>
      <c r="BV1401" s="6"/>
      <c r="BW1401" s="6"/>
    </row>
    <row r="1402" spans="1:75" s="9" customFormat="1" ht="14.25" x14ac:dyDescent="0.2">
      <c r="A1402" s="10"/>
      <c r="B1402" s="8"/>
      <c r="R1402" s="62"/>
      <c r="S1402" s="6"/>
      <c r="T1402" s="6"/>
      <c r="U1402" s="6"/>
      <c r="V1402" s="6"/>
      <c r="W1402" s="6"/>
      <c r="X1402" s="6"/>
      <c r="Y1402" s="6"/>
      <c r="Z1402" s="6"/>
      <c r="AA1402" s="6"/>
      <c r="AB1402" s="6"/>
      <c r="AC1402" s="6"/>
      <c r="AD1402" s="6"/>
      <c r="AE1402" s="6"/>
      <c r="AF1402" s="6"/>
      <c r="AG1402" s="6"/>
      <c r="AH1402" s="6"/>
      <c r="AI1402" s="6"/>
      <c r="AJ1402" s="6"/>
      <c r="AK1402" s="6"/>
      <c r="AL1402" s="6"/>
      <c r="AM1402" s="6"/>
      <c r="AN1402" s="6"/>
      <c r="AO1402" s="6"/>
      <c r="AP1402" s="6"/>
      <c r="AQ1402" s="6"/>
      <c r="AR1402" s="6"/>
      <c r="AS1402" s="6"/>
      <c r="AT1402" s="6"/>
      <c r="AU1402" s="6"/>
      <c r="AV1402" s="6"/>
      <c r="AW1402" s="6"/>
      <c r="AX1402" s="6"/>
      <c r="AY1402" s="6"/>
      <c r="AZ1402" s="6"/>
      <c r="BA1402" s="6"/>
      <c r="BB1402" s="6"/>
      <c r="BC1402" s="6"/>
      <c r="BD1402" s="6"/>
      <c r="BE1402" s="6"/>
      <c r="BF1402" s="6"/>
      <c r="BG1402" s="6"/>
      <c r="BH1402" s="6"/>
      <c r="BI1402" s="6"/>
      <c r="BJ1402" s="6"/>
      <c r="BK1402" s="6"/>
      <c r="BL1402" s="6"/>
      <c r="BM1402" s="6"/>
      <c r="BN1402" s="6"/>
      <c r="BO1402" s="6"/>
      <c r="BP1402" s="6"/>
      <c r="BQ1402" s="6"/>
      <c r="BR1402" s="6"/>
      <c r="BS1402" s="6"/>
      <c r="BT1402" s="6"/>
      <c r="BU1402" s="6"/>
      <c r="BV1402" s="6"/>
      <c r="BW1402" s="6"/>
    </row>
    <row r="1403" spans="1:75" s="9" customFormat="1" ht="14.25" x14ac:dyDescent="0.2">
      <c r="A1403" s="10"/>
      <c r="B1403" s="8"/>
      <c r="R1403" s="62"/>
      <c r="S1403" s="6"/>
      <c r="T1403" s="6"/>
      <c r="U1403" s="6"/>
      <c r="V1403" s="6"/>
      <c r="W1403" s="6"/>
      <c r="X1403" s="6"/>
      <c r="Y1403" s="6"/>
      <c r="Z1403" s="6"/>
      <c r="AA1403" s="6"/>
      <c r="AB1403" s="6"/>
      <c r="AC1403" s="6"/>
      <c r="AD1403" s="6"/>
      <c r="AE1403" s="6"/>
      <c r="AF1403" s="6"/>
      <c r="AG1403" s="6"/>
      <c r="AH1403" s="6"/>
      <c r="AI1403" s="6"/>
      <c r="AJ1403" s="6"/>
      <c r="AK1403" s="6"/>
      <c r="AL1403" s="6"/>
      <c r="AM1403" s="6"/>
      <c r="AN1403" s="6"/>
      <c r="AO1403" s="6"/>
      <c r="AP1403" s="6"/>
      <c r="AQ1403" s="6"/>
      <c r="AR1403" s="6"/>
      <c r="AS1403" s="6"/>
      <c r="AT1403" s="6"/>
      <c r="AU1403" s="6"/>
      <c r="AV1403" s="6"/>
      <c r="AW1403" s="6"/>
      <c r="AX1403" s="6"/>
      <c r="AY1403" s="6"/>
      <c r="AZ1403" s="6"/>
      <c r="BA1403" s="6"/>
      <c r="BB1403" s="6"/>
      <c r="BC1403" s="6"/>
      <c r="BD1403" s="6"/>
      <c r="BE1403" s="6"/>
      <c r="BF1403" s="6"/>
      <c r="BG1403" s="6"/>
      <c r="BH1403" s="6"/>
      <c r="BI1403" s="6"/>
      <c r="BJ1403" s="6"/>
      <c r="BK1403" s="6"/>
      <c r="BL1403" s="6"/>
      <c r="BM1403" s="6"/>
      <c r="BN1403" s="6"/>
      <c r="BO1403" s="6"/>
      <c r="BP1403" s="6"/>
      <c r="BQ1403" s="6"/>
      <c r="BR1403" s="6"/>
      <c r="BS1403" s="6"/>
      <c r="BT1403" s="6"/>
      <c r="BU1403" s="6"/>
      <c r="BV1403" s="6"/>
      <c r="BW1403" s="6"/>
    </row>
    <row r="1404" spans="1:75" s="9" customFormat="1" ht="14.25" x14ac:dyDescent="0.2">
      <c r="A1404" s="10"/>
      <c r="B1404" s="8"/>
      <c r="R1404" s="62"/>
      <c r="S1404" s="6"/>
      <c r="T1404" s="6"/>
      <c r="U1404" s="6"/>
      <c r="V1404" s="6"/>
      <c r="W1404" s="6"/>
      <c r="X1404" s="6"/>
      <c r="Y1404" s="6"/>
      <c r="Z1404" s="6"/>
      <c r="AA1404" s="6"/>
      <c r="AB1404" s="6"/>
      <c r="AC1404" s="6"/>
      <c r="AD1404" s="6"/>
      <c r="AE1404" s="6"/>
      <c r="AF1404" s="6"/>
      <c r="AG1404" s="6"/>
      <c r="AH1404" s="6"/>
      <c r="AI1404" s="6"/>
      <c r="AJ1404" s="6"/>
      <c r="AK1404" s="6"/>
      <c r="AL1404" s="6"/>
      <c r="AM1404" s="6"/>
      <c r="AN1404" s="6"/>
      <c r="AO1404" s="6"/>
      <c r="AP1404" s="6"/>
      <c r="AQ1404" s="6"/>
      <c r="AR1404" s="6"/>
      <c r="AS1404" s="6"/>
      <c r="AT1404" s="6"/>
      <c r="AU1404" s="6"/>
      <c r="AV1404" s="6"/>
      <c r="AW1404" s="6"/>
      <c r="AX1404" s="6"/>
      <c r="AY1404" s="6"/>
      <c r="AZ1404" s="6"/>
      <c r="BA1404" s="6"/>
      <c r="BB1404" s="6"/>
      <c r="BC1404" s="6"/>
      <c r="BD1404" s="6"/>
      <c r="BE1404" s="6"/>
      <c r="BF1404" s="6"/>
      <c r="BG1404" s="6"/>
      <c r="BH1404" s="6"/>
      <c r="BI1404" s="6"/>
      <c r="BJ1404" s="6"/>
      <c r="BK1404" s="6"/>
      <c r="BL1404" s="6"/>
      <c r="BM1404" s="6"/>
      <c r="BN1404" s="6"/>
      <c r="BO1404" s="6"/>
      <c r="BP1404" s="6"/>
      <c r="BQ1404" s="6"/>
      <c r="BR1404" s="6"/>
      <c r="BS1404" s="6"/>
      <c r="BT1404" s="6"/>
      <c r="BU1404" s="6"/>
      <c r="BV1404" s="6"/>
      <c r="BW1404" s="6"/>
    </row>
    <row r="1405" spans="1:75" s="9" customFormat="1" ht="14.25" x14ac:dyDescent="0.2">
      <c r="A1405" s="10"/>
      <c r="B1405" s="8"/>
      <c r="R1405" s="62"/>
      <c r="S1405" s="6"/>
      <c r="T1405" s="6"/>
      <c r="U1405" s="6"/>
      <c r="V1405" s="6"/>
      <c r="W1405" s="6"/>
      <c r="X1405" s="6"/>
      <c r="Y1405" s="6"/>
      <c r="Z1405" s="6"/>
      <c r="AA1405" s="6"/>
      <c r="AB1405" s="6"/>
      <c r="AC1405" s="6"/>
      <c r="AD1405" s="6"/>
      <c r="AE1405" s="6"/>
      <c r="AF1405" s="6"/>
      <c r="AG1405" s="6"/>
      <c r="AH1405" s="6"/>
      <c r="AI1405" s="6"/>
      <c r="AJ1405" s="6"/>
      <c r="AK1405" s="6"/>
      <c r="AL1405" s="6"/>
      <c r="AM1405" s="6"/>
      <c r="AN1405" s="6"/>
      <c r="AO1405" s="6"/>
      <c r="AP1405" s="6"/>
      <c r="AQ1405" s="6"/>
      <c r="AR1405" s="6"/>
      <c r="AS1405" s="6"/>
      <c r="AT1405" s="6"/>
      <c r="AU1405" s="6"/>
      <c r="AV1405" s="6"/>
      <c r="AW1405" s="6"/>
      <c r="AX1405" s="6"/>
      <c r="AY1405" s="6"/>
      <c r="AZ1405" s="6"/>
      <c r="BA1405" s="6"/>
      <c r="BB1405" s="6"/>
      <c r="BC1405" s="6"/>
      <c r="BD1405" s="6"/>
      <c r="BE1405" s="6"/>
      <c r="BF1405" s="6"/>
      <c r="BG1405" s="6"/>
      <c r="BH1405" s="6"/>
      <c r="BI1405" s="6"/>
      <c r="BJ1405" s="6"/>
      <c r="BK1405" s="6"/>
      <c r="BL1405" s="6"/>
      <c r="BM1405" s="6"/>
      <c r="BN1405" s="6"/>
      <c r="BO1405" s="6"/>
      <c r="BP1405" s="6"/>
      <c r="BQ1405" s="6"/>
      <c r="BR1405" s="6"/>
      <c r="BS1405" s="6"/>
      <c r="BT1405" s="6"/>
      <c r="BU1405" s="6"/>
      <c r="BV1405" s="6"/>
      <c r="BW1405" s="6"/>
    </row>
    <row r="1406" spans="1:75" s="9" customFormat="1" ht="14.25" x14ac:dyDescent="0.2">
      <c r="A1406" s="10"/>
      <c r="B1406" s="8"/>
      <c r="R1406" s="62"/>
      <c r="S1406" s="6"/>
      <c r="T1406" s="6"/>
      <c r="U1406" s="6"/>
      <c r="V1406" s="6"/>
      <c r="W1406" s="6"/>
      <c r="X1406" s="6"/>
      <c r="Y1406" s="6"/>
      <c r="Z1406" s="6"/>
      <c r="AA1406" s="6"/>
      <c r="AB1406" s="6"/>
      <c r="AC1406" s="6"/>
      <c r="AD1406" s="6"/>
      <c r="AE1406" s="6"/>
      <c r="AF1406" s="6"/>
      <c r="AG1406" s="6"/>
      <c r="AH1406" s="6"/>
      <c r="AI1406" s="6"/>
      <c r="AJ1406" s="6"/>
      <c r="AK1406" s="6"/>
      <c r="AL1406" s="6"/>
      <c r="AM1406" s="6"/>
      <c r="AN1406" s="6"/>
      <c r="AO1406" s="6"/>
      <c r="AP1406" s="6"/>
      <c r="AQ1406" s="6"/>
      <c r="AR1406" s="6"/>
      <c r="AS1406" s="6"/>
      <c r="AT1406" s="6"/>
      <c r="AU1406" s="6"/>
      <c r="AV1406" s="6"/>
      <c r="AW1406" s="6"/>
      <c r="AX1406" s="6"/>
      <c r="AY1406" s="6"/>
      <c r="AZ1406" s="6"/>
      <c r="BA1406" s="6"/>
      <c r="BB1406" s="6"/>
      <c r="BC1406" s="6"/>
      <c r="BD1406" s="6"/>
      <c r="BE1406" s="6"/>
      <c r="BF1406" s="6"/>
      <c r="BG1406" s="6"/>
      <c r="BH1406" s="6"/>
      <c r="BI1406" s="6"/>
      <c r="BJ1406" s="6"/>
      <c r="BK1406" s="6"/>
      <c r="BL1406" s="6"/>
      <c r="BM1406" s="6"/>
      <c r="BN1406" s="6"/>
      <c r="BO1406" s="6"/>
      <c r="BP1406" s="6"/>
      <c r="BQ1406" s="6"/>
      <c r="BR1406" s="6"/>
      <c r="BS1406" s="6"/>
      <c r="BT1406" s="6"/>
      <c r="BU1406" s="6"/>
      <c r="BV1406" s="6"/>
      <c r="BW1406" s="6"/>
    </row>
    <row r="1407" spans="1:75" s="9" customFormat="1" ht="14.25" x14ac:dyDescent="0.2">
      <c r="A1407" s="10"/>
      <c r="B1407" s="8"/>
      <c r="R1407" s="62"/>
      <c r="S1407" s="6"/>
      <c r="T1407" s="6"/>
      <c r="U1407" s="6"/>
      <c r="V1407" s="6"/>
      <c r="W1407" s="6"/>
      <c r="X1407" s="6"/>
      <c r="Y1407" s="6"/>
      <c r="Z1407" s="6"/>
      <c r="AA1407" s="6"/>
      <c r="AB1407" s="6"/>
      <c r="AC1407" s="6"/>
      <c r="AD1407" s="6"/>
      <c r="AE1407" s="6"/>
      <c r="AF1407" s="6"/>
      <c r="AG1407" s="6"/>
      <c r="AH1407" s="6"/>
      <c r="AI1407" s="6"/>
      <c r="AJ1407" s="6"/>
      <c r="AK1407" s="6"/>
      <c r="AL1407" s="6"/>
      <c r="AM1407" s="6"/>
      <c r="AN1407" s="6"/>
      <c r="AO1407" s="6"/>
      <c r="AP1407" s="6"/>
      <c r="AQ1407" s="6"/>
      <c r="AR1407" s="6"/>
      <c r="AS1407" s="6"/>
      <c r="AT1407" s="6"/>
      <c r="AU1407" s="6"/>
      <c r="AV1407" s="6"/>
      <c r="AW1407" s="6"/>
      <c r="AX1407" s="6"/>
      <c r="AY1407" s="6"/>
      <c r="AZ1407" s="6"/>
      <c r="BA1407" s="6"/>
      <c r="BB1407" s="6"/>
      <c r="BC1407" s="6"/>
      <c r="BD1407" s="6"/>
      <c r="BE1407" s="6"/>
      <c r="BF1407" s="6"/>
      <c r="BG1407" s="6"/>
      <c r="BH1407" s="6"/>
      <c r="BI1407" s="6"/>
      <c r="BJ1407" s="6"/>
      <c r="BK1407" s="6"/>
      <c r="BL1407" s="6"/>
      <c r="BM1407" s="6"/>
      <c r="BN1407" s="6"/>
      <c r="BO1407" s="6"/>
      <c r="BP1407" s="6"/>
      <c r="BQ1407" s="6"/>
      <c r="BR1407" s="6"/>
      <c r="BS1407" s="6"/>
      <c r="BT1407" s="6"/>
      <c r="BU1407" s="6"/>
      <c r="BV1407" s="6"/>
      <c r="BW1407" s="6"/>
    </row>
    <row r="1408" spans="1:75" s="9" customFormat="1" ht="14.25" x14ac:dyDescent="0.2">
      <c r="A1408" s="10"/>
      <c r="B1408" s="8"/>
      <c r="R1408" s="62"/>
      <c r="S1408" s="6"/>
      <c r="T1408" s="6"/>
      <c r="U1408" s="6"/>
      <c r="V1408" s="6"/>
      <c r="W1408" s="6"/>
      <c r="X1408" s="6"/>
      <c r="Y1408" s="6"/>
      <c r="Z1408" s="6"/>
      <c r="AA1408" s="6"/>
      <c r="AB1408" s="6"/>
      <c r="AC1408" s="6"/>
      <c r="AD1408" s="6"/>
      <c r="AE1408" s="6"/>
      <c r="AF1408" s="6"/>
      <c r="AG1408" s="6"/>
      <c r="AH1408" s="6"/>
      <c r="AI1408" s="6"/>
      <c r="AJ1408" s="6"/>
      <c r="AK1408" s="6"/>
      <c r="AL1408" s="6"/>
      <c r="AM1408" s="6"/>
      <c r="AN1408" s="6"/>
      <c r="AO1408" s="6"/>
      <c r="AP1408" s="6"/>
      <c r="AQ1408" s="6"/>
      <c r="AR1408" s="6"/>
      <c r="AS1408" s="6"/>
      <c r="AT1408" s="6"/>
      <c r="AU1408" s="6"/>
      <c r="AV1408" s="6"/>
      <c r="AW1408" s="6"/>
      <c r="AX1408" s="6"/>
      <c r="AY1408" s="6"/>
      <c r="AZ1408" s="6"/>
      <c r="BA1408" s="6"/>
      <c r="BB1408" s="6"/>
      <c r="BC1408" s="6"/>
      <c r="BD1408" s="6"/>
      <c r="BE1408" s="6"/>
      <c r="BF1408" s="6"/>
      <c r="BG1408" s="6"/>
      <c r="BH1408" s="6"/>
      <c r="BI1408" s="6"/>
      <c r="BJ1408" s="6"/>
      <c r="BK1408" s="6"/>
      <c r="BL1408" s="6"/>
      <c r="BM1408" s="6"/>
      <c r="BN1408" s="6"/>
      <c r="BO1408" s="6"/>
      <c r="BP1408" s="6"/>
      <c r="BQ1408" s="6"/>
      <c r="BR1408" s="6"/>
      <c r="BS1408" s="6"/>
      <c r="BT1408" s="6"/>
      <c r="BU1408" s="6"/>
      <c r="BV1408" s="6"/>
      <c r="BW1408" s="6"/>
    </row>
    <row r="1409" spans="1:75" s="9" customFormat="1" ht="14.25" x14ac:dyDescent="0.2">
      <c r="A1409" s="10"/>
      <c r="B1409" s="8"/>
      <c r="R1409" s="62"/>
      <c r="S1409" s="6"/>
      <c r="T1409" s="6"/>
      <c r="U1409" s="6"/>
      <c r="V1409" s="6"/>
      <c r="W1409" s="6"/>
      <c r="X1409" s="6"/>
      <c r="Y1409" s="6"/>
      <c r="Z1409" s="6"/>
      <c r="AA1409" s="6"/>
      <c r="AB1409" s="6"/>
      <c r="AC1409" s="6"/>
      <c r="AD1409" s="6"/>
      <c r="AE1409" s="6"/>
      <c r="AF1409" s="6"/>
      <c r="AG1409" s="6"/>
      <c r="AH1409" s="6"/>
      <c r="AI1409" s="6"/>
      <c r="AJ1409" s="6"/>
      <c r="AK1409" s="6"/>
      <c r="AL1409" s="6"/>
      <c r="AM1409" s="6"/>
      <c r="AN1409" s="6"/>
      <c r="AO1409" s="6"/>
      <c r="AP1409" s="6"/>
      <c r="AQ1409" s="6"/>
      <c r="AR1409" s="6"/>
      <c r="AS1409" s="6"/>
      <c r="AT1409" s="6"/>
      <c r="AU1409" s="6"/>
      <c r="AV1409" s="6"/>
      <c r="AW1409" s="6"/>
      <c r="AX1409" s="6"/>
      <c r="AY1409" s="6"/>
      <c r="AZ1409" s="6"/>
      <c r="BA1409" s="6"/>
      <c r="BB1409" s="6"/>
      <c r="BC1409" s="6"/>
      <c r="BD1409" s="6"/>
      <c r="BE1409" s="6"/>
      <c r="BF1409" s="6"/>
      <c r="BG1409" s="6"/>
      <c r="BH1409" s="6"/>
      <c r="BI1409" s="6"/>
      <c r="BJ1409" s="6"/>
      <c r="BK1409" s="6"/>
      <c r="BL1409" s="6"/>
      <c r="BM1409" s="6"/>
      <c r="BN1409" s="6"/>
      <c r="BO1409" s="6"/>
      <c r="BP1409" s="6"/>
      <c r="BQ1409" s="6"/>
      <c r="BR1409" s="6"/>
      <c r="BS1409" s="6"/>
      <c r="BT1409" s="6"/>
      <c r="BU1409" s="6"/>
      <c r="BV1409" s="6"/>
      <c r="BW1409" s="6"/>
    </row>
    <row r="1410" spans="1:75" s="9" customFormat="1" ht="14.25" x14ac:dyDescent="0.2">
      <c r="A1410" s="10"/>
      <c r="B1410" s="8"/>
      <c r="R1410" s="62"/>
      <c r="S1410" s="6"/>
      <c r="T1410" s="6"/>
      <c r="U1410" s="6"/>
      <c r="V1410" s="6"/>
      <c r="W1410" s="6"/>
      <c r="X1410" s="6"/>
      <c r="Y1410" s="6"/>
      <c r="Z1410" s="6"/>
      <c r="AA1410" s="6"/>
      <c r="AB1410" s="6"/>
      <c r="AC1410" s="6"/>
      <c r="AD1410" s="6"/>
      <c r="AE1410" s="6"/>
      <c r="AF1410" s="6"/>
      <c r="AG1410" s="6"/>
      <c r="AH1410" s="6"/>
      <c r="AI1410" s="6"/>
      <c r="AJ1410" s="6"/>
      <c r="AK1410" s="6"/>
      <c r="AL1410" s="6"/>
      <c r="AM1410" s="6"/>
      <c r="AN1410" s="6"/>
      <c r="AO1410" s="6"/>
      <c r="AP1410" s="6"/>
      <c r="AQ1410" s="6"/>
      <c r="AR1410" s="6"/>
      <c r="AS1410" s="6"/>
      <c r="AT1410" s="6"/>
      <c r="AU1410" s="6"/>
      <c r="AV1410" s="6"/>
      <c r="AW1410" s="6"/>
      <c r="AX1410" s="6"/>
      <c r="AY1410" s="6"/>
      <c r="AZ1410" s="6"/>
      <c r="BA1410" s="6"/>
      <c r="BB1410" s="6"/>
      <c r="BC1410" s="6"/>
      <c r="BD1410" s="6"/>
      <c r="BE1410" s="6"/>
      <c r="BF1410" s="6"/>
      <c r="BG1410" s="6"/>
      <c r="BH1410" s="6"/>
      <c r="BI1410" s="6"/>
      <c r="BJ1410" s="6"/>
      <c r="BK1410" s="6"/>
      <c r="BL1410" s="6"/>
      <c r="BM1410" s="6"/>
      <c r="BN1410" s="6"/>
      <c r="BO1410" s="6"/>
      <c r="BP1410" s="6"/>
      <c r="BQ1410" s="6"/>
      <c r="BR1410" s="6"/>
      <c r="BS1410" s="6"/>
      <c r="BT1410" s="6"/>
      <c r="BU1410" s="6"/>
      <c r="BV1410" s="6"/>
      <c r="BW1410" s="6"/>
    </row>
    <row r="1411" spans="1:75" s="9" customFormat="1" ht="14.25" x14ac:dyDescent="0.2">
      <c r="A1411" s="10"/>
      <c r="B1411" s="8"/>
      <c r="R1411" s="62"/>
      <c r="S1411" s="6"/>
      <c r="T1411" s="6"/>
      <c r="U1411" s="6"/>
      <c r="V1411" s="6"/>
      <c r="W1411" s="6"/>
      <c r="X1411" s="6"/>
      <c r="Y1411" s="6"/>
      <c r="Z1411" s="6"/>
      <c r="AA1411" s="6"/>
      <c r="AB1411" s="6"/>
      <c r="AC1411" s="6"/>
      <c r="AD1411" s="6"/>
      <c r="AE1411" s="6"/>
      <c r="AF1411" s="6"/>
      <c r="AG1411" s="6"/>
      <c r="AH1411" s="6"/>
      <c r="AI1411" s="6"/>
      <c r="AJ1411" s="6"/>
      <c r="AK1411" s="6"/>
      <c r="AL1411" s="6"/>
      <c r="AM1411" s="6"/>
      <c r="AN1411" s="6"/>
      <c r="AO1411" s="6"/>
      <c r="AP1411" s="6"/>
      <c r="AQ1411" s="6"/>
      <c r="AR1411" s="6"/>
      <c r="AS1411" s="6"/>
      <c r="AT1411" s="6"/>
      <c r="AU1411" s="6"/>
      <c r="AV1411" s="6"/>
      <c r="AW1411" s="6"/>
      <c r="AX1411" s="6"/>
      <c r="AY1411" s="6"/>
      <c r="AZ1411" s="6"/>
      <c r="BA1411" s="6"/>
      <c r="BB1411" s="6"/>
      <c r="BC1411" s="6"/>
      <c r="BD1411" s="6"/>
      <c r="BE1411" s="6"/>
      <c r="BF1411" s="6"/>
      <c r="BG1411" s="6"/>
      <c r="BH1411" s="6"/>
      <c r="BI1411" s="6"/>
      <c r="BJ1411" s="6"/>
      <c r="BK1411" s="6"/>
      <c r="BL1411" s="6"/>
      <c r="BM1411" s="6"/>
      <c r="BN1411" s="6"/>
      <c r="BO1411" s="6"/>
      <c r="BP1411" s="6"/>
      <c r="BQ1411" s="6"/>
      <c r="BR1411" s="6"/>
      <c r="BS1411" s="6"/>
      <c r="BT1411" s="6"/>
      <c r="BU1411" s="6"/>
      <c r="BV1411" s="6"/>
      <c r="BW1411" s="6"/>
    </row>
    <row r="1412" spans="1:75" s="9" customFormat="1" ht="14.25" x14ac:dyDescent="0.2">
      <c r="A1412" s="10"/>
      <c r="B1412" s="8"/>
      <c r="R1412" s="62"/>
      <c r="S1412" s="6"/>
      <c r="T1412" s="6"/>
      <c r="U1412" s="6"/>
      <c r="V1412" s="6"/>
      <c r="W1412" s="6"/>
      <c r="X1412" s="6"/>
      <c r="Y1412" s="6"/>
      <c r="Z1412" s="6"/>
      <c r="AA1412" s="6"/>
      <c r="AB1412" s="6"/>
      <c r="AC1412" s="6"/>
      <c r="AD1412" s="6"/>
      <c r="AE1412" s="6"/>
      <c r="AF1412" s="6"/>
      <c r="AG1412" s="6"/>
      <c r="AH1412" s="6"/>
      <c r="AI1412" s="6"/>
      <c r="AJ1412" s="6"/>
      <c r="AK1412" s="6"/>
      <c r="AL1412" s="6"/>
      <c r="AM1412" s="6"/>
      <c r="AN1412" s="6"/>
      <c r="AO1412" s="6"/>
      <c r="AP1412" s="6"/>
      <c r="AQ1412" s="6"/>
      <c r="AR1412" s="6"/>
      <c r="AS1412" s="6"/>
      <c r="AT1412" s="6"/>
      <c r="AU1412" s="6"/>
      <c r="AV1412" s="6"/>
      <c r="AW1412" s="6"/>
      <c r="AX1412" s="6"/>
      <c r="AY1412" s="6"/>
      <c r="AZ1412" s="6"/>
      <c r="BA1412" s="6"/>
      <c r="BB1412" s="6"/>
      <c r="BC1412" s="6"/>
      <c r="BD1412" s="6"/>
      <c r="BE1412" s="6"/>
      <c r="BF1412" s="6"/>
      <c r="BG1412" s="6"/>
      <c r="BH1412" s="6"/>
      <c r="BI1412" s="6"/>
      <c r="BJ1412" s="6"/>
      <c r="BK1412" s="6"/>
      <c r="BL1412" s="6"/>
      <c r="BM1412" s="6"/>
      <c r="BN1412" s="6"/>
      <c r="BO1412" s="6"/>
      <c r="BP1412" s="6"/>
      <c r="BQ1412" s="6"/>
      <c r="BR1412" s="6"/>
      <c r="BS1412" s="6"/>
      <c r="BT1412" s="6"/>
      <c r="BU1412" s="6"/>
      <c r="BV1412" s="6"/>
      <c r="BW1412" s="6"/>
    </row>
    <row r="1413" spans="1:75" s="9" customFormat="1" ht="14.25" x14ac:dyDescent="0.2">
      <c r="A1413" s="10"/>
      <c r="B1413" s="8"/>
      <c r="R1413" s="62"/>
      <c r="S1413" s="6"/>
      <c r="T1413" s="6"/>
      <c r="U1413" s="6"/>
      <c r="V1413" s="6"/>
      <c r="W1413" s="6"/>
      <c r="X1413" s="6"/>
      <c r="Y1413" s="6"/>
      <c r="Z1413" s="6"/>
      <c r="AA1413" s="6"/>
      <c r="AB1413" s="6"/>
      <c r="AC1413" s="6"/>
      <c r="AD1413" s="6"/>
      <c r="AE1413" s="6"/>
      <c r="AF1413" s="6"/>
      <c r="AG1413" s="6"/>
      <c r="AH1413" s="6"/>
      <c r="AI1413" s="6"/>
      <c r="AJ1413" s="6"/>
      <c r="AK1413" s="6"/>
      <c r="AL1413" s="6"/>
      <c r="AM1413" s="6"/>
      <c r="AN1413" s="6"/>
      <c r="AO1413" s="6"/>
      <c r="AP1413" s="6"/>
      <c r="AQ1413" s="6"/>
      <c r="AR1413" s="6"/>
      <c r="AS1413" s="6"/>
      <c r="AT1413" s="6"/>
      <c r="AU1413" s="6"/>
      <c r="AV1413" s="6"/>
      <c r="AW1413" s="6"/>
      <c r="AX1413" s="6"/>
      <c r="AY1413" s="6"/>
      <c r="AZ1413" s="6"/>
      <c r="BA1413" s="6"/>
      <c r="BB1413" s="6"/>
      <c r="BC1413" s="6"/>
      <c r="BD1413" s="6"/>
      <c r="BE1413" s="6"/>
      <c r="BF1413" s="6"/>
      <c r="BG1413" s="6"/>
      <c r="BH1413" s="6"/>
      <c r="BI1413" s="6"/>
      <c r="BJ1413" s="6"/>
      <c r="BK1413" s="6"/>
      <c r="BL1413" s="6"/>
      <c r="BM1413" s="6"/>
      <c r="BN1413" s="6"/>
      <c r="BO1413" s="6"/>
      <c r="BP1413" s="6"/>
      <c r="BQ1413" s="6"/>
      <c r="BR1413" s="6"/>
      <c r="BS1413" s="6"/>
      <c r="BT1413" s="6"/>
      <c r="BU1413" s="6"/>
      <c r="BV1413" s="6"/>
      <c r="BW1413" s="6"/>
    </row>
    <row r="1414" spans="1:75" s="9" customFormat="1" ht="14.25" x14ac:dyDescent="0.2">
      <c r="A1414" s="10"/>
      <c r="B1414" s="8"/>
      <c r="R1414" s="62"/>
      <c r="S1414" s="6"/>
      <c r="T1414" s="6"/>
      <c r="U1414" s="6"/>
      <c r="V1414" s="6"/>
      <c r="W1414" s="6"/>
      <c r="X1414" s="6"/>
      <c r="Y1414" s="6"/>
      <c r="Z1414" s="6"/>
      <c r="AA1414" s="6"/>
      <c r="AB1414" s="6"/>
      <c r="AC1414" s="6"/>
      <c r="AD1414" s="6"/>
      <c r="AE1414" s="6"/>
      <c r="AF1414" s="6"/>
      <c r="AG1414" s="6"/>
      <c r="AH1414" s="6"/>
      <c r="AI1414" s="6"/>
      <c r="AJ1414" s="6"/>
      <c r="AK1414" s="6"/>
      <c r="AL1414" s="6"/>
      <c r="AM1414" s="6"/>
      <c r="AN1414" s="6"/>
      <c r="AO1414" s="6"/>
      <c r="AP1414" s="6"/>
      <c r="AQ1414" s="6"/>
      <c r="AR1414" s="6"/>
      <c r="AS1414" s="6"/>
      <c r="AT1414" s="6"/>
      <c r="AU1414" s="6"/>
      <c r="AV1414" s="6"/>
      <c r="AW1414" s="6"/>
      <c r="AX1414" s="6"/>
      <c r="AY1414" s="6"/>
      <c r="AZ1414" s="6"/>
      <c r="BA1414" s="6"/>
      <c r="BB1414" s="6"/>
      <c r="BC1414" s="6"/>
      <c r="BD1414" s="6"/>
      <c r="BE1414" s="6"/>
      <c r="BF1414" s="6"/>
      <c r="BG1414" s="6"/>
      <c r="BH1414" s="6"/>
      <c r="BI1414" s="6"/>
      <c r="BJ1414" s="6"/>
      <c r="BK1414" s="6"/>
      <c r="BL1414" s="6"/>
      <c r="BM1414" s="6"/>
      <c r="BN1414" s="6"/>
      <c r="BO1414" s="6"/>
      <c r="BP1414" s="6"/>
      <c r="BQ1414" s="6"/>
      <c r="BR1414" s="6"/>
      <c r="BS1414" s="6"/>
      <c r="BT1414" s="6"/>
      <c r="BU1414" s="6"/>
      <c r="BV1414" s="6"/>
      <c r="BW1414" s="6"/>
    </row>
    <row r="1415" spans="1:75" s="9" customFormat="1" ht="14.25" x14ac:dyDescent="0.2">
      <c r="A1415" s="10"/>
      <c r="B1415" s="8"/>
      <c r="R1415" s="62"/>
      <c r="S1415" s="6"/>
      <c r="T1415" s="6"/>
      <c r="U1415" s="6"/>
      <c r="V1415" s="6"/>
      <c r="W1415" s="6"/>
      <c r="X1415" s="6"/>
      <c r="Y1415" s="6"/>
      <c r="Z1415" s="6"/>
      <c r="AA1415" s="6"/>
      <c r="AB1415" s="6"/>
      <c r="AC1415" s="6"/>
      <c r="AD1415" s="6"/>
      <c r="AE1415" s="6"/>
      <c r="AF1415" s="6"/>
      <c r="AG1415" s="6"/>
      <c r="AH1415" s="6"/>
      <c r="AI1415" s="6"/>
      <c r="AJ1415" s="6"/>
      <c r="AK1415" s="6"/>
      <c r="AL1415" s="6"/>
      <c r="AM1415" s="6"/>
      <c r="AN1415" s="6"/>
      <c r="AO1415" s="6"/>
      <c r="AP1415" s="6"/>
      <c r="AQ1415" s="6"/>
      <c r="AR1415" s="6"/>
      <c r="AS1415" s="6"/>
      <c r="AT1415" s="6"/>
      <c r="AU1415" s="6"/>
      <c r="AV1415" s="6"/>
      <c r="AW1415" s="6"/>
      <c r="AX1415" s="6"/>
      <c r="AY1415" s="6"/>
      <c r="AZ1415" s="6"/>
      <c r="BA1415" s="6"/>
      <c r="BB1415" s="6"/>
      <c r="BC1415" s="6"/>
      <c r="BD1415" s="6"/>
      <c r="BE1415" s="6"/>
      <c r="BF1415" s="6"/>
      <c r="BG1415" s="6"/>
      <c r="BH1415" s="6"/>
      <c r="BI1415" s="6"/>
      <c r="BJ1415" s="6"/>
      <c r="BK1415" s="6"/>
      <c r="BL1415" s="6"/>
      <c r="BM1415" s="6"/>
      <c r="BN1415" s="6"/>
      <c r="BO1415" s="6"/>
      <c r="BP1415" s="6"/>
      <c r="BQ1415" s="6"/>
      <c r="BR1415" s="6"/>
      <c r="BS1415" s="6"/>
      <c r="BT1415" s="6"/>
      <c r="BU1415" s="6"/>
      <c r="BV1415" s="6"/>
      <c r="BW1415" s="6"/>
    </row>
    <row r="1416" spans="1:75" s="9" customFormat="1" ht="14.25" x14ac:dyDescent="0.2">
      <c r="A1416" s="10"/>
      <c r="B1416" s="8"/>
      <c r="R1416" s="62"/>
      <c r="S1416" s="6"/>
      <c r="T1416" s="6"/>
      <c r="U1416" s="6"/>
      <c r="V1416" s="6"/>
      <c r="W1416" s="6"/>
      <c r="X1416" s="6"/>
      <c r="Y1416" s="6"/>
      <c r="Z1416" s="6"/>
      <c r="AA1416" s="6"/>
      <c r="AB1416" s="6"/>
      <c r="AC1416" s="6"/>
      <c r="AD1416" s="6"/>
      <c r="AE1416" s="6"/>
      <c r="AF1416" s="6"/>
      <c r="AG1416" s="6"/>
      <c r="AH1416" s="6"/>
      <c r="AI1416" s="6"/>
      <c r="AJ1416" s="6"/>
      <c r="AK1416" s="6"/>
      <c r="AL1416" s="6"/>
      <c r="AM1416" s="6"/>
      <c r="AN1416" s="6"/>
      <c r="AO1416" s="6"/>
      <c r="AP1416" s="6"/>
      <c r="AQ1416" s="6"/>
      <c r="AR1416" s="6"/>
      <c r="AS1416" s="6"/>
      <c r="AT1416" s="6"/>
      <c r="AU1416" s="6"/>
      <c r="AV1416" s="6"/>
      <c r="AW1416" s="6"/>
      <c r="AX1416" s="6"/>
      <c r="AY1416" s="6"/>
      <c r="AZ1416" s="6"/>
      <c r="BA1416" s="6"/>
      <c r="BB1416" s="6"/>
      <c r="BC1416" s="6"/>
      <c r="BD1416" s="6"/>
      <c r="BE1416" s="6"/>
      <c r="BF1416" s="6"/>
      <c r="BG1416" s="6"/>
      <c r="BH1416" s="6"/>
      <c r="BI1416" s="6"/>
      <c r="BJ1416" s="6"/>
      <c r="BK1416" s="6"/>
      <c r="BL1416" s="6"/>
      <c r="BM1416" s="6"/>
      <c r="BN1416" s="6"/>
      <c r="BO1416" s="6"/>
      <c r="BP1416" s="6"/>
      <c r="BQ1416" s="6"/>
      <c r="BR1416" s="6"/>
      <c r="BS1416" s="6"/>
      <c r="BT1416" s="6"/>
      <c r="BU1416" s="6"/>
      <c r="BV1416" s="6"/>
      <c r="BW1416" s="6"/>
    </row>
    <row r="1417" spans="1:75" s="9" customFormat="1" ht="14.25" x14ac:dyDescent="0.2">
      <c r="A1417" s="10"/>
      <c r="B1417" s="8"/>
      <c r="R1417" s="62"/>
      <c r="S1417" s="6"/>
      <c r="T1417" s="6"/>
      <c r="U1417" s="6"/>
      <c r="V1417" s="6"/>
      <c r="W1417" s="6"/>
      <c r="X1417" s="6"/>
      <c r="Y1417" s="6"/>
      <c r="Z1417" s="6"/>
      <c r="AA1417" s="6"/>
      <c r="AB1417" s="6"/>
      <c r="AC1417" s="6"/>
      <c r="AD1417" s="6"/>
      <c r="AE1417" s="6"/>
      <c r="AF1417" s="6"/>
      <c r="AG1417" s="6"/>
      <c r="AH1417" s="6"/>
      <c r="AI1417" s="6"/>
      <c r="AJ1417" s="6"/>
      <c r="AK1417" s="6"/>
      <c r="AL1417" s="6"/>
      <c r="AM1417" s="6"/>
      <c r="AN1417" s="6"/>
      <c r="AO1417" s="6"/>
      <c r="AP1417" s="6"/>
      <c r="AQ1417" s="6"/>
      <c r="AR1417" s="6"/>
      <c r="AS1417" s="6"/>
      <c r="AT1417" s="6"/>
      <c r="AU1417" s="6"/>
      <c r="AV1417" s="6"/>
      <c r="AW1417" s="6"/>
      <c r="AX1417" s="6"/>
      <c r="AY1417" s="6"/>
      <c r="AZ1417" s="6"/>
      <c r="BA1417" s="6"/>
      <c r="BB1417" s="6"/>
      <c r="BC1417" s="6"/>
      <c r="BD1417" s="6"/>
      <c r="BE1417" s="6"/>
      <c r="BF1417" s="6"/>
      <c r="BG1417" s="6"/>
      <c r="BH1417" s="6"/>
      <c r="BI1417" s="6"/>
      <c r="BJ1417" s="6"/>
      <c r="BK1417" s="6"/>
      <c r="BL1417" s="6"/>
      <c r="BM1417" s="6"/>
      <c r="BN1417" s="6"/>
      <c r="BO1417" s="6"/>
      <c r="BP1417" s="6"/>
      <c r="BQ1417" s="6"/>
      <c r="BR1417" s="6"/>
      <c r="BS1417" s="6"/>
      <c r="BT1417" s="6"/>
      <c r="BU1417" s="6"/>
      <c r="BV1417" s="6"/>
      <c r="BW1417" s="6"/>
    </row>
    <row r="1418" spans="1:75" s="9" customFormat="1" ht="14.25" x14ac:dyDescent="0.2">
      <c r="A1418" s="10"/>
      <c r="B1418" s="8"/>
      <c r="R1418" s="62"/>
      <c r="S1418" s="6"/>
      <c r="T1418" s="6"/>
      <c r="U1418" s="6"/>
      <c r="V1418" s="6"/>
      <c r="W1418" s="6"/>
      <c r="X1418" s="6"/>
      <c r="Y1418" s="6"/>
      <c r="Z1418" s="6"/>
      <c r="AA1418" s="6"/>
      <c r="AB1418" s="6"/>
      <c r="AC1418" s="6"/>
      <c r="AD1418" s="6"/>
      <c r="AE1418" s="6"/>
      <c r="AF1418" s="6"/>
      <c r="AG1418" s="6"/>
      <c r="AH1418" s="6"/>
      <c r="AI1418" s="6"/>
      <c r="AJ1418" s="6"/>
      <c r="AK1418" s="6"/>
      <c r="AL1418" s="6"/>
      <c r="AM1418" s="6"/>
      <c r="AN1418" s="6"/>
      <c r="AO1418" s="6"/>
      <c r="AP1418" s="6"/>
      <c r="AQ1418" s="6"/>
      <c r="AR1418" s="6"/>
      <c r="AS1418" s="6"/>
      <c r="AT1418" s="6"/>
      <c r="AU1418" s="6"/>
      <c r="AV1418" s="6"/>
      <c r="AW1418" s="6"/>
      <c r="AX1418" s="6"/>
      <c r="AY1418" s="6"/>
      <c r="AZ1418" s="6"/>
      <c r="BA1418" s="6"/>
      <c r="BB1418" s="6"/>
      <c r="BC1418" s="6"/>
      <c r="BD1418" s="6"/>
      <c r="BE1418" s="6"/>
      <c r="BF1418" s="6"/>
      <c r="BG1418" s="6"/>
      <c r="BH1418" s="6"/>
      <c r="BI1418" s="6"/>
      <c r="BJ1418" s="6"/>
      <c r="BK1418" s="6"/>
      <c r="BL1418" s="6"/>
      <c r="BM1418" s="6"/>
      <c r="BN1418" s="6"/>
      <c r="BO1418" s="6"/>
      <c r="BP1418" s="6"/>
      <c r="BQ1418" s="6"/>
      <c r="BR1418" s="6"/>
      <c r="BS1418" s="6"/>
      <c r="BT1418" s="6"/>
      <c r="BU1418" s="6"/>
      <c r="BV1418" s="6"/>
      <c r="BW1418" s="6"/>
    </row>
    <row r="1419" spans="1:75" s="9" customFormat="1" ht="14.25" x14ac:dyDescent="0.2">
      <c r="A1419" s="10"/>
      <c r="B1419" s="8"/>
      <c r="R1419" s="62"/>
      <c r="S1419" s="6"/>
      <c r="T1419" s="6"/>
      <c r="U1419" s="6"/>
      <c r="V1419" s="6"/>
      <c r="W1419" s="6"/>
      <c r="X1419" s="6"/>
      <c r="Y1419" s="6"/>
      <c r="Z1419" s="6"/>
      <c r="AA1419" s="6"/>
      <c r="AB1419" s="6"/>
      <c r="AC1419" s="6"/>
      <c r="AD1419" s="6"/>
      <c r="AE1419" s="6"/>
      <c r="AF1419" s="6"/>
      <c r="AG1419" s="6"/>
      <c r="AH1419" s="6"/>
      <c r="AI1419" s="6"/>
      <c r="AJ1419" s="6"/>
      <c r="AK1419" s="6"/>
      <c r="AL1419" s="6"/>
      <c r="AM1419" s="6"/>
      <c r="AN1419" s="6"/>
      <c r="AO1419" s="6"/>
      <c r="AP1419" s="6"/>
      <c r="AQ1419" s="6"/>
      <c r="AR1419" s="6"/>
      <c r="AS1419" s="6"/>
      <c r="AT1419" s="6"/>
      <c r="AU1419" s="6"/>
      <c r="AV1419" s="6"/>
      <c r="AW1419" s="6"/>
      <c r="AX1419" s="6"/>
      <c r="AY1419" s="6"/>
      <c r="AZ1419" s="6"/>
      <c r="BA1419" s="6"/>
      <c r="BB1419" s="6"/>
      <c r="BC1419" s="6"/>
      <c r="BD1419" s="6"/>
      <c r="BE1419" s="6"/>
      <c r="BF1419" s="6"/>
      <c r="BG1419" s="6"/>
      <c r="BH1419" s="6"/>
      <c r="BI1419" s="6"/>
      <c r="BJ1419" s="6"/>
      <c r="BK1419" s="6"/>
      <c r="BL1419" s="6"/>
      <c r="BM1419" s="6"/>
      <c r="BN1419" s="6"/>
      <c r="BO1419" s="6"/>
      <c r="BP1419" s="6"/>
      <c r="BQ1419" s="6"/>
      <c r="BR1419" s="6"/>
      <c r="BS1419" s="6"/>
      <c r="BT1419" s="6"/>
      <c r="BU1419" s="6"/>
      <c r="BV1419" s="6"/>
      <c r="BW1419" s="6"/>
    </row>
    <row r="1420" spans="1:75" s="9" customFormat="1" ht="14.25" x14ac:dyDescent="0.2">
      <c r="A1420" s="10"/>
      <c r="B1420" s="8"/>
      <c r="R1420" s="62"/>
      <c r="S1420" s="6"/>
      <c r="T1420" s="6"/>
      <c r="U1420" s="6"/>
      <c r="V1420" s="6"/>
      <c r="W1420" s="6"/>
      <c r="X1420" s="6"/>
      <c r="Y1420" s="6"/>
      <c r="Z1420" s="6"/>
      <c r="AA1420" s="6"/>
      <c r="AB1420" s="6"/>
      <c r="AC1420" s="6"/>
      <c r="AD1420" s="6"/>
      <c r="AE1420" s="6"/>
      <c r="AF1420" s="6"/>
      <c r="AG1420" s="6"/>
      <c r="AH1420" s="6"/>
      <c r="AI1420" s="6"/>
      <c r="AJ1420" s="6"/>
      <c r="AK1420" s="6"/>
      <c r="AL1420" s="6"/>
      <c r="AM1420" s="6"/>
      <c r="AN1420" s="6"/>
      <c r="AO1420" s="6"/>
      <c r="AP1420" s="6"/>
      <c r="AQ1420" s="6"/>
      <c r="AR1420" s="6"/>
      <c r="AS1420" s="6"/>
      <c r="AT1420" s="6"/>
      <c r="AU1420" s="6"/>
      <c r="AV1420" s="6"/>
      <c r="AW1420" s="6"/>
      <c r="AX1420" s="6"/>
      <c r="AY1420" s="6"/>
      <c r="AZ1420" s="6"/>
      <c r="BA1420" s="6"/>
      <c r="BB1420" s="6"/>
      <c r="BC1420" s="6"/>
      <c r="BD1420" s="6"/>
      <c r="BE1420" s="6"/>
      <c r="BF1420" s="6"/>
      <c r="BG1420" s="6"/>
      <c r="BH1420" s="6"/>
      <c r="BI1420" s="6"/>
      <c r="BJ1420" s="6"/>
      <c r="BK1420" s="6"/>
      <c r="BL1420" s="6"/>
      <c r="BM1420" s="6"/>
      <c r="BN1420" s="6"/>
      <c r="BO1420" s="6"/>
      <c r="BP1420" s="6"/>
      <c r="BQ1420" s="6"/>
      <c r="BR1420" s="6"/>
      <c r="BS1420" s="6"/>
      <c r="BT1420" s="6"/>
      <c r="BU1420" s="6"/>
      <c r="BV1420" s="6"/>
      <c r="BW1420" s="6"/>
    </row>
    <row r="1421" spans="1:75" s="9" customFormat="1" ht="14.25" x14ac:dyDescent="0.2">
      <c r="A1421" s="10"/>
      <c r="B1421" s="8"/>
      <c r="R1421" s="62"/>
      <c r="S1421" s="6"/>
      <c r="T1421" s="6"/>
      <c r="U1421" s="6"/>
      <c r="V1421" s="6"/>
      <c r="W1421" s="6"/>
      <c r="X1421" s="6"/>
      <c r="Y1421" s="6"/>
      <c r="Z1421" s="6"/>
      <c r="AA1421" s="6"/>
      <c r="AB1421" s="6"/>
      <c r="AC1421" s="6"/>
      <c r="AD1421" s="6"/>
      <c r="AE1421" s="6"/>
      <c r="AF1421" s="6"/>
      <c r="AG1421" s="6"/>
      <c r="AH1421" s="6"/>
      <c r="AI1421" s="6"/>
      <c r="AJ1421" s="6"/>
      <c r="AK1421" s="6"/>
      <c r="AL1421" s="6"/>
      <c r="AM1421" s="6"/>
      <c r="AN1421" s="6"/>
      <c r="AO1421" s="6"/>
      <c r="AP1421" s="6"/>
      <c r="AQ1421" s="6"/>
      <c r="AR1421" s="6"/>
      <c r="AS1421" s="6"/>
      <c r="AT1421" s="6"/>
      <c r="AU1421" s="6"/>
      <c r="AV1421" s="6"/>
      <c r="AW1421" s="6"/>
      <c r="AX1421" s="6"/>
      <c r="AY1421" s="6"/>
      <c r="AZ1421" s="6"/>
      <c r="BA1421" s="6"/>
      <c r="BB1421" s="6"/>
      <c r="BC1421" s="6"/>
      <c r="BD1421" s="6"/>
      <c r="BE1421" s="6"/>
      <c r="BF1421" s="6"/>
      <c r="BG1421" s="6"/>
      <c r="BH1421" s="6"/>
      <c r="BI1421" s="6"/>
      <c r="BJ1421" s="6"/>
      <c r="BK1421" s="6"/>
      <c r="BL1421" s="6"/>
      <c r="BM1421" s="6"/>
      <c r="BN1421" s="6"/>
      <c r="BO1421" s="6"/>
      <c r="BP1421" s="6"/>
      <c r="BQ1421" s="6"/>
      <c r="BR1421" s="6"/>
      <c r="BS1421" s="6"/>
      <c r="BT1421" s="6"/>
      <c r="BU1421" s="6"/>
      <c r="BV1421" s="6"/>
      <c r="BW1421" s="6"/>
    </row>
    <row r="1422" spans="1:75" s="9" customFormat="1" ht="14.25" x14ac:dyDescent="0.2">
      <c r="A1422" s="10"/>
      <c r="B1422" s="8"/>
      <c r="R1422" s="62"/>
      <c r="S1422" s="6"/>
      <c r="T1422" s="6"/>
      <c r="U1422" s="6"/>
      <c r="V1422" s="6"/>
      <c r="W1422" s="6"/>
      <c r="X1422" s="6"/>
      <c r="Y1422" s="6"/>
      <c r="Z1422" s="6"/>
      <c r="AA1422" s="6"/>
      <c r="AB1422" s="6"/>
      <c r="AC1422" s="6"/>
      <c r="AD1422" s="6"/>
      <c r="AE1422" s="6"/>
      <c r="AF1422" s="6"/>
      <c r="AG1422" s="6"/>
      <c r="AH1422" s="6"/>
      <c r="AI1422" s="6"/>
      <c r="AJ1422" s="6"/>
      <c r="AK1422" s="6"/>
      <c r="AL1422" s="6"/>
      <c r="AM1422" s="6"/>
      <c r="AN1422" s="6"/>
      <c r="AO1422" s="6"/>
      <c r="AP1422" s="6"/>
      <c r="AQ1422" s="6"/>
      <c r="AR1422" s="6"/>
      <c r="AS1422" s="6"/>
      <c r="AT1422" s="6"/>
      <c r="AU1422" s="6"/>
      <c r="AV1422" s="6"/>
      <c r="AW1422" s="6"/>
      <c r="AX1422" s="6"/>
      <c r="AY1422" s="6"/>
      <c r="AZ1422" s="6"/>
      <c r="BA1422" s="6"/>
      <c r="BB1422" s="6"/>
      <c r="BC1422" s="6"/>
      <c r="BD1422" s="6"/>
      <c r="BE1422" s="6"/>
      <c r="BF1422" s="6"/>
      <c r="BG1422" s="6"/>
      <c r="BH1422" s="6"/>
      <c r="BI1422" s="6"/>
      <c r="BJ1422" s="6"/>
      <c r="BK1422" s="6"/>
      <c r="BL1422" s="6"/>
      <c r="BM1422" s="6"/>
      <c r="BN1422" s="6"/>
      <c r="BO1422" s="6"/>
      <c r="BP1422" s="6"/>
      <c r="BQ1422" s="6"/>
      <c r="BR1422" s="6"/>
      <c r="BS1422" s="6"/>
      <c r="BT1422" s="6"/>
      <c r="BU1422" s="6"/>
      <c r="BV1422" s="6"/>
      <c r="BW1422" s="6"/>
    </row>
    <row r="1423" spans="1:75" s="9" customFormat="1" ht="14.25" x14ac:dyDescent="0.2">
      <c r="A1423" s="10"/>
      <c r="B1423" s="8"/>
      <c r="R1423" s="62"/>
      <c r="S1423" s="6"/>
      <c r="T1423" s="6"/>
      <c r="U1423" s="6"/>
      <c r="V1423" s="6"/>
      <c r="W1423" s="6"/>
      <c r="X1423" s="6"/>
      <c r="Y1423" s="6"/>
      <c r="Z1423" s="6"/>
      <c r="AA1423" s="6"/>
      <c r="AB1423" s="6"/>
      <c r="AC1423" s="6"/>
      <c r="AD1423" s="6"/>
      <c r="AE1423" s="6"/>
      <c r="AF1423" s="6"/>
      <c r="AG1423" s="6"/>
      <c r="AH1423" s="6"/>
      <c r="AI1423" s="6"/>
      <c r="AJ1423" s="6"/>
      <c r="AK1423" s="6"/>
      <c r="AL1423" s="6"/>
      <c r="AM1423" s="6"/>
      <c r="AN1423" s="6"/>
      <c r="AO1423" s="6"/>
      <c r="AP1423" s="6"/>
      <c r="AQ1423" s="6"/>
      <c r="AR1423" s="6"/>
      <c r="AS1423" s="6"/>
      <c r="AT1423" s="6"/>
      <c r="AU1423" s="6"/>
      <c r="AV1423" s="6"/>
      <c r="AW1423" s="6"/>
      <c r="AX1423" s="6"/>
      <c r="AY1423" s="6"/>
      <c r="AZ1423" s="6"/>
      <c r="BA1423" s="6"/>
      <c r="BB1423" s="6"/>
      <c r="BC1423" s="6"/>
      <c r="BD1423" s="6"/>
      <c r="BE1423" s="6"/>
      <c r="BF1423" s="6"/>
      <c r="BG1423" s="6"/>
      <c r="BH1423" s="6"/>
      <c r="BI1423" s="6"/>
      <c r="BJ1423" s="6"/>
      <c r="BK1423" s="6"/>
      <c r="BL1423" s="6"/>
      <c r="BM1423" s="6"/>
      <c r="BN1423" s="6"/>
      <c r="BO1423" s="6"/>
      <c r="BP1423" s="6"/>
      <c r="BQ1423" s="6"/>
      <c r="BR1423" s="6"/>
      <c r="BS1423" s="6"/>
      <c r="BT1423" s="6"/>
      <c r="BU1423" s="6"/>
      <c r="BV1423" s="6"/>
      <c r="BW1423" s="6"/>
    </row>
    <row r="1424" spans="1:75" s="9" customFormat="1" ht="14.25" x14ac:dyDescent="0.2">
      <c r="A1424" s="10"/>
      <c r="B1424" s="8"/>
      <c r="R1424" s="62"/>
      <c r="S1424" s="6"/>
      <c r="T1424" s="6"/>
      <c r="U1424" s="6"/>
      <c r="V1424" s="6"/>
      <c r="W1424" s="6"/>
      <c r="X1424" s="6"/>
      <c r="Y1424" s="6"/>
      <c r="Z1424" s="6"/>
      <c r="AA1424" s="6"/>
      <c r="AB1424" s="6"/>
      <c r="AC1424" s="6"/>
      <c r="AD1424" s="6"/>
      <c r="AE1424" s="6"/>
      <c r="AF1424" s="6"/>
      <c r="AG1424" s="6"/>
      <c r="AH1424" s="6"/>
      <c r="AI1424" s="6"/>
      <c r="AJ1424" s="6"/>
      <c r="AK1424" s="6"/>
      <c r="AL1424" s="6"/>
      <c r="AM1424" s="6"/>
      <c r="AN1424" s="6"/>
      <c r="AO1424" s="6"/>
      <c r="AP1424" s="6"/>
      <c r="AQ1424" s="6"/>
      <c r="AR1424" s="6"/>
      <c r="AS1424" s="6"/>
      <c r="AT1424" s="6"/>
      <c r="AU1424" s="6"/>
      <c r="AV1424" s="6"/>
      <c r="AW1424" s="6"/>
      <c r="AX1424" s="6"/>
      <c r="AY1424" s="6"/>
      <c r="AZ1424" s="6"/>
      <c r="BA1424" s="6"/>
      <c r="BB1424" s="6"/>
      <c r="BC1424" s="6"/>
      <c r="BD1424" s="6"/>
      <c r="BE1424" s="6"/>
      <c r="BF1424" s="6"/>
      <c r="BG1424" s="6"/>
      <c r="BH1424" s="6"/>
      <c r="BI1424" s="6"/>
      <c r="BJ1424" s="6"/>
      <c r="BK1424" s="6"/>
      <c r="BL1424" s="6"/>
      <c r="BM1424" s="6"/>
      <c r="BN1424" s="6"/>
      <c r="BO1424" s="6"/>
      <c r="BP1424" s="6"/>
      <c r="BQ1424" s="6"/>
      <c r="BR1424" s="6"/>
      <c r="BS1424" s="6"/>
      <c r="BT1424" s="6"/>
      <c r="BU1424" s="6"/>
      <c r="BV1424" s="6"/>
      <c r="BW1424" s="6"/>
    </row>
    <row r="1425" spans="1:75" s="9" customFormat="1" ht="14.25" x14ac:dyDescent="0.2">
      <c r="A1425" s="10"/>
      <c r="B1425" s="8"/>
      <c r="R1425" s="62"/>
      <c r="S1425" s="6"/>
      <c r="T1425" s="6"/>
      <c r="U1425" s="6"/>
      <c r="V1425" s="6"/>
      <c r="W1425" s="6"/>
      <c r="X1425" s="6"/>
      <c r="Y1425" s="6"/>
      <c r="Z1425" s="6"/>
      <c r="AA1425" s="6"/>
      <c r="AB1425" s="6"/>
      <c r="AC1425" s="6"/>
      <c r="AD1425" s="6"/>
      <c r="AE1425" s="6"/>
      <c r="AF1425" s="6"/>
      <c r="AG1425" s="6"/>
      <c r="AH1425" s="6"/>
      <c r="AI1425" s="6"/>
      <c r="AJ1425" s="6"/>
      <c r="AK1425" s="6"/>
      <c r="AL1425" s="6"/>
      <c r="AM1425" s="6"/>
      <c r="AN1425" s="6"/>
      <c r="AO1425" s="6"/>
      <c r="AP1425" s="6"/>
      <c r="AQ1425" s="6"/>
      <c r="AR1425" s="6"/>
      <c r="AS1425" s="6"/>
      <c r="AT1425" s="6"/>
      <c r="AU1425" s="6"/>
      <c r="AV1425" s="6"/>
      <c r="AW1425" s="6"/>
      <c r="AX1425" s="6"/>
      <c r="AY1425" s="6"/>
      <c r="AZ1425" s="6"/>
      <c r="BA1425" s="6"/>
      <c r="BB1425" s="6"/>
      <c r="BC1425" s="6"/>
      <c r="BD1425" s="6"/>
      <c r="BE1425" s="6"/>
      <c r="BF1425" s="6"/>
      <c r="BG1425" s="6"/>
      <c r="BH1425" s="6"/>
      <c r="BI1425" s="6"/>
      <c r="BJ1425" s="6"/>
      <c r="BK1425" s="6"/>
      <c r="BL1425" s="6"/>
      <c r="BM1425" s="6"/>
      <c r="BN1425" s="6"/>
      <c r="BO1425" s="6"/>
      <c r="BP1425" s="6"/>
      <c r="BQ1425" s="6"/>
      <c r="BR1425" s="6"/>
      <c r="BS1425" s="6"/>
      <c r="BT1425" s="6"/>
      <c r="BU1425" s="6"/>
      <c r="BV1425" s="6"/>
      <c r="BW1425" s="6"/>
    </row>
    <row r="1426" spans="1:75" s="9" customFormat="1" ht="14.25" x14ac:dyDescent="0.2">
      <c r="A1426" s="10"/>
      <c r="B1426" s="8"/>
      <c r="R1426" s="62"/>
      <c r="S1426" s="6"/>
      <c r="T1426" s="6"/>
      <c r="U1426" s="6"/>
      <c r="V1426" s="6"/>
      <c r="W1426" s="6"/>
      <c r="X1426" s="6"/>
      <c r="Y1426" s="6"/>
      <c r="Z1426" s="6"/>
      <c r="AA1426" s="6"/>
      <c r="AB1426" s="6"/>
      <c r="AC1426" s="6"/>
      <c r="AD1426" s="6"/>
      <c r="AE1426" s="6"/>
      <c r="AF1426" s="6"/>
      <c r="AG1426" s="6"/>
      <c r="AH1426" s="6"/>
      <c r="AI1426" s="6"/>
      <c r="AJ1426" s="6"/>
      <c r="AK1426" s="6"/>
      <c r="AL1426" s="6"/>
      <c r="AM1426" s="6"/>
      <c r="AN1426" s="6"/>
      <c r="AO1426" s="6"/>
      <c r="AP1426" s="6"/>
      <c r="AQ1426" s="6"/>
      <c r="AR1426" s="6"/>
      <c r="AS1426" s="6"/>
      <c r="AT1426" s="6"/>
      <c r="AU1426" s="6"/>
      <c r="AV1426" s="6"/>
      <c r="AW1426" s="6"/>
      <c r="AX1426" s="6"/>
      <c r="AY1426" s="6"/>
      <c r="AZ1426" s="6"/>
      <c r="BA1426" s="6"/>
      <c r="BB1426" s="6"/>
      <c r="BC1426" s="6"/>
      <c r="BD1426" s="6"/>
      <c r="BE1426" s="6"/>
      <c r="BF1426" s="6"/>
      <c r="BG1426" s="6"/>
      <c r="BH1426" s="6"/>
      <c r="BI1426" s="6"/>
      <c r="BJ1426" s="6"/>
      <c r="BK1426" s="6"/>
      <c r="BL1426" s="6"/>
      <c r="BM1426" s="6"/>
      <c r="BN1426" s="6"/>
      <c r="BO1426" s="6"/>
      <c r="BP1426" s="6"/>
      <c r="BQ1426" s="6"/>
      <c r="BR1426" s="6"/>
      <c r="BS1426" s="6"/>
      <c r="BT1426" s="6"/>
      <c r="BU1426" s="6"/>
      <c r="BV1426" s="6"/>
      <c r="BW1426" s="6"/>
    </row>
    <row r="1427" spans="1:75" s="9" customFormat="1" ht="14.25" x14ac:dyDescent="0.2">
      <c r="A1427" s="10"/>
      <c r="B1427" s="8"/>
      <c r="R1427" s="62"/>
      <c r="S1427" s="6"/>
      <c r="T1427" s="6"/>
      <c r="U1427" s="6"/>
      <c r="V1427" s="6"/>
      <c r="W1427" s="6"/>
      <c r="X1427" s="6"/>
      <c r="Y1427" s="6"/>
      <c r="Z1427" s="6"/>
      <c r="AA1427" s="6"/>
      <c r="AB1427" s="6"/>
      <c r="AC1427" s="6"/>
      <c r="AD1427" s="6"/>
      <c r="AE1427" s="6"/>
      <c r="AF1427" s="6"/>
      <c r="AG1427" s="6"/>
      <c r="AH1427" s="6"/>
      <c r="AI1427" s="6"/>
      <c r="AJ1427" s="6"/>
      <c r="AK1427" s="6"/>
      <c r="AL1427" s="6"/>
      <c r="AM1427" s="6"/>
      <c r="AN1427" s="6"/>
      <c r="AO1427" s="6"/>
      <c r="AP1427" s="6"/>
      <c r="AQ1427" s="6"/>
      <c r="AR1427" s="6"/>
      <c r="AS1427" s="6"/>
      <c r="AT1427" s="6"/>
      <c r="AU1427" s="6"/>
      <c r="AV1427" s="6"/>
      <c r="AW1427" s="6"/>
      <c r="AX1427" s="6"/>
      <c r="AY1427" s="6"/>
      <c r="AZ1427" s="6"/>
      <c r="BA1427" s="6"/>
      <c r="BB1427" s="6"/>
      <c r="BC1427" s="6"/>
      <c r="BD1427" s="6"/>
      <c r="BE1427" s="6"/>
      <c r="BF1427" s="6"/>
      <c r="BG1427" s="6"/>
      <c r="BH1427" s="6"/>
      <c r="BI1427" s="6"/>
      <c r="BJ1427" s="6"/>
      <c r="BK1427" s="6"/>
      <c r="BL1427" s="6"/>
      <c r="BM1427" s="6"/>
      <c r="BN1427" s="6"/>
      <c r="BO1427" s="6"/>
      <c r="BP1427" s="6"/>
      <c r="BQ1427" s="6"/>
      <c r="BR1427" s="6"/>
      <c r="BS1427" s="6"/>
      <c r="BT1427" s="6"/>
      <c r="BU1427" s="6"/>
      <c r="BV1427" s="6"/>
      <c r="BW1427" s="6"/>
    </row>
    <row r="1428" spans="1:75" s="9" customFormat="1" ht="14.25" x14ac:dyDescent="0.2">
      <c r="A1428" s="10"/>
      <c r="B1428" s="8"/>
      <c r="R1428" s="62"/>
      <c r="S1428" s="6"/>
      <c r="T1428" s="6"/>
      <c r="U1428" s="6"/>
      <c r="V1428" s="6"/>
      <c r="W1428" s="6"/>
      <c r="X1428" s="6"/>
      <c r="Y1428" s="6"/>
      <c r="Z1428" s="6"/>
      <c r="AA1428" s="6"/>
      <c r="AB1428" s="6"/>
      <c r="AC1428" s="6"/>
      <c r="AD1428" s="6"/>
      <c r="AE1428" s="6"/>
      <c r="AF1428" s="6"/>
      <c r="AG1428" s="6"/>
      <c r="AH1428" s="6"/>
      <c r="AI1428" s="6"/>
      <c r="AJ1428" s="6"/>
      <c r="AK1428" s="6"/>
      <c r="AL1428" s="6"/>
      <c r="AM1428" s="6"/>
      <c r="AN1428" s="6"/>
      <c r="AO1428" s="6"/>
      <c r="AP1428" s="6"/>
      <c r="AQ1428" s="6"/>
      <c r="AR1428" s="6"/>
      <c r="AS1428" s="6"/>
      <c r="AT1428" s="6"/>
      <c r="AU1428" s="6"/>
      <c r="AV1428" s="6"/>
      <c r="AW1428" s="6"/>
      <c r="AX1428" s="6"/>
      <c r="AY1428" s="6"/>
      <c r="AZ1428" s="6"/>
      <c r="BA1428" s="6"/>
      <c r="BB1428" s="6"/>
      <c r="BC1428" s="6"/>
      <c r="BD1428" s="6"/>
      <c r="BE1428" s="6"/>
      <c r="BF1428" s="6"/>
      <c r="BG1428" s="6"/>
      <c r="BH1428" s="6"/>
      <c r="BI1428" s="6"/>
      <c r="BJ1428" s="6"/>
      <c r="BK1428" s="6"/>
      <c r="BL1428" s="6"/>
      <c r="BM1428" s="6"/>
      <c r="BN1428" s="6"/>
      <c r="BO1428" s="6"/>
      <c r="BP1428" s="6"/>
      <c r="BQ1428" s="6"/>
      <c r="BR1428" s="6"/>
      <c r="BS1428" s="6"/>
      <c r="BT1428" s="6"/>
      <c r="BU1428" s="6"/>
      <c r="BV1428" s="6"/>
      <c r="BW1428" s="6"/>
    </row>
    <row r="1429" spans="1:75" s="9" customFormat="1" ht="14.25" x14ac:dyDescent="0.2">
      <c r="A1429" s="10"/>
      <c r="B1429" s="8"/>
      <c r="R1429" s="62"/>
      <c r="S1429" s="6"/>
      <c r="T1429" s="6"/>
      <c r="U1429" s="6"/>
      <c r="V1429" s="6"/>
      <c r="W1429" s="6"/>
      <c r="X1429" s="6"/>
      <c r="Y1429" s="6"/>
      <c r="Z1429" s="6"/>
      <c r="AA1429" s="6"/>
      <c r="AB1429" s="6"/>
      <c r="AC1429" s="6"/>
      <c r="AD1429" s="6"/>
      <c r="AE1429" s="6"/>
      <c r="AF1429" s="6"/>
      <c r="AG1429" s="6"/>
      <c r="AH1429" s="6"/>
      <c r="AI1429" s="6"/>
      <c r="AJ1429" s="6"/>
      <c r="AK1429" s="6"/>
      <c r="AL1429" s="6"/>
      <c r="AM1429" s="6"/>
      <c r="AN1429" s="6"/>
      <c r="AO1429" s="6"/>
      <c r="AP1429" s="6"/>
      <c r="AQ1429" s="6"/>
      <c r="AR1429" s="6"/>
      <c r="AS1429" s="6"/>
      <c r="AT1429" s="6"/>
      <c r="AU1429" s="6"/>
      <c r="AV1429" s="6"/>
      <c r="AW1429" s="6"/>
      <c r="AX1429" s="6"/>
      <c r="AY1429" s="6"/>
      <c r="AZ1429" s="6"/>
      <c r="BA1429" s="6"/>
      <c r="BB1429" s="6"/>
      <c r="BC1429" s="6"/>
      <c r="BD1429" s="6"/>
      <c r="BE1429" s="6"/>
      <c r="BF1429" s="6"/>
      <c r="BG1429" s="6"/>
      <c r="BH1429" s="6"/>
      <c r="BI1429" s="6"/>
      <c r="BJ1429" s="6"/>
      <c r="BK1429" s="6"/>
      <c r="BL1429" s="6"/>
      <c r="BM1429" s="6"/>
      <c r="BN1429" s="6"/>
      <c r="BO1429" s="6"/>
      <c r="BP1429" s="6"/>
      <c r="BQ1429" s="6"/>
      <c r="BR1429" s="6"/>
      <c r="BS1429" s="6"/>
      <c r="BT1429" s="6"/>
      <c r="BU1429" s="6"/>
      <c r="BV1429" s="6"/>
      <c r="BW1429" s="6"/>
    </row>
    <row r="1430" spans="1:75" s="9" customFormat="1" ht="14.25" x14ac:dyDescent="0.2">
      <c r="A1430" s="10"/>
      <c r="B1430" s="8"/>
      <c r="R1430" s="62"/>
      <c r="S1430" s="6"/>
      <c r="T1430" s="6"/>
      <c r="U1430" s="6"/>
      <c r="V1430" s="6"/>
      <c r="W1430" s="6"/>
      <c r="X1430" s="6"/>
      <c r="Y1430" s="6"/>
      <c r="Z1430" s="6"/>
      <c r="AA1430" s="6"/>
      <c r="AB1430" s="6"/>
      <c r="AC1430" s="6"/>
      <c r="AD1430" s="6"/>
      <c r="AE1430" s="6"/>
      <c r="AF1430" s="6"/>
      <c r="AG1430" s="6"/>
      <c r="AH1430" s="6"/>
      <c r="AI1430" s="6"/>
      <c r="AJ1430" s="6"/>
      <c r="AK1430" s="6"/>
      <c r="AL1430" s="6"/>
      <c r="AM1430" s="6"/>
      <c r="AN1430" s="6"/>
      <c r="AO1430" s="6"/>
      <c r="AP1430" s="6"/>
      <c r="AQ1430" s="6"/>
      <c r="AR1430" s="6"/>
      <c r="AS1430" s="6"/>
      <c r="AT1430" s="6"/>
      <c r="AU1430" s="6"/>
      <c r="AV1430" s="6"/>
      <c r="AW1430" s="6"/>
      <c r="AX1430" s="6"/>
      <c r="AY1430" s="6"/>
      <c r="AZ1430" s="6"/>
      <c r="BA1430" s="6"/>
      <c r="BB1430" s="6"/>
      <c r="BC1430" s="6"/>
      <c r="BD1430" s="6"/>
      <c r="BE1430" s="6"/>
      <c r="BF1430" s="6"/>
      <c r="BG1430" s="6"/>
      <c r="BH1430" s="6"/>
      <c r="BI1430" s="6"/>
      <c r="BJ1430" s="6"/>
      <c r="BK1430" s="6"/>
      <c r="BL1430" s="6"/>
      <c r="BM1430" s="6"/>
      <c r="BN1430" s="6"/>
      <c r="BO1430" s="6"/>
      <c r="BP1430" s="6"/>
      <c r="BQ1430" s="6"/>
      <c r="BR1430" s="6"/>
      <c r="BS1430" s="6"/>
      <c r="BT1430" s="6"/>
      <c r="BU1430" s="6"/>
      <c r="BV1430" s="6"/>
      <c r="BW1430" s="6"/>
    </row>
    <row r="1431" spans="1:75" s="9" customFormat="1" ht="14.25" x14ac:dyDescent="0.2">
      <c r="A1431" s="10"/>
      <c r="B1431" s="8"/>
      <c r="R1431" s="62"/>
      <c r="S1431" s="6"/>
      <c r="T1431" s="6"/>
      <c r="U1431" s="6"/>
      <c r="V1431" s="6"/>
      <c r="W1431" s="6"/>
      <c r="X1431" s="6"/>
      <c r="Y1431" s="6"/>
      <c r="Z1431" s="6"/>
      <c r="AA1431" s="6"/>
      <c r="AB1431" s="6"/>
      <c r="AC1431" s="6"/>
      <c r="AD1431" s="6"/>
      <c r="AE1431" s="6"/>
      <c r="AF1431" s="6"/>
      <c r="AG1431" s="6"/>
      <c r="AH1431" s="6"/>
      <c r="AI1431" s="6"/>
      <c r="AJ1431" s="6"/>
      <c r="AK1431" s="6"/>
      <c r="AL1431" s="6"/>
      <c r="AM1431" s="6"/>
      <c r="AN1431" s="6"/>
      <c r="AO1431" s="6"/>
      <c r="AP1431" s="6"/>
      <c r="AQ1431" s="6"/>
      <c r="AR1431" s="6"/>
      <c r="AS1431" s="6"/>
      <c r="AT1431" s="6"/>
      <c r="AU1431" s="6"/>
      <c r="AV1431" s="6"/>
      <c r="AW1431" s="6"/>
      <c r="AX1431" s="6"/>
      <c r="AY1431" s="6"/>
      <c r="AZ1431" s="6"/>
      <c r="BA1431" s="6"/>
      <c r="BB1431" s="6"/>
      <c r="BC1431" s="6"/>
      <c r="BD1431" s="6"/>
      <c r="BE1431" s="6"/>
      <c r="BF1431" s="6"/>
      <c r="BG1431" s="6"/>
      <c r="BH1431" s="6"/>
      <c r="BI1431" s="6"/>
      <c r="BJ1431" s="6"/>
      <c r="BK1431" s="6"/>
      <c r="BL1431" s="6"/>
      <c r="BM1431" s="6"/>
      <c r="BN1431" s="6"/>
      <c r="BO1431" s="6"/>
      <c r="BP1431" s="6"/>
      <c r="BQ1431" s="6"/>
      <c r="BR1431" s="6"/>
      <c r="BS1431" s="6"/>
      <c r="BT1431" s="6"/>
      <c r="BU1431" s="6"/>
      <c r="BV1431" s="6"/>
      <c r="BW1431" s="6"/>
    </row>
    <row r="1432" spans="1:75" s="9" customFormat="1" ht="14.25" x14ac:dyDescent="0.2">
      <c r="A1432" s="10"/>
      <c r="B1432" s="8"/>
      <c r="R1432" s="62"/>
      <c r="S1432" s="6"/>
      <c r="T1432" s="6"/>
      <c r="U1432" s="6"/>
      <c r="V1432" s="6"/>
      <c r="W1432" s="6"/>
      <c r="X1432" s="6"/>
      <c r="Y1432" s="6"/>
      <c r="Z1432" s="6"/>
      <c r="AA1432" s="6"/>
      <c r="AB1432" s="6"/>
      <c r="AC1432" s="6"/>
      <c r="AD1432" s="6"/>
      <c r="AE1432" s="6"/>
      <c r="AF1432" s="6"/>
      <c r="AG1432" s="6"/>
      <c r="AH1432" s="6"/>
      <c r="AI1432" s="6"/>
      <c r="AJ1432" s="6"/>
      <c r="AK1432" s="6"/>
      <c r="AL1432" s="6"/>
      <c r="AM1432" s="6"/>
      <c r="AN1432" s="6"/>
      <c r="AO1432" s="6"/>
      <c r="AP1432" s="6"/>
      <c r="AQ1432" s="6"/>
      <c r="AR1432" s="6"/>
      <c r="AS1432" s="6"/>
      <c r="AT1432" s="6"/>
      <c r="AU1432" s="6"/>
      <c r="AV1432" s="6"/>
      <c r="AW1432" s="6"/>
      <c r="AX1432" s="6"/>
      <c r="AY1432" s="6"/>
      <c r="AZ1432" s="6"/>
      <c r="BA1432" s="6"/>
      <c r="BB1432" s="6"/>
      <c r="BC1432" s="6"/>
      <c r="BD1432" s="6"/>
      <c r="BE1432" s="6"/>
      <c r="BF1432" s="6"/>
      <c r="BG1432" s="6"/>
      <c r="BH1432" s="6"/>
      <c r="BI1432" s="6"/>
      <c r="BJ1432" s="6"/>
      <c r="BK1432" s="6"/>
      <c r="BL1432" s="6"/>
      <c r="BM1432" s="6"/>
      <c r="BN1432" s="6"/>
      <c r="BO1432" s="6"/>
      <c r="BP1432" s="6"/>
      <c r="BQ1432" s="6"/>
      <c r="BR1432" s="6"/>
      <c r="BS1432" s="6"/>
      <c r="BT1432" s="6"/>
      <c r="BU1432" s="6"/>
      <c r="BV1432" s="6"/>
      <c r="BW1432" s="6"/>
    </row>
    <row r="1433" spans="1:75" s="9" customFormat="1" ht="14.25" x14ac:dyDescent="0.2">
      <c r="A1433" s="10"/>
      <c r="B1433" s="8"/>
      <c r="R1433" s="62"/>
      <c r="S1433" s="6"/>
      <c r="T1433" s="6"/>
      <c r="U1433" s="6"/>
      <c r="V1433" s="6"/>
      <c r="W1433" s="6"/>
      <c r="X1433" s="6"/>
      <c r="Y1433" s="6"/>
      <c r="Z1433" s="6"/>
      <c r="AA1433" s="6"/>
      <c r="AB1433" s="6"/>
      <c r="AC1433" s="6"/>
      <c r="AD1433" s="6"/>
      <c r="AE1433" s="6"/>
      <c r="AF1433" s="6"/>
      <c r="AG1433" s="6"/>
      <c r="AH1433" s="6"/>
      <c r="AI1433" s="6"/>
      <c r="AJ1433" s="6"/>
      <c r="AK1433" s="6"/>
      <c r="AL1433" s="6"/>
      <c r="AM1433" s="6"/>
      <c r="AN1433" s="6"/>
      <c r="AO1433" s="6"/>
      <c r="AP1433" s="6"/>
      <c r="AQ1433" s="6"/>
      <c r="AR1433" s="6"/>
      <c r="AS1433" s="6"/>
      <c r="AT1433" s="6"/>
      <c r="AU1433" s="6"/>
      <c r="AV1433" s="6"/>
      <c r="AW1433" s="6"/>
      <c r="AX1433" s="6"/>
      <c r="AY1433" s="6"/>
      <c r="AZ1433" s="6"/>
      <c r="BA1433" s="6"/>
      <c r="BB1433" s="6"/>
      <c r="BC1433" s="6"/>
      <c r="BD1433" s="6"/>
      <c r="BE1433" s="6"/>
      <c r="BF1433" s="6"/>
      <c r="BG1433" s="6"/>
      <c r="BH1433" s="6"/>
      <c r="BI1433" s="6"/>
      <c r="BJ1433" s="6"/>
      <c r="BK1433" s="6"/>
      <c r="BL1433" s="6"/>
      <c r="BM1433" s="6"/>
      <c r="BN1433" s="6"/>
      <c r="BO1433" s="6"/>
      <c r="BP1433" s="6"/>
      <c r="BQ1433" s="6"/>
      <c r="BR1433" s="6"/>
      <c r="BS1433" s="6"/>
      <c r="BT1433" s="6"/>
      <c r="BU1433" s="6"/>
      <c r="BV1433" s="6"/>
      <c r="BW1433" s="6"/>
    </row>
    <row r="1434" spans="1:75" s="9" customFormat="1" ht="14.25" x14ac:dyDescent="0.2">
      <c r="A1434" s="10"/>
      <c r="B1434" s="8"/>
      <c r="R1434" s="62"/>
      <c r="S1434" s="6"/>
      <c r="T1434" s="6"/>
      <c r="U1434" s="6"/>
      <c r="V1434" s="6"/>
      <c r="W1434" s="6"/>
      <c r="X1434" s="6"/>
      <c r="Y1434" s="6"/>
      <c r="Z1434" s="6"/>
      <c r="AA1434" s="6"/>
      <c r="AB1434" s="6"/>
      <c r="AC1434" s="6"/>
      <c r="AD1434" s="6"/>
      <c r="AE1434" s="6"/>
      <c r="AF1434" s="6"/>
      <c r="AG1434" s="6"/>
      <c r="AH1434" s="6"/>
      <c r="AI1434" s="6"/>
      <c r="AJ1434" s="6"/>
      <c r="AK1434" s="6"/>
      <c r="AL1434" s="6"/>
      <c r="AM1434" s="6"/>
      <c r="AN1434" s="6"/>
      <c r="AO1434" s="6"/>
      <c r="AP1434" s="6"/>
      <c r="AQ1434" s="6"/>
      <c r="AR1434" s="6"/>
      <c r="AS1434" s="6"/>
      <c r="AT1434" s="6"/>
      <c r="AU1434" s="6"/>
      <c r="AV1434" s="6"/>
      <c r="AW1434" s="6"/>
      <c r="AX1434" s="6"/>
      <c r="AY1434" s="6"/>
      <c r="AZ1434" s="6"/>
      <c r="BA1434" s="6"/>
      <c r="BB1434" s="6"/>
      <c r="BC1434" s="6"/>
      <c r="BD1434" s="6"/>
      <c r="BE1434" s="6"/>
      <c r="BF1434" s="6"/>
      <c r="BG1434" s="6"/>
      <c r="BH1434" s="6"/>
      <c r="BI1434" s="6"/>
      <c r="BJ1434" s="6"/>
      <c r="BK1434" s="6"/>
      <c r="BL1434" s="6"/>
      <c r="BM1434" s="6"/>
      <c r="BN1434" s="6"/>
      <c r="BO1434" s="6"/>
      <c r="BP1434" s="6"/>
      <c r="BQ1434" s="6"/>
      <c r="BR1434" s="6"/>
      <c r="BS1434" s="6"/>
      <c r="BT1434" s="6"/>
      <c r="BU1434" s="6"/>
      <c r="BV1434" s="6"/>
      <c r="BW1434" s="6"/>
    </row>
    <row r="1435" spans="1:75" s="9" customFormat="1" ht="14.25" x14ac:dyDescent="0.2">
      <c r="A1435" s="10"/>
      <c r="B1435" s="8"/>
      <c r="R1435" s="62"/>
      <c r="S1435" s="6"/>
      <c r="T1435" s="6"/>
      <c r="U1435" s="6"/>
      <c r="V1435" s="6"/>
      <c r="W1435" s="6"/>
      <c r="X1435" s="6"/>
      <c r="Y1435" s="6"/>
      <c r="Z1435" s="6"/>
      <c r="AA1435" s="6"/>
      <c r="AB1435" s="6"/>
      <c r="AC1435" s="6"/>
      <c r="AD1435" s="6"/>
      <c r="AE1435" s="6"/>
      <c r="AF1435" s="6"/>
      <c r="AG1435" s="6"/>
      <c r="AH1435" s="6"/>
      <c r="AI1435" s="6"/>
      <c r="AJ1435" s="6"/>
      <c r="AK1435" s="6"/>
      <c r="AL1435" s="6"/>
      <c r="AM1435" s="6"/>
      <c r="AN1435" s="6"/>
      <c r="AO1435" s="6"/>
      <c r="AP1435" s="6"/>
      <c r="AQ1435" s="6"/>
      <c r="AR1435" s="6"/>
      <c r="AS1435" s="6"/>
      <c r="AT1435" s="6"/>
      <c r="AU1435" s="6"/>
      <c r="AV1435" s="6"/>
      <c r="AW1435" s="6"/>
      <c r="AX1435" s="6"/>
      <c r="AY1435" s="6"/>
      <c r="AZ1435" s="6"/>
      <c r="BA1435" s="6"/>
      <c r="BB1435" s="6"/>
      <c r="BC1435" s="6"/>
      <c r="BD1435" s="6"/>
      <c r="BE1435" s="6"/>
      <c r="BF1435" s="6"/>
      <c r="BG1435" s="6"/>
      <c r="BH1435" s="6"/>
      <c r="BI1435" s="6"/>
      <c r="BJ1435" s="6"/>
      <c r="BK1435" s="6"/>
      <c r="BL1435" s="6"/>
      <c r="BM1435" s="6"/>
      <c r="BN1435" s="6"/>
      <c r="BO1435" s="6"/>
      <c r="BP1435" s="6"/>
      <c r="BQ1435" s="6"/>
      <c r="BR1435" s="6"/>
      <c r="BS1435" s="6"/>
      <c r="BT1435" s="6"/>
      <c r="BU1435" s="6"/>
      <c r="BV1435" s="6"/>
      <c r="BW1435" s="6"/>
    </row>
    <row r="1436" spans="1:75" s="9" customFormat="1" ht="14.25" x14ac:dyDescent="0.2">
      <c r="A1436" s="10"/>
      <c r="B1436" s="8"/>
      <c r="R1436" s="62"/>
      <c r="S1436" s="6"/>
      <c r="T1436" s="6"/>
      <c r="U1436" s="6"/>
      <c r="V1436" s="6"/>
      <c r="W1436" s="6"/>
      <c r="X1436" s="6"/>
      <c r="Y1436" s="6"/>
      <c r="Z1436" s="6"/>
      <c r="AA1436" s="6"/>
      <c r="AB1436" s="6"/>
      <c r="AC1436" s="6"/>
      <c r="AD1436" s="6"/>
      <c r="AE1436" s="6"/>
      <c r="AF1436" s="6"/>
      <c r="AG1436" s="6"/>
      <c r="AH1436" s="6"/>
      <c r="AI1436" s="6"/>
      <c r="AJ1436" s="6"/>
      <c r="AK1436" s="6"/>
      <c r="AL1436" s="6"/>
      <c r="AM1436" s="6"/>
      <c r="AN1436" s="6"/>
      <c r="AO1436" s="6"/>
      <c r="AP1436" s="6"/>
      <c r="AQ1436" s="6"/>
      <c r="AR1436" s="6"/>
      <c r="AS1436" s="6"/>
      <c r="AT1436" s="6"/>
      <c r="AU1436" s="6"/>
      <c r="AV1436" s="6"/>
      <c r="AW1436" s="6"/>
      <c r="AX1436" s="6"/>
      <c r="AY1436" s="6"/>
      <c r="AZ1436" s="6"/>
      <c r="BA1436" s="6"/>
      <c r="BB1436" s="6"/>
      <c r="BC1436" s="6"/>
      <c r="BD1436" s="6"/>
      <c r="BE1436" s="6"/>
      <c r="BF1436" s="6"/>
      <c r="BG1436" s="6"/>
      <c r="BH1436" s="6"/>
      <c r="BI1436" s="6"/>
      <c r="BJ1436" s="6"/>
      <c r="BK1436" s="6"/>
      <c r="BL1436" s="6"/>
      <c r="BM1436" s="6"/>
      <c r="BN1436" s="6"/>
      <c r="BO1436" s="6"/>
      <c r="BP1436" s="6"/>
      <c r="BQ1436" s="6"/>
      <c r="BR1436" s="6"/>
      <c r="BS1436" s="6"/>
      <c r="BT1436" s="6"/>
      <c r="BU1436" s="6"/>
      <c r="BV1436" s="6"/>
      <c r="BW1436" s="6"/>
    </row>
    <row r="1437" spans="1:75" s="9" customFormat="1" ht="14.25" x14ac:dyDescent="0.2">
      <c r="A1437" s="10"/>
      <c r="B1437" s="8"/>
      <c r="R1437" s="62"/>
      <c r="S1437" s="6"/>
      <c r="T1437" s="6"/>
      <c r="U1437" s="6"/>
      <c r="V1437" s="6"/>
      <c r="W1437" s="6"/>
      <c r="X1437" s="6"/>
      <c r="Y1437" s="6"/>
      <c r="Z1437" s="6"/>
      <c r="AA1437" s="6"/>
      <c r="AB1437" s="6"/>
      <c r="AC1437" s="6"/>
      <c r="AD1437" s="6"/>
      <c r="AE1437" s="6"/>
      <c r="AF1437" s="6"/>
      <c r="AG1437" s="6"/>
      <c r="AH1437" s="6"/>
      <c r="AI1437" s="6"/>
      <c r="AJ1437" s="6"/>
      <c r="AK1437" s="6"/>
      <c r="AL1437" s="6"/>
      <c r="AM1437" s="6"/>
      <c r="AN1437" s="6"/>
      <c r="AO1437" s="6"/>
      <c r="AP1437" s="6"/>
      <c r="AQ1437" s="6"/>
      <c r="AR1437" s="6"/>
      <c r="AS1437" s="6"/>
      <c r="AT1437" s="6"/>
      <c r="AU1437" s="6"/>
      <c r="AV1437" s="6"/>
      <c r="AW1437" s="6"/>
      <c r="AX1437" s="6"/>
      <c r="AY1437" s="6"/>
      <c r="AZ1437" s="6"/>
      <c r="BA1437" s="6"/>
      <c r="BB1437" s="6"/>
      <c r="BC1437" s="6"/>
      <c r="BD1437" s="6"/>
      <c r="BE1437" s="6"/>
      <c r="BF1437" s="6"/>
      <c r="BG1437" s="6"/>
      <c r="BH1437" s="6"/>
      <c r="BI1437" s="6"/>
      <c r="BJ1437" s="6"/>
      <c r="BK1437" s="6"/>
      <c r="BL1437" s="6"/>
      <c r="BM1437" s="6"/>
      <c r="BN1437" s="6"/>
      <c r="BO1437" s="6"/>
      <c r="BP1437" s="6"/>
      <c r="BQ1437" s="6"/>
      <c r="BR1437" s="6"/>
      <c r="BS1437" s="6"/>
      <c r="BT1437" s="6"/>
      <c r="BU1437" s="6"/>
      <c r="BV1437" s="6"/>
      <c r="BW1437" s="6"/>
    </row>
    <row r="1438" spans="1:75" s="9" customFormat="1" ht="14.25" x14ac:dyDescent="0.2">
      <c r="A1438" s="10"/>
      <c r="B1438" s="8"/>
      <c r="R1438" s="62"/>
      <c r="S1438" s="6"/>
      <c r="T1438" s="6"/>
      <c r="U1438" s="6"/>
      <c r="V1438" s="6"/>
      <c r="W1438" s="6"/>
      <c r="X1438" s="6"/>
      <c r="Y1438" s="6"/>
      <c r="Z1438" s="6"/>
      <c r="AA1438" s="6"/>
      <c r="AB1438" s="6"/>
      <c r="AC1438" s="6"/>
      <c r="AD1438" s="6"/>
      <c r="AE1438" s="6"/>
      <c r="AF1438" s="6"/>
      <c r="AG1438" s="6"/>
      <c r="AH1438" s="6"/>
      <c r="AI1438" s="6"/>
      <c r="AJ1438" s="6"/>
      <c r="AK1438" s="6"/>
      <c r="AL1438" s="6"/>
      <c r="AM1438" s="6"/>
      <c r="AN1438" s="6"/>
      <c r="AO1438" s="6"/>
      <c r="AP1438" s="6"/>
      <c r="AQ1438" s="6"/>
      <c r="AR1438" s="6"/>
      <c r="AS1438" s="6"/>
      <c r="AT1438" s="6"/>
      <c r="AU1438" s="6"/>
      <c r="AV1438" s="6"/>
      <c r="AW1438" s="6"/>
      <c r="AX1438" s="6"/>
      <c r="AY1438" s="6"/>
      <c r="AZ1438" s="6"/>
      <c r="BA1438" s="6"/>
      <c r="BB1438" s="6"/>
      <c r="BC1438" s="6"/>
      <c r="BD1438" s="6"/>
      <c r="BE1438" s="6"/>
      <c r="BF1438" s="6"/>
      <c r="BG1438" s="6"/>
      <c r="BH1438" s="6"/>
      <c r="BI1438" s="6"/>
      <c r="BJ1438" s="6"/>
      <c r="BK1438" s="6"/>
      <c r="BL1438" s="6"/>
      <c r="BM1438" s="6"/>
      <c r="BN1438" s="6"/>
      <c r="BO1438" s="6"/>
      <c r="BP1438" s="6"/>
      <c r="BQ1438" s="6"/>
      <c r="BR1438" s="6"/>
      <c r="BS1438" s="6"/>
      <c r="BT1438" s="6"/>
      <c r="BU1438" s="6"/>
      <c r="BV1438" s="6"/>
      <c r="BW1438" s="6"/>
    </row>
    <row r="1439" spans="1:75" s="9" customFormat="1" ht="14.25" x14ac:dyDescent="0.2">
      <c r="A1439" s="10"/>
      <c r="B1439" s="8"/>
      <c r="R1439" s="62"/>
      <c r="S1439" s="6"/>
      <c r="T1439" s="6"/>
      <c r="U1439" s="6"/>
      <c r="V1439" s="6"/>
      <c r="W1439" s="6"/>
      <c r="X1439" s="6"/>
      <c r="Y1439" s="6"/>
      <c r="Z1439" s="6"/>
      <c r="AA1439" s="6"/>
      <c r="AB1439" s="6"/>
      <c r="AC1439" s="6"/>
      <c r="AD1439" s="6"/>
      <c r="AE1439" s="6"/>
      <c r="AF1439" s="6"/>
      <c r="AG1439" s="6"/>
      <c r="AH1439" s="6"/>
      <c r="AI1439" s="6"/>
      <c r="AJ1439" s="6"/>
      <c r="AK1439" s="6"/>
      <c r="AL1439" s="6"/>
      <c r="AM1439" s="6"/>
      <c r="AN1439" s="6"/>
      <c r="AO1439" s="6"/>
      <c r="AP1439" s="6"/>
      <c r="AQ1439" s="6"/>
      <c r="AR1439" s="6"/>
      <c r="AS1439" s="6"/>
      <c r="AT1439" s="6"/>
      <c r="AU1439" s="6"/>
      <c r="AV1439" s="6"/>
      <c r="AW1439" s="6"/>
      <c r="AX1439" s="6"/>
      <c r="AY1439" s="6"/>
      <c r="AZ1439" s="6"/>
      <c r="BA1439" s="6"/>
      <c r="BB1439" s="6"/>
      <c r="BC1439" s="6"/>
      <c r="BD1439" s="6"/>
      <c r="BE1439" s="6"/>
      <c r="BF1439" s="6"/>
      <c r="BG1439" s="6"/>
      <c r="BH1439" s="6"/>
      <c r="BI1439" s="6"/>
      <c r="BJ1439" s="6"/>
      <c r="BK1439" s="6"/>
      <c r="BL1439" s="6"/>
      <c r="BM1439" s="6"/>
      <c r="BN1439" s="6"/>
      <c r="BO1439" s="6"/>
      <c r="BP1439" s="6"/>
      <c r="BQ1439" s="6"/>
      <c r="BR1439" s="6"/>
      <c r="BS1439" s="6"/>
      <c r="BT1439" s="6"/>
      <c r="BU1439" s="6"/>
      <c r="BV1439" s="6"/>
      <c r="BW1439" s="6"/>
    </row>
    <row r="1440" spans="1:75" s="9" customFormat="1" ht="14.25" x14ac:dyDescent="0.2">
      <c r="A1440" s="10"/>
      <c r="B1440" s="8"/>
      <c r="R1440" s="62"/>
      <c r="S1440" s="6"/>
      <c r="T1440" s="6"/>
      <c r="U1440" s="6"/>
      <c r="V1440" s="6"/>
      <c r="W1440" s="6"/>
      <c r="X1440" s="6"/>
      <c r="Y1440" s="6"/>
      <c r="Z1440" s="6"/>
      <c r="AA1440" s="6"/>
      <c r="AB1440" s="6"/>
      <c r="AC1440" s="6"/>
      <c r="AD1440" s="6"/>
      <c r="AE1440" s="6"/>
      <c r="AF1440" s="6"/>
      <c r="AG1440" s="6"/>
      <c r="AH1440" s="6"/>
      <c r="AI1440" s="6"/>
      <c r="AJ1440" s="6"/>
      <c r="AK1440" s="6"/>
      <c r="AL1440" s="6"/>
      <c r="AM1440" s="6"/>
      <c r="AN1440" s="6"/>
      <c r="AO1440" s="6"/>
      <c r="AP1440" s="6"/>
      <c r="AQ1440" s="6"/>
      <c r="AR1440" s="6"/>
      <c r="AS1440" s="6"/>
      <c r="AT1440" s="6"/>
      <c r="AU1440" s="6"/>
      <c r="AV1440" s="6"/>
      <c r="AW1440" s="6"/>
      <c r="AX1440" s="6"/>
      <c r="AY1440" s="6"/>
      <c r="AZ1440" s="6"/>
      <c r="BA1440" s="6"/>
      <c r="BB1440" s="6"/>
      <c r="BC1440" s="6"/>
      <c r="BD1440" s="6"/>
      <c r="BE1440" s="6"/>
      <c r="BF1440" s="6"/>
      <c r="BG1440" s="6"/>
      <c r="BH1440" s="6"/>
      <c r="BI1440" s="6"/>
      <c r="BJ1440" s="6"/>
      <c r="BK1440" s="6"/>
      <c r="BL1440" s="6"/>
      <c r="BM1440" s="6"/>
      <c r="BN1440" s="6"/>
      <c r="BO1440" s="6"/>
      <c r="BP1440" s="6"/>
      <c r="BQ1440" s="6"/>
      <c r="BR1440" s="6"/>
      <c r="BS1440" s="6"/>
      <c r="BT1440" s="6"/>
      <c r="BU1440" s="6"/>
      <c r="BV1440" s="6"/>
      <c r="BW1440" s="6"/>
    </row>
    <row r="1441" spans="1:75" s="9" customFormat="1" ht="14.25" x14ac:dyDescent="0.2">
      <c r="A1441" s="10"/>
      <c r="B1441" s="8"/>
      <c r="R1441" s="62"/>
      <c r="S1441" s="6"/>
      <c r="T1441" s="6"/>
      <c r="U1441" s="6"/>
      <c r="V1441" s="6"/>
      <c r="W1441" s="6"/>
      <c r="X1441" s="6"/>
      <c r="Y1441" s="6"/>
      <c r="Z1441" s="6"/>
      <c r="AA1441" s="6"/>
      <c r="AB1441" s="6"/>
      <c r="AC1441" s="6"/>
      <c r="AD1441" s="6"/>
      <c r="AE1441" s="6"/>
      <c r="AF1441" s="6"/>
      <c r="AG1441" s="6"/>
      <c r="AH1441" s="6"/>
      <c r="AI1441" s="6"/>
      <c r="AJ1441" s="6"/>
      <c r="AK1441" s="6"/>
      <c r="AL1441" s="6"/>
      <c r="AM1441" s="6"/>
      <c r="AN1441" s="6"/>
      <c r="AO1441" s="6"/>
      <c r="AP1441" s="6"/>
      <c r="AQ1441" s="6"/>
      <c r="AR1441" s="6"/>
      <c r="AS1441" s="6"/>
      <c r="AT1441" s="6"/>
      <c r="AU1441" s="6"/>
      <c r="AV1441" s="6"/>
      <c r="AW1441" s="6"/>
      <c r="AX1441" s="6"/>
      <c r="AY1441" s="6"/>
      <c r="AZ1441" s="6"/>
      <c r="BA1441" s="6"/>
      <c r="BB1441" s="6"/>
      <c r="BC1441" s="6"/>
      <c r="BD1441" s="6"/>
      <c r="BE1441" s="6"/>
      <c r="BF1441" s="6"/>
      <c r="BG1441" s="6"/>
      <c r="BH1441" s="6"/>
      <c r="BI1441" s="6"/>
      <c r="BJ1441" s="6"/>
      <c r="BK1441" s="6"/>
      <c r="BL1441" s="6"/>
      <c r="BM1441" s="6"/>
      <c r="BN1441" s="6"/>
      <c r="BO1441" s="6"/>
      <c r="BP1441" s="6"/>
      <c r="BQ1441" s="6"/>
      <c r="BR1441" s="6"/>
      <c r="BS1441" s="6"/>
      <c r="BT1441" s="6"/>
      <c r="BU1441" s="6"/>
      <c r="BV1441" s="6"/>
      <c r="BW1441" s="6"/>
    </row>
    <row r="1442" spans="1:75" s="9" customFormat="1" ht="14.25" x14ac:dyDescent="0.2">
      <c r="A1442" s="10"/>
      <c r="B1442" s="8"/>
      <c r="R1442" s="62"/>
      <c r="S1442" s="6"/>
      <c r="T1442" s="6"/>
      <c r="U1442" s="6"/>
      <c r="V1442" s="6"/>
      <c r="W1442" s="6"/>
      <c r="X1442" s="6"/>
      <c r="Y1442" s="6"/>
      <c r="Z1442" s="6"/>
      <c r="AA1442" s="6"/>
      <c r="AB1442" s="6"/>
      <c r="AC1442" s="6"/>
      <c r="AD1442" s="6"/>
      <c r="AE1442" s="6"/>
      <c r="AF1442" s="6"/>
      <c r="AG1442" s="6"/>
      <c r="AH1442" s="6"/>
      <c r="AI1442" s="6"/>
      <c r="AJ1442" s="6"/>
      <c r="AK1442" s="6"/>
      <c r="AL1442" s="6"/>
      <c r="AM1442" s="6"/>
      <c r="AN1442" s="6"/>
      <c r="AO1442" s="6"/>
      <c r="AP1442" s="6"/>
      <c r="AQ1442" s="6"/>
      <c r="AR1442" s="6"/>
      <c r="AS1442" s="6"/>
      <c r="AT1442" s="6"/>
      <c r="AU1442" s="6"/>
      <c r="AV1442" s="6"/>
      <c r="AW1442" s="6"/>
      <c r="AX1442" s="6"/>
      <c r="AY1442" s="6"/>
      <c r="AZ1442" s="6"/>
      <c r="BA1442" s="6"/>
      <c r="BB1442" s="6"/>
      <c r="BC1442" s="6"/>
      <c r="BD1442" s="6"/>
      <c r="BE1442" s="6"/>
      <c r="BF1442" s="6"/>
      <c r="BG1442" s="6"/>
      <c r="BH1442" s="6"/>
      <c r="BI1442" s="6"/>
      <c r="BJ1442" s="6"/>
      <c r="BK1442" s="6"/>
      <c r="BL1442" s="6"/>
      <c r="BM1442" s="6"/>
      <c r="BN1442" s="6"/>
      <c r="BO1442" s="6"/>
      <c r="BP1442" s="6"/>
      <c r="BQ1442" s="6"/>
      <c r="BR1442" s="6"/>
      <c r="BS1442" s="6"/>
      <c r="BT1442" s="6"/>
      <c r="BU1442" s="6"/>
      <c r="BV1442" s="6"/>
      <c r="BW1442" s="6"/>
    </row>
    <row r="1443" spans="1:75" s="9" customFormat="1" ht="14.25" x14ac:dyDescent="0.2">
      <c r="A1443" s="10"/>
      <c r="B1443" s="8"/>
      <c r="R1443" s="62"/>
      <c r="S1443" s="6"/>
      <c r="T1443" s="6"/>
      <c r="U1443" s="6"/>
      <c r="V1443" s="6"/>
      <c r="W1443" s="6"/>
      <c r="X1443" s="6"/>
      <c r="Y1443" s="6"/>
      <c r="Z1443" s="6"/>
      <c r="AA1443" s="6"/>
      <c r="AB1443" s="6"/>
      <c r="AC1443" s="6"/>
      <c r="AD1443" s="6"/>
      <c r="AE1443" s="6"/>
      <c r="AF1443" s="6"/>
      <c r="AG1443" s="6"/>
      <c r="AH1443" s="6"/>
      <c r="AI1443" s="6"/>
      <c r="AJ1443" s="6"/>
      <c r="AK1443" s="6"/>
      <c r="AL1443" s="6"/>
      <c r="AM1443" s="6"/>
      <c r="AN1443" s="6"/>
      <c r="AO1443" s="6"/>
      <c r="AP1443" s="6"/>
      <c r="AQ1443" s="6"/>
      <c r="AR1443" s="6"/>
      <c r="AS1443" s="6"/>
      <c r="AT1443" s="6"/>
      <c r="AU1443" s="6"/>
      <c r="AV1443" s="6"/>
      <c r="AW1443" s="6"/>
      <c r="AX1443" s="6"/>
      <c r="AY1443" s="6"/>
      <c r="AZ1443" s="6"/>
      <c r="BA1443" s="6"/>
      <c r="BB1443" s="6"/>
      <c r="BC1443" s="6"/>
      <c r="BD1443" s="6"/>
      <c r="BE1443" s="6"/>
      <c r="BF1443" s="6"/>
      <c r="BG1443" s="6"/>
      <c r="BH1443" s="6"/>
      <c r="BI1443" s="6"/>
      <c r="BJ1443" s="6"/>
      <c r="BK1443" s="6"/>
      <c r="BL1443" s="6"/>
      <c r="BM1443" s="6"/>
      <c r="BN1443" s="6"/>
      <c r="BO1443" s="6"/>
      <c r="BP1443" s="6"/>
      <c r="BQ1443" s="6"/>
      <c r="BR1443" s="6"/>
      <c r="BS1443" s="6"/>
      <c r="BT1443" s="6"/>
      <c r="BU1443" s="6"/>
      <c r="BV1443" s="6"/>
      <c r="BW1443" s="6"/>
    </row>
    <row r="1444" spans="1:75" s="9" customFormat="1" ht="14.25" x14ac:dyDescent="0.2">
      <c r="A1444" s="10"/>
      <c r="B1444" s="8"/>
      <c r="R1444" s="62"/>
      <c r="S1444" s="6"/>
      <c r="T1444" s="6"/>
      <c r="U1444" s="6"/>
      <c r="V1444" s="6"/>
      <c r="W1444" s="6"/>
      <c r="X1444" s="6"/>
      <c r="Y1444" s="6"/>
      <c r="Z1444" s="6"/>
      <c r="AA1444" s="6"/>
      <c r="AB1444" s="6"/>
      <c r="AC1444" s="6"/>
      <c r="AD1444" s="6"/>
      <c r="AE1444" s="6"/>
      <c r="AF1444" s="6"/>
      <c r="AG1444" s="6"/>
      <c r="AH1444" s="6"/>
      <c r="AI1444" s="6"/>
      <c r="AJ1444" s="6"/>
      <c r="AK1444" s="6"/>
      <c r="AL1444" s="6"/>
      <c r="AM1444" s="6"/>
      <c r="AN1444" s="6"/>
      <c r="AO1444" s="6"/>
      <c r="AP1444" s="6"/>
      <c r="AQ1444" s="6"/>
      <c r="AR1444" s="6"/>
      <c r="AS1444" s="6"/>
      <c r="AT1444" s="6"/>
      <c r="AU1444" s="6"/>
      <c r="AV1444" s="6"/>
      <c r="AW1444" s="6"/>
      <c r="AX1444" s="6"/>
      <c r="AY1444" s="6"/>
      <c r="AZ1444" s="6"/>
      <c r="BA1444" s="6"/>
      <c r="BB1444" s="6"/>
      <c r="BC1444" s="6"/>
      <c r="BD1444" s="6"/>
      <c r="BE1444" s="6"/>
      <c r="BF1444" s="6"/>
      <c r="BG1444" s="6"/>
      <c r="BH1444" s="6"/>
      <c r="BI1444" s="6"/>
      <c r="BJ1444" s="6"/>
      <c r="BK1444" s="6"/>
      <c r="BL1444" s="6"/>
      <c r="BM1444" s="6"/>
      <c r="BN1444" s="6"/>
      <c r="BO1444" s="6"/>
      <c r="BP1444" s="6"/>
      <c r="BQ1444" s="6"/>
      <c r="BR1444" s="6"/>
      <c r="BS1444" s="6"/>
      <c r="BT1444" s="6"/>
      <c r="BU1444" s="6"/>
      <c r="BV1444" s="6"/>
      <c r="BW1444" s="6"/>
    </row>
    <row r="1445" spans="1:75" s="9" customFormat="1" ht="14.25" x14ac:dyDescent="0.2">
      <c r="A1445" s="10"/>
      <c r="B1445" s="8"/>
      <c r="R1445" s="62"/>
      <c r="S1445" s="6"/>
      <c r="T1445" s="6"/>
      <c r="U1445" s="6"/>
      <c r="V1445" s="6"/>
      <c r="W1445" s="6"/>
      <c r="X1445" s="6"/>
      <c r="Y1445" s="6"/>
      <c r="Z1445" s="6"/>
      <c r="AA1445" s="6"/>
      <c r="AB1445" s="6"/>
      <c r="AC1445" s="6"/>
      <c r="AD1445" s="6"/>
      <c r="AE1445" s="6"/>
      <c r="AF1445" s="6"/>
      <c r="AG1445" s="6"/>
      <c r="AH1445" s="6"/>
      <c r="AI1445" s="6"/>
      <c r="AJ1445" s="6"/>
      <c r="AK1445" s="6"/>
      <c r="AL1445" s="6"/>
      <c r="AM1445" s="6"/>
      <c r="AN1445" s="6"/>
      <c r="AO1445" s="6"/>
      <c r="AP1445" s="6"/>
      <c r="AQ1445" s="6"/>
      <c r="AR1445" s="6"/>
      <c r="AS1445" s="6"/>
      <c r="AT1445" s="6"/>
      <c r="AU1445" s="6"/>
      <c r="AV1445" s="6"/>
      <c r="AW1445" s="6"/>
      <c r="AX1445" s="6"/>
      <c r="AY1445" s="6"/>
      <c r="AZ1445" s="6"/>
      <c r="BA1445" s="6"/>
      <c r="BB1445" s="6"/>
      <c r="BC1445" s="6"/>
      <c r="BD1445" s="6"/>
      <c r="BE1445" s="6"/>
      <c r="BF1445" s="6"/>
      <c r="BG1445" s="6"/>
      <c r="BH1445" s="6"/>
      <c r="BI1445" s="6"/>
      <c r="BJ1445" s="6"/>
      <c r="BK1445" s="6"/>
      <c r="BL1445" s="6"/>
      <c r="BM1445" s="6"/>
      <c r="BN1445" s="6"/>
      <c r="BO1445" s="6"/>
      <c r="BP1445" s="6"/>
      <c r="BQ1445" s="6"/>
      <c r="BR1445" s="6"/>
      <c r="BS1445" s="6"/>
      <c r="BT1445" s="6"/>
      <c r="BU1445" s="6"/>
      <c r="BV1445" s="6"/>
      <c r="BW1445" s="6"/>
    </row>
    <row r="1446" spans="1:75" s="9" customFormat="1" ht="14.25" x14ac:dyDescent="0.2">
      <c r="A1446" s="10"/>
      <c r="B1446" s="8"/>
      <c r="R1446" s="62"/>
      <c r="S1446" s="6"/>
      <c r="T1446" s="6"/>
      <c r="U1446" s="6"/>
      <c r="V1446" s="6"/>
      <c r="W1446" s="6"/>
      <c r="X1446" s="6"/>
      <c r="Y1446" s="6"/>
      <c r="Z1446" s="6"/>
      <c r="AA1446" s="6"/>
      <c r="AB1446" s="6"/>
      <c r="AC1446" s="6"/>
      <c r="AD1446" s="6"/>
      <c r="AE1446" s="6"/>
      <c r="AF1446" s="6"/>
      <c r="AG1446" s="6"/>
      <c r="AH1446" s="6"/>
      <c r="AI1446" s="6"/>
      <c r="AJ1446" s="6"/>
      <c r="AK1446" s="6"/>
      <c r="AL1446" s="6"/>
      <c r="AM1446" s="6"/>
      <c r="AN1446" s="6"/>
      <c r="AO1446" s="6"/>
      <c r="AP1446" s="6"/>
      <c r="AQ1446" s="6"/>
      <c r="AR1446" s="6"/>
      <c r="AS1446" s="6"/>
      <c r="AT1446" s="6"/>
      <c r="AU1446" s="6"/>
      <c r="AV1446" s="6"/>
      <c r="AW1446" s="6"/>
      <c r="AX1446" s="6"/>
      <c r="AY1446" s="6"/>
      <c r="AZ1446" s="6"/>
      <c r="BA1446" s="6"/>
      <c r="BB1446" s="6"/>
      <c r="BC1446" s="6"/>
      <c r="BD1446" s="6"/>
      <c r="BE1446" s="6"/>
      <c r="BF1446" s="6"/>
      <c r="BG1446" s="6"/>
      <c r="BH1446" s="6"/>
      <c r="BI1446" s="6"/>
      <c r="BJ1446" s="6"/>
      <c r="BK1446" s="6"/>
      <c r="BL1446" s="6"/>
      <c r="BM1446" s="6"/>
      <c r="BN1446" s="6"/>
      <c r="BO1446" s="6"/>
      <c r="BP1446" s="6"/>
      <c r="BQ1446" s="6"/>
      <c r="BR1446" s="6"/>
      <c r="BS1446" s="6"/>
      <c r="BT1446" s="6"/>
      <c r="BU1446" s="6"/>
      <c r="BV1446" s="6"/>
      <c r="BW1446" s="6"/>
    </row>
    <row r="1447" spans="1:75" s="9" customFormat="1" ht="14.25" x14ac:dyDescent="0.2">
      <c r="A1447" s="10"/>
      <c r="B1447" s="8"/>
      <c r="R1447" s="62"/>
      <c r="S1447" s="6"/>
      <c r="T1447" s="6"/>
      <c r="U1447" s="6"/>
      <c r="V1447" s="6"/>
      <c r="W1447" s="6"/>
      <c r="X1447" s="6"/>
      <c r="Y1447" s="6"/>
      <c r="Z1447" s="6"/>
      <c r="AA1447" s="6"/>
      <c r="AB1447" s="6"/>
      <c r="AC1447" s="6"/>
      <c r="AD1447" s="6"/>
      <c r="AE1447" s="6"/>
      <c r="AF1447" s="6"/>
      <c r="AG1447" s="6"/>
      <c r="AH1447" s="6"/>
      <c r="AI1447" s="6"/>
      <c r="AJ1447" s="6"/>
      <c r="AK1447" s="6"/>
      <c r="AL1447" s="6"/>
      <c r="AM1447" s="6"/>
      <c r="AN1447" s="6"/>
      <c r="AO1447" s="6"/>
      <c r="AP1447" s="6"/>
      <c r="AQ1447" s="6"/>
      <c r="AR1447" s="6"/>
      <c r="AS1447" s="6"/>
      <c r="AT1447" s="6"/>
      <c r="AU1447" s="6"/>
      <c r="AV1447" s="6"/>
      <c r="AW1447" s="6"/>
      <c r="AX1447" s="6"/>
      <c r="AY1447" s="6"/>
      <c r="AZ1447" s="6"/>
      <c r="BA1447" s="6"/>
      <c r="BB1447" s="6"/>
      <c r="BC1447" s="6"/>
      <c r="BD1447" s="6"/>
      <c r="BE1447" s="6"/>
      <c r="BF1447" s="6"/>
      <c r="BG1447" s="6"/>
      <c r="BH1447" s="6"/>
      <c r="BI1447" s="6"/>
      <c r="BJ1447" s="6"/>
      <c r="BK1447" s="6"/>
      <c r="BL1447" s="6"/>
      <c r="BM1447" s="6"/>
      <c r="BN1447" s="6"/>
      <c r="BO1447" s="6"/>
      <c r="BP1447" s="6"/>
      <c r="BQ1447" s="6"/>
      <c r="BR1447" s="6"/>
      <c r="BS1447" s="6"/>
      <c r="BT1447" s="6"/>
      <c r="BU1447" s="6"/>
      <c r="BV1447" s="6"/>
      <c r="BW1447" s="6"/>
    </row>
    <row r="1448" spans="1:75" s="9" customFormat="1" ht="14.25" x14ac:dyDescent="0.2">
      <c r="A1448" s="10"/>
      <c r="B1448" s="8"/>
      <c r="R1448" s="62"/>
      <c r="S1448" s="6"/>
      <c r="T1448" s="6"/>
      <c r="U1448" s="6"/>
      <c r="V1448" s="6"/>
      <c r="W1448" s="6"/>
      <c r="X1448" s="6"/>
      <c r="Y1448" s="6"/>
      <c r="Z1448" s="6"/>
      <c r="AA1448" s="6"/>
      <c r="AB1448" s="6"/>
      <c r="AC1448" s="6"/>
      <c r="AD1448" s="6"/>
      <c r="AE1448" s="6"/>
      <c r="AF1448" s="6"/>
      <c r="AG1448" s="6"/>
      <c r="AH1448" s="6"/>
      <c r="AI1448" s="6"/>
      <c r="AJ1448" s="6"/>
      <c r="AK1448" s="6"/>
      <c r="AL1448" s="6"/>
      <c r="AM1448" s="6"/>
      <c r="AN1448" s="6"/>
      <c r="AO1448" s="6"/>
      <c r="AP1448" s="6"/>
      <c r="AQ1448" s="6"/>
      <c r="AR1448" s="6"/>
      <c r="AS1448" s="6"/>
      <c r="AT1448" s="6"/>
      <c r="AU1448" s="6"/>
      <c r="AV1448" s="6"/>
      <c r="AW1448" s="6"/>
      <c r="AX1448" s="6"/>
      <c r="AY1448" s="6"/>
      <c r="AZ1448" s="6"/>
      <c r="BA1448" s="6"/>
      <c r="BB1448" s="6"/>
      <c r="BC1448" s="6"/>
      <c r="BD1448" s="6"/>
      <c r="BE1448" s="6"/>
      <c r="BF1448" s="6"/>
      <c r="BG1448" s="6"/>
      <c r="BH1448" s="6"/>
      <c r="BI1448" s="6"/>
      <c r="BJ1448" s="6"/>
      <c r="BK1448" s="6"/>
      <c r="BL1448" s="6"/>
      <c r="BM1448" s="6"/>
      <c r="BN1448" s="6"/>
      <c r="BO1448" s="6"/>
      <c r="BP1448" s="6"/>
      <c r="BQ1448" s="6"/>
      <c r="BR1448" s="6"/>
      <c r="BS1448" s="6"/>
      <c r="BT1448" s="6"/>
      <c r="BU1448" s="6"/>
      <c r="BV1448" s="6"/>
      <c r="BW1448" s="6"/>
    </row>
    <row r="1449" spans="1:75" s="9" customFormat="1" ht="14.25" x14ac:dyDescent="0.2">
      <c r="A1449" s="10"/>
      <c r="B1449" s="8"/>
      <c r="R1449" s="62"/>
      <c r="S1449" s="6"/>
      <c r="T1449" s="6"/>
      <c r="U1449" s="6"/>
      <c r="V1449" s="6"/>
      <c r="W1449" s="6"/>
      <c r="X1449" s="6"/>
      <c r="Y1449" s="6"/>
      <c r="Z1449" s="6"/>
      <c r="AA1449" s="6"/>
      <c r="AB1449" s="6"/>
      <c r="AC1449" s="6"/>
      <c r="AD1449" s="6"/>
      <c r="AE1449" s="6"/>
      <c r="AF1449" s="6"/>
      <c r="AG1449" s="6"/>
      <c r="AH1449" s="6"/>
      <c r="AI1449" s="6"/>
      <c r="AJ1449" s="6"/>
      <c r="AK1449" s="6"/>
      <c r="AL1449" s="6"/>
      <c r="AM1449" s="6"/>
      <c r="AN1449" s="6"/>
      <c r="AO1449" s="6"/>
      <c r="AP1449" s="6"/>
      <c r="AQ1449" s="6"/>
      <c r="AR1449" s="6"/>
      <c r="AS1449" s="6"/>
      <c r="AT1449" s="6"/>
      <c r="AU1449" s="6"/>
      <c r="AV1449" s="6"/>
      <c r="AW1449" s="6"/>
      <c r="AX1449" s="6"/>
      <c r="AY1449" s="6"/>
      <c r="AZ1449" s="6"/>
      <c r="BA1449" s="6"/>
      <c r="BB1449" s="6"/>
      <c r="BC1449" s="6"/>
      <c r="BD1449" s="6"/>
      <c r="BE1449" s="6"/>
      <c r="BF1449" s="6"/>
      <c r="BG1449" s="6"/>
      <c r="BH1449" s="6"/>
      <c r="BI1449" s="6"/>
      <c r="BJ1449" s="6"/>
      <c r="BK1449" s="6"/>
      <c r="BL1449" s="6"/>
      <c r="BM1449" s="6"/>
      <c r="BN1449" s="6"/>
      <c r="BO1449" s="6"/>
      <c r="BP1449" s="6"/>
      <c r="BQ1449" s="6"/>
      <c r="BR1449" s="6"/>
      <c r="BS1449" s="6"/>
      <c r="BT1449" s="6"/>
      <c r="BU1449" s="6"/>
      <c r="BV1449" s="6"/>
      <c r="BW1449" s="6"/>
    </row>
    <row r="1450" spans="1:75" s="9" customFormat="1" ht="14.25" x14ac:dyDescent="0.2">
      <c r="A1450" s="10"/>
      <c r="B1450" s="8"/>
      <c r="R1450" s="62"/>
      <c r="S1450" s="6"/>
      <c r="T1450" s="6"/>
      <c r="U1450" s="6"/>
      <c r="V1450" s="6"/>
      <c r="W1450" s="6"/>
      <c r="X1450" s="6"/>
      <c r="Y1450" s="6"/>
      <c r="Z1450" s="6"/>
      <c r="AA1450" s="6"/>
      <c r="AB1450" s="6"/>
      <c r="AC1450" s="6"/>
      <c r="AD1450" s="6"/>
      <c r="AE1450" s="6"/>
      <c r="AF1450" s="6"/>
      <c r="AG1450" s="6"/>
      <c r="AH1450" s="6"/>
      <c r="AI1450" s="6"/>
      <c r="AJ1450" s="6"/>
      <c r="AK1450" s="6"/>
      <c r="AL1450" s="6"/>
      <c r="AM1450" s="6"/>
      <c r="AN1450" s="6"/>
      <c r="AO1450" s="6"/>
      <c r="AP1450" s="6"/>
      <c r="AQ1450" s="6"/>
      <c r="AR1450" s="6"/>
      <c r="AS1450" s="6"/>
      <c r="AT1450" s="6"/>
      <c r="AU1450" s="6"/>
      <c r="AV1450" s="6"/>
      <c r="AW1450" s="6"/>
      <c r="AX1450" s="6"/>
      <c r="AY1450" s="6"/>
      <c r="AZ1450" s="6"/>
      <c r="BA1450" s="6"/>
      <c r="BB1450" s="6"/>
      <c r="BC1450" s="6"/>
      <c r="BD1450" s="6"/>
      <c r="BE1450" s="6"/>
      <c r="BF1450" s="6"/>
      <c r="BG1450" s="6"/>
      <c r="BH1450" s="6"/>
      <c r="BI1450" s="6"/>
      <c r="BJ1450" s="6"/>
      <c r="BK1450" s="6"/>
      <c r="BL1450" s="6"/>
      <c r="BM1450" s="6"/>
      <c r="BN1450" s="6"/>
      <c r="BO1450" s="6"/>
      <c r="BP1450" s="6"/>
      <c r="BQ1450" s="6"/>
      <c r="BR1450" s="6"/>
      <c r="BS1450" s="6"/>
      <c r="BT1450" s="6"/>
      <c r="BU1450" s="6"/>
      <c r="BV1450" s="6"/>
      <c r="BW1450" s="6"/>
    </row>
    <row r="1451" spans="1:75" s="9" customFormat="1" ht="14.25" x14ac:dyDescent="0.2">
      <c r="A1451" s="10"/>
      <c r="B1451" s="8"/>
      <c r="R1451" s="62"/>
      <c r="S1451" s="6"/>
      <c r="T1451" s="6"/>
      <c r="U1451" s="6"/>
      <c r="V1451" s="6"/>
      <c r="W1451" s="6"/>
      <c r="X1451" s="6"/>
      <c r="Y1451" s="6"/>
      <c r="Z1451" s="6"/>
      <c r="AA1451" s="6"/>
      <c r="AB1451" s="6"/>
      <c r="AC1451" s="6"/>
      <c r="AD1451" s="6"/>
      <c r="AE1451" s="6"/>
      <c r="AF1451" s="6"/>
      <c r="AG1451" s="6"/>
      <c r="AH1451" s="6"/>
      <c r="AI1451" s="6"/>
      <c r="AJ1451" s="6"/>
      <c r="AK1451" s="6"/>
      <c r="AL1451" s="6"/>
      <c r="AM1451" s="6"/>
      <c r="AN1451" s="6"/>
      <c r="AO1451" s="6"/>
      <c r="AP1451" s="6"/>
      <c r="AQ1451" s="6"/>
      <c r="AR1451" s="6"/>
      <c r="AS1451" s="6"/>
      <c r="AT1451" s="6"/>
      <c r="AU1451" s="6"/>
      <c r="AV1451" s="6"/>
      <c r="AW1451" s="6"/>
      <c r="AX1451" s="6"/>
      <c r="AY1451" s="6"/>
      <c r="AZ1451" s="6"/>
      <c r="BA1451" s="6"/>
      <c r="BB1451" s="6"/>
      <c r="BC1451" s="6"/>
      <c r="BD1451" s="6"/>
      <c r="BE1451" s="6"/>
      <c r="BF1451" s="6"/>
      <c r="BG1451" s="6"/>
      <c r="BH1451" s="6"/>
      <c r="BI1451" s="6"/>
      <c r="BJ1451" s="6"/>
      <c r="BK1451" s="6"/>
      <c r="BL1451" s="6"/>
      <c r="BM1451" s="6"/>
      <c r="BN1451" s="6"/>
      <c r="BO1451" s="6"/>
      <c r="BP1451" s="6"/>
      <c r="BQ1451" s="6"/>
      <c r="BR1451" s="6"/>
      <c r="BS1451" s="6"/>
      <c r="BT1451" s="6"/>
      <c r="BU1451" s="6"/>
      <c r="BV1451" s="6"/>
      <c r="BW1451" s="6"/>
    </row>
    <row r="1452" spans="1:75" s="9" customFormat="1" ht="14.25" x14ac:dyDescent="0.2">
      <c r="A1452" s="10"/>
      <c r="B1452" s="8"/>
      <c r="R1452" s="62"/>
      <c r="S1452" s="6"/>
      <c r="T1452" s="6"/>
      <c r="U1452" s="6"/>
      <c r="V1452" s="6"/>
      <c r="W1452" s="6"/>
      <c r="X1452" s="6"/>
      <c r="Y1452" s="6"/>
      <c r="Z1452" s="6"/>
      <c r="AA1452" s="6"/>
      <c r="AB1452" s="6"/>
      <c r="AC1452" s="6"/>
      <c r="AD1452" s="6"/>
      <c r="AE1452" s="6"/>
      <c r="AF1452" s="6"/>
      <c r="AG1452" s="6"/>
      <c r="AH1452" s="6"/>
      <c r="AI1452" s="6"/>
      <c r="AJ1452" s="6"/>
      <c r="AK1452" s="6"/>
      <c r="AL1452" s="6"/>
      <c r="AM1452" s="6"/>
      <c r="AN1452" s="6"/>
      <c r="AO1452" s="6"/>
      <c r="AP1452" s="6"/>
      <c r="AQ1452" s="6"/>
      <c r="AR1452" s="6"/>
      <c r="AS1452" s="6"/>
      <c r="AT1452" s="6"/>
      <c r="AU1452" s="6"/>
      <c r="AV1452" s="6"/>
      <c r="AW1452" s="6"/>
      <c r="AX1452" s="6"/>
      <c r="AY1452" s="6"/>
      <c r="AZ1452" s="6"/>
      <c r="BA1452" s="6"/>
      <c r="BB1452" s="6"/>
      <c r="BC1452" s="6"/>
      <c r="BD1452" s="6"/>
      <c r="BE1452" s="6"/>
      <c r="BF1452" s="6"/>
      <c r="BG1452" s="6"/>
      <c r="BH1452" s="6"/>
      <c r="BI1452" s="6"/>
      <c r="BJ1452" s="6"/>
      <c r="BK1452" s="6"/>
      <c r="BL1452" s="6"/>
      <c r="BM1452" s="6"/>
      <c r="BN1452" s="6"/>
      <c r="BO1452" s="6"/>
      <c r="BP1452" s="6"/>
      <c r="BQ1452" s="6"/>
      <c r="BR1452" s="6"/>
      <c r="BS1452" s="6"/>
      <c r="BT1452" s="6"/>
      <c r="BU1452" s="6"/>
      <c r="BV1452" s="6"/>
      <c r="BW1452" s="6"/>
    </row>
    <row r="1453" spans="1:75" s="9" customFormat="1" ht="14.25" x14ac:dyDescent="0.2">
      <c r="A1453" s="10"/>
      <c r="B1453" s="8"/>
      <c r="R1453" s="62"/>
      <c r="S1453" s="6"/>
      <c r="T1453" s="6"/>
      <c r="U1453" s="6"/>
      <c r="V1453" s="6"/>
      <c r="W1453" s="6"/>
      <c r="X1453" s="6"/>
      <c r="Y1453" s="6"/>
      <c r="Z1453" s="6"/>
      <c r="AA1453" s="6"/>
      <c r="AB1453" s="6"/>
      <c r="AC1453" s="6"/>
      <c r="AD1453" s="6"/>
      <c r="AE1453" s="6"/>
      <c r="AF1453" s="6"/>
      <c r="AG1453" s="6"/>
      <c r="AH1453" s="6"/>
      <c r="AI1453" s="6"/>
      <c r="AJ1453" s="6"/>
      <c r="AK1453" s="6"/>
      <c r="AL1453" s="6"/>
      <c r="AM1453" s="6"/>
      <c r="AN1453" s="6"/>
      <c r="AO1453" s="6"/>
      <c r="AP1453" s="6"/>
      <c r="AQ1453" s="6"/>
      <c r="AR1453" s="6"/>
      <c r="AS1453" s="6"/>
      <c r="AT1453" s="6"/>
      <c r="AU1453" s="6"/>
      <c r="AV1453" s="6"/>
      <c r="AW1453" s="6"/>
      <c r="AX1453" s="6"/>
      <c r="AY1453" s="6"/>
      <c r="AZ1453" s="6"/>
      <c r="BA1453" s="6"/>
      <c r="BB1453" s="6"/>
      <c r="BC1453" s="6"/>
      <c r="BD1453" s="6"/>
      <c r="BE1453" s="6"/>
      <c r="BF1453" s="6"/>
      <c r="BG1453" s="6"/>
      <c r="BH1453" s="6"/>
      <c r="BI1453" s="6"/>
      <c r="BJ1453" s="6"/>
      <c r="BK1453" s="6"/>
      <c r="BL1453" s="6"/>
      <c r="BM1453" s="6"/>
      <c r="BN1453" s="6"/>
      <c r="BO1453" s="6"/>
      <c r="BP1453" s="6"/>
      <c r="BQ1453" s="6"/>
      <c r="BR1453" s="6"/>
      <c r="BS1453" s="6"/>
      <c r="BT1453" s="6"/>
      <c r="BU1453" s="6"/>
      <c r="BV1453" s="6"/>
      <c r="BW1453" s="6"/>
    </row>
    <row r="1454" spans="1:75" s="9" customFormat="1" ht="14.25" x14ac:dyDescent="0.2">
      <c r="A1454" s="10"/>
      <c r="B1454" s="8"/>
      <c r="R1454" s="62"/>
      <c r="S1454" s="6"/>
      <c r="T1454" s="6"/>
      <c r="U1454" s="6"/>
      <c r="V1454" s="6"/>
      <c r="W1454" s="6"/>
      <c r="X1454" s="6"/>
      <c r="Y1454" s="6"/>
      <c r="Z1454" s="6"/>
      <c r="AA1454" s="6"/>
      <c r="AB1454" s="6"/>
      <c r="AC1454" s="6"/>
      <c r="AD1454" s="6"/>
      <c r="AE1454" s="6"/>
      <c r="AF1454" s="6"/>
      <c r="AG1454" s="6"/>
      <c r="AH1454" s="6"/>
      <c r="AI1454" s="6"/>
      <c r="AJ1454" s="6"/>
      <c r="AK1454" s="6"/>
      <c r="AL1454" s="6"/>
      <c r="AM1454" s="6"/>
      <c r="AN1454" s="6"/>
      <c r="AO1454" s="6"/>
      <c r="AP1454" s="6"/>
      <c r="AQ1454" s="6"/>
      <c r="AR1454" s="6"/>
      <c r="AS1454" s="6"/>
      <c r="AT1454" s="6"/>
      <c r="AU1454" s="6"/>
      <c r="AV1454" s="6"/>
      <c r="AW1454" s="6"/>
      <c r="AX1454" s="6"/>
      <c r="AY1454" s="6"/>
      <c r="AZ1454" s="6"/>
      <c r="BA1454" s="6"/>
      <c r="BB1454" s="6"/>
      <c r="BC1454" s="6"/>
      <c r="BD1454" s="6"/>
      <c r="BE1454" s="6"/>
      <c r="BF1454" s="6"/>
      <c r="BG1454" s="6"/>
      <c r="BH1454" s="6"/>
      <c r="BI1454" s="6"/>
      <c r="BJ1454" s="6"/>
      <c r="BK1454" s="6"/>
      <c r="BL1454" s="6"/>
      <c r="BM1454" s="6"/>
      <c r="BN1454" s="6"/>
      <c r="BO1454" s="6"/>
      <c r="BP1454" s="6"/>
      <c r="BQ1454" s="6"/>
      <c r="BR1454" s="6"/>
      <c r="BS1454" s="6"/>
      <c r="BT1454" s="6"/>
      <c r="BU1454" s="6"/>
      <c r="BV1454" s="6"/>
      <c r="BW1454" s="6"/>
    </row>
    <row r="1455" spans="1:75" s="9" customFormat="1" ht="14.25" x14ac:dyDescent="0.2">
      <c r="A1455" s="10"/>
      <c r="B1455" s="8"/>
      <c r="R1455" s="62"/>
      <c r="S1455" s="6"/>
      <c r="T1455" s="6"/>
      <c r="U1455" s="6"/>
      <c r="V1455" s="6"/>
      <c r="W1455" s="6"/>
      <c r="X1455" s="6"/>
      <c r="Y1455" s="6"/>
      <c r="Z1455" s="6"/>
      <c r="AA1455" s="6"/>
      <c r="AB1455" s="6"/>
      <c r="AC1455" s="6"/>
      <c r="AD1455" s="6"/>
      <c r="AE1455" s="6"/>
      <c r="AF1455" s="6"/>
      <c r="AG1455" s="6"/>
      <c r="AH1455" s="6"/>
      <c r="AI1455" s="6"/>
      <c r="AJ1455" s="6"/>
      <c r="AK1455" s="6"/>
      <c r="AL1455" s="6"/>
      <c r="AM1455" s="6"/>
      <c r="AN1455" s="6"/>
      <c r="AO1455" s="6"/>
      <c r="AP1455" s="6"/>
      <c r="AQ1455" s="6"/>
      <c r="AR1455" s="6"/>
      <c r="AS1455" s="6"/>
      <c r="AT1455" s="6"/>
      <c r="AU1455" s="6"/>
      <c r="AV1455" s="6"/>
      <c r="AW1455" s="6"/>
      <c r="AX1455" s="6"/>
      <c r="AY1455" s="6"/>
      <c r="AZ1455" s="6"/>
      <c r="BA1455" s="6"/>
      <c r="BB1455" s="6"/>
      <c r="BC1455" s="6"/>
      <c r="BD1455" s="6"/>
      <c r="BE1455" s="6"/>
      <c r="BF1455" s="6"/>
      <c r="BG1455" s="6"/>
      <c r="BH1455" s="6"/>
      <c r="BI1455" s="6"/>
      <c r="BJ1455" s="6"/>
      <c r="BK1455" s="6"/>
      <c r="BL1455" s="6"/>
      <c r="BM1455" s="6"/>
      <c r="BN1455" s="6"/>
      <c r="BO1455" s="6"/>
      <c r="BP1455" s="6"/>
      <c r="BQ1455" s="6"/>
      <c r="BR1455" s="6"/>
      <c r="BS1455" s="6"/>
      <c r="BT1455" s="6"/>
      <c r="BU1455" s="6"/>
      <c r="BV1455" s="6"/>
      <c r="BW1455" s="6"/>
    </row>
    <row r="1456" spans="1:75" s="9" customFormat="1" ht="14.25" x14ac:dyDescent="0.2">
      <c r="A1456" s="10"/>
      <c r="B1456" s="8"/>
      <c r="R1456" s="62"/>
      <c r="S1456" s="6"/>
      <c r="T1456" s="6"/>
      <c r="U1456" s="6"/>
      <c r="V1456" s="6"/>
      <c r="W1456" s="6"/>
      <c r="X1456" s="6"/>
      <c r="Y1456" s="6"/>
      <c r="Z1456" s="6"/>
      <c r="AA1456" s="6"/>
      <c r="AB1456" s="6"/>
      <c r="AC1456" s="6"/>
      <c r="AD1456" s="6"/>
      <c r="AE1456" s="6"/>
      <c r="AF1456" s="6"/>
      <c r="AG1456" s="6"/>
      <c r="AH1456" s="6"/>
      <c r="AI1456" s="6"/>
      <c r="AJ1456" s="6"/>
      <c r="AK1456" s="6"/>
      <c r="AL1456" s="6"/>
      <c r="AM1456" s="6"/>
      <c r="AN1456" s="6"/>
      <c r="AO1456" s="6"/>
      <c r="AP1456" s="6"/>
      <c r="AQ1456" s="6"/>
      <c r="AR1456" s="6"/>
      <c r="AS1456" s="6"/>
      <c r="AT1456" s="6"/>
      <c r="AU1456" s="6"/>
      <c r="AV1456" s="6"/>
      <c r="AW1456" s="6"/>
      <c r="AX1456" s="6"/>
      <c r="AY1456" s="6"/>
      <c r="AZ1456" s="6"/>
      <c r="BA1456" s="6"/>
      <c r="BB1456" s="6"/>
      <c r="BC1456" s="6"/>
      <c r="BD1456" s="6"/>
      <c r="BE1456" s="6"/>
      <c r="BF1456" s="6"/>
      <c r="BG1456" s="6"/>
      <c r="BH1456" s="6"/>
      <c r="BI1456" s="6"/>
      <c r="BJ1456" s="6"/>
      <c r="BK1456" s="6"/>
      <c r="BL1456" s="6"/>
      <c r="BM1456" s="6"/>
      <c r="BN1456" s="6"/>
      <c r="BO1456" s="6"/>
      <c r="BP1456" s="6"/>
      <c r="BQ1456" s="6"/>
      <c r="BR1456" s="6"/>
      <c r="BS1456" s="6"/>
      <c r="BT1456" s="6"/>
      <c r="BU1456" s="6"/>
      <c r="BV1456" s="6"/>
      <c r="BW1456" s="6"/>
    </row>
    <row r="1457" spans="1:75" s="9" customFormat="1" ht="14.25" x14ac:dyDescent="0.2">
      <c r="A1457" s="10"/>
      <c r="B1457" s="8"/>
      <c r="R1457" s="62"/>
      <c r="S1457" s="6"/>
      <c r="T1457" s="6"/>
      <c r="U1457" s="6"/>
      <c r="V1457" s="6"/>
      <c r="W1457" s="6"/>
      <c r="X1457" s="6"/>
      <c r="Y1457" s="6"/>
      <c r="Z1457" s="6"/>
      <c r="AA1457" s="6"/>
      <c r="AB1457" s="6"/>
      <c r="AC1457" s="6"/>
      <c r="AD1457" s="6"/>
      <c r="AE1457" s="6"/>
      <c r="AF1457" s="6"/>
      <c r="AG1457" s="6"/>
      <c r="AH1457" s="6"/>
      <c r="AI1457" s="6"/>
      <c r="AJ1457" s="6"/>
      <c r="AK1457" s="6"/>
      <c r="AL1457" s="6"/>
      <c r="AM1457" s="6"/>
      <c r="AN1457" s="6"/>
      <c r="AO1457" s="6"/>
      <c r="AP1457" s="6"/>
      <c r="AQ1457" s="6"/>
      <c r="AR1457" s="6"/>
      <c r="AS1457" s="6"/>
      <c r="AT1457" s="6"/>
      <c r="AU1457" s="6"/>
      <c r="AV1457" s="6"/>
      <c r="AW1457" s="6"/>
      <c r="AX1457" s="6"/>
      <c r="AY1457" s="6"/>
      <c r="AZ1457" s="6"/>
      <c r="BA1457" s="6"/>
      <c r="BB1457" s="6"/>
      <c r="BC1457" s="6"/>
      <c r="BD1457" s="6"/>
      <c r="BE1457" s="6"/>
      <c r="BF1457" s="6"/>
      <c r="BG1457" s="6"/>
      <c r="BH1457" s="6"/>
      <c r="BI1457" s="6"/>
      <c r="BJ1457" s="6"/>
      <c r="BK1457" s="6"/>
      <c r="BL1457" s="6"/>
      <c r="BM1457" s="6"/>
      <c r="BN1457" s="6"/>
      <c r="BO1457" s="6"/>
      <c r="BP1457" s="6"/>
      <c r="BQ1457" s="6"/>
      <c r="BR1457" s="6"/>
      <c r="BS1457" s="6"/>
      <c r="BT1457" s="6"/>
      <c r="BU1457" s="6"/>
      <c r="BV1457" s="6"/>
      <c r="BW1457" s="6"/>
    </row>
    <row r="1458" spans="1:75" s="9" customFormat="1" ht="14.25" x14ac:dyDescent="0.2">
      <c r="A1458" s="10"/>
      <c r="B1458" s="8"/>
      <c r="R1458" s="62"/>
      <c r="S1458" s="6"/>
      <c r="T1458" s="6"/>
      <c r="U1458" s="6"/>
      <c r="V1458" s="6"/>
      <c r="W1458" s="6"/>
      <c r="X1458" s="6"/>
      <c r="Y1458" s="6"/>
      <c r="Z1458" s="6"/>
      <c r="AA1458" s="6"/>
      <c r="AB1458" s="6"/>
      <c r="AC1458" s="6"/>
      <c r="AD1458" s="6"/>
      <c r="AE1458" s="6"/>
      <c r="AF1458" s="6"/>
      <c r="AG1458" s="6"/>
      <c r="AH1458" s="6"/>
      <c r="AI1458" s="6"/>
      <c r="AJ1458" s="6"/>
      <c r="AK1458" s="6"/>
      <c r="AL1458" s="6"/>
      <c r="AM1458" s="6"/>
      <c r="AN1458" s="6"/>
      <c r="AO1458" s="6"/>
      <c r="AP1458" s="6"/>
      <c r="AQ1458" s="6"/>
      <c r="AR1458" s="6"/>
      <c r="AS1458" s="6"/>
      <c r="AT1458" s="6"/>
      <c r="AU1458" s="6"/>
      <c r="AV1458" s="6"/>
      <c r="AW1458" s="6"/>
      <c r="AX1458" s="6"/>
      <c r="AY1458" s="6"/>
      <c r="AZ1458" s="6"/>
      <c r="BA1458" s="6"/>
      <c r="BB1458" s="6"/>
      <c r="BC1458" s="6"/>
      <c r="BD1458" s="6"/>
      <c r="BE1458" s="6"/>
      <c r="BF1458" s="6"/>
      <c r="BG1458" s="6"/>
      <c r="BH1458" s="6"/>
      <c r="BI1458" s="6"/>
      <c r="BJ1458" s="6"/>
      <c r="BK1458" s="6"/>
      <c r="BL1458" s="6"/>
      <c r="BM1458" s="6"/>
      <c r="BN1458" s="6"/>
      <c r="BO1458" s="6"/>
      <c r="BP1458" s="6"/>
      <c r="BQ1458" s="6"/>
      <c r="BR1458" s="6"/>
      <c r="BS1458" s="6"/>
      <c r="BT1458" s="6"/>
      <c r="BU1458" s="6"/>
      <c r="BV1458" s="6"/>
      <c r="BW1458" s="6"/>
    </row>
    <row r="1459" spans="1:75" s="9" customFormat="1" ht="14.25" x14ac:dyDescent="0.2">
      <c r="A1459" s="10"/>
      <c r="B1459" s="8"/>
      <c r="R1459" s="62"/>
      <c r="S1459" s="6"/>
      <c r="T1459" s="6"/>
      <c r="U1459" s="6"/>
      <c r="V1459" s="6"/>
      <c r="W1459" s="6"/>
      <c r="X1459" s="6"/>
      <c r="Y1459" s="6"/>
      <c r="Z1459" s="6"/>
      <c r="AA1459" s="6"/>
      <c r="AB1459" s="6"/>
      <c r="AC1459" s="6"/>
      <c r="AD1459" s="6"/>
      <c r="AE1459" s="6"/>
      <c r="AF1459" s="6"/>
      <c r="AG1459" s="6"/>
      <c r="AH1459" s="6"/>
      <c r="AI1459" s="6"/>
      <c r="AJ1459" s="6"/>
      <c r="AK1459" s="6"/>
      <c r="AL1459" s="6"/>
      <c r="AM1459" s="6"/>
      <c r="AN1459" s="6"/>
      <c r="AO1459" s="6"/>
      <c r="AP1459" s="6"/>
      <c r="AQ1459" s="6"/>
      <c r="AR1459" s="6"/>
      <c r="AS1459" s="6"/>
      <c r="AT1459" s="6"/>
      <c r="AU1459" s="6"/>
      <c r="AV1459" s="6"/>
      <c r="AW1459" s="6"/>
      <c r="AX1459" s="6"/>
      <c r="AY1459" s="6"/>
      <c r="AZ1459" s="6"/>
      <c r="BA1459" s="6"/>
      <c r="BB1459" s="6"/>
      <c r="BC1459" s="6"/>
      <c r="BD1459" s="6"/>
      <c r="BE1459" s="6"/>
      <c r="BF1459" s="6"/>
      <c r="BG1459" s="6"/>
      <c r="BH1459" s="6"/>
      <c r="BI1459" s="6"/>
      <c r="BJ1459" s="6"/>
      <c r="BK1459" s="6"/>
      <c r="BL1459" s="6"/>
      <c r="BM1459" s="6"/>
      <c r="BN1459" s="6"/>
      <c r="BO1459" s="6"/>
      <c r="BP1459" s="6"/>
      <c r="BQ1459" s="6"/>
      <c r="BR1459" s="6"/>
      <c r="BS1459" s="6"/>
      <c r="BT1459" s="6"/>
      <c r="BU1459" s="6"/>
      <c r="BV1459" s="6"/>
      <c r="BW1459" s="6"/>
    </row>
    <row r="1460" spans="1:75" s="9" customFormat="1" ht="14.25" x14ac:dyDescent="0.2">
      <c r="A1460" s="10"/>
      <c r="B1460" s="8"/>
      <c r="R1460" s="62"/>
      <c r="S1460" s="6"/>
      <c r="T1460" s="6"/>
      <c r="U1460" s="6"/>
      <c r="V1460" s="6"/>
      <c r="W1460" s="6"/>
      <c r="X1460" s="6"/>
      <c r="Y1460" s="6"/>
      <c r="Z1460" s="6"/>
      <c r="AA1460" s="6"/>
      <c r="AB1460" s="6"/>
      <c r="AC1460" s="6"/>
      <c r="AD1460" s="6"/>
      <c r="AE1460" s="6"/>
      <c r="AF1460" s="6"/>
      <c r="AG1460" s="6"/>
      <c r="AH1460" s="6"/>
      <c r="AI1460" s="6"/>
      <c r="AJ1460" s="6"/>
      <c r="AK1460" s="6"/>
      <c r="AL1460" s="6"/>
      <c r="AM1460" s="6"/>
      <c r="AN1460" s="6"/>
      <c r="AO1460" s="6"/>
      <c r="AP1460" s="6"/>
      <c r="AQ1460" s="6"/>
      <c r="AR1460" s="6"/>
      <c r="AS1460" s="6"/>
      <c r="AT1460" s="6"/>
      <c r="AU1460" s="6"/>
      <c r="AV1460" s="6"/>
      <c r="AW1460" s="6"/>
      <c r="AX1460" s="6"/>
      <c r="AY1460" s="6"/>
      <c r="AZ1460" s="6"/>
      <c r="BA1460" s="6"/>
      <c r="BB1460" s="6"/>
      <c r="BC1460" s="6"/>
      <c r="BD1460" s="6"/>
      <c r="BE1460" s="6"/>
      <c r="BF1460" s="6"/>
      <c r="BG1460" s="6"/>
      <c r="BH1460" s="6"/>
      <c r="BI1460" s="6"/>
      <c r="BJ1460" s="6"/>
      <c r="BK1460" s="6"/>
      <c r="BL1460" s="6"/>
      <c r="BM1460" s="6"/>
      <c r="BN1460" s="6"/>
      <c r="BO1460" s="6"/>
      <c r="BP1460" s="6"/>
      <c r="BQ1460" s="6"/>
      <c r="BR1460" s="6"/>
      <c r="BS1460" s="6"/>
      <c r="BT1460" s="6"/>
      <c r="BU1460" s="6"/>
      <c r="BV1460" s="6"/>
      <c r="BW1460" s="6"/>
    </row>
    <row r="1461" spans="1:75" s="9" customFormat="1" ht="14.25" x14ac:dyDescent="0.2">
      <c r="A1461" s="10"/>
      <c r="B1461" s="8"/>
      <c r="R1461" s="62"/>
      <c r="S1461" s="6"/>
      <c r="T1461" s="6"/>
      <c r="U1461" s="6"/>
      <c r="V1461" s="6"/>
      <c r="W1461" s="6"/>
      <c r="X1461" s="6"/>
      <c r="Y1461" s="6"/>
      <c r="Z1461" s="6"/>
      <c r="AA1461" s="6"/>
      <c r="AB1461" s="6"/>
      <c r="AC1461" s="6"/>
      <c r="AD1461" s="6"/>
      <c r="AE1461" s="6"/>
      <c r="AF1461" s="6"/>
      <c r="AG1461" s="6"/>
      <c r="AH1461" s="6"/>
      <c r="AI1461" s="6"/>
      <c r="AJ1461" s="6"/>
      <c r="AK1461" s="6"/>
      <c r="AL1461" s="6"/>
      <c r="AM1461" s="6"/>
      <c r="AN1461" s="6"/>
      <c r="AO1461" s="6"/>
      <c r="AP1461" s="6"/>
      <c r="AQ1461" s="6"/>
      <c r="AR1461" s="6"/>
      <c r="AS1461" s="6"/>
      <c r="AT1461" s="6"/>
      <c r="AU1461" s="6"/>
      <c r="AV1461" s="6"/>
      <c r="AW1461" s="6"/>
      <c r="AX1461" s="6"/>
      <c r="AY1461" s="6"/>
      <c r="AZ1461" s="6"/>
      <c r="BA1461" s="6"/>
      <c r="BB1461" s="6"/>
      <c r="BC1461" s="6"/>
      <c r="BD1461" s="6"/>
      <c r="BE1461" s="6"/>
      <c r="BF1461" s="6"/>
      <c r="BG1461" s="6"/>
      <c r="BH1461" s="6"/>
      <c r="BI1461" s="6"/>
      <c r="BJ1461" s="6"/>
      <c r="BK1461" s="6"/>
      <c r="BL1461" s="6"/>
      <c r="BM1461" s="6"/>
      <c r="BN1461" s="6"/>
      <c r="BO1461" s="6"/>
      <c r="BP1461" s="6"/>
      <c r="BQ1461" s="6"/>
      <c r="BR1461" s="6"/>
      <c r="BS1461" s="6"/>
      <c r="BT1461" s="6"/>
      <c r="BU1461" s="6"/>
      <c r="BV1461" s="6"/>
      <c r="BW1461" s="6"/>
    </row>
    <row r="1462" spans="1:75" s="9" customFormat="1" ht="14.25" x14ac:dyDescent="0.2">
      <c r="A1462" s="10"/>
      <c r="B1462" s="8"/>
      <c r="R1462" s="62"/>
      <c r="S1462" s="6"/>
      <c r="T1462" s="6"/>
      <c r="U1462" s="6"/>
      <c r="V1462" s="6"/>
      <c r="W1462" s="6"/>
      <c r="X1462" s="6"/>
      <c r="Y1462" s="6"/>
      <c r="Z1462" s="6"/>
      <c r="AA1462" s="6"/>
      <c r="AB1462" s="6"/>
      <c r="AC1462" s="6"/>
      <c r="AD1462" s="6"/>
      <c r="AE1462" s="6"/>
      <c r="AF1462" s="6"/>
      <c r="AG1462" s="6"/>
      <c r="AH1462" s="6"/>
      <c r="AI1462" s="6"/>
      <c r="AJ1462" s="6"/>
      <c r="AK1462" s="6"/>
      <c r="AL1462" s="6"/>
      <c r="AM1462" s="6"/>
      <c r="AN1462" s="6"/>
      <c r="AO1462" s="6"/>
      <c r="AP1462" s="6"/>
      <c r="AQ1462" s="6"/>
      <c r="AR1462" s="6"/>
      <c r="AS1462" s="6"/>
      <c r="AT1462" s="6"/>
      <c r="AU1462" s="6"/>
      <c r="AV1462" s="6"/>
      <c r="AW1462" s="6"/>
      <c r="AX1462" s="6"/>
      <c r="AY1462" s="6"/>
      <c r="AZ1462" s="6"/>
      <c r="BA1462" s="6"/>
      <c r="BB1462" s="6"/>
      <c r="BC1462" s="6"/>
      <c r="BD1462" s="6"/>
      <c r="BE1462" s="6"/>
      <c r="BF1462" s="6"/>
      <c r="BG1462" s="6"/>
      <c r="BH1462" s="6"/>
      <c r="BI1462" s="6"/>
      <c r="BJ1462" s="6"/>
      <c r="BK1462" s="6"/>
      <c r="BL1462" s="6"/>
      <c r="BM1462" s="6"/>
      <c r="BN1462" s="6"/>
      <c r="BO1462" s="6"/>
      <c r="BP1462" s="6"/>
      <c r="BQ1462" s="6"/>
      <c r="BR1462" s="6"/>
      <c r="BS1462" s="6"/>
      <c r="BT1462" s="6"/>
      <c r="BU1462" s="6"/>
      <c r="BV1462" s="6"/>
      <c r="BW1462" s="6"/>
    </row>
    <row r="1463" spans="1:75" s="9" customFormat="1" ht="14.25" x14ac:dyDescent="0.2">
      <c r="A1463" s="10"/>
      <c r="B1463" s="8"/>
      <c r="R1463" s="62"/>
      <c r="S1463" s="6"/>
      <c r="T1463" s="6"/>
      <c r="U1463" s="6"/>
      <c r="V1463" s="6"/>
      <c r="W1463" s="6"/>
      <c r="X1463" s="6"/>
      <c r="Y1463" s="6"/>
      <c r="Z1463" s="6"/>
      <c r="AA1463" s="6"/>
      <c r="AB1463" s="6"/>
      <c r="AC1463" s="6"/>
      <c r="AD1463" s="6"/>
      <c r="AE1463" s="6"/>
      <c r="AF1463" s="6"/>
      <c r="AG1463" s="6"/>
      <c r="AH1463" s="6"/>
      <c r="AI1463" s="6"/>
      <c r="AJ1463" s="6"/>
      <c r="AK1463" s="6"/>
      <c r="AL1463" s="6"/>
      <c r="AM1463" s="6"/>
      <c r="AN1463" s="6"/>
      <c r="AO1463" s="6"/>
      <c r="AP1463" s="6"/>
      <c r="AQ1463" s="6"/>
      <c r="AR1463" s="6"/>
      <c r="AS1463" s="6"/>
      <c r="AT1463" s="6"/>
      <c r="AU1463" s="6"/>
      <c r="AV1463" s="6"/>
      <c r="AW1463" s="6"/>
      <c r="AX1463" s="6"/>
      <c r="AY1463" s="6"/>
      <c r="AZ1463" s="6"/>
      <c r="BA1463" s="6"/>
      <c r="BB1463" s="6"/>
      <c r="BC1463" s="6"/>
      <c r="BD1463" s="6"/>
      <c r="BE1463" s="6"/>
      <c r="BF1463" s="6"/>
      <c r="BG1463" s="6"/>
      <c r="BH1463" s="6"/>
      <c r="BI1463" s="6"/>
      <c r="BJ1463" s="6"/>
      <c r="BK1463" s="6"/>
      <c r="BL1463" s="6"/>
      <c r="BM1463" s="6"/>
      <c r="BN1463" s="6"/>
      <c r="BO1463" s="6"/>
      <c r="BP1463" s="6"/>
      <c r="BQ1463" s="6"/>
      <c r="BR1463" s="6"/>
      <c r="BS1463" s="6"/>
      <c r="BT1463" s="6"/>
      <c r="BU1463" s="6"/>
      <c r="BV1463" s="6"/>
      <c r="BW1463" s="6"/>
    </row>
    <row r="1464" spans="1:75" s="9" customFormat="1" ht="14.25" x14ac:dyDescent="0.2">
      <c r="A1464" s="10"/>
      <c r="B1464" s="8"/>
      <c r="R1464" s="62"/>
      <c r="S1464" s="6"/>
      <c r="T1464" s="6"/>
      <c r="U1464" s="6"/>
      <c r="V1464" s="6"/>
      <c r="W1464" s="6"/>
      <c r="X1464" s="6"/>
      <c r="Y1464" s="6"/>
      <c r="Z1464" s="6"/>
      <c r="AA1464" s="6"/>
      <c r="AB1464" s="6"/>
      <c r="AC1464" s="6"/>
      <c r="AD1464" s="6"/>
      <c r="AE1464" s="6"/>
      <c r="AF1464" s="6"/>
      <c r="AG1464" s="6"/>
      <c r="AH1464" s="6"/>
      <c r="AI1464" s="6"/>
      <c r="AJ1464" s="6"/>
      <c r="AK1464" s="6"/>
      <c r="AL1464" s="6"/>
      <c r="AM1464" s="6"/>
      <c r="AN1464" s="6"/>
      <c r="AO1464" s="6"/>
      <c r="AP1464" s="6"/>
      <c r="AQ1464" s="6"/>
      <c r="AR1464" s="6"/>
      <c r="AS1464" s="6"/>
      <c r="AT1464" s="6"/>
      <c r="AU1464" s="6"/>
      <c r="AV1464" s="6"/>
      <c r="AW1464" s="6"/>
      <c r="AX1464" s="6"/>
      <c r="AY1464" s="6"/>
      <c r="AZ1464" s="6"/>
      <c r="BA1464" s="6"/>
      <c r="BB1464" s="6"/>
      <c r="BC1464" s="6"/>
      <c r="BD1464" s="6"/>
      <c r="BE1464" s="6"/>
      <c r="BF1464" s="6"/>
      <c r="BG1464" s="6"/>
      <c r="BH1464" s="6"/>
      <c r="BI1464" s="6"/>
      <c r="BJ1464" s="6"/>
      <c r="BK1464" s="6"/>
      <c r="BL1464" s="6"/>
      <c r="BM1464" s="6"/>
      <c r="BN1464" s="6"/>
      <c r="BO1464" s="6"/>
      <c r="BP1464" s="6"/>
      <c r="BQ1464" s="6"/>
      <c r="BR1464" s="6"/>
      <c r="BS1464" s="6"/>
      <c r="BT1464" s="6"/>
      <c r="BU1464" s="6"/>
      <c r="BV1464" s="6"/>
      <c r="BW1464" s="6"/>
    </row>
    <row r="1465" spans="1:75" s="9" customFormat="1" ht="14.25" x14ac:dyDescent="0.2">
      <c r="A1465" s="10"/>
      <c r="B1465" s="8"/>
      <c r="R1465" s="62"/>
      <c r="S1465" s="6"/>
      <c r="T1465" s="6"/>
      <c r="U1465" s="6"/>
      <c r="V1465" s="6"/>
      <c r="W1465" s="6"/>
      <c r="X1465" s="6"/>
      <c r="Y1465" s="6"/>
      <c r="Z1465" s="6"/>
      <c r="AA1465" s="6"/>
      <c r="AB1465" s="6"/>
      <c r="AC1465" s="6"/>
      <c r="AD1465" s="6"/>
      <c r="AE1465" s="6"/>
      <c r="AF1465" s="6"/>
      <c r="AG1465" s="6"/>
      <c r="AH1465" s="6"/>
      <c r="AI1465" s="6"/>
      <c r="AJ1465" s="6"/>
      <c r="AK1465" s="6"/>
      <c r="AL1465" s="6"/>
      <c r="AM1465" s="6"/>
      <c r="AN1465" s="6"/>
      <c r="AO1465" s="6"/>
      <c r="AP1465" s="6"/>
      <c r="AQ1465" s="6"/>
      <c r="AR1465" s="6"/>
      <c r="AS1465" s="6"/>
      <c r="AT1465" s="6"/>
      <c r="AU1465" s="6"/>
      <c r="AV1465" s="6"/>
      <c r="AW1465" s="6"/>
      <c r="AX1465" s="6"/>
      <c r="AY1465" s="6"/>
      <c r="AZ1465" s="6"/>
      <c r="BA1465" s="6"/>
      <c r="BB1465" s="6"/>
      <c r="BC1465" s="6"/>
      <c r="BD1465" s="6"/>
      <c r="BE1465" s="6"/>
      <c r="BF1465" s="6"/>
      <c r="BG1465" s="6"/>
      <c r="BH1465" s="6"/>
      <c r="BI1465" s="6"/>
      <c r="BJ1465" s="6"/>
      <c r="BK1465" s="6"/>
      <c r="BL1465" s="6"/>
      <c r="BM1465" s="6"/>
      <c r="BN1465" s="6"/>
      <c r="BO1465" s="6"/>
      <c r="BP1465" s="6"/>
      <c r="BQ1465" s="6"/>
      <c r="BR1465" s="6"/>
      <c r="BS1465" s="6"/>
      <c r="BT1465" s="6"/>
      <c r="BU1465" s="6"/>
      <c r="BV1465" s="6"/>
      <c r="BW1465" s="6"/>
    </row>
    <row r="1466" spans="1:75" s="9" customFormat="1" ht="14.25" x14ac:dyDescent="0.2">
      <c r="A1466" s="10"/>
      <c r="B1466" s="8"/>
      <c r="R1466" s="62"/>
      <c r="S1466" s="6"/>
      <c r="T1466" s="6"/>
      <c r="U1466" s="6"/>
      <c r="V1466" s="6"/>
      <c r="W1466" s="6"/>
      <c r="X1466" s="6"/>
      <c r="Y1466" s="6"/>
      <c r="Z1466" s="6"/>
      <c r="AA1466" s="6"/>
      <c r="AB1466" s="6"/>
      <c r="AC1466" s="6"/>
      <c r="AD1466" s="6"/>
      <c r="AE1466" s="6"/>
      <c r="AF1466" s="6"/>
      <c r="AG1466" s="6"/>
      <c r="AH1466" s="6"/>
      <c r="AI1466" s="6"/>
      <c r="AJ1466" s="6"/>
      <c r="AK1466" s="6"/>
      <c r="AL1466" s="6"/>
      <c r="AM1466" s="6"/>
      <c r="AN1466" s="6"/>
      <c r="AO1466" s="6"/>
      <c r="AP1466" s="6"/>
      <c r="AQ1466" s="6"/>
      <c r="AR1466" s="6"/>
      <c r="AS1466" s="6"/>
      <c r="AT1466" s="6"/>
      <c r="AU1466" s="6"/>
      <c r="AV1466" s="6"/>
      <c r="AW1466" s="6"/>
      <c r="AX1466" s="6"/>
      <c r="AY1466" s="6"/>
      <c r="AZ1466" s="6"/>
      <c r="BA1466" s="6"/>
      <c r="BB1466" s="6"/>
      <c r="BC1466" s="6"/>
      <c r="BD1466" s="6"/>
      <c r="BE1466" s="6"/>
      <c r="BF1466" s="6"/>
      <c r="BG1466" s="6"/>
      <c r="BH1466" s="6"/>
      <c r="BI1466" s="6"/>
      <c r="BJ1466" s="6"/>
      <c r="BK1466" s="6"/>
      <c r="BL1466" s="6"/>
      <c r="BM1466" s="6"/>
      <c r="BN1466" s="6"/>
      <c r="BO1466" s="6"/>
      <c r="BP1466" s="6"/>
      <c r="BQ1466" s="6"/>
      <c r="BR1466" s="6"/>
      <c r="BS1466" s="6"/>
      <c r="BT1466" s="6"/>
      <c r="BU1466" s="6"/>
      <c r="BV1466" s="6"/>
      <c r="BW1466" s="6"/>
    </row>
    <row r="1467" spans="1:75" s="9" customFormat="1" ht="14.25" x14ac:dyDescent="0.2">
      <c r="A1467" s="10"/>
      <c r="B1467" s="8"/>
      <c r="R1467" s="62"/>
      <c r="S1467" s="6"/>
      <c r="T1467" s="6"/>
      <c r="U1467" s="6"/>
      <c r="V1467" s="6"/>
      <c r="W1467" s="6"/>
      <c r="X1467" s="6"/>
      <c r="Y1467" s="6"/>
      <c r="Z1467" s="6"/>
      <c r="AA1467" s="6"/>
      <c r="AB1467" s="6"/>
      <c r="AC1467" s="6"/>
      <c r="AD1467" s="6"/>
      <c r="AE1467" s="6"/>
      <c r="AF1467" s="6"/>
      <c r="AG1467" s="6"/>
      <c r="AH1467" s="6"/>
      <c r="AI1467" s="6"/>
      <c r="AJ1467" s="6"/>
      <c r="AK1467" s="6"/>
      <c r="AL1467" s="6"/>
      <c r="AM1467" s="6"/>
      <c r="AN1467" s="6"/>
      <c r="AO1467" s="6"/>
      <c r="AP1467" s="6"/>
      <c r="AQ1467" s="6"/>
      <c r="AR1467" s="6"/>
      <c r="AS1467" s="6"/>
      <c r="AT1467" s="6"/>
      <c r="AU1467" s="6"/>
      <c r="AV1467" s="6"/>
      <c r="AW1467" s="6"/>
      <c r="AX1467" s="6"/>
      <c r="AY1467" s="6"/>
      <c r="AZ1467" s="6"/>
      <c r="BA1467" s="6"/>
      <c r="BB1467" s="6"/>
      <c r="BC1467" s="6"/>
      <c r="BD1467" s="6"/>
      <c r="BE1467" s="6"/>
      <c r="BF1467" s="6"/>
      <c r="BG1467" s="6"/>
      <c r="BH1467" s="6"/>
      <c r="BI1467" s="6"/>
      <c r="BJ1467" s="6"/>
      <c r="BK1467" s="6"/>
      <c r="BL1467" s="6"/>
      <c r="BM1467" s="6"/>
      <c r="BN1467" s="6"/>
      <c r="BO1467" s="6"/>
      <c r="BP1467" s="6"/>
      <c r="BQ1467" s="6"/>
      <c r="BR1467" s="6"/>
      <c r="BS1467" s="6"/>
      <c r="BT1467" s="6"/>
      <c r="BU1467" s="6"/>
      <c r="BV1467" s="6"/>
      <c r="BW1467" s="6"/>
    </row>
    <row r="1468" spans="1:75" s="9" customFormat="1" ht="14.25" x14ac:dyDescent="0.2">
      <c r="A1468" s="10"/>
      <c r="B1468" s="8"/>
      <c r="R1468" s="62"/>
      <c r="S1468" s="6"/>
      <c r="T1468" s="6"/>
      <c r="U1468" s="6"/>
      <c r="V1468" s="6"/>
      <c r="W1468" s="6"/>
      <c r="X1468" s="6"/>
      <c r="Y1468" s="6"/>
      <c r="Z1468" s="6"/>
      <c r="AA1468" s="6"/>
      <c r="AB1468" s="6"/>
      <c r="AC1468" s="6"/>
      <c r="AD1468" s="6"/>
      <c r="AE1468" s="6"/>
      <c r="AF1468" s="6"/>
      <c r="AG1468" s="6"/>
      <c r="AH1468" s="6"/>
      <c r="AI1468" s="6"/>
      <c r="AJ1468" s="6"/>
      <c r="AK1468" s="6"/>
      <c r="AL1468" s="6"/>
      <c r="AM1468" s="6"/>
      <c r="AN1468" s="6"/>
      <c r="AO1468" s="6"/>
      <c r="AP1468" s="6"/>
      <c r="AQ1468" s="6"/>
      <c r="AR1468" s="6"/>
      <c r="AS1468" s="6"/>
      <c r="AT1468" s="6"/>
      <c r="AU1468" s="6"/>
      <c r="AV1468" s="6"/>
      <c r="AW1468" s="6"/>
      <c r="AX1468" s="6"/>
      <c r="AY1468" s="6"/>
      <c r="AZ1468" s="6"/>
      <c r="BA1468" s="6"/>
      <c r="BB1468" s="6"/>
      <c r="BC1468" s="6"/>
      <c r="BD1468" s="6"/>
      <c r="BE1468" s="6"/>
      <c r="BF1468" s="6"/>
      <c r="BG1468" s="6"/>
      <c r="BH1468" s="6"/>
      <c r="BI1468" s="6"/>
      <c r="BJ1468" s="6"/>
      <c r="BK1468" s="6"/>
      <c r="BL1468" s="6"/>
      <c r="BM1468" s="6"/>
      <c r="BN1468" s="6"/>
      <c r="BO1468" s="6"/>
      <c r="BP1468" s="6"/>
      <c r="BQ1468" s="6"/>
      <c r="BR1468" s="6"/>
      <c r="BS1468" s="6"/>
      <c r="BT1468" s="6"/>
      <c r="BU1468" s="6"/>
      <c r="BV1468" s="6"/>
      <c r="BW1468" s="6"/>
    </row>
    <row r="1469" spans="1:75" s="9" customFormat="1" ht="14.25" x14ac:dyDescent="0.2">
      <c r="A1469" s="10"/>
      <c r="B1469" s="8"/>
      <c r="R1469" s="62"/>
      <c r="S1469" s="6"/>
      <c r="T1469" s="6"/>
      <c r="U1469" s="6"/>
      <c r="V1469" s="6"/>
      <c r="W1469" s="6"/>
      <c r="X1469" s="6"/>
      <c r="Y1469" s="6"/>
      <c r="Z1469" s="6"/>
      <c r="AA1469" s="6"/>
      <c r="AB1469" s="6"/>
      <c r="AC1469" s="6"/>
      <c r="AD1469" s="6"/>
      <c r="AE1469" s="6"/>
      <c r="AF1469" s="6"/>
      <c r="AG1469" s="6"/>
      <c r="AH1469" s="6"/>
      <c r="AI1469" s="6"/>
      <c r="AJ1469" s="6"/>
      <c r="AK1469" s="6"/>
      <c r="AL1469" s="6"/>
      <c r="AM1469" s="6"/>
      <c r="AN1469" s="6"/>
      <c r="AO1469" s="6"/>
      <c r="AP1469" s="6"/>
      <c r="AQ1469" s="6"/>
      <c r="AR1469" s="6"/>
      <c r="AS1469" s="6"/>
      <c r="AT1469" s="6"/>
      <c r="AU1469" s="6"/>
      <c r="AV1469" s="6"/>
      <c r="AW1469" s="6"/>
      <c r="AX1469" s="6"/>
      <c r="AY1469" s="6"/>
      <c r="AZ1469" s="6"/>
      <c r="BA1469" s="6"/>
      <c r="BB1469" s="6"/>
      <c r="BC1469" s="6"/>
      <c r="BD1469" s="6"/>
      <c r="BE1469" s="6"/>
      <c r="BF1469" s="6"/>
      <c r="BG1469" s="6"/>
      <c r="BH1469" s="6"/>
      <c r="BI1469" s="6"/>
      <c r="BJ1469" s="6"/>
      <c r="BK1469" s="6"/>
      <c r="BL1469" s="6"/>
      <c r="BM1469" s="6"/>
      <c r="BN1469" s="6"/>
      <c r="BO1469" s="6"/>
      <c r="BP1469" s="6"/>
      <c r="BQ1469" s="6"/>
      <c r="BR1469" s="6"/>
      <c r="BS1469" s="6"/>
      <c r="BT1469" s="6"/>
      <c r="BU1469" s="6"/>
      <c r="BV1469" s="6"/>
      <c r="BW1469" s="6"/>
    </row>
    <row r="1470" spans="1:75" s="9" customFormat="1" ht="14.25" x14ac:dyDescent="0.2">
      <c r="A1470" s="10"/>
      <c r="B1470" s="8"/>
      <c r="R1470" s="62"/>
      <c r="S1470" s="6"/>
      <c r="T1470" s="6"/>
      <c r="U1470" s="6"/>
      <c r="V1470" s="6"/>
      <c r="W1470" s="6"/>
      <c r="X1470" s="6"/>
      <c r="Y1470" s="6"/>
      <c r="Z1470" s="6"/>
      <c r="AA1470" s="6"/>
      <c r="AB1470" s="6"/>
      <c r="AC1470" s="6"/>
      <c r="AD1470" s="6"/>
      <c r="AE1470" s="6"/>
      <c r="AF1470" s="6"/>
      <c r="AG1470" s="6"/>
      <c r="AH1470" s="6"/>
      <c r="AI1470" s="6"/>
      <c r="AJ1470" s="6"/>
      <c r="AK1470" s="6"/>
      <c r="AL1470" s="6"/>
      <c r="AM1470" s="6"/>
      <c r="AN1470" s="6"/>
      <c r="AO1470" s="6"/>
      <c r="AP1470" s="6"/>
      <c r="AQ1470" s="6"/>
      <c r="AR1470" s="6"/>
      <c r="AS1470" s="6"/>
      <c r="AT1470" s="6"/>
      <c r="AU1470" s="6"/>
      <c r="AV1470" s="6"/>
      <c r="AW1470" s="6"/>
      <c r="AX1470" s="6"/>
      <c r="AY1470" s="6"/>
      <c r="AZ1470" s="6"/>
      <c r="BA1470" s="6"/>
      <c r="BB1470" s="6"/>
      <c r="BC1470" s="6"/>
      <c r="BD1470" s="6"/>
      <c r="BE1470" s="6"/>
      <c r="BF1470" s="6"/>
      <c r="BG1470" s="6"/>
      <c r="BH1470" s="6"/>
      <c r="BI1470" s="6"/>
      <c r="BJ1470" s="6"/>
      <c r="BK1470" s="6"/>
      <c r="BL1470" s="6"/>
      <c r="BM1470" s="6"/>
      <c r="BN1470" s="6"/>
      <c r="BO1470" s="6"/>
      <c r="BP1470" s="6"/>
      <c r="BQ1470" s="6"/>
      <c r="BR1470" s="6"/>
      <c r="BS1470" s="6"/>
      <c r="BT1470" s="6"/>
      <c r="BU1470" s="6"/>
      <c r="BV1470" s="6"/>
      <c r="BW1470" s="6"/>
    </row>
    <row r="1471" spans="1:75" s="9" customFormat="1" ht="14.25" x14ac:dyDescent="0.2">
      <c r="A1471" s="10"/>
      <c r="B1471" s="8"/>
      <c r="R1471" s="62"/>
      <c r="S1471" s="6"/>
      <c r="T1471" s="6"/>
      <c r="U1471" s="6"/>
      <c r="V1471" s="6"/>
      <c r="W1471" s="6"/>
      <c r="X1471" s="6"/>
      <c r="Y1471" s="6"/>
      <c r="Z1471" s="6"/>
      <c r="AA1471" s="6"/>
      <c r="AB1471" s="6"/>
      <c r="AC1471" s="6"/>
      <c r="AD1471" s="6"/>
      <c r="AE1471" s="6"/>
      <c r="AF1471" s="6"/>
      <c r="AG1471" s="6"/>
      <c r="AH1471" s="6"/>
      <c r="AI1471" s="6"/>
      <c r="AJ1471" s="6"/>
      <c r="AK1471" s="6"/>
      <c r="AL1471" s="6"/>
      <c r="AM1471" s="6"/>
      <c r="AN1471" s="6"/>
      <c r="AO1471" s="6"/>
      <c r="AP1471" s="6"/>
      <c r="AQ1471" s="6"/>
      <c r="AR1471" s="6"/>
      <c r="AS1471" s="6"/>
      <c r="AT1471" s="6"/>
      <c r="AU1471" s="6"/>
      <c r="AV1471" s="6"/>
      <c r="AW1471" s="6"/>
      <c r="AX1471" s="6"/>
      <c r="AY1471" s="6"/>
      <c r="AZ1471" s="6"/>
      <c r="BA1471" s="6"/>
      <c r="BB1471" s="6"/>
      <c r="BC1471" s="6"/>
      <c r="BD1471" s="6"/>
      <c r="BE1471" s="6"/>
      <c r="BF1471" s="6"/>
      <c r="BG1471" s="6"/>
      <c r="BH1471" s="6"/>
      <c r="BI1471" s="6"/>
      <c r="BJ1471" s="6"/>
      <c r="BK1471" s="6"/>
      <c r="BL1471" s="6"/>
      <c r="BM1471" s="6"/>
      <c r="BN1471" s="6"/>
      <c r="BO1471" s="6"/>
      <c r="BP1471" s="6"/>
      <c r="BQ1471" s="6"/>
      <c r="BR1471" s="6"/>
      <c r="BS1471" s="6"/>
      <c r="BT1471" s="6"/>
      <c r="BU1471" s="6"/>
      <c r="BV1471" s="6"/>
      <c r="BW1471" s="6"/>
    </row>
    <row r="1472" spans="1:75" s="9" customFormat="1" ht="14.25" x14ac:dyDescent="0.2">
      <c r="A1472" s="10"/>
      <c r="B1472" s="8"/>
      <c r="R1472" s="62"/>
      <c r="S1472" s="6"/>
      <c r="T1472" s="6"/>
      <c r="U1472" s="6"/>
      <c r="V1472" s="6"/>
      <c r="W1472" s="6"/>
      <c r="X1472" s="6"/>
      <c r="Y1472" s="6"/>
      <c r="Z1472" s="6"/>
      <c r="AA1472" s="6"/>
      <c r="AB1472" s="6"/>
      <c r="AC1472" s="6"/>
      <c r="AD1472" s="6"/>
      <c r="AE1472" s="6"/>
      <c r="AF1472" s="6"/>
      <c r="AG1472" s="6"/>
      <c r="AH1472" s="6"/>
      <c r="AI1472" s="6"/>
      <c r="AJ1472" s="6"/>
      <c r="AK1472" s="6"/>
      <c r="AL1472" s="6"/>
      <c r="AM1472" s="6"/>
      <c r="AN1472" s="6"/>
      <c r="AO1472" s="6"/>
      <c r="AP1472" s="6"/>
      <c r="AQ1472" s="6"/>
      <c r="AR1472" s="6"/>
      <c r="AS1472" s="6"/>
      <c r="AT1472" s="6"/>
      <c r="AU1472" s="6"/>
      <c r="AV1472" s="6"/>
      <c r="AW1472" s="6"/>
      <c r="AX1472" s="6"/>
      <c r="AY1472" s="6"/>
      <c r="AZ1472" s="6"/>
      <c r="BA1472" s="6"/>
      <c r="BB1472" s="6"/>
      <c r="BC1472" s="6"/>
      <c r="BD1472" s="6"/>
      <c r="BE1472" s="6"/>
      <c r="BF1472" s="6"/>
      <c r="BG1472" s="6"/>
      <c r="BH1472" s="6"/>
      <c r="BI1472" s="6"/>
      <c r="BJ1472" s="6"/>
      <c r="BK1472" s="6"/>
      <c r="BL1472" s="6"/>
      <c r="BM1472" s="6"/>
      <c r="BN1472" s="6"/>
      <c r="BO1472" s="6"/>
      <c r="BP1472" s="6"/>
      <c r="BQ1472" s="6"/>
      <c r="BR1472" s="6"/>
      <c r="BS1472" s="6"/>
      <c r="BT1472" s="6"/>
      <c r="BU1472" s="6"/>
      <c r="BV1472" s="6"/>
      <c r="BW1472" s="6"/>
    </row>
    <row r="1473" spans="1:75" s="9" customFormat="1" ht="14.25" x14ac:dyDescent="0.2">
      <c r="A1473" s="10"/>
      <c r="B1473" s="8"/>
      <c r="R1473" s="62"/>
      <c r="S1473" s="6"/>
      <c r="T1473" s="6"/>
      <c r="U1473" s="6"/>
      <c r="V1473" s="6"/>
      <c r="W1473" s="6"/>
      <c r="X1473" s="6"/>
      <c r="Y1473" s="6"/>
      <c r="Z1473" s="6"/>
      <c r="AA1473" s="6"/>
      <c r="AB1473" s="6"/>
      <c r="AC1473" s="6"/>
      <c r="AD1473" s="6"/>
      <c r="AE1473" s="6"/>
      <c r="AF1473" s="6"/>
      <c r="AG1473" s="6"/>
      <c r="AH1473" s="6"/>
      <c r="AI1473" s="6"/>
      <c r="AJ1473" s="6"/>
      <c r="AK1473" s="6"/>
      <c r="AL1473" s="6"/>
      <c r="AM1473" s="6"/>
      <c r="AN1473" s="6"/>
      <c r="AO1473" s="6"/>
      <c r="AP1473" s="6"/>
      <c r="AQ1473" s="6"/>
      <c r="AR1473" s="6"/>
      <c r="AS1473" s="6"/>
      <c r="AT1473" s="6"/>
      <c r="AU1473" s="6"/>
      <c r="AV1473" s="6"/>
      <c r="AW1473" s="6"/>
      <c r="AX1473" s="6"/>
      <c r="AY1473" s="6"/>
      <c r="AZ1473" s="6"/>
      <c r="BA1473" s="6"/>
      <c r="BB1473" s="6"/>
      <c r="BC1473" s="6"/>
      <c r="BD1473" s="6"/>
      <c r="BE1473" s="6"/>
      <c r="BF1473" s="6"/>
      <c r="BG1473" s="6"/>
      <c r="BH1473" s="6"/>
      <c r="BI1473" s="6"/>
      <c r="BJ1473" s="6"/>
      <c r="BK1473" s="6"/>
      <c r="BL1473" s="6"/>
      <c r="BM1473" s="6"/>
      <c r="BN1473" s="6"/>
      <c r="BO1473" s="6"/>
      <c r="BP1473" s="6"/>
      <c r="BQ1473" s="6"/>
      <c r="BR1473" s="6"/>
      <c r="BS1473" s="6"/>
      <c r="BT1473" s="6"/>
      <c r="BU1473" s="6"/>
      <c r="BV1473" s="6"/>
      <c r="BW1473" s="6"/>
    </row>
    <row r="1474" spans="1:75" s="9" customFormat="1" ht="14.25" x14ac:dyDescent="0.2">
      <c r="A1474" s="10"/>
      <c r="B1474" s="8"/>
      <c r="R1474" s="62"/>
      <c r="S1474" s="6"/>
      <c r="T1474" s="6"/>
      <c r="U1474" s="6"/>
      <c r="V1474" s="6"/>
      <c r="W1474" s="6"/>
      <c r="X1474" s="6"/>
      <c r="Y1474" s="6"/>
      <c r="Z1474" s="6"/>
      <c r="AA1474" s="6"/>
      <c r="AB1474" s="6"/>
      <c r="AC1474" s="6"/>
      <c r="AD1474" s="6"/>
      <c r="AE1474" s="6"/>
      <c r="AF1474" s="6"/>
      <c r="AG1474" s="6"/>
      <c r="AH1474" s="6"/>
      <c r="AI1474" s="6"/>
      <c r="AJ1474" s="6"/>
      <c r="AK1474" s="6"/>
      <c r="AL1474" s="6"/>
      <c r="AM1474" s="6"/>
      <c r="AN1474" s="6"/>
      <c r="AO1474" s="6"/>
      <c r="AP1474" s="6"/>
      <c r="AQ1474" s="6"/>
      <c r="AR1474" s="6"/>
      <c r="AS1474" s="6"/>
      <c r="AT1474" s="6"/>
      <c r="AU1474" s="6"/>
      <c r="AV1474" s="6"/>
      <c r="AW1474" s="6"/>
      <c r="AX1474" s="6"/>
      <c r="AY1474" s="6"/>
      <c r="AZ1474" s="6"/>
      <c r="BA1474" s="6"/>
      <c r="BB1474" s="6"/>
      <c r="BC1474" s="6"/>
      <c r="BD1474" s="6"/>
      <c r="BE1474" s="6"/>
      <c r="BF1474" s="6"/>
      <c r="BG1474" s="6"/>
      <c r="BH1474" s="6"/>
      <c r="BI1474" s="6"/>
      <c r="BJ1474" s="6"/>
      <c r="BK1474" s="6"/>
      <c r="BL1474" s="6"/>
      <c r="BM1474" s="6"/>
      <c r="BN1474" s="6"/>
      <c r="BO1474" s="6"/>
      <c r="BP1474" s="6"/>
      <c r="BQ1474" s="6"/>
      <c r="BR1474" s="6"/>
      <c r="BS1474" s="6"/>
      <c r="BT1474" s="6"/>
      <c r="BU1474" s="6"/>
      <c r="BV1474" s="6"/>
      <c r="BW1474" s="6"/>
    </row>
    <row r="1475" spans="1:75" s="9" customFormat="1" ht="14.25" x14ac:dyDescent="0.2">
      <c r="A1475" s="10"/>
      <c r="B1475" s="8"/>
      <c r="R1475" s="62"/>
      <c r="S1475" s="6"/>
      <c r="T1475" s="6"/>
      <c r="U1475" s="6"/>
      <c r="V1475" s="6"/>
      <c r="W1475" s="6"/>
      <c r="X1475" s="6"/>
      <c r="Y1475" s="6"/>
      <c r="Z1475" s="6"/>
      <c r="AA1475" s="6"/>
      <c r="AB1475" s="6"/>
      <c r="AC1475" s="6"/>
      <c r="AD1475" s="6"/>
      <c r="AE1475" s="6"/>
      <c r="AF1475" s="6"/>
      <c r="AG1475" s="6"/>
      <c r="AH1475" s="6"/>
      <c r="AI1475" s="6"/>
      <c r="AJ1475" s="6"/>
      <c r="AK1475" s="6"/>
      <c r="AL1475" s="6"/>
      <c r="AM1475" s="6"/>
      <c r="AN1475" s="6"/>
      <c r="AO1475" s="6"/>
      <c r="AP1475" s="6"/>
      <c r="AQ1475" s="6"/>
      <c r="AR1475" s="6"/>
      <c r="AS1475" s="6"/>
      <c r="AT1475" s="6"/>
      <c r="AU1475" s="6"/>
      <c r="AV1475" s="6"/>
      <c r="AW1475" s="6"/>
      <c r="AX1475" s="6"/>
      <c r="AY1475" s="6"/>
      <c r="AZ1475" s="6"/>
      <c r="BA1475" s="6"/>
      <c r="BB1475" s="6"/>
      <c r="BC1475" s="6"/>
      <c r="BD1475" s="6"/>
      <c r="BE1475" s="6"/>
      <c r="BF1475" s="6"/>
      <c r="BG1475" s="6"/>
      <c r="BH1475" s="6"/>
      <c r="BI1475" s="6"/>
      <c r="BJ1475" s="6"/>
      <c r="BK1475" s="6"/>
      <c r="BL1475" s="6"/>
      <c r="BM1475" s="6"/>
      <c r="BN1475" s="6"/>
      <c r="BO1475" s="6"/>
      <c r="BP1475" s="6"/>
      <c r="BQ1475" s="6"/>
      <c r="BR1475" s="6"/>
      <c r="BS1475" s="6"/>
      <c r="BT1475" s="6"/>
      <c r="BU1475" s="6"/>
      <c r="BV1475" s="6"/>
      <c r="BW1475" s="6"/>
    </row>
    <row r="1476" spans="1:75" s="9" customFormat="1" ht="14.25" x14ac:dyDescent="0.2">
      <c r="A1476" s="10"/>
      <c r="B1476" s="8"/>
      <c r="R1476" s="62"/>
      <c r="S1476" s="6"/>
      <c r="T1476" s="6"/>
      <c r="U1476" s="6"/>
      <c r="V1476" s="6"/>
      <c r="W1476" s="6"/>
      <c r="X1476" s="6"/>
      <c r="Y1476" s="6"/>
      <c r="Z1476" s="6"/>
      <c r="AA1476" s="6"/>
      <c r="AB1476" s="6"/>
      <c r="AC1476" s="6"/>
      <c r="AD1476" s="6"/>
      <c r="AE1476" s="6"/>
      <c r="AF1476" s="6"/>
      <c r="AG1476" s="6"/>
      <c r="AH1476" s="6"/>
      <c r="AI1476" s="6"/>
      <c r="AJ1476" s="6"/>
      <c r="AK1476" s="6"/>
      <c r="AL1476" s="6"/>
      <c r="AM1476" s="6"/>
      <c r="AN1476" s="6"/>
      <c r="AO1476" s="6"/>
      <c r="AP1476" s="6"/>
      <c r="AQ1476" s="6"/>
      <c r="AR1476" s="6"/>
      <c r="AS1476" s="6"/>
      <c r="AT1476" s="6"/>
      <c r="AU1476" s="6"/>
      <c r="AV1476" s="6"/>
      <c r="AW1476" s="6"/>
      <c r="AX1476" s="6"/>
      <c r="AY1476" s="6"/>
      <c r="AZ1476" s="6"/>
      <c r="BA1476" s="6"/>
      <c r="BB1476" s="6"/>
      <c r="BC1476" s="6"/>
      <c r="BD1476" s="6"/>
      <c r="BE1476" s="6"/>
      <c r="BF1476" s="6"/>
      <c r="BG1476" s="6"/>
      <c r="BH1476" s="6"/>
      <c r="BI1476" s="6"/>
      <c r="BJ1476" s="6"/>
      <c r="BK1476" s="6"/>
      <c r="BL1476" s="6"/>
      <c r="BM1476" s="6"/>
      <c r="BN1476" s="6"/>
      <c r="BO1476" s="6"/>
      <c r="BP1476" s="6"/>
      <c r="BQ1476" s="6"/>
      <c r="BR1476" s="6"/>
      <c r="BS1476" s="6"/>
      <c r="BT1476" s="6"/>
      <c r="BU1476" s="6"/>
      <c r="BV1476" s="6"/>
      <c r="BW1476" s="6"/>
    </row>
    <row r="1477" spans="1:75" s="9" customFormat="1" ht="14.25" x14ac:dyDescent="0.2">
      <c r="A1477" s="10"/>
      <c r="B1477" s="8"/>
      <c r="R1477" s="62"/>
      <c r="S1477" s="6"/>
      <c r="T1477" s="6"/>
      <c r="U1477" s="6"/>
      <c r="V1477" s="6"/>
      <c r="W1477" s="6"/>
      <c r="X1477" s="6"/>
      <c r="Y1477" s="6"/>
      <c r="Z1477" s="6"/>
      <c r="AA1477" s="6"/>
      <c r="AB1477" s="6"/>
      <c r="AC1477" s="6"/>
      <c r="AD1477" s="6"/>
      <c r="AE1477" s="6"/>
      <c r="AF1477" s="6"/>
      <c r="AG1477" s="6"/>
      <c r="AH1477" s="6"/>
      <c r="AI1477" s="6"/>
      <c r="AJ1477" s="6"/>
      <c r="AK1477" s="6"/>
      <c r="AL1477" s="6"/>
      <c r="AM1477" s="6"/>
      <c r="AN1477" s="6"/>
      <c r="AO1477" s="6"/>
      <c r="AP1477" s="6"/>
      <c r="AQ1477" s="6"/>
      <c r="AR1477" s="6"/>
      <c r="AS1477" s="6"/>
      <c r="AT1477" s="6"/>
      <c r="AU1477" s="6"/>
      <c r="AV1477" s="6"/>
      <c r="AW1477" s="6"/>
      <c r="AX1477" s="6"/>
      <c r="AY1477" s="6"/>
      <c r="AZ1477" s="6"/>
      <c r="BA1477" s="6"/>
      <c r="BB1477" s="6"/>
      <c r="BC1477" s="6"/>
      <c r="BD1477" s="6"/>
      <c r="BE1477" s="6"/>
      <c r="BF1477" s="6"/>
      <c r="BG1477" s="6"/>
      <c r="BH1477" s="6"/>
      <c r="BI1477" s="6"/>
      <c r="BJ1477" s="6"/>
      <c r="BK1477" s="6"/>
      <c r="BL1477" s="6"/>
      <c r="BM1477" s="6"/>
      <c r="BN1477" s="6"/>
      <c r="BO1477" s="6"/>
      <c r="BP1477" s="6"/>
      <c r="BQ1477" s="6"/>
      <c r="BR1477" s="6"/>
      <c r="BS1477" s="6"/>
      <c r="BT1477" s="6"/>
      <c r="BU1477" s="6"/>
      <c r="BV1477" s="6"/>
      <c r="BW1477" s="6"/>
    </row>
    <row r="1478" spans="1:75" s="9" customFormat="1" ht="14.25" x14ac:dyDescent="0.2">
      <c r="A1478" s="10"/>
      <c r="B1478" s="8"/>
      <c r="R1478" s="62"/>
      <c r="S1478" s="6"/>
      <c r="T1478" s="6"/>
      <c r="U1478" s="6"/>
      <c r="V1478" s="6"/>
      <c r="W1478" s="6"/>
      <c r="X1478" s="6"/>
      <c r="Y1478" s="6"/>
      <c r="Z1478" s="6"/>
      <c r="AA1478" s="6"/>
      <c r="AB1478" s="6"/>
      <c r="AC1478" s="6"/>
      <c r="AD1478" s="6"/>
      <c r="AE1478" s="6"/>
      <c r="AF1478" s="6"/>
      <c r="AG1478" s="6"/>
      <c r="AH1478" s="6"/>
      <c r="AI1478" s="6"/>
      <c r="AJ1478" s="6"/>
      <c r="AK1478" s="6"/>
      <c r="AL1478" s="6"/>
      <c r="AM1478" s="6"/>
      <c r="AN1478" s="6"/>
      <c r="AO1478" s="6"/>
      <c r="AP1478" s="6"/>
      <c r="AQ1478" s="6"/>
      <c r="AR1478" s="6"/>
      <c r="AS1478" s="6"/>
      <c r="AT1478" s="6"/>
      <c r="AU1478" s="6"/>
      <c r="AV1478" s="6"/>
      <c r="AW1478" s="6"/>
      <c r="AX1478" s="6"/>
      <c r="AY1478" s="6"/>
      <c r="AZ1478" s="6"/>
      <c r="BA1478" s="6"/>
      <c r="BB1478" s="6"/>
      <c r="BC1478" s="6"/>
      <c r="BD1478" s="6"/>
      <c r="BE1478" s="6"/>
      <c r="BF1478" s="6"/>
      <c r="BG1478" s="6"/>
      <c r="BH1478" s="6"/>
      <c r="BI1478" s="6"/>
      <c r="BJ1478" s="6"/>
      <c r="BK1478" s="6"/>
      <c r="BL1478" s="6"/>
      <c r="BM1478" s="6"/>
      <c r="BN1478" s="6"/>
      <c r="BO1478" s="6"/>
      <c r="BP1478" s="6"/>
      <c r="BQ1478" s="6"/>
      <c r="BR1478" s="6"/>
      <c r="BS1478" s="6"/>
      <c r="BT1478" s="6"/>
      <c r="BU1478" s="6"/>
      <c r="BV1478" s="6"/>
      <c r="BW1478" s="6"/>
    </row>
    <row r="1479" spans="1:75" s="9" customFormat="1" ht="14.25" x14ac:dyDescent="0.2">
      <c r="A1479" s="10"/>
      <c r="B1479" s="8"/>
      <c r="R1479" s="62"/>
      <c r="S1479" s="6"/>
      <c r="T1479" s="6"/>
      <c r="U1479" s="6"/>
      <c r="V1479" s="6"/>
      <c r="W1479" s="6"/>
      <c r="X1479" s="6"/>
      <c r="Y1479" s="6"/>
      <c r="Z1479" s="6"/>
      <c r="AA1479" s="6"/>
      <c r="AB1479" s="6"/>
      <c r="AC1479" s="6"/>
      <c r="AD1479" s="6"/>
      <c r="AE1479" s="6"/>
      <c r="AF1479" s="6"/>
      <c r="AG1479" s="6"/>
      <c r="AH1479" s="6"/>
      <c r="AI1479" s="6"/>
      <c r="AJ1479" s="6"/>
      <c r="AK1479" s="6"/>
      <c r="AL1479" s="6"/>
      <c r="AM1479" s="6"/>
      <c r="AN1479" s="6"/>
      <c r="AO1479" s="6"/>
      <c r="AP1479" s="6"/>
      <c r="AQ1479" s="6"/>
      <c r="AR1479" s="6"/>
      <c r="AS1479" s="6"/>
      <c r="AT1479" s="6"/>
      <c r="AU1479" s="6"/>
      <c r="AV1479" s="6"/>
      <c r="AW1479" s="6"/>
      <c r="AX1479" s="6"/>
      <c r="AY1479" s="6"/>
      <c r="AZ1479" s="6"/>
      <c r="BA1479" s="6"/>
      <c r="BB1479" s="6"/>
      <c r="BC1479" s="6"/>
      <c r="BD1479" s="6"/>
      <c r="BE1479" s="6"/>
      <c r="BF1479" s="6"/>
      <c r="BG1479" s="6"/>
      <c r="BH1479" s="6"/>
      <c r="BI1479" s="6"/>
      <c r="BJ1479" s="6"/>
      <c r="BK1479" s="6"/>
      <c r="BL1479" s="6"/>
      <c r="BM1479" s="6"/>
      <c r="BN1479" s="6"/>
      <c r="BO1479" s="6"/>
      <c r="BP1479" s="6"/>
      <c r="BQ1479" s="6"/>
      <c r="BR1479" s="6"/>
      <c r="BS1479" s="6"/>
      <c r="BT1479" s="6"/>
      <c r="BU1479" s="6"/>
      <c r="BV1479" s="6"/>
      <c r="BW1479" s="6"/>
    </row>
    <row r="1480" spans="1:75" s="9" customFormat="1" ht="14.25" x14ac:dyDescent="0.2">
      <c r="A1480" s="10"/>
      <c r="B1480" s="8"/>
      <c r="R1480" s="62"/>
      <c r="S1480" s="6"/>
      <c r="T1480" s="6"/>
      <c r="U1480" s="6"/>
      <c r="V1480" s="6"/>
      <c r="W1480" s="6"/>
      <c r="X1480" s="6"/>
      <c r="Y1480" s="6"/>
      <c r="Z1480" s="6"/>
      <c r="AA1480" s="6"/>
      <c r="AB1480" s="6"/>
      <c r="AC1480" s="6"/>
      <c r="AD1480" s="6"/>
      <c r="AE1480" s="6"/>
      <c r="AF1480" s="6"/>
      <c r="AG1480" s="6"/>
      <c r="AH1480" s="6"/>
      <c r="AI1480" s="6"/>
      <c r="AJ1480" s="6"/>
      <c r="AK1480" s="6"/>
      <c r="AL1480" s="6"/>
      <c r="AM1480" s="6"/>
      <c r="AN1480" s="6"/>
      <c r="AO1480" s="6"/>
      <c r="AP1480" s="6"/>
      <c r="AQ1480" s="6"/>
      <c r="AR1480" s="6"/>
      <c r="AS1480" s="6"/>
      <c r="AT1480" s="6"/>
      <c r="AU1480" s="6"/>
      <c r="AV1480" s="6"/>
      <c r="AW1480" s="6"/>
      <c r="AX1480" s="6"/>
      <c r="AY1480" s="6"/>
      <c r="AZ1480" s="6"/>
      <c r="BA1480" s="6"/>
      <c r="BB1480" s="6"/>
      <c r="BC1480" s="6"/>
      <c r="BD1480" s="6"/>
      <c r="BE1480" s="6"/>
      <c r="BF1480" s="6"/>
      <c r="BG1480" s="6"/>
      <c r="BH1480" s="6"/>
      <c r="BI1480" s="6"/>
      <c r="BJ1480" s="6"/>
      <c r="BK1480" s="6"/>
      <c r="BL1480" s="6"/>
      <c r="BM1480" s="6"/>
      <c r="BN1480" s="6"/>
      <c r="BO1480" s="6"/>
      <c r="BP1480" s="6"/>
      <c r="BQ1480" s="6"/>
      <c r="BR1480" s="6"/>
      <c r="BS1480" s="6"/>
      <c r="BT1480" s="6"/>
      <c r="BU1480" s="6"/>
      <c r="BV1480" s="6"/>
      <c r="BW1480" s="6"/>
    </row>
    <row r="1481" spans="1:75" s="9" customFormat="1" ht="14.25" x14ac:dyDescent="0.2">
      <c r="A1481" s="10"/>
      <c r="B1481" s="8"/>
      <c r="R1481" s="62"/>
      <c r="S1481" s="6"/>
      <c r="T1481" s="6"/>
      <c r="U1481" s="6"/>
      <c r="V1481" s="6"/>
      <c r="W1481" s="6"/>
      <c r="X1481" s="6"/>
      <c r="Y1481" s="6"/>
      <c r="Z1481" s="6"/>
      <c r="AA1481" s="6"/>
      <c r="AB1481" s="6"/>
      <c r="AC1481" s="6"/>
      <c r="AD1481" s="6"/>
      <c r="AE1481" s="6"/>
      <c r="AF1481" s="6"/>
      <c r="AG1481" s="6"/>
      <c r="AH1481" s="6"/>
      <c r="AI1481" s="6"/>
      <c r="AJ1481" s="6"/>
      <c r="AK1481" s="6"/>
      <c r="AL1481" s="6"/>
      <c r="AM1481" s="6"/>
      <c r="AN1481" s="6"/>
      <c r="AO1481" s="6"/>
      <c r="AP1481" s="6"/>
      <c r="AQ1481" s="6"/>
      <c r="AR1481" s="6"/>
      <c r="AS1481" s="6"/>
      <c r="AT1481" s="6"/>
      <c r="AU1481" s="6"/>
      <c r="AV1481" s="6"/>
      <c r="AW1481" s="6"/>
      <c r="AX1481" s="6"/>
      <c r="AY1481" s="6"/>
      <c r="AZ1481" s="6"/>
      <c r="BA1481" s="6"/>
      <c r="BB1481" s="6"/>
      <c r="BC1481" s="6"/>
      <c r="BD1481" s="6"/>
      <c r="BE1481" s="6"/>
      <c r="BF1481" s="6"/>
      <c r="BG1481" s="6"/>
      <c r="BH1481" s="6"/>
      <c r="BI1481" s="6"/>
      <c r="BJ1481" s="6"/>
      <c r="BK1481" s="6"/>
      <c r="BL1481" s="6"/>
      <c r="BM1481" s="6"/>
      <c r="BN1481" s="6"/>
      <c r="BO1481" s="6"/>
      <c r="BP1481" s="6"/>
      <c r="BQ1481" s="6"/>
      <c r="BR1481" s="6"/>
      <c r="BS1481" s="6"/>
      <c r="BT1481" s="6"/>
      <c r="BU1481" s="6"/>
      <c r="BV1481" s="6"/>
      <c r="BW1481" s="6"/>
    </row>
    <row r="1482" spans="1:75" s="9" customFormat="1" ht="14.25" x14ac:dyDescent="0.2">
      <c r="A1482" s="10"/>
      <c r="B1482" s="8"/>
      <c r="R1482" s="62"/>
      <c r="S1482" s="6"/>
      <c r="T1482" s="6"/>
      <c r="U1482" s="6"/>
      <c r="V1482" s="6"/>
      <c r="W1482" s="6"/>
      <c r="X1482" s="6"/>
      <c r="Y1482" s="6"/>
      <c r="Z1482" s="6"/>
      <c r="AA1482" s="6"/>
      <c r="AB1482" s="6"/>
      <c r="AC1482" s="6"/>
      <c r="AD1482" s="6"/>
      <c r="AE1482" s="6"/>
      <c r="AF1482" s="6"/>
      <c r="AG1482" s="6"/>
      <c r="AH1482" s="6"/>
      <c r="AI1482" s="6"/>
      <c r="AJ1482" s="6"/>
      <c r="AK1482" s="6"/>
      <c r="AL1482" s="6"/>
      <c r="AM1482" s="6"/>
      <c r="AN1482" s="6"/>
      <c r="AO1482" s="6"/>
      <c r="AP1482" s="6"/>
      <c r="AQ1482" s="6"/>
      <c r="AR1482" s="6"/>
      <c r="AS1482" s="6"/>
      <c r="AT1482" s="6"/>
      <c r="AU1482" s="6"/>
      <c r="AV1482" s="6"/>
      <c r="AW1482" s="6"/>
      <c r="AX1482" s="6"/>
      <c r="AY1482" s="6"/>
      <c r="AZ1482" s="6"/>
      <c r="BA1482" s="6"/>
      <c r="BB1482" s="6"/>
      <c r="BC1482" s="6"/>
      <c r="BD1482" s="6"/>
      <c r="BE1482" s="6"/>
      <c r="BF1482" s="6"/>
      <c r="BG1482" s="6"/>
      <c r="BH1482" s="6"/>
      <c r="BI1482" s="6"/>
      <c r="BJ1482" s="6"/>
      <c r="BK1482" s="6"/>
      <c r="BL1482" s="6"/>
      <c r="BM1482" s="6"/>
      <c r="BN1482" s="6"/>
      <c r="BO1482" s="6"/>
      <c r="BP1482" s="6"/>
      <c r="BQ1482" s="6"/>
      <c r="BR1482" s="6"/>
      <c r="BS1482" s="6"/>
      <c r="BT1482" s="6"/>
      <c r="BU1482" s="6"/>
      <c r="BV1482" s="6"/>
      <c r="BW1482" s="6"/>
    </row>
    <row r="1483" spans="1:75" s="9" customFormat="1" ht="14.25" x14ac:dyDescent="0.2">
      <c r="A1483" s="10"/>
      <c r="B1483" s="8"/>
      <c r="R1483" s="62"/>
      <c r="S1483" s="6"/>
      <c r="T1483" s="6"/>
      <c r="U1483" s="6"/>
      <c r="V1483" s="6"/>
      <c r="W1483" s="6"/>
      <c r="X1483" s="6"/>
      <c r="Y1483" s="6"/>
      <c r="Z1483" s="6"/>
      <c r="AA1483" s="6"/>
      <c r="AB1483" s="6"/>
      <c r="AC1483" s="6"/>
      <c r="AD1483" s="6"/>
      <c r="AE1483" s="6"/>
      <c r="AF1483" s="6"/>
      <c r="AG1483" s="6"/>
      <c r="AH1483" s="6"/>
      <c r="AI1483" s="6"/>
      <c r="AJ1483" s="6"/>
      <c r="AK1483" s="6"/>
      <c r="AL1483" s="6"/>
      <c r="AM1483" s="6"/>
      <c r="AN1483" s="6"/>
      <c r="AO1483" s="6"/>
      <c r="AP1483" s="6"/>
      <c r="AQ1483" s="6"/>
      <c r="AR1483" s="6"/>
      <c r="AS1483" s="6"/>
      <c r="AT1483" s="6"/>
      <c r="AU1483" s="6"/>
      <c r="AV1483" s="6"/>
      <c r="AW1483" s="6"/>
      <c r="AX1483" s="6"/>
      <c r="AY1483" s="6"/>
      <c r="AZ1483" s="6"/>
      <c r="BA1483" s="6"/>
      <c r="BB1483" s="6"/>
      <c r="BC1483" s="6"/>
      <c r="BD1483" s="6"/>
      <c r="BE1483" s="6"/>
      <c r="BF1483" s="6"/>
      <c r="BG1483" s="6"/>
      <c r="BH1483" s="6"/>
      <c r="BI1483" s="6"/>
      <c r="BJ1483" s="6"/>
      <c r="BK1483" s="6"/>
      <c r="BL1483" s="6"/>
      <c r="BM1483" s="6"/>
      <c r="BN1483" s="6"/>
      <c r="BO1483" s="6"/>
      <c r="BP1483" s="6"/>
      <c r="BQ1483" s="6"/>
      <c r="BR1483" s="6"/>
      <c r="BS1483" s="6"/>
      <c r="BT1483" s="6"/>
      <c r="BU1483" s="6"/>
      <c r="BV1483" s="6"/>
      <c r="BW1483" s="6"/>
    </row>
    <row r="1484" spans="1:75" s="9" customFormat="1" ht="14.25" x14ac:dyDescent="0.2">
      <c r="A1484" s="10"/>
      <c r="B1484" s="8"/>
      <c r="R1484" s="62"/>
      <c r="S1484" s="6"/>
      <c r="T1484" s="6"/>
      <c r="U1484" s="6"/>
      <c r="V1484" s="6"/>
      <c r="W1484" s="6"/>
      <c r="X1484" s="6"/>
      <c r="Y1484" s="6"/>
      <c r="Z1484" s="6"/>
      <c r="AA1484" s="6"/>
      <c r="AB1484" s="6"/>
      <c r="AC1484" s="6"/>
      <c r="AD1484" s="6"/>
      <c r="AE1484" s="6"/>
      <c r="AF1484" s="6"/>
      <c r="AG1484" s="6"/>
      <c r="AH1484" s="6"/>
      <c r="AI1484" s="6"/>
      <c r="AJ1484" s="6"/>
      <c r="AK1484" s="6"/>
      <c r="AL1484" s="6"/>
      <c r="AM1484" s="6"/>
      <c r="AN1484" s="6"/>
      <c r="AO1484" s="6"/>
      <c r="AP1484" s="6"/>
      <c r="AQ1484" s="6"/>
      <c r="AR1484" s="6"/>
      <c r="AS1484" s="6"/>
      <c r="AT1484" s="6"/>
      <c r="AU1484" s="6"/>
      <c r="AV1484" s="6"/>
      <c r="AW1484" s="6"/>
      <c r="AX1484" s="6"/>
      <c r="AY1484" s="6"/>
      <c r="AZ1484" s="6"/>
      <c r="BA1484" s="6"/>
      <c r="BB1484" s="6"/>
      <c r="BC1484" s="6"/>
      <c r="BD1484" s="6"/>
      <c r="BE1484" s="6"/>
      <c r="BF1484" s="6"/>
      <c r="BG1484" s="6"/>
      <c r="BH1484" s="6"/>
      <c r="BI1484" s="6"/>
      <c r="BJ1484" s="6"/>
      <c r="BK1484" s="6"/>
      <c r="BL1484" s="6"/>
      <c r="BM1484" s="6"/>
      <c r="BN1484" s="6"/>
      <c r="BO1484" s="6"/>
      <c r="BP1484" s="6"/>
      <c r="BQ1484" s="6"/>
      <c r="BR1484" s="6"/>
      <c r="BS1484" s="6"/>
      <c r="BT1484" s="6"/>
      <c r="BU1484" s="6"/>
      <c r="BV1484" s="6"/>
      <c r="BW1484" s="6"/>
    </row>
    <row r="1485" spans="1:75" s="9" customFormat="1" ht="14.25" x14ac:dyDescent="0.2">
      <c r="A1485" s="10"/>
      <c r="B1485" s="8"/>
      <c r="R1485" s="62"/>
      <c r="S1485" s="6"/>
      <c r="T1485" s="6"/>
      <c r="U1485" s="6"/>
      <c r="V1485" s="6"/>
      <c r="W1485" s="6"/>
      <c r="X1485" s="6"/>
      <c r="Y1485" s="6"/>
      <c r="Z1485" s="6"/>
      <c r="AA1485" s="6"/>
      <c r="AB1485" s="6"/>
      <c r="AC1485" s="6"/>
      <c r="AD1485" s="6"/>
      <c r="AE1485" s="6"/>
      <c r="AF1485" s="6"/>
      <c r="AG1485" s="6"/>
      <c r="AH1485" s="6"/>
      <c r="AI1485" s="6"/>
      <c r="AJ1485" s="6"/>
      <c r="AK1485" s="6"/>
      <c r="AL1485" s="6"/>
      <c r="AM1485" s="6"/>
      <c r="AN1485" s="6"/>
      <c r="AO1485" s="6"/>
      <c r="AP1485" s="6"/>
      <c r="AQ1485" s="6"/>
      <c r="AR1485" s="6"/>
      <c r="AS1485" s="6"/>
      <c r="AT1485" s="6"/>
      <c r="AU1485" s="6"/>
      <c r="AV1485" s="6"/>
      <c r="AW1485" s="6"/>
      <c r="AX1485" s="6"/>
      <c r="AY1485" s="6"/>
      <c r="AZ1485" s="6"/>
      <c r="BA1485" s="6"/>
      <c r="BB1485" s="6"/>
      <c r="BC1485" s="6"/>
      <c r="BD1485" s="6"/>
      <c r="BE1485" s="6"/>
      <c r="BF1485" s="6"/>
      <c r="BG1485" s="6"/>
      <c r="BH1485" s="6"/>
      <c r="BI1485" s="6"/>
      <c r="BJ1485" s="6"/>
      <c r="BK1485" s="6"/>
      <c r="BL1485" s="6"/>
      <c r="BM1485" s="6"/>
      <c r="BN1485" s="6"/>
      <c r="BO1485" s="6"/>
      <c r="BP1485" s="6"/>
      <c r="BQ1485" s="6"/>
      <c r="BR1485" s="6"/>
      <c r="BS1485" s="6"/>
      <c r="BT1485" s="6"/>
      <c r="BU1485" s="6"/>
      <c r="BV1485" s="6"/>
      <c r="BW1485" s="6"/>
    </row>
    <row r="1486" spans="1:75" s="9" customFormat="1" ht="14.25" x14ac:dyDescent="0.2">
      <c r="A1486" s="10"/>
      <c r="B1486" s="8"/>
      <c r="R1486" s="62"/>
      <c r="S1486" s="6"/>
      <c r="T1486" s="6"/>
      <c r="U1486" s="6"/>
      <c r="V1486" s="6"/>
      <c r="W1486" s="6"/>
      <c r="X1486" s="6"/>
      <c r="Y1486" s="6"/>
      <c r="Z1486" s="6"/>
      <c r="AA1486" s="6"/>
      <c r="AB1486" s="6"/>
      <c r="AC1486" s="6"/>
      <c r="AD1486" s="6"/>
      <c r="AE1486" s="6"/>
      <c r="AF1486" s="6"/>
      <c r="AG1486" s="6"/>
      <c r="AH1486" s="6"/>
      <c r="AI1486" s="6"/>
      <c r="AJ1486" s="6"/>
      <c r="AK1486" s="6"/>
      <c r="AL1486" s="6"/>
      <c r="AM1486" s="6"/>
      <c r="AN1486" s="6"/>
      <c r="AO1486" s="6"/>
      <c r="AP1486" s="6"/>
      <c r="AQ1486" s="6"/>
      <c r="AR1486" s="6"/>
      <c r="AS1486" s="6"/>
      <c r="AT1486" s="6"/>
      <c r="AU1486" s="6"/>
      <c r="AV1486" s="6"/>
      <c r="AW1486" s="6"/>
      <c r="AX1486" s="6"/>
      <c r="AY1486" s="6"/>
      <c r="AZ1486" s="6"/>
      <c r="BA1486" s="6"/>
      <c r="BB1486" s="6"/>
      <c r="BC1486" s="6"/>
      <c r="BD1486" s="6"/>
      <c r="BE1486" s="6"/>
      <c r="BF1486" s="6"/>
      <c r="BG1486" s="6"/>
      <c r="BH1486" s="6"/>
      <c r="BI1486" s="6"/>
      <c r="BJ1486" s="6"/>
      <c r="BK1486" s="6"/>
      <c r="BL1486" s="6"/>
      <c r="BM1486" s="6"/>
      <c r="BN1486" s="6"/>
      <c r="BO1486" s="6"/>
      <c r="BP1486" s="6"/>
      <c r="BQ1486" s="6"/>
      <c r="BR1486" s="6"/>
      <c r="BS1486" s="6"/>
      <c r="BT1486" s="6"/>
      <c r="BU1486" s="6"/>
      <c r="BV1486" s="6"/>
      <c r="BW1486" s="6"/>
    </row>
    <row r="1487" spans="1:75" s="9" customFormat="1" ht="14.25" x14ac:dyDescent="0.2">
      <c r="A1487" s="10"/>
      <c r="B1487" s="8"/>
      <c r="R1487" s="62"/>
      <c r="S1487" s="6"/>
      <c r="T1487" s="6"/>
      <c r="U1487" s="6"/>
      <c r="V1487" s="6"/>
      <c r="W1487" s="6"/>
      <c r="X1487" s="6"/>
      <c r="Y1487" s="6"/>
      <c r="Z1487" s="6"/>
      <c r="AA1487" s="6"/>
      <c r="AB1487" s="6"/>
      <c r="AC1487" s="6"/>
      <c r="AD1487" s="6"/>
      <c r="AE1487" s="6"/>
      <c r="AF1487" s="6"/>
      <c r="AG1487" s="6"/>
      <c r="AH1487" s="6"/>
      <c r="AI1487" s="6"/>
      <c r="AJ1487" s="6"/>
      <c r="AK1487" s="6"/>
      <c r="AL1487" s="6"/>
      <c r="AM1487" s="6"/>
      <c r="AN1487" s="6"/>
      <c r="AO1487" s="6"/>
      <c r="AP1487" s="6"/>
      <c r="AQ1487" s="6"/>
      <c r="AR1487" s="6"/>
      <c r="AS1487" s="6"/>
      <c r="AT1487" s="6"/>
      <c r="AU1487" s="6"/>
      <c r="AV1487" s="6"/>
      <c r="AW1487" s="6"/>
      <c r="AX1487" s="6"/>
      <c r="AY1487" s="6"/>
      <c r="AZ1487" s="6"/>
      <c r="BA1487" s="6"/>
      <c r="BB1487" s="6"/>
      <c r="BC1487" s="6"/>
      <c r="BD1487" s="6"/>
      <c r="BE1487" s="6"/>
      <c r="BF1487" s="6"/>
      <c r="BG1487" s="6"/>
      <c r="BH1487" s="6"/>
      <c r="BI1487" s="6"/>
      <c r="BJ1487" s="6"/>
      <c r="BK1487" s="6"/>
      <c r="BL1487" s="6"/>
      <c r="BM1487" s="6"/>
      <c r="BN1487" s="6"/>
      <c r="BO1487" s="6"/>
      <c r="BP1487" s="6"/>
      <c r="BQ1487" s="6"/>
      <c r="BR1487" s="6"/>
      <c r="BS1487" s="6"/>
      <c r="BT1487" s="6"/>
      <c r="BU1487" s="6"/>
      <c r="BV1487" s="6"/>
      <c r="BW1487" s="6"/>
    </row>
    <row r="1488" spans="1:75" s="9" customFormat="1" ht="14.25" x14ac:dyDescent="0.2">
      <c r="A1488" s="10"/>
      <c r="B1488" s="8"/>
      <c r="R1488" s="62"/>
      <c r="S1488" s="6"/>
      <c r="T1488" s="6"/>
      <c r="U1488" s="6"/>
      <c r="V1488" s="6"/>
      <c r="W1488" s="6"/>
      <c r="X1488" s="6"/>
      <c r="Y1488" s="6"/>
      <c r="Z1488" s="6"/>
      <c r="AA1488" s="6"/>
      <c r="AB1488" s="6"/>
      <c r="AC1488" s="6"/>
      <c r="AD1488" s="6"/>
      <c r="AE1488" s="6"/>
      <c r="AF1488" s="6"/>
      <c r="AG1488" s="6"/>
      <c r="AH1488" s="6"/>
      <c r="AI1488" s="6"/>
      <c r="AJ1488" s="6"/>
      <c r="AK1488" s="6"/>
      <c r="AL1488" s="6"/>
      <c r="AM1488" s="6"/>
      <c r="AN1488" s="6"/>
      <c r="AO1488" s="6"/>
      <c r="AP1488" s="6"/>
      <c r="AQ1488" s="6"/>
      <c r="AR1488" s="6"/>
      <c r="AS1488" s="6"/>
      <c r="AT1488" s="6"/>
      <c r="AU1488" s="6"/>
      <c r="AV1488" s="6"/>
      <c r="AW1488" s="6"/>
      <c r="AX1488" s="6"/>
      <c r="AY1488" s="6"/>
      <c r="AZ1488" s="6"/>
      <c r="BA1488" s="6"/>
      <c r="BB1488" s="6"/>
      <c r="BC1488" s="6"/>
      <c r="BD1488" s="6"/>
      <c r="BE1488" s="6"/>
      <c r="BF1488" s="6"/>
      <c r="BG1488" s="6"/>
      <c r="BH1488" s="6"/>
      <c r="BI1488" s="6"/>
      <c r="BJ1488" s="6"/>
      <c r="BK1488" s="6"/>
      <c r="BL1488" s="6"/>
      <c r="BM1488" s="6"/>
      <c r="BN1488" s="6"/>
      <c r="BO1488" s="6"/>
      <c r="BP1488" s="6"/>
      <c r="BQ1488" s="6"/>
      <c r="BR1488" s="6"/>
      <c r="BS1488" s="6"/>
      <c r="BT1488" s="6"/>
      <c r="BU1488" s="6"/>
      <c r="BV1488" s="6"/>
      <c r="BW1488" s="6"/>
    </row>
    <row r="1489" spans="1:75" s="9" customFormat="1" ht="14.25" x14ac:dyDescent="0.2">
      <c r="A1489" s="10"/>
      <c r="B1489" s="8"/>
      <c r="R1489" s="62"/>
      <c r="S1489" s="6"/>
      <c r="T1489" s="6"/>
      <c r="U1489" s="6"/>
      <c r="V1489" s="6"/>
      <c r="W1489" s="6"/>
      <c r="X1489" s="6"/>
      <c r="Y1489" s="6"/>
      <c r="Z1489" s="6"/>
      <c r="AA1489" s="6"/>
      <c r="AB1489" s="6"/>
      <c r="AC1489" s="6"/>
      <c r="AD1489" s="6"/>
      <c r="AE1489" s="6"/>
      <c r="AF1489" s="6"/>
      <c r="AG1489" s="6"/>
      <c r="AH1489" s="6"/>
      <c r="AI1489" s="6"/>
      <c r="AJ1489" s="6"/>
      <c r="AK1489" s="6"/>
      <c r="AL1489" s="6"/>
      <c r="AM1489" s="6"/>
      <c r="AN1489" s="6"/>
      <c r="AO1489" s="6"/>
      <c r="AP1489" s="6"/>
      <c r="AQ1489" s="6"/>
      <c r="AR1489" s="6"/>
      <c r="AS1489" s="6"/>
      <c r="AT1489" s="6"/>
      <c r="AU1489" s="6"/>
      <c r="AV1489" s="6"/>
      <c r="AW1489" s="6"/>
      <c r="AX1489" s="6"/>
      <c r="AY1489" s="6"/>
      <c r="AZ1489" s="6"/>
      <c r="BA1489" s="6"/>
      <c r="BB1489" s="6"/>
      <c r="BC1489" s="6"/>
      <c r="BD1489" s="6"/>
      <c r="BE1489" s="6"/>
      <c r="BF1489" s="6"/>
      <c r="BG1489" s="6"/>
      <c r="BH1489" s="6"/>
      <c r="BI1489" s="6"/>
      <c r="BJ1489" s="6"/>
      <c r="BK1489" s="6"/>
      <c r="BL1489" s="6"/>
      <c r="BM1489" s="6"/>
      <c r="BN1489" s="6"/>
      <c r="BO1489" s="6"/>
      <c r="BP1489" s="6"/>
      <c r="BQ1489" s="6"/>
      <c r="BR1489" s="6"/>
      <c r="BS1489" s="6"/>
      <c r="BT1489" s="6"/>
      <c r="BU1489" s="6"/>
      <c r="BV1489" s="6"/>
      <c r="BW1489" s="6"/>
    </row>
    <row r="1490" spans="1:75" s="9" customFormat="1" ht="14.25" x14ac:dyDescent="0.2">
      <c r="A1490" s="10"/>
      <c r="B1490" s="8"/>
      <c r="R1490" s="62"/>
      <c r="S1490" s="6"/>
      <c r="T1490" s="6"/>
      <c r="U1490" s="6"/>
      <c r="V1490" s="6"/>
      <c r="W1490" s="6"/>
      <c r="X1490" s="6"/>
      <c r="Y1490" s="6"/>
      <c r="Z1490" s="6"/>
      <c r="AA1490" s="6"/>
      <c r="AB1490" s="6"/>
      <c r="AC1490" s="6"/>
      <c r="AD1490" s="6"/>
      <c r="AE1490" s="6"/>
      <c r="AF1490" s="6"/>
      <c r="AG1490" s="6"/>
      <c r="AH1490" s="6"/>
      <c r="AI1490" s="6"/>
      <c r="AJ1490" s="6"/>
      <c r="AK1490" s="6"/>
      <c r="AL1490" s="6"/>
      <c r="AM1490" s="6"/>
      <c r="AN1490" s="6"/>
      <c r="AO1490" s="6"/>
      <c r="AP1490" s="6"/>
      <c r="AQ1490" s="6"/>
      <c r="AR1490" s="6"/>
      <c r="AS1490" s="6"/>
      <c r="AT1490" s="6"/>
      <c r="AU1490" s="6"/>
      <c r="AV1490" s="6"/>
      <c r="AW1490" s="6"/>
      <c r="AX1490" s="6"/>
      <c r="AY1490" s="6"/>
      <c r="AZ1490" s="6"/>
      <c r="BA1490" s="6"/>
      <c r="BB1490" s="6"/>
      <c r="BC1490" s="6"/>
      <c r="BD1490" s="6"/>
      <c r="BE1490" s="6"/>
      <c r="BF1490" s="6"/>
      <c r="BG1490" s="6"/>
      <c r="BH1490" s="6"/>
      <c r="BI1490" s="6"/>
      <c r="BJ1490" s="6"/>
      <c r="BK1490" s="6"/>
      <c r="BL1490" s="6"/>
      <c r="BM1490" s="6"/>
      <c r="BN1490" s="6"/>
      <c r="BO1490" s="6"/>
      <c r="BP1490" s="6"/>
      <c r="BQ1490" s="6"/>
      <c r="BR1490" s="6"/>
      <c r="BS1490" s="6"/>
      <c r="BT1490" s="6"/>
      <c r="BU1490" s="6"/>
      <c r="BV1490" s="6"/>
      <c r="BW1490" s="6"/>
    </row>
    <row r="1491" spans="1:75" s="9" customFormat="1" ht="14.25" x14ac:dyDescent="0.2">
      <c r="A1491" s="10"/>
      <c r="B1491" s="8"/>
      <c r="R1491" s="62"/>
      <c r="S1491" s="6"/>
      <c r="T1491" s="6"/>
      <c r="U1491" s="6"/>
      <c r="V1491" s="6"/>
      <c r="W1491" s="6"/>
      <c r="X1491" s="6"/>
      <c r="Y1491" s="6"/>
      <c r="Z1491" s="6"/>
      <c r="AA1491" s="6"/>
      <c r="AB1491" s="6"/>
      <c r="AC1491" s="6"/>
      <c r="AD1491" s="6"/>
      <c r="AE1491" s="6"/>
      <c r="AF1491" s="6"/>
      <c r="AG1491" s="6"/>
      <c r="AH1491" s="6"/>
      <c r="AI1491" s="6"/>
      <c r="AJ1491" s="6"/>
      <c r="AK1491" s="6"/>
      <c r="AL1491" s="6"/>
      <c r="AM1491" s="6"/>
      <c r="AN1491" s="6"/>
      <c r="AO1491" s="6"/>
      <c r="AP1491" s="6"/>
      <c r="AQ1491" s="6"/>
      <c r="AR1491" s="6"/>
      <c r="AS1491" s="6"/>
      <c r="AT1491" s="6"/>
      <c r="AU1491" s="6"/>
      <c r="AV1491" s="6"/>
      <c r="AW1491" s="6"/>
      <c r="AX1491" s="6"/>
      <c r="AY1491" s="6"/>
      <c r="AZ1491" s="6"/>
      <c r="BA1491" s="6"/>
      <c r="BB1491" s="6"/>
      <c r="BC1491" s="6"/>
      <c r="BD1491" s="6"/>
      <c r="BE1491" s="6"/>
      <c r="BF1491" s="6"/>
      <c r="BG1491" s="6"/>
      <c r="BH1491" s="6"/>
      <c r="BI1491" s="6"/>
      <c r="BJ1491" s="6"/>
      <c r="BK1491" s="6"/>
      <c r="BL1491" s="6"/>
      <c r="BM1491" s="6"/>
      <c r="BN1491" s="6"/>
      <c r="BO1491" s="6"/>
      <c r="BP1491" s="6"/>
      <c r="BQ1491" s="6"/>
      <c r="BR1491" s="6"/>
      <c r="BS1491" s="6"/>
      <c r="BT1491" s="6"/>
      <c r="BU1491" s="6"/>
      <c r="BV1491" s="6"/>
      <c r="BW1491" s="6"/>
    </row>
    <row r="1492" spans="1:75" s="9" customFormat="1" ht="14.25" x14ac:dyDescent="0.2">
      <c r="A1492" s="10"/>
      <c r="B1492" s="8"/>
      <c r="R1492" s="62"/>
      <c r="S1492" s="6"/>
      <c r="T1492" s="6"/>
      <c r="U1492" s="6"/>
      <c r="V1492" s="6"/>
      <c r="W1492" s="6"/>
      <c r="X1492" s="6"/>
      <c r="Y1492" s="6"/>
      <c r="Z1492" s="6"/>
      <c r="AA1492" s="6"/>
      <c r="AB1492" s="6"/>
      <c r="AC1492" s="6"/>
      <c r="AD1492" s="6"/>
      <c r="AE1492" s="6"/>
      <c r="AF1492" s="6"/>
      <c r="AG1492" s="6"/>
      <c r="AH1492" s="6"/>
      <c r="AI1492" s="6"/>
      <c r="AJ1492" s="6"/>
      <c r="AK1492" s="6"/>
      <c r="AL1492" s="6"/>
      <c r="AM1492" s="6"/>
      <c r="AN1492" s="6"/>
      <c r="AO1492" s="6"/>
      <c r="AP1492" s="6"/>
      <c r="AQ1492" s="6"/>
      <c r="AR1492" s="6"/>
      <c r="AS1492" s="6"/>
      <c r="AT1492" s="6"/>
      <c r="AU1492" s="6"/>
      <c r="AV1492" s="6"/>
      <c r="AW1492" s="6"/>
      <c r="AX1492" s="6"/>
      <c r="AY1492" s="6"/>
      <c r="AZ1492" s="6"/>
      <c r="BA1492" s="6"/>
      <c r="BB1492" s="6"/>
      <c r="BC1492" s="6"/>
      <c r="BD1492" s="6"/>
      <c r="BE1492" s="6"/>
      <c r="BF1492" s="6"/>
      <c r="BG1492" s="6"/>
      <c r="BH1492" s="6"/>
      <c r="BI1492" s="6"/>
      <c r="BJ1492" s="6"/>
      <c r="BK1492" s="6"/>
      <c r="BL1492" s="6"/>
      <c r="BM1492" s="6"/>
      <c r="BN1492" s="6"/>
      <c r="BO1492" s="6"/>
      <c r="BP1492" s="6"/>
      <c r="BQ1492" s="6"/>
      <c r="BR1492" s="6"/>
      <c r="BS1492" s="6"/>
      <c r="BT1492" s="6"/>
      <c r="BU1492" s="6"/>
      <c r="BV1492" s="6"/>
      <c r="BW1492" s="6"/>
    </row>
    <row r="1493" spans="1:75" s="9" customFormat="1" ht="14.25" x14ac:dyDescent="0.2">
      <c r="A1493" s="10"/>
      <c r="B1493" s="8"/>
      <c r="R1493" s="62"/>
      <c r="S1493" s="6"/>
      <c r="T1493" s="6"/>
      <c r="U1493" s="6"/>
      <c r="V1493" s="6"/>
      <c r="W1493" s="6"/>
      <c r="X1493" s="6"/>
      <c r="Y1493" s="6"/>
      <c r="Z1493" s="6"/>
      <c r="AA1493" s="6"/>
      <c r="AB1493" s="6"/>
      <c r="AC1493" s="6"/>
      <c r="AD1493" s="6"/>
      <c r="AE1493" s="6"/>
      <c r="AF1493" s="6"/>
      <c r="AG1493" s="6"/>
      <c r="AH1493" s="6"/>
      <c r="AI1493" s="6"/>
      <c r="AJ1493" s="6"/>
      <c r="AK1493" s="6"/>
      <c r="AL1493" s="6"/>
      <c r="AM1493" s="6"/>
      <c r="AN1493" s="6"/>
      <c r="AO1493" s="6"/>
      <c r="AP1493" s="6"/>
      <c r="AQ1493" s="6"/>
      <c r="AR1493" s="6"/>
      <c r="AS1493" s="6"/>
      <c r="AT1493" s="6"/>
      <c r="AU1493" s="6"/>
      <c r="AV1493" s="6"/>
      <c r="AW1493" s="6"/>
      <c r="AX1493" s="6"/>
      <c r="AY1493" s="6"/>
      <c r="AZ1493" s="6"/>
      <c r="BA1493" s="6"/>
      <c r="BB1493" s="6"/>
      <c r="BC1493" s="6"/>
      <c r="BD1493" s="6"/>
      <c r="BE1493" s="6"/>
      <c r="BF1493" s="6"/>
      <c r="BG1493" s="6"/>
      <c r="BH1493" s="6"/>
      <c r="BI1493" s="6"/>
      <c r="BJ1493" s="6"/>
      <c r="BK1493" s="6"/>
      <c r="BL1493" s="6"/>
      <c r="BM1493" s="6"/>
      <c r="BN1493" s="6"/>
      <c r="BO1493" s="6"/>
      <c r="BP1493" s="6"/>
      <c r="BQ1493" s="6"/>
      <c r="BR1493" s="6"/>
      <c r="BS1493" s="6"/>
      <c r="BT1493" s="6"/>
      <c r="BU1493" s="6"/>
      <c r="BV1493" s="6"/>
      <c r="BW1493" s="6"/>
    </row>
    <row r="1494" spans="1:75" s="9" customFormat="1" ht="14.25" x14ac:dyDescent="0.2">
      <c r="A1494" s="10"/>
      <c r="B1494" s="8"/>
      <c r="R1494" s="62"/>
      <c r="S1494" s="6"/>
      <c r="T1494" s="6"/>
      <c r="U1494" s="6"/>
      <c r="V1494" s="6"/>
      <c r="W1494" s="6"/>
      <c r="X1494" s="6"/>
      <c r="Y1494" s="6"/>
      <c r="Z1494" s="6"/>
      <c r="AA1494" s="6"/>
      <c r="AB1494" s="6"/>
      <c r="AC1494" s="6"/>
      <c r="AD1494" s="6"/>
      <c r="AE1494" s="6"/>
      <c r="AF1494" s="6"/>
      <c r="AG1494" s="6"/>
      <c r="AH1494" s="6"/>
      <c r="AI1494" s="6"/>
      <c r="AJ1494" s="6"/>
      <c r="AK1494" s="6"/>
      <c r="AL1494" s="6"/>
      <c r="AM1494" s="6"/>
      <c r="AN1494" s="6"/>
      <c r="AO1494" s="6"/>
      <c r="AP1494" s="6"/>
      <c r="AQ1494" s="6"/>
      <c r="AR1494" s="6"/>
      <c r="AS1494" s="6"/>
      <c r="AT1494" s="6"/>
      <c r="AU1494" s="6"/>
      <c r="AV1494" s="6"/>
      <c r="AW1494" s="6"/>
      <c r="AX1494" s="6"/>
      <c r="AY1494" s="6"/>
      <c r="AZ1494" s="6"/>
      <c r="BA1494" s="6"/>
      <c r="BB1494" s="6"/>
      <c r="BC1494" s="6"/>
      <c r="BD1494" s="6"/>
      <c r="BE1494" s="6"/>
      <c r="BF1494" s="6"/>
      <c r="BG1494" s="6"/>
      <c r="BH1494" s="6"/>
      <c r="BI1494" s="6"/>
      <c r="BJ1494" s="6"/>
      <c r="BK1494" s="6"/>
      <c r="BL1494" s="6"/>
      <c r="BM1494" s="6"/>
      <c r="BN1494" s="6"/>
      <c r="BO1494" s="6"/>
      <c r="BP1494" s="6"/>
      <c r="BQ1494" s="6"/>
      <c r="BR1494" s="6"/>
      <c r="BS1494" s="6"/>
      <c r="BT1494" s="6"/>
      <c r="BU1494" s="6"/>
      <c r="BV1494" s="6"/>
      <c r="BW1494" s="6"/>
    </row>
    <row r="1495" spans="1:75" s="9" customFormat="1" ht="14.25" x14ac:dyDescent="0.2">
      <c r="A1495" s="10"/>
      <c r="B1495" s="8"/>
      <c r="R1495" s="62"/>
      <c r="S1495" s="6"/>
      <c r="T1495" s="6"/>
      <c r="U1495" s="6"/>
      <c r="V1495" s="6"/>
      <c r="W1495" s="6"/>
      <c r="X1495" s="6"/>
      <c r="Y1495" s="6"/>
      <c r="Z1495" s="6"/>
      <c r="AA1495" s="6"/>
      <c r="AB1495" s="6"/>
      <c r="AC1495" s="6"/>
      <c r="AD1495" s="6"/>
      <c r="AE1495" s="6"/>
      <c r="AF1495" s="6"/>
      <c r="AG1495" s="6"/>
      <c r="AH1495" s="6"/>
      <c r="AI1495" s="6"/>
      <c r="AJ1495" s="6"/>
      <c r="AK1495" s="6"/>
      <c r="AL1495" s="6"/>
      <c r="AM1495" s="6"/>
      <c r="AN1495" s="6"/>
      <c r="AO1495" s="6"/>
      <c r="AP1495" s="6"/>
      <c r="AQ1495" s="6"/>
      <c r="AR1495" s="6"/>
      <c r="AS1495" s="6"/>
      <c r="AT1495" s="6"/>
      <c r="AU1495" s="6"/>
      <c r="AV1495" s="6"/>
      <c r="AW1495" s="6"/>
      <c r="AX1495" s="6"/>
      <c r="AY1495" s="6"/>
      <c r="AZ1495" s="6"/>
      <c r="BA1495" s="6"/>
      <c r="BB1495" s="6"/>
      <c r="BC1495" s="6"/>
      <c r="BD1495" s="6"/>
      <c r="BE1495" s="6"/>
      <c r="BF1495" s="6"/>
      <c r="BG1495" s="6"/>
      <c r="BH1495" s="6"/>
      <c r="BI1495" s="6"/>
      <c r="BJ1495" s="6"/>
      <c r="BK1495" s="6"/>
      <c r="BL1495" s="6"/>
      <c r="BM1495" s="6"/>
      <c r="BN1495" s="6"/>
      <c r="BO1495" s="6"/>
      <c r="BP1495" s="6"/>
      <c r="BQ1495" s="6"/>
      <c r="BR1495" s="6"/>
      <c r="BS1495" s="6"/>
      <c r="BT1495" s="6"/>
      <c r="BU1495" s="6"/>
      <c r="BV1495" s="6"/>
      <c r="BW1495" s="6"/>
    </row>
    <row r="1496" spans="1:75" s="9" customFormat="1" ht="14.25" x14ac:dyDescent="0.2">
      <c r="A1496" s="10"/>
      <c r="B1496" s="8"/>
      <c r="R1496" s="62"/>
      <c r="S1496" s="6"/>
      <c r="T1496" s="6"/>
      <c r="U1496" s="6"/>
      <c r="V1496" s="6"/>
      <c r="W1496" s="6"/>
      <c r="X1496" s="6"/>
      <c r="Y1496" s="6"/>
      <c r="Z1496" s="6"/>
      <c r="AA1496" s="6"/>
      <c r="AB1496" s="6"/>
      <c r="AC1496" s="6"/>
      <c r="AD1496" s="6"/>
      <c r="AE1496" s="6"/>
      <c r="AF1496" s="6"/>
      <c r="AG1496" s="6"/>
      <c r="AH1496" s="6"/>
      <c r="AI1496" s="6"/>
      <c r="AJ1496" s="6"/>
      <c r="AK1496" s="6"/>
      <c r="AL1496" s="6"/>
      <c r="AM1496" s="6"/>
      <c r="AN1496" s="6"/>
      <c r="AO1496" s="6"/>
      <c r="AP1496" s="6"/>
      <c r="AQ1496" s="6"/>
      <c r="AR1496" s="6"/>
      <c r="AS1496" s="6"/>
      <c r="AT1496" s="6"/>
      <c r="AU1496" s="6"/>
      <c r="AV1496" s="6"/>
      <c r="AW1496" s="6"/>
      <c r="AX1496" s="6"/>
      <c r="AY1496" s="6"/>
      <c r="AZ1496" s="6"/>
      <c r="BA1496" s="6"/>
      <c r="BB1496" s="6"/>
      <c r="BC1496" s="6"/>
      <c r="BD1496" s="6"/>
      <c r="BE1496" s="6"/>
      <c r="BF1496" s="6"/>
      <c r="BG1496" s="6"/>
      <c r="BH1496" s="6"/>
      <c r="BI1496" s="6"/>
      <c r="BJ1496" s="6"/>
      <c r="BK1496" s="6"/>
      <c r="BL1496" s="6"/>
      <c r="BM1496" s="6"/>
      <c r="BN1496" s="6"/>
      <c r="BO1496" s="6"/>
      <c r="BP1496" s="6"/>
      <c r="BQ1496" s="6"/>
      <c r="BR1496" s="6"/>
      <c r="BS1496" s="6"/>
      <c r="BT1496" s="6"/>
      <c r="BU1496" s="6"/>
      <c r="BV1496" s="6"/>
      <c r="BW1496" s="6"/>
    </row>
    <row r="1497" spans="1:75" s="9" customFormat="1" ht="14.25" x14ac:dyDescent="0.2">
      <c r="A1497" s="10"/>
      <c r="B1497" s="8"/>
      <c r="R1497" s="62"/>
      <c r="S1497" s="6"/>
      <c r="T1497" s="6"/>
      <c r="U1497" s="6"/>
      <c r="V1497" s="6"/>
      <c r="W1497" s="6"/>
      <c r="X1497" s="6"/>
      <c r="Y1497" s="6"/>
      <c r="Z1497" s="6"/>
      <c r="AA1497" s="6"/>
      <c r="AB1497" s="6"/>
      <c r="AC1497" s="6"/>
      <c r="AD1497" s="6"/>
      <c r="AE1497" s="6"/>
      <c r="AF1497" s="6"/>
      <c r="AG1497" s="6"/>
      <c r="AH1497" s="6"/>
      <c r="AI1497" s="6"/>
      <c r="AJ1497" s="6"/>
      <c r="AK1497" s="6"/>
      <c r="AL1497" s="6"/>
      <c r="AM1497" s="6"/>
      <c r="AN1497" s="6"/>
      <c r="AO1497" s="6"/>
      <c r="AP1497" s="6"/>
      <c r="AQ1497" s="6"/>
      <c r="AR1497" s="6"/>
      <c r="AS1497" s="6"/>
      <c r="AT1497" s="6"/>
      <c r="AU1497" s="6"/>
      <c r="AV1497" s="6"/>
      <c r="AW1497" s="6"/>
      <c r="AX1497" s="6"/>
      <c r="AY1497" s="6"/>
      <c r="AZ1497" s="6"/>
      <c r="BA1497" s="6"/>
      <c r="BB1497" s="6"/>
      <c r="BC1497" s="6"/>
      <c r="BD1497" s="6"/>
      <c r="BE1497" s="6"/>
      <c r="BF1497" s="6"/>
      <c r="BG1497" s="6"/>
      <c r="BH1497" s="6"/>
      <c r="BI1497" s="6"/>
      <c r="BJ1497" s="6"/>
      <c r="BK1497" s="6"/>
      <c r="BL1497" s="6"/>
      <c r="BM1497" s="6"/>
      <c r="BN1497" s="6"/>
      <c r="BO1497" s="6"/>
      <c r="BP1497" s="6"/>
      <c r="BQ1497" s="6"/>
      <c r="BR1497" s="6"/>
      <c r="BS1497" s="6"/>
      <c r="BT1497" s="6"/>
      <c r="BU1497" s="6"/>
      <c r="BV1497" s="6"/>
      <c r="BW1497" s="6"/>
    </row>
    <row r="1498" spans="1:75" s="9" customFormat="1" ht="14.25" x14ac:dyDescent="0.2">
      <c r="A1498" s="10"/>
      <c r="B1498" s="8"/>
      <c r="R1498" s="62"/>
      <c r="S1498" s="6"/>
      <c r="T1498" s="6"/>
      <c r="U1498" s="6"/>
      <c r="V1498" s="6"/>
      <c r="W1498" s="6"/>
      <c r="X1498" s="6"/>
      <c r="Y1498" s="6"/>
      <c r="Z1498" s="6"/>
      <c r="AA1498" s="6"/>
      <c r="AB1498" s="6"/>
      <c r="AC1498" s="6"/>
      <c r="AD1498" s="6"/>
      <c r="AE1498" s="6"/>
      <c r="AF1498" s="6"/>
      <c r="AG1498" s="6"/>
      <c r="AH1498" s="6"/>
      <c r="AI1498" s="6"/>
      <c r="AJ1498" s="6"/>
      <c r="AK1498" s="6"/>
      <c r="AL1498" s="6"/>
      <c r="AM1498" s="6"/>
      <c r="AN1498" s="6"/>
      <c r="AO1498" s="6"/>
      <c r="AP1498" s="6"/>
      <c r="AQ1498" s="6"/>
      <c r="AR1498" s="6"/>
      <c r="AS1498" s="6"/>
      <c r="AT1498" s="6"/>
      <c r="AU1498" s="6"/>
      <c r="AV1498" s="6"/>
      <c r="AW1498" s="6"/>
      <c r="AX1498" s="6"/>
      <c r="AY1498" s="6"/>
      <c r="AZ1498" s="6"/>
      <c r="BA1498" s="6"/>
      <c r="BB1498" s="6"/>
      <c r="BC1498" s="6"/>
      <c r="BD1498" s="6"/>
      <c r="BE1498" s="6"/>
      <c r="BF1498" s="6"/>
      <c r="BG1498" s="6"/>
      <c r="BH1498" s="6"/>
      <c r="BI1498" s="6"/>
      <c r="BJ1498" s="6"/>
      <c r="BK1498" s="6"/>
      <c r="BL1498" s="6"/>
      <c r="BM1498" s="6"/>
      <c r="BN1498" s="6"/>
      <c r="BO1498" s="6"/>
      <c r="BP1498" s="6"/>
      <c r="BQ1498" s="6"/>
      <c r="BR1498" s="6"/>
      <c r="BS1498" s="6"/>
      <c r="BT1498" s="6"/>
      <c r="BU1498" s="6"/>
      <c r="BV1498" s="6"/>
      <c r="BW1498" s="6"/>
    </row>
    <row r="1499" spans="1:75" s="9" customFormat="1" ht="14.25" x14ac:dyDescent="0.2">
      <c r="A1499" s="10"/>
      <c r="B1499" s="8"/>
      <c r="R1499" s="62"/>
      <c r="S1499" s="6"/>
      <c r="T1499" s="6"/>
      <c r="U1499" s="6"/>
      <c r="V1499" s="6"/>
      <c r="W1499" s="6"/>
      <c r="X1499" s="6"/>
      <c r="Y1499" s="6"/>
      <c r="Z1499" s="6"/>
      <c r="AA1499" s="6"/>
      <c r="AB1499" s="6"/>
      <c r="AC1499" s="6"/>
      <c r="AD1499" s="6"/>
      <c r="AE1499" s="6"/>
      <c r="AF1499" s="6"/>
      <c r="AG1499" s="6"/>
      <c r="AH1499" s="6"/>
      <c r="AI1499" s="6"/>
      <c r="AJ1499" s="6"/>
      <c r="AK1499" s="6"/>
      <c r="AL1499" s="6"/>
      <c r="AM1499" s="6"/>
      <c r="AN1499" s="6"/>
      <c r="AO1499" s="6"/>
      <c r="AP1499" s="6"/>
      <c r="AQ1499" s="6"/>
      <c r="AR1499" s="6"/>
      <c r="AS1499" s="6"/>
      <c r="AT1499" s="6"/>
      <c r="AU1499" s="6"/>
      <c r="AV1499" s="6"/>
      <c r="AW1499" s="6"/>
      <c r="AX1499" s="6"/>
      <c r="AY1499" s="6"/>
      <c r="AZ1499" s="6"/>
      <c r="BA1499" s="6"/>
      <c r="BB1499" s="6"/>
      <c r="BC1499" s="6"/>
      <c r="BD1499" s="6"/>
      <c r="BE1499" s="6"/>
      <c r="BF1499" s="6"/>
      <c r="BG1499" s="6"/>
      <c r="BH1499" s="6"/>
      <c r="BI1499" s="6"/>
      <c r="BJ1499" s="6"/>
      <c r="BK1499" s="6"/>
      <c r="BL1499" s="6"/>
      <c r="BM1499" s="6"/>
      <c r="BN1499" s="6"/>
      <c r="BO1499" s="6"/>
      <c r="BP1499" s="6"/>
      <c r="BQ1499" s="6"/>
      <c r="BR1499" s="6"/>
      <c r="BS1499" s="6"/>
      <c r="BT1499" s="6"/>
      <c r="BU1499" s="6"/>
      <c r="BV1499" s="6"/>
      <c r="BW1499" s="6"/>
    </row>
    <row r="1500" spans="1:75" s="9" customFormat="1" ht="14.25" x14ac:dyDescent="0.2">
      <c r="A1500" s="10"/>
      <c r="B1500" s="8"/>
      <c r="R1500" s="62"/>
      <c r="S1500" s="6"/>
      <c r="T1500" s="6"/>
      <c r="U1500" s="6"/>
      <c r="V1500" s="6"/>
      <c r="W1500" s="6"/>
      <c r="X1500" s="6"/>
      <c r="Y1500" s="6"/>
      <c r="Z1500" s="6"/>
      <c r="AA1500" s="6"/>
      <c r="AB1500" s="6"/>
      <c r="AC1500" s="6"/>
      <c r="AD1500" s="6"/>
      <c r="AE1500" s="6"/>
      <c r="AF1500" s="6"/>
      <c r="AG1500" s="6"/>
      <c r="AH1500" s="6"/>
      <c r="AI1500" s="6"/>
      <c r="AJ1500" s="6"/>
      <c r="AK1500" s="6"/>
      <c r="AL1500" s="6"/>
      <c r="AM1500" s="6"/>
      <c r="AN1500" s="6"/>
      <c r="AO1500" s="6"/>
      <c r="AP1500" s="6"/>
      <c r="AQ1500" s="6"/>
      <c r="AR1500" s="6"/>
      <c r="AS1500" s="6"/>
      <c r="AT1500" s="6"/>
      <c r="AU1500" s="6"/>
      <c r="AV1500" s="6"/>
      <c r="AW1500" s="6"/>
      <c r="AX1500" s="6"/>
      <c r="AY1500" s="6"/>
      <c r="AZ1500" s="6"/>
      <c r="BA1500" s="6"/>
      <c r="BB1500" s="6"/>
      <c r="BC1500" s="6"/>
      <c r="BD1500" s="6"/>
      <c r="BE1500" s="6"/>
      <c r="BF1500" s="6"/>
      <c r="BG1500" s="6"/>
      <c r="BH1500" s="6"/>
      <c r="BI1500" s="6"/>
      <c r="BJ1500" s="6"/>
      <c r="BK1500" s="6"/>
      <c r="BL1500" s="6"/>
      <c r="BM1500" s="6"/>
      <c r="BN1500" s="6"/>
      <c r="BO1500" s="6"/>
      <c r="BP1500" s="6"/>
      <c r="BQ1500" s="6"/>
      <c r="BR1500" s="6"/>
      <c r="BS1500" s="6"/>
      <c r="BT1500" s="6"/>
      <c r="BU1500" s="6"/>
      <c r="BV1500" s="6"/>
      <c r="BW1500" s="6"/>
    </row>
    <row r="1501" spans="1:75" s="9" customFormat="1" ht="14.25" x14ac:dyDescent="0.2">
      <c r="A1501" s="10"/>
      <c r="B1501" s="8"/>
      <c r="R1501" s="62"/>
      <c r="S1501" s="6"/>
      <c r="T1501" s="6"/>
      <c r="U1501" s="6"/>
      <c r="V1501" s="6"/>
      <c r="W1501" s="6"/>
      <c r="X1501" s="6"/>
      <c r="Y1501" s="6"/>
      <c r="Z1501" s="6"/>
      <c r="AA1501" s="6"/>
      <c r="AB1501" s="6"/>
      <c r="AC1501" s="6"/>
      <c r="AD1501" s="6"/>
      <c r="AE1501" s="6"/>
      <c r="AF1501" s="6"/>
      <c r="AG1501" s="6"/>
      <c r="AH1501" s="6"/>
      <c r="AI1501" s="6"/>
      <c r="AJ1501" s="6"/>
      <c r="AK1501" s="6"/>
      <c r="AL1501" s="6"/>
      <c r="AM1501" s="6"/>
      <c r="AN1501" s="6"/>
      <c r="AO1501" s="6"/>
      <c r="AP1501" s="6"/>
      <c r="AQ1501" s="6"/>
      <c r="AR1501" s="6"/>
      <c r="AS1501" s="6"/>
      <c r="AT1501" s="6"/>
      <c r="AU1501" s="6"/>
      <c r="AV1501" s="6"/>
      <c r="AW1501" s="6"/>
      <c r="AX1501" s="6"/>
      <c r="AY1501" s="6"/>
      <c r="AZ1501" s="6"/>
      <c r="BA1501" s="6"/>
      <c r="BB1501" s="6"/>
      <c r="BC1501" s="6"/>
      <c r="BD1501" s="6"/>
      <c r="BE1501" s="6"/>
      <c r="BF1501" s="6"/>
      <c r="BG1501" s="6"/>
      <c r="BH1501" s="6"/>
      <c r="BI1501" s="6"/>
      <c r="BJ1501" s="6"/>
      <c r="BK1501" s="6"/>
      <c r="BL1501" s="6"/>
      <c r="BM1501" s="6"/>
      <c r="BN1501" s="6"/>
      <c r="BO1501" s="6"/>
      <c r="BP1501" s="6"/>
      <c r="BQ1501" s="6"/>
      <c r="BR1501" s="6"/>
      <c r="BS1501" s="6"/>
      <c r="BT1501" s="6"/>
      <c r="BU1501" s="6"/>
      <c r="BV1501" s="6"/>
      <c r="BW1501" s="6"/>
    </row>
    <row r="1502" spans="1:75" s="9" customFormat="1" ht="14.25" x14ac:dyDescent="0.2">
      <c r="A1502" s="10"/>
      <c r="B1502" s="8"/>
      <c r="R1502" s="62"/>
      <c r="S1502" s="6"/>
      <c r="T1502" s="6"/>
      <c r="U1502" s="6"/>
      <c r="V1502" s="6"/>
      <c r="W1502" s="6"/>
      <c r="X1502" s="6"/>
      <c r="Y1502" s="6"/>
      <c r="Z1502" s="6"/>
      <c r="AA1502" s="6"/>
      <c r="AB1502" s="6"/>
      <c r="AC1502" s="6"/>
      <c r="AD1502" s="6"/>
      <c r="AE1502" s="6"/>
      <c r="AF1502" s="6"/>
      <c r="AG1502" s="6"/>
      <c r="AH1502" s="6"/>
      <c r="AI1502" s="6"/>
      <c r="AJ1502" s="6"/>
      <c r="AK1502" s="6"/>
      <c r="AL1502" s="6"/>
      <c r="AM1502" s="6"/>
      <c r="AN1502" s="6"/>
      <c r="AO1502" s="6"/>
      <c r="AP1502" s="6"/>
      <c r="AQ1502" s="6"/>
      <c r="AR1502" s="6"/>
      <c r="AS1502" s="6"/>
      <c r="AT1502" s="6"/>
      <c r="AU1502" s="6"/>
      <c r="AV1502" s="6"/>
      <c r="AW1502" s="6"/>
      <c r="AX1502" s="6"/>
      <c r="AY1502" s="6"/>
      <c r="AZ1502" s="6"/>
      <c r="BA1502" s="6"/>
      <c r="BB1502" s="6"/>
      <c r="BC1502" s="6"/>
      <c r="BD1502" s="6"/>
      <c r="BE1502" s="6"/>
      <c r="BF1502" s="6"/>
      <c r="BG1502" s="6"/>
      <c r="BH1502" s="6"/>
      <c r="BI1502" s="6"/>
      <c r="BJ1502" s="6"/>
      <c r="BK1502" s="6"/>
      <c r="BL1502" s="6"/>
      <c r="BM1502" s="6"/>
      <c r="BN1502" s="6"/>
      <c r="BO1502" s="6"/>
      <c r="BP1502" s="6"/>
      <c r="BQ1502" s="6"/>
      <c r="BR1502" s="6"/>
      <c r="BS1502" s="6"/>
      <c r="BT1502" s="6"/>
      <c r="BU1502" s="6"/>
      <c r="BV1502" s="6"/>
      <c r="BW1502" s="6"/>
    </row>
    <row r="1503" spans="1:75" s="9" customFormat="1" ht="14.25" x14ac:dyDescent="0.2">
      <c r="A1503" s="10"/>
      <c r="B1503" s="8"/>
      <c r="R1503" s="62"/>
      <c r="S1503" s="6"/>
      <c r="T1503" s="6"/>
      <c r="U1503" s="6"/>
      <c r="V1503" s="6"/>
      <c r="W1503" s="6"/>
      <c r="X1503" s="6"/>
      <c r="Y1503" s="6"/>
      <c r="Z1503" s="6"/>
      <c r="AA1503" s="6"/>
      <c r="AB1503" s="6"/>
      <c r="AC1503" s="6"/>
      <c r="AD1503" s="6"/>
      <c r="AE1503" s="6"/>
      <c r="AF1503" s="6"/>
      <c r="AG1503" s="6"/>
      <c r="AH1503" s="6"/>
      <c r="AI1503" s="6"/>
      <c r="AJ1503" s="6"/>
      <c r="AK1503" s="6"/>
      <c r="AL1503" s="6"/>
      <c r="AM1503" s="6"/>
      <c r="AN1503" s="6"/>
      <c r="AO1503" s="6"/>
      <c r="AP1503" s="6"/>
      <c r="AQ1503" s="6"/>
      <c r="AR1503" s="6"/>
      <c r="AS1503" s="6"/>
      <c r="AT1503" s="6"/>
      <c r="AU1503" s="6"/>
      <c r="AV1503" s="6"/>
      <c r="AW1503" s="6"/>
      <c r="AX1503" s="6"/>
      <c r="AY1503" s="6"/>
      <c r="AZ1503" s="6"/>
      <c r="BA1503" s="6"/>
      <c r="BB1503" s="6"/>
      <c r="BC1503" s="6"/>
      <c r="BD1503" s="6"/>
      <c r="BE1503" s="6"/>
      <c r="BF1503" s="6"/>
      <c r="BG1503" s="6"/>
      <c r="BH1503" s="6"/>
      <c r="BI1503" s="6"/>
      <c r="BJ1503" s="6"/>
      <c r="BK1503" s="6"/>
      <c r="BL1503" s="6"/>
      <c r="BM1503" s="6"/>
      <c r="BN1503" s="6"/>
      <c r="BO1503" s="6"/>
      <c r="BP1503" s="6"/>
      <c r="BQ1503" s="6"/>
      <c r="BR1503" s="6"/>
      <c r="BS1503" s="6"/>
      <c r="BT1503" s="6"/>
      <c r="BU1503" s="6"/>
      <c r="BV1503" s="6"/>
      <c r="BW1503" s="6"/>
    </row>
    <row r="1504" spans="1:75" s="9" customFormat="1" ht="14.25" x14ac:dyDescent="0.2">
      <c r="A1504" s="10"/>
      <c r="B1504" s="8"/>
      <c r="R1504" s="62"/>
      <c r="S1504" s="6"/>
      <c r="T1504" s="6"/>
      <c r="U1504" s="6"/>
      <c r="V1504" s="6"/>
      <c r="W1504" s="6"/>
      <c r="X1504" s="6"/>
      <c r="Y1504" s="6"/>
      <c r="Z1504" s="6"/>
      <c r="AA1504" s="6"/>
      <c r="AB1504" s="6"/>
      <c r="AC1504" s="6"/>
      <c r="AD1504" s="6"/>
      <c r="AE1504" s="6"/>
      <c r="AF1504" s="6"/>
      <c r="AG1504" s="6"/>
      <c r="AH1504" s="6"/>
      <c r="AI1504" s="6"/>
      <c r="AJ1504" s="6"/>
      <c r="AK1504" s="6"/>
      <c r="AL1504" s="6"/>
      <c r="AM1504" s="6"/>
      <c r="AN1504" s="6"/>
      <c r="AO1504" s="6"/>
      <c r="AP1504" s="6"/>
      <c r="AQ1504" s="6"/>
      <c r="AR1504" s="6"/>
      <c r="AS1504" s="6"/>
      <c r="AT1504" s="6"/>
      <c r="AU1504" s="6"/>
      <c r="AV1504" s="6"/>
      <c r="AW1504" s="6"/>
      <c r="AX1504" s="6"/>
      <c r="AY1504" s="6"/>
      <c r="AZ1504" s="6"/>
      <c r="BA1504" s="6"/>
      <c r="BB1504" s="6"/>
      <c r="BC1504" s="6"/>
      <c r="BD1504" s="6"/>
      <c r="BE1504" s="6"/>
      <c r="BF1504" s="6"/>
      <c r="BG1504" s="6"/>
      <c r="BH1504" s="6"/>
      <c r="BI1504" s="6"/>
      <c r="BJ1504" s="6"/>
      <c r="BK1504" s="6"/>
      <c r="BL1504" s="6"/>
      <c r="BM1504" s="6"/>
      <c r="BN1504" s="6"/>
      <c r="BO1504" s="6"/>
      <c r="BP1504" s="6"/>
      <c r="BQ1504" s="6"/>
      <c r="BR1504" s="6"/>
      <c r="BS1504" s="6"/>
      <c r="BT1504" s="6"/>
      <c r="BU1504" s="6"/>
      <c r="BV1504" s="6"/>
      <c r="BW1504" s="6"/>
    </row>
    <row r="1505" spans="1:75" s="9" customFormat="1" ht="14.25" x14ac:dyDescent="0.2">
      <c r="A1505" s="10"/>
      <c r="B1505" s="8"/>
      <c r="R1505" s="62"/>
      <c r="S1505" s="6"/>
      <c r="T1505" s="6"/>
      <c r="U1505" s="6"/>
      <c r="V1505" s="6"/>
      <c r="W1505" s="6"/>
      <c r="X1505" s="6"/>
      <c r="Y1505" s="6"/>
      <c r="Z1505" s="6"/>
      <c r="AA1505" s="6"/>
      <c r="AB1505" s="6"/>
      <c r="AC1505" s="6"/>
      <c r="AD1505" s="6"/>
      <c r="AE1505" s="6"/>
      <c r="AF1505" s="6"/>
      <c r="AG1505" s="6"/>
      <c r="AH1505" s="6"/>
      <c r="AI1505" s="6"/>
      <c r="AJ1505" s="6"/>
      <c r="AK1505" s="6"/>
      <c r="AL1505" s="6"/>
      <c r="AM1505" s="6"/>
      <c r="AN1505" s="6"/>
      <c r="AO1505" s="6"/>
      <c r="AP1505" s="6"/>
      <c r="AQ1505" s="6"/>
      <c r="AR1505" s="6"/>
      <c r="AS1505" s="6"/>
      <c r="AT1505" s="6"/>
      <c r="AU1505" s="6"/>
      <c r="AV1505" s="6"/>
      <c r="AW1505" s="6"/>
      <c r="AX1505" s="6"/>
      <c r="AY1505" s="6"/>
      <c r="AZ1505" s="6"/>
      <c r="BA1505" s="6"/>
      <c r="BB1505" s="6"/>
      <c r="BC1505" s="6"/>
      <c r="BD1505" s="6"/>
      <c r="BE1505" s="6"/>
      <c r="BF1505" s="6"/>
      <c r="BG1505" s="6"/>
      <c r="BH1505" s="6"/>
      <c r="BI1505" s="6"/>
      <c r="BJ1505" s="6"/>
      <c r="BK1505" s="6"/>
      <c r="BL1505" s="6"/>
      <c r="BM1505" s="6"/>
      <c r="BN1505" s="6"/>
      <c r="BO1505" s="6"/>
      <c r="BP1505" s="6"/>
      <c r="BQ1505" s="6"/>
      <c r="BR1505" s="6"/>
      <c r="BS1505" s="6"/>
      <c r="BT1505" s="6"/>
      <c r="BU1505" s="6"/>
      <c r="BV1505" s="6"/>
      <c r="BW1505" s="6"/>
    </row>
    <row r="1506" spans="1:75" s="9" customFormat="1" ht="14.25" x14ac:dyDescent="0.2">
      <c r="A1506" s="10"/>
      <c r="B1506" s="8"/>
      <c r="R1506" s="62"/>
      <c r="S1506" s="6"/>
      <c r="T1506" s="6"/>
      <c r="U1506" s="6"/>
      <c r="V1506" s="6"/>
      <c r="W1506" s="6"/>
      <c r="X1506" s="6"/>
      <c r="Y1506" s="6"/>
      <c r="Z1506" s="6"/>
      <c r="AA1506" s="6"/>
      <c r="AB1506" s="6"/>
      <c r="AC1506" s="6"/>
      <c r="AD1506" s="6"/>
      <c r="AE1506" s="6"/>
      <c r="AF1506" s="6"/>
      <c r="AG1506" s="6"/>
      <c r="AH1506" s="6"/>
      <c r="AI1506" s="6"/>
      <c r="AJ1506" s="6"/>
      <c r="AK1506" s="6"/>
      <c r="AL1506" s="6"/>
      <c r="AM1506" s="6"/>
      <c r="AN1506" s="6"/>
      <c r="AO1506" s="6"/>
      <c r="AP1506" s="6"/>
      <c r="AQ1506" s="6"/>
      <c r="AR1506" s="6"/>
      <c r="AS1506" s="6"/>
      <c r="AT1506" s="6"/>
      <c r="AU1506" s="6"/>
      <c r="AV1506" s="6"/>
      <c r="AW1506" s="6"/>
      <c r="AX1506" s="6"/>
      <c r="AY1506" s="6"/>
      <c r="AZ1506" s="6"/>
      <c r="BA1506" s="6"/>
      <c r="BB1506" s="6"/>
      <c r="BC1506" s="6"/>
      <c r="BD1506" s="6"/>
      <c r="BE1506" s="6"/>
      <c r="BF1506" s="6"/>
      <c r="BG1506" s="6"/>
      <c r="BH1506" s="6"/>
      <c r="BI1506" s="6"/>
      <c r="BJ1506" s="6"/>
      <c r="BK1506" s="6"/>
      <c r="BL1506" s="6"/>
      <c r="BM1506" s="6"/>
      <c r="BN1506" s="6"/>
      <c r="BO1506" s="6"/>
      <c r="BP1506" s="6"/>
      <c r="BQ1506" s="6"/>
      <c r="BR1506" s="6"/>
      <c r="BS1506" s="6"/>
      <c r="BT1506" s="6"/>
      <c r="BU1506" s="6"/>
      <c r="BV1506" s="6"/>
      <c r="BW1506" s="6"/>
    </row>
    <row r="1507" spans="1:75" s="9" customFormat="1" ht="14.25" x14ac:dyDescent="0.2">
      <c r="A1507" s="10"/>
      <c r="B1507" s="8"/>
      <c r="R1507" s="62"/>
      <c r="S1507" s="6"/>
      <c r="T1507" s="6"/>
      <c r="U1507" s="6"/>
      <c r="V1507" s="6"/>
      <c r="W1507" s="6"/>
      <c r="X1507" s="6"/>
      <c r="Y1507" s="6"/>
      <c r="Z1507" s="6"/>
      <c r="AA1507" s="6"/>
      <c r="AB1507" s="6"/>
      <c r="AC1507" s="6"/>
      <c r="AD1507" s="6"/>
      <c r="AE1507" s="6"/>
      <c r="AF1507" s="6"/>
      <c r="AG1507" s="6"/>
      <c r="AH1507" s="6"/>
      <c r="AI1507" s="6"/>
      <c r="AJ1507" s="6"/>
      <c r="AK1507" s="6"/>
      <c r="AL1507" s="6"/>
      <c r="AM1507" s="6"/>
      <c r="AN1507" s="6"/>
      <c r="AO1507" s="6"/>
      <c r="AP1507" s="6"/>
      <c r="AQ1507" s="6"/>
      <c r="AR1507" s="6"/>
      <c r="AS1507" s="6"/>
      <c r="AT1507" s="6"/>
      <c r="AU1507" s="6"/>
      <c r="AV1507" s="6"/>
      <c r="AW1507" s="6"/>
      <c r="AX1507" s="6"/>
      <c r="AY1507" s="6"/>
      <c r="AZ1507" s="6"/>
      <c r="BA1507" s="6"/>
      <c r="BB1507" s="6"/>
      <c r="BC1507" s="6"/>
      <c r="BD1507" s="6"/>
      <c r="BE1507" s="6"/>
      <c r="BF1507" s="6"/>
      <c r="BG1507" s="6"/>
      <c r="BH1507" s="6"/>
      <c r="BI1507" s="6"/>
      <c r="BJ1507" s="6"/>
      <c r="BK1507" s="6"/>
      <c r="BL1507" s="6"/>
      <c r="BM1507" s="6"/>
      <c r="BN1507" s="6"/>
      <c r="BO1507" s="6"/>
      <c r="BP1507" s="6"/>
      <c r="BQ1507" s="6"/>
      <c r="BR1507" s="6"/>
      <c r="BS1507" s="6"/>
      <c r="BT1507" s="6"/>
      <c r="BU1507" s="6"/>
      <c r="BV1507" s="6"/>
      <c r="BW1507" s="6"/>
    </row>
    <row r="1508" spans="1:75" s="9" customFormat="1" ht="14.25" x14ac:dyDescent="0.2">
      <c r="A1508" s="10"/>
      <c r="B1508" s="8"/>
      <c r="R1508" s="62"/>
      <c r="S1508" s="6"/>
      <c r="T1508" s="6"/>
      <c r="U1508" s="6"/>
      <c r="V1508" s="6"/>
      <c r="W1508" s="6"/>
      <c r="X1508" s="6"/>
      <c r="Y1508" s="6"/>
      <c r="Z1508" s="6"/>
      <c r="AA1508" s="6"/>
      <c r="AB1508" s="6"/>
      <c r="AC1508" s="6"/>
      <c r="AD1508" s="6"/>
      <c r="AE1508" s="6"/>
      <c r="AF1508" s="6"/>
      <c r="AG1508" s="6"/>
      <c r="AH1508" s="6"/>
      <c r="AI1508" s="6"/>
      <c r="AJ1508" s="6"/>
      <c r="AK1508" s="6"/>
      <c r="AL1508" s="6"/>
      <c r="AM1508" s="6"/>
      <c r="AN1508" s="6"/>
      <c r="AO1508" s="6"/>
      <c r="AP1508" s="6"/>
      <c r="AQ1508" s="6"/>
      <c r="AR1508" s="6"/>
      <c r="AS1508" s="6"/>
      <c r="AT1508" s="6"/>
      <c r="AU1508" s="6"/>
      <c r="AV1508" s="6"/>
      <c r="AW1508" s="6"/>
      <c r="AX1508" s="6"/>
      <c r="AY1508" s="6"/>
      <c r="AZ1508" s="6"/>
      <c r="BA1508" s="6"/>
      <c r="BB1508" s="6"/>
      <c r="BC1508" s="6"/>
      <c r="BD1508" s="6"/>
      <c r="BE1508" s="6"/>
      <c r="BF1508" s="6"/>
      <c r="BG1508" s="6"/>
      <c r="BH1508" s="6"/>
      <c r="BI1508" s="6"/>
      <c r="BJ1508" s="6"/>
      <c r="BK1508" s="6"/>
      <c r="BL1508" s="6"/>
      <c r="BM1508" s="6"/>
      <c r="BN1508" s="6"/>
      <c r="BO1508" s="6"/>
      <c r="BP1508" s="6"/>
      <c r="BQ1508" s="6"/>
      <c r="BR1508" s="6"/>
      <c r="BS1508" s="6"/>
      <c r="BT1508" s="6"/>
      <c r="BU1508" s="6"/>
      <c r="BV1508" s="6"/>
      <c r="BW1508" s="6"/>
    </row>
    <row r="1509" spans="1:75" s="9" customFormat="1" ht="14.25" x14ac:dyDescent="0.2">
      <c r="A1509" s="10"/>
      <c r="B1509" s="8"/>
      <c r="R1509" s="62"/>
      <c r="S1509" s="6"/>
      <c r="T1509" s="6"/>
      <c r="U1509" s="6"/>
      <c r="V1509" s="6"/>
      <c r="W1509" s="6"/>
      <c r="X1509" s="6"/>
      <c r="Y1509" s="6"/>
      <c r="Z1509" s="6"/>
      <c r="AA1509" s="6"/>
      <c r="AB1509" s="6"/>
      <c r="AC1509" s="6"/>
      <c r="AD1509" s="6"/>
      <c r="AE1509" s="6"/>
      <c r="AF1509" s="6"/>
      <c r="AG1509" s="6"/>
      <c r="AH1509" s="6"/>
      <c r="AI1509" s="6"/>
      <c r="AJ1509" s="6"/>
      <c r="AK1509" s="6"/>
      <c r="AL1509" s="6"/>
      <c r="AM1509" s="6"/>
      <c r="AN1509" s="6"/>
      <c r="AO1509" s="6"/>
      <c r="AP1509" s="6"/>
      <c r="AQ1509" s="6"/>
      <c r="AR1509" s="6"/>
      <c r="AS1509" s="6"/>
      <c r="AT1509" s="6"/>
      <c r="AU1509" s="6"/>
      <c r="AV1509" s="6"/>
      <c r="AW1509" s="6"/>
      <c r="AX1509" s="6"/>
      <c r="AY1509" s="6"/>
      <c r="AZ1509" s="6"/>
      <c r="BA1509" s="6"/>
      <c r="BB1509" s="6"/>
      <c r="BC1509" s="6"/>
      <c r="BD1509" s="6"/>
      <c r="BE1509" s="6"/>
      <c r="BF1509" s="6"/>
      <c r="BG1509" s="6"/>
      <c r="BH1509" s="6"/>
      <c r="BI1509" s="6"/>
      <c r="BJ1509" s="6"/>
      <c r="BK1509" s="6"/>
      <c r="BL1509" s="6"/>
      <c r="BM1509" s="6"/>
      <c r="BN1509" s="6"/>
      <c r="BO1509" s="6"/>
      <c r="BP1509" s="6"/>
      <c r="BQ1509" s="6"/>
      <c r="BR1509" s="6"/>
      <c r="BS1509" s="6"/>
      <c r="BT1509" s="6"/>
      <c r="BU1509" s="6"/>
      <c r="BV1509" s="6"/>
      <c r="BW1509" s="6"/>
    </row>
    <row r="1510" spans="1:75" s="9" customFormat="1" ht="14.25" x14ac:dyDescent="0.2">
      <c r="A1510" s="10"/>
      <c r="B1510" s="8"/>
      <c r="R1510" s="62"/>
      <c r="S1510" s="6"/>
      <c r="T1510" s="6"/>
      <c r="U1510" s="6"/>
      <c r="V1510" s="6"/>
      <c r="W1510" s="6"/>
      <c r="X1510" s="6"/>
      <c r="Y1510" s="6"/>
      <c r="Z1510" s="6"/>
      <c r="AA1510" s="6"/>
      <c r="AB1510" s="6"/>
      <c r="AC1510" s="6"/>
      <c r="AD1510" s="6"/>
      <c r="AE1510" s="6"/>
      <c r="AF1510" s="6"/>
      <c r="AG1510" s="6"/>
      <c r="AH1510" s="6"/>
      <c r="AI1510" s="6"/>
      <c r="AJ1510" s="6"/>
      <c r="AK1510" s="6"/>
      <c r="AL1510" s="6"/>
      <c r="AM1510" s="6"/>
      <c r="AN1510" s="6"/>
      <c r="AO1510" s="6"/>
      <c r="AP1510" s="6"/>
      <c r="AQ1510" s="6"/>
      <c r="AR1510" s="6"/>
      <c r="AS1510" s="6"/>
      <c r="AT1510" s="6"/>
      <c r="AU1510" s="6"/>
      <c r="AV1510" s="6"/>
      <c r="AW1510" s="6"/>
      <c r="AX1510" s="6"/>
      <c r="AY1510" s="6"/>
      <c r="AZ1510" s="6"/>
      <c r="BA1510" s="6"/>
      <c r="BB1510" s="6"/>
      <c r="BC1510" s="6"/>
      <c r="BD1510" s="6"/>
      <c r="BE1510" s="6"/>
      <c r="BF1510" s="6"/>
      <c r="BG1510" s="6"/>
      <c r="BH1510" s="6"/>
      <c r="BI1510" s="6"/>
      <c r="BJ1510" s="6"/>
      <c r="BK1510" s="6"/>
      <c r="BL1510" s="6"/>
      <c r="BM1510" s="6"/>
      <c r="BN1510" s="6"/>
      <c r="BO1510" s="6"/>
      <c r="BP1510" s="6"/>
      <c r="BQ1510" s="6"/>
      <c r="BR1510" s="6"/>
      <c r="BS1510" s="6"/>
      <c r="BT1510" s="6"/>
      <c r="BU1510" s="6"/>
      <c r="BV1510" s="6"/>
      <c r="BW1510" s="6"/>
    </row>
    <row r="1511" spans="1:75" s="9" customFormat="1" ht="14.25" x14ac:dyDescent="0.2">
      <c r="A1511" s="10"/>
      <c r="B1511" s="8"/>
      <c r="R1511" s="62"/>
      <c r="S1511" s="6"/>
      <c r="T1511" s="6"/>
      <c r="U1511" s="6"/>
      <c r="V1511" s="6"/>
      <c r="W1511" s="6"/>
      <c r="X1511" s="6"/>
      <c r="Y1511" s="6"/>
      <c r="Z1511" s="6"/>
      <c r="AA1511" s="6"/>
      <c r="AB1511" s="6"/>
      <c r="AC1511" s="6"/>
      <c r="AD1511" s="6"/>
      <c r="AE1511" s="6"/>
      <c r="AF1511" s="6"/>
      <c r="AG1511" s="6"/>
      <c r="AH1511" s="6"/>
      <c r="AI1511" s="6"/>
      <c r="AJ1511" s="6"/>
      <c r="AK1511" s="6"/>
      <c r="AL1511" s="6"/>
      <c r="AM1511" s="6"/>
      <c r="AN1511" s="6"/>
      <c r="AO1511" s="6"/>
      <c r="AP1511" s="6"/>
      <c r="AQ1511" s="6"/>
      <c r="AR1511" s="6"/>
      <c r="AS1511" s="6"/>
      <c r="AT1511" s="6"/>
      <c r="AU1511" s="6"/>
      <c r="AV1511" s="6"/>
      <c r="AW1511" s="6"/>
      <c r="AX1511" s="6"/>
      <c r="AY1511" s="6"/>
      <c r="AZ1511" s="6"/>
      <c r="BA1511" s="6"/>
      <c r="BB1511" s="6"/>
      <c r="BC1511" s="6"/>
      <c r="BD1511" s="6"/>
      <c r="BE1511" s="6"/>
      <c r="BF1511" s="6"/>
      <c r="BG1511" s="6"/>
      <c r="BH1511" s="6"/>
      <c r="BI1511" s="6"/>
      <c r="BJ1511" s="6"/>
      <c r="BK1511" s="6"/>
      <c r="BL1511" s="6"/>
      <c r="BM1511" s="6"/>
      <c r="BN1511" s="6"/>
      <c r="BO1511" s="6"/>
      <c r="BP1511" s="6"/>
      <c r="BQ1511" s="6"/>
      <c r="BR1511" s="6"/>
      <c r="BS1511" s="6"/>
      <c r="BT1511" s="6"/>
      <c r="BU1511" s="6"/>
      <c r="BV1511" s="6"/>
      <c r="BW1511" s="6"/>
    </row>
    <row r="1512" spans="1:75" s="9" customFormat="1" ht="14.25" x14ac:dyDescent="0.2">
      <c r="A1512" s="10"/>
      <c r="B1512" s="8"/>
      <c r="R1512" s="62"/>
      <c r="S1512" s="6"/>
      <c r="T1512" s="6"/>
      <c r="U1512" s="6"/>
      <c r="V1512" s="6"/>
      <c r="W1512" s="6"/>
      <c r="X1512" s="6"/>
      <c r="Y1512" s="6"/>
      <c r="Z1512" s="6"/>
      <c r="AA1512" s="6"/>
      <c r="AB1512" s="6"/>
      <c r="AC1512" s="6"/>
      <c r="AD1512" s="6"/>
      <c r="AE1512" s="6"/>
      <c r="AF1512" s="6"/>
      <c r="AG1512" s="6"/>
      <c r="AH1512" s="6"/>
      <c r="AI1512" s="6"/>
      <c r="AJ1512" s="6"/>
      <c r="AK1512" s="6"/>
      <c r="AL1512" s="6"/>
      <c r="AM1512" s="6"/>
      <c r="AN1512" s="6"/>
      <c r="AO1512" s="6"/>
      <c r="AP1512" s="6"/>
      <c r="AQ1512" s="6"/>
      <c r="AR1512" s="6"/>
      <c r="AS1512" s="6"/>
      <c r="AT1512" s="6"/>
      <c r="AU1512" s="6"/>
      <c r="AV1512" s="6"/>
      <c r="AW1512" s="6"/>
      <c r="AX1512" s="6"/>
      <c r="AY1512" s="6"/>
      <c r="AZ1512" s="6"/>
      <c r="BA1512" s="6"/>
      <c r="BB1512" s="6"/>
      <c r="BC1512" s="6"/>
      <c r="BD1512" s="6"/>
      <c r="BE1512" s="6"/>
      <c r="BF1512" s="6"/>
      <c r="BG1512" s="6"/>
      <c r="BH1512" s="6"/>
      <c r="BI1512" s="6"/>
      <c r="BJ1512" s="6"/>
      <c r="BK1512" s="6"/>
      <c r="BL1512" s="6"/>
      <c r="BM1512" s="6"/>
      <c r="BN1512" s="6"/>
      <c r="BO1512" s="6"/>
      <c r="BP1512" s="6"/>
      <c r="BQ1512" s="6"/>
      <c r="BR1512" s="6"/>
      <c r="BS1512" s="6"/>
      <c r="BT1512" s="6"/>
      <c r="BU1512" s="6"/>
      <c r="BV1512" s="6"/>
      <c r="BW1512" s="6"/>
    </row>
    <row r="1513" spans="1:75" s="9" customFormat="1" ht="14.25" x14ac:dyDescent="0.2">
      <c r="A1513" s="10"/>
      <c r="B1513" s="8"/>
      <c r="R1513" s="62"/>
      <c r="S1513" s="6"/>
      <c r="T1513" s="6"/>
      <c r="U1513" s="6"/>
      <c r="V1513" s="6"/>
      <c r="W1513" s="6"/>
      <c r="X1513" s="6"/>
      <c r="Y1513" s="6"/>
      <c r="Z1513" s="6"/>
      <c r="AA1513" s="6"/>
      <c r="AB1513" s="6"/>
      <c r="AC1513" s="6"/>
      <c r="AD1513" s="6"/>
      <c r="AE1513" s="6"/>
      <c r="AF1513" s="6"/>
      <c r="AG1513" s="6"/>
      <c r="AH1513" s="6"/>
      <c r="AI1513" s="6"/>
      <c r="AJ1513" s="6"/>
      <c r="AK1513" s="6"/>
      <c r="AL1513" s="6"/>
      <c r="AM1513" s="6"/>
      <c r="AN1513" s="6"/>
      <c r="AO1513" s="6"/>
      <c r="AP1513" s="6"/>
      <c r="AQ1513" s="6"/>
      <c r="AR1513" s="6"/>
      <c r="AS1513" s="6"/>
      <c r="AT1513" s="6"/>
      <c r="AU1513" s="6"/>
      <c r="AV1513" s="6"/>
      <c r="AW1513" s="6"/>
      <c r="AX1513" s="6"/>
      <c r="AY1513" s="6"/>
      <c r="AZ1513" s="6"/>
      <c r="BA1513" s="6"/>
      <c r="BB1513" s="6"/>
      <c r="BC1513" s="6"/>
      <c r="BD1513" s="6"/>
      <c r="BE1513" s="6"/>
      <c r="BF1513" s="6"/>
      <c r="BG1513" s="6"/>
      <c r="BH1513" s="6"/>
      <c r="BI1513" s="6"/>
      <c r="BJ1513" s="6"/>
      <c r="BK1513" s="6"/>
      <c r="BL1513" s="6"/>
      <c r="BM1513" s="6"/>
      <c r="BN1513" s="6"/>
      <c r="BO1513" s="6"/>
      <c r="BP1513" s="6"/>
      <c r="BQ1513" s="6"/>
      <c r="BR1513" s="6"/>
      <c r="BS1513" s="6"/>
      <c r="BT1513" s="6"/>
      <c r="BU1513" s="6"/>
      <c r="BV1513" s="6"/>
      <c r="BW1513" s="6"/>
    </row>
    <row r="1514" spans="1:75" s="9" customFormat="1" ht="14.25" x14ac:dyDescent="0.2">
      <c r="A1514" s="10"/>
      <c r="B1514" s="8"/>
      <c r="R1514" s="62"/>
      <c r="S1514" s="6"/>
      <c r="T1514" s="6"/>
      <c r="U1514" s="6"/>
      <c r="V1514" s="6"/>
      <c r="W1514" s="6"/>
      <c r="X1514" s="6"/>
      <c r="Y1514" s="6"/>
      <c r="Z1514" s="6"/>
      <c r="AA1514" s="6"/>
      <c r="AB1514" s="6"/>
      <c r="AC1514" s="6"/>
      <c r="AD1514" s="6"/>
      <c r="AE1514" s="6"/>
      <c r="AF1514" s="6"/>
      <c r="AG1514" s="6"/>
      <c r="AH1514" s="6"/>
      <c r="AI1514" s="6"/>
      <c r="AJ1514" s="6"/>
      <c r="AK1514" s="6"/>
      <c r="AL1514" s="6"/>
      <c r="AM1514" s="6"/>
      <c r="AN1514" s="6"/>
      <c r="AO1514" s="6"/>
      <c r="AP1514" s="6"/>
      <c r="AQ1514" s="6"/>
      <c r="AR1514" s="6"/>
      <c r="AS1514" s="6"/>
      <c r="AT1514" s="6"/>
      <c r="AU1514" s="6"/>
      <c r="AV1514" s="6"/>
      <c r="AW1514" s="6"/>
      <c r="AX1514" s="6"/>
      <c r="AY1514" s="6"/>
      <c r="AZ1514" s="6"/>
      <c r="BA1514" s="6"/>
      <c r="BB1514" s="6"/>
      <c r="BC1514" s="6"/>
      <c r="BD1514" s="6"/>
      <c r="BE1514" s="6"/>
      <c r="BF1514" s="6"/>
      <c r="BG1514" s="6"/>
      <c r="BH1514" s="6"/>
      <c r="BI1514" s="6"/>
      <c r="BJ1514" s="6"/>
      <c r="BK1514" s="6"/>
      <c r="BL1514" s="6"/>
      <c r="BM1514" s="6"/>
      <c r="BN1514" s="6"/>
      <c r="BO1514" s="6"/>
      <c r="BP1514" s="6"/>
      <c r="BQ1514" s="6"/>
      <c r="BR1514" s="6"/>
      <c r="BS1514" s="6"/>
      <c r="BT1514" s="6"/>
      <c r="BU1514" s="6"/>
      <c r="BV1514" s="6"/>
      <c r="BW1514" s="6"/>
    </row>
    <row r="1515" spans="1:75" s="9" customFormat="1" ht="14.25" x14ac:dyDescent="0.2">
      <c r="A1515" s="10"/>
      <c r="B1515" s="8"/>
      <c r="R1515" s="62"/>
      <c r="S1515" s="6"/>
      <c r="T1515" s="6"/>
      <c r="U1515" s="6"/>
      <c r="V1515" s="6"/>
      <c r="W1515" s="6"/>
      <c r="X1515" s="6"/>
      <c r="Y1515" s="6"/>
      <c r="Z1515" s="6"/>
      <c r="AA1515" s="6"/>
      <c r="AB1515" s="6"/>
      <c r="AC1515" s="6"/>
      <c r="AD1515" s="6"/>
      <c r="AE1515" s="6"/>
      <c r="AF1515" s="6"/>
      <c r="AG1515" s="6"/>
      <c r="AH1515" s="6"/>
      <c r="AI1515" s="6"/>
      <c r="AJ1515" s="6"/>
      <c r="AK1515" s="6"/>
      <c r="AL1515" s="6"/>
      <c r="AM1515" s="6"/>
      <c r="AN1515" s="6"/>
      <c r="AO1515" s="6"/>
      <c r="AP1515" s="6"/>
      <c r="AQ1515" s="6"/>
      <c r="AR1515" s="6"/>
      <c r="AS1515" s="6"/>
      <c r="AT1515" s="6"/>
      <c r="AU1515" s="6"/>
      <c r="AV1515" s="6"/>
      <c r="AW1515" s="6"/>
      <c r="AX1515" s="6"/>
      <c r="AY1515" s="6"/>
      <c r="AZ1515" s="6"/>
      <c r="BA1515" s="6"/>
      <c r="BB1515" s="6"/>
      <c r="BC1515" s="6"/>
      <c r="BD1515" s="6"/>
      <c r="BE1515" s="6"/>
      <c r="BF1515" s="6"/>
      <c r="BG1515" s="6"/>
      <c r="BH1515" s="6"/>
      <c r="BI1515" s="6"/>
      <c r="BJ1515" s="6"/>
      <c r="BK1515" s="6"/>
      <c r="BL1515" s="6"/>
      <c r="BM1515" s="6"/>
      <c r="BN1515" s="6"/>
      <c r="BO1515" s="6"/>
      <c r="BP1515" s="6"/>
      <c r="BQ1515" s="6"/>
      <c r="BR1515" s="6"/>
      <c r="BS1515" s="6"/>
      <c r="BT1515" s="6"/>
      <c r="BU1515" s="6"/>
      <c r="BV1515" s="6"/>
      <c r="BW1515" s="6"/>
    </row>
    <row r="1516" spans="1:75" s="9" customFormat="1" ht="14.25" x14ac:dyDescent="0.2">
      <c r="A1516" s="10"/>
      <c r="B1516" s="8"/>
      <c r="R1516" s="62"/>
      <c r="S1516" s="6"/>
      <c r="T1516" s="6"/>
      <c r="U1516" s="6"/>
      <c r="V1516" s="6"/>
      <c r="W1516" s="6"/>
      <c r="X1516" s="6"/>
      <c r="Y1516" s="6"/>
      <c r="Z1516" s="6"/>
      <c r="AA1516" s="6"/>
      <c r="AB1516" s="6"/>
      <c r="AC1516" s="6"/>
      <c r="AD1516" s="6"/>
      <c r="AE1516" s="6"/>
      <c r="AF1516" s="6"/>
      <c r="AG1516" s="6"/>
      <c r="AH1516" s="6"/>
      <c r="AI1516" s="6"/>
      <c r="AJ1516" s="6"/>
      <c r="AK1516" s="6"/>
      <c r="AL1516" s="6"/>
      <c r="AM1516" s="6"/>
      <c r="AN1516" s="6"/>
      <c r="AO1516" s="6"/>
      <c r="AP1516" s="6"/>
      <c r="AQ1516" s="6"/>
      <c r="AR1516" s="6"/>
      <c r="AS1516" s="6"/>
      <c r="AT1516" s="6"/>
      <c r="AU1516" s="6"/>
      <c r="AV1516" s="6"/>
      <c r="AW1516" s="6"/>
      <c r="AX1516" s="6"/>
      <c r="AY1516" s="6"/>
      <c r="AZ1516" s="6"/>
      <c r="BA1516" s="6"/>
      <c r="BB1516" s="6"/>
      <c r="BC1516" s="6"/>
      <c r="BD1516" s="6"/>
      <c r="BE1516" s="6"/>
      <c r="BF1516" s="6"/>
      <c r="BG1516" s="6"/>
      <c r="BH1516" s="6"/>
      <c r="BI1516" s="6"/>
      <c r="BJ1516" s="6"/>
      <c r="BK1516" s="6"/>
      <c r="BL1516" s="6"/>
      <c r="BM1516" s="6"/>
      <c r="BN1516" s="6"/>
      <c r="BO1516" s="6"/>
      <c r="BP1516" s="6"/>
      <c r="BQ1516" s="6"/>
      <c r="BR1516" s="6"/>
      <c r="BS1516" s="6"/>
      <c r="BT1516" s="6"/>
      <c r="BU1516" s="6"/>
      <c r="BV1516" s="6"/>
      <c r="BW1516" s="6"/>
    </row>
    <row r="1517" spans="1:75" s="9" customFormat="1" ht="14.25" x14ac:dyDescent="0.2">
      <c r="A1517" s="10"/>
      <c r="B1517" s="8"/>
      <c r="R1517" s="62"/>
      <c r="S1517" s="6"/>
      <c r="T1517" s="6"/>
      <c r="U1517" s="6"/>
      <c r="V1517" s="6"/>
      <c r="W1517" s="6"/>
      <c r="X1517" s="6"/>
      <c r="Y1517" s="6"/>
      <c r="Z1517" s="6"/>
      <c r="AA1517" s="6"/>
      <c r="AB1517" s="6"/>
      <c r="AC1517" s="6"/>
      <c r="AD1517" s="6"/>
      <c r="AE1517" s="6"/>
      <c r="AF1517" s="6"/>
      <c r="AG1517" s="6"/>
      <c r="AH1517" s="6"/>
      <c r="AI1517" s="6"/>
      <c r="AJ1517" s="6"/>
      <c r="AK1517" s="6"/>
      <c r="AL1517" s="6"/>
      <c r="AM1517" s="6"/>
      <c r="AN1517" s="6"/>
      <c r="AO1517" s="6"/>
      <c r="AP1517" s="6"/>
      <c r="AQ1517" s="6"/>
      <c r="AR1517" s="6"/>
      <c r="AS1517" s="6"/>
      <c r="AT1517" s="6"/>
      <c r="AU1517" s="6"/>
      <c r="AV1517" s="6"/>
      <c r="AW1517" s="6"/>
      <c r="AX1517" s="6"/>
      <c r="AY1517" s="6"/>
      <c r="AZ1517" s="6"/>
      <c r="BA1517" s="6"/>
      <c r="BB1517" s="6"/>
      <c r="BC1517" s="6"/>
      <c r="BD1517" s="6"/>
      <c r="BE1517" s="6"/>
      <c r="BF1517" s="6"/>
      <c r="BG1517" s="6"/>
      <c r="BH1517" s="6"/>
      <c r="BI1517" s="6"/>
      <c r="BJ1517" s="6"/>
      <c r="BK1517" s="6"/>
      <c r="BL1517" s="6"/>
      <c r="BM1517" s="6"/>
      <c r="BN1517" s="6"/>
      <c r="BO1517" s="6"/>
      <c r="BP1517" s="6"/>
      <c r="BQ1517" s="6"/>
      <c r="BR1517" s="6"/>
      <c r="BS1517" s="6"/>
      <c r="BT1517" s="6"/>
      <c r="BU1517" s="6"/>
      <c r="BV1517" s="6"/>
      <c r="BW1517" s="6"/>
    </row>
    <row r="1518" spans="1:75" s="9" customFormat="1" ht="14.25" x14ac:dyDescent="0.2">
      <c r="A1518" s="10"/>
      <c r="B1518" s="8"/>
      <c r="R1518" s="62"/>
      <c r="S1518" s="6"/>
      <c r="T1518" s="6"/>
      <c r="U1518" s="6"/>
      <c r="V1518" s="6"/>
      <c r="W1518" s="6"/>
      <c r="X1518" s="6"/>
      <c r="Y1518" s="6"/>
      <c r="Z1518" s="6"/>
      <c r="AA1518" s="6"/>
      <c r="AB1518" s="6"/>
      <c r="AC1518" s="6"/>
      <c r="AD1518" s="6"/>
      <c r="AE1518" s="6"/>
      <c r="AF1518" s="6"/>
      <c r="AG1518" s="6"/>
      <c r="AH1518" s="6"/>
      <c r="AI1518" s="6"/>
      <c r="AJ1518" s="6"/>
      <c r="AK1518" s="6"/>
      <c r="AL1518" s="6"/>
      <c r="AM1518" s="6"/>
      <c r="AN1518" s="6"/>
      <c r="AO1518" s="6"/>
      <c r="AP1518" s="6"/>
      <c r="AQ1518" s="6"/>
      <c r="AR1518" s="6"/>
      <c r="AS1518" s="6"/>
      <c r="AT1518" s="6"/>
      <c r="AU1518" s="6"/>
      <c r="AV1518" s="6"/>
      <c r="AW1518" s="6"/>
      <c r="AX1518" s="6"/>
      <c r="AY1518" s="6"/>
      <c r="AZ1518" s="6"/>
      <c r="BA1518" s="6"/>
      <c r="BB1518" s="6"/>
      <c r="BC1518" s="6"/>
      <c r="BD1518" s="6"/>
      <c r="BE1518" s="6"/>
      <c r="BF1518" s="6"/>
      <c r="BG1518" s="6"/>
      <c r="BH1518" s="6"/>
      <c r="BI1518" s="6"/>
      <c r="BJ1518" s="6"/>
      <c r="BK1518" s="6"/>
      <c r="BL1518" s="6"/>
      <c r="BM1518" s="6"/>
      <c r="BN1518" s="6"/>
      <c r="BO1518" s="6"/>
      <c r="BP1518" s="6"/>
      <c r="BQ1518" s="6"/>
      <c r="BR1518" s="6"/>
      <c r="BS1518" s="6"/>
      <c r="BT1518" s="6"/>
      <c r="BU1518" s="6"/>
      <c r="BV1518" s="6"/>
      <c r="BW1518" s="6"/>
    </row>
    <row r="1519" spans="1:75" s="9" customFormat="1" ht="14.25" x14ac:dyDescent="0.2">
      <c r="A1519" s="10"/>
      <c r="B1519" s="8"/>
      <c r="R1519" s="62"/>
      <c r="S1519" s="6"/>
      <c r="T1519" s="6"/>
      <c r="U1519" s="6"/>
      <c r="V1519" s="6"/>
      <c r="W1519" s="6"/>
      <c r="X1519" s="6"/>
      <c r="Y1519" s="6"/>
      <c r="Z1519" s="6"/>
      <c r="AA1519" s="6"/>
      <c r="AB1519" s="6"/>
      <c r="AC1519" s="6"/>
      <c r="AD1519" s="6"/>
      <c r="AE1519" s="6"/>
      <c r="AF1519" s="6"/>
      <c r="AG1519" s="6"/>
      <c r="AH1519" s="6"/>
      <c r="AI1519" s="6"/>
      <c r="AJ1519" s="6"/>
      <c r="AK1519" s="6"/>
      <c r="AL1519" s="6"/>
      <c r="AM1519" s="6"/>
      <c r="AN1519" s="6"/>
      <c r="AO1519" s="6"/>
      <c r="AP1519" s="6"/>
      <c r="AQ1519" s="6"/>
      <c r="AR1519" s="6"/>
      <c r="AS1519" s="6"/>
      <c r="AT1519" s="6"/>
      <c r="AU1519" s="6"/>
      <c r="AV1519" s="6"/>
      <c r="AW1519" s="6"/>
      <c r="AX1519" s="6"/>
      <c r="AY1519" s="6"/>
      <c r="AZ1519" s="6"/>
      <c r="BA1519" s="6"/>
      <c r="BB1519" s="6"/>
      <c r="BC1519" s="6"/>
      <c r="BD1519" s="6"/>
      <c r="BE1519" s="6"/>
      <c r="BF1519" s="6"/>
      <c r="BG1519" s="6"/>
      <c r="BH1519" s="6"/>
      <c r="BI1519" s="6"/>
      <c r="BJ1519" s="6"/>
      <c r="BK1519" s="6"/>
      <c r="BL1519" s="6"/>
      <c r="BM1519" s="6"/>
      <c r="BN1519" s="6"/>
      <c r="BO1519" s="6"/>
      <c r="BP1519" s="6"/>
      <c r="BQ1519" s="6"/>
      <c r="BR1519" s="6"/>
      <c r="BS1519" s="6"/>
      <c r="BT1519" s="6"/>
      <c r="BU1519" s="6"/>
      <c r="BV1519" s="6"/>
      <c r="BW1519" s="6"/>
    </row>
    <row r="1520" spans="1:75" s="9" customFormat="1" ht="14.25" x14ac:dyDescent="0.2">
      <c r="A1520" s="10"/>
      <c r="B1520" s="8"/>
      <c r="R1520" s="62"/>
      <c r="S1520" s="6"/>
      <c r="T1520" s="6"/>
      <c r="U1520" s="6"/>
      <c r="V1520" s="6"/>
      <c r="W1520" s="6"/>
      <c r="X1520" s="6"/>
      <c r="Y1520" s="6"/>
      <c r="Z1520" s="6"/>
      <c r="AA1520" s="6"/>
      <c r="AB1520" s="6"/>
      <c r="AC1520" s="6"/>
      <c r="AD1520" s="6"/>
      <c r="AE1520" s="6"/>
      <c r="AF1520" s="6"/>
      <c r="AG1520" s="6"/>
      <c r="AH1520" s="6"/>
      <c r="AI1520" s="6"/>
      <c r="AJ1520" s="6"/>
      <c r="AK1520" s="6"/>
      <c r="AL1520" s="6"/>
      <c r="AM1520" s="6"/>
      <c r="AN1520" s="6"/>
      <c r="AO1520" s="6"/>
      <c r="AP1520" s="6"/>
      <c r="AQ1520" s="6"/>
      <c r="AR1520" s="6"/>
      <c r="AS1520" s="6"/>
      <c r="AT1520" s="6"/>
      <c r="AU1520" s="6"/>
      <c r="AV1520" s="6"/>
      <c r="AW1520" s="6"/>
      <c r="AX1520" s="6"/>
      <c r="AY1520" s="6"/>
      <c r="AZ1520" s="6"/>
      <c r="BA1520" s="6"/>
      <c r="BB1520" s="6"/>
      <c r="BC1520" s="6"/>
      <c r="BD1520" s="6"/>
      <c r="BE1520" s="6"/>
      <c r="BF1520" s="6"/>
      <c r="BG1520" s="6"/>
      <c r="BH1520" s="6"/>
      <c r="BI1520" s="6"/>
      <c r="BJ1520" s="6"/>
      <c r="BK1520" s="6"/>
      <c r="BL1520" s="6"/>
      <c r="BM1520" s="6"/>
      <c r="BN1520" s="6"/>
      <c r="BO1520" s="6"/>
      <c r="BP1520" s="6"/>
      <c r="BQ1520" s="6"/>
      <c r="BR1520" s="6"/>
      <c r="BS1520" s="6"/>
      <c r="BT1520" s="6"/>
      <c r="BU1520" s="6"/>
      <c r="BV1520" s="6"/>
      <c r="BW1520" s="6"/>
    </row>
    <row r="1521" spans="1:75" s="9" customFormat="1" ht="14.25" x14ac:dyDescent="0.2">
      <c r="A1521" s="10"/>
      <c r="B1521" s="8"/>
      <c r="R1521" s="62"/>
      <c r="S1521" s="6"/>
      <c r="T1521" s="6"/>
      <c r="U1521" s="6"/>
      <c r="V1521" s="6"/>
      <c r="W1521" s="6"/>
      <c r="X1521" s="6"/>
      <c r="Y1521" s="6"/>
      <c r="Z1521" s="6"/>
      <c r="AA1521" s="6"/>
      <c r="AB1521" s="6"/>
      <c r="AC1521" s="6"/>
      <c r="AD1521" s="6"/>
      <c r="AE1521" s="6"/>
      <c r="AF1521" s="6"/>
      <c r="AG1521" s="6"/>
      <c r="AH1521" s="6"/>
      <c r="AI1521" s="6"/>
      <c r="AJ1521" s="6"/>
      <c r="AK1521" s="6"/>
      <c r="AL1521" s="6"/>
      <c r="AM1521" s="6"/>
      <c r="AN1521" s="6"/>
      <c r="AO1521" s="6"/>
      <c r="AP1521" s="6"/>
      <c r="AQ1521" s="6"/>
      <c r="AR1521" s="6"/>
      <c r="AS1521" s="6"/>
      <c r="AT1521" s="6"/>
      <c r="AU1521" s="6"/>
      <c r="AV1521" s="6"/>
      <c r="AW1521" s="6"/>
      <c r="AX1521" s="6"/>
      <c r="AY1521" s="6"/>
      <c r="AZ1521" s="6"/>
      <c r="BA1521" s="6"/>
      <c r="BB1521" s="6"/>
      <c r="BC1521" s="6"/>
      <c r="BD1521" s="6"/>
      <c r="BE1521" s="6"/>
      <c r="BF1521" s="6"/>
      <c r="BG1521" s="6"/>
      <c r="BH1521" s="6"/>
      <c r="BI1521" s="6"/>
      <c r="BJ1521" s="6"/>
      <c r="BK1521" s="6"/>
      <c r="BL1521" s="6"/>
      <c r="BM1521" s="6"/>
      <c r="BN1521" s="6"/>
      <c r="BO1521" s="6"/>
      <c r="BP1521" s="6"/>
      <c r="BQ1521" s="6"/>
      <c r="BR1521" s="6"/>
      <c r="BS1521" s="6"/>
      <c r="BT1521" s="6"/>
      <c r="BU1521" s="6"/>
      <c r="BV1521" s="6"/>
      <c r="BW1521" s="6"/>
    </row>
    <row r="1522" spans="1:75" s="9" customFormat="1" ht="14.25" x14ac:dyDescent="0.2">
      <c r="A1522" s="10"/>
      <c r="B1522" s="8"/>
      <c r="R1522" s="62"/>
      <c r="S1522" s="6"/>
      <c r="T1522" s="6"/>
      <c r="U1522" s="6"/>
      <c r="V1522" s="6"/>
      <c r="W1522" s="6"/>
      <c r="X1522" s="6"/>
      <c r="Y1522" s="6"/>
      <c r="Z1522" s="6"/>
      <c r="AA1522" s="6"/>
      <c r="AB1522" s="6"/>
      <c r="AC1522" s="6"/>
      <c r="AD1522" s="6"/>
      <c r="AE1522" s="6"/>
      <c r="AF1522" s="6"/>
      <c r="AG1522" s="6"/>
      <c r="AH1522" s="6"/>
      <c r="AI1522" s="6"/>
      <c r="AJ1522" s="6"/>
      <c r="AK1522" s="6"/>
      <c r="AL1522" s="6"/>
      <c r="AM1522" s="6"/>
      <c r="AN1522" s="6"/>
      <c r="AO1522" s="6"/>
      <c r="AP1522" s="6"/>
      <c r="AQ1522" s="6"/>
      <c r="AR1522" s="6"/>
      <c r="AS1522" s="6"/>
      <c r="AT1522" s="6"/>
      <c r="AU1522" s="6"/>
      <c r="AV1522" s="6"/>
      <c r="AW1522" s="6"/>
      <c r="AX1522" s="6"/>
      <c r="AY1522" s="6"/>
      <c r="AZ1522" s="6"/>
      <c r="BA1522" s="6"/>
      <c r="BB1522" s="6"/>
      <c r="BC1522" s="6"/>
      <c r="BD1522" s="6"/>
      <c r="BE1522" s="6"/>
      <c r="BF1522" s="6"/>
      <c r="BG1522" s="6"/>
      <c r="BH1522" s="6"/>
      <c r="BI1522" s="6"/>
      <c r="BJ1522" s="6"/>
      <c r="BK1522" s="6"/>
      <c r="BL1522" s="6"/>
      <c r="BM1522" s="6"/>
      <c r="BN1522" s="6"/>
      <c r="BO1522" s="6"/>
      <c r="BP1522" s="6"/>
      <c r="BQ1522" s="6"/>
      <c r="BR1522" s="6"/>
      <c r="BS1522" s="6"/>
      <c r="BT1522" s="6"/>
      <c r="BU1522" s="6"/>
      <c r="BV1522" s="6"/>
      <c r="BW1522" s="6"/>
    </row>
    <row r="1523" spans="1:75" s="9" customFormat="1" ht="14.25" x14ac:dyDescent="0.2">
      <c r="A1523" s="10"/>
      <c r="B1523" s="8"/>
      <c r="R1523" s="62"/>
      <c r="S1523" s="6"/>
      <c r="T1523" s="6"/>
      <c r="U1523" s="6"/>
      <c r="V1523" s="6"/>
      <c r="W1523" s="6"/>
      <c r="X1523" s="6"/>
      <c r="Y1523" s="6"/>
      <c r="Z1523" s="6"/>
      <c r="AA1523" s="6"/>
      <c r="AB1523" s="6"/>
      <c r="AC1523" s="6"/>
      <c r="AD1523" s="6"/>
      <c r="AE1523" s="6"/>
      <c r="AF1523" s="6"/>
      <c r="AG1523" s="6"/>
      <c r="AH1523" s="6"/>
      <c r="AI1523" s="6"/>
      <c r="AJ1523" s="6"/>
      <c r="AK1523" s="6"/>
      <c r="AL1523" s="6"/>
      <c r="AM1523" s="6"/>
      <c r="AN1523" s="6"/>
      <c r="AO1523" s="6"/>
      <c r="AP1523" s="6"/>
      <c r="AQ1523" s="6"/>
      <c r="AR1523" s="6"/>
      <c r="AS1523" s="6"/>
      <c r="AT1523" s="6"/>
      <c r="AU1523" s="6"/>
      <c r="AV1523" s="6"/>
      <c r="AW1523" s="6"/>
      <c r="AX1523" s="6"/>
      <c r="AY1523" s="6"/>
      <c r="AZ1523" s="6"/>
      <c r="BA1523" s="6"/>
      <c r="BB1523" s="6"/>
      <c r="BC1523" s="6"/>
      <c r="BD1523" s="6"/>
      <c r="BE1523" s="6"/>
      <c r="BF1523" s="6"/>
      <c r="BG1523" s="6"/>
      <c r="BH1523" s="6"/>
      <c r="BI1523" s="6"/>
      <c r="BJ1523" s="6"/>
      <c r="BK1523" s="6"/>
      <c r="BL1523" s="6"/>
      <c r="BM1523" s="6"/>
      <c r="BN1523" s="6"/>
      <c r="BO1523" s="6"/>
      <c r="BP1523" s="6"/>
      <c r="BQ1523" s="6"/>
      <c r="BR1523" s="6"/>
      <c r="BS1523" s="6"/>
      <c r="BT1523" s="6"/>
      <c r="BU1523" s="6"/>
      <c r="BV1523" s="6"/>
      <c r="BW1523" s="6"/>
    </row>
    <row r="1524" spans="1:75" s="9" customFormat="1" ht="14.25" x14ac:dyDescent="0.2">
      <c r="A1524" s="10"/>
      <c r="B1524" s="8"/>
      <c r="R1524" s="62"/>
      <c r="S1524" s="6"/>
      <c r="T1524" s="6"/>
      <c r="U1524" s="6"/>
      <c r="V1524" s="6"/>
      <c r="W1524" s="6"/>
      <c r="X1524" s="6"/>
      <c r="Y1524" s="6"/>
      <c r="Z1524" s="6"/>
      <c r="AA1524" s="6"/>
      <c r="AB1524" s="6"/>
      <c r="AC1524" s="6"/>
      <c r="AD1524" s="6"/>
      <c r="AE1524" s="6"/>
      <c r="AF1524" s="6"/>
      <c r="AG1524" s="6"/>
      <c r="AH1524" s="6"/>
      <c r="AI1524" s="6"/>
      <c r="AJ1524" s="6"/>
      <c r="AK1524" s="6"/>
      <c r="AL1524" s="6"/>
      <c r="AM1524" s="6"/>
      <c r="AN1524" s="6"/>
      <c r="AO1524" s="6"/>
      <c r="AP1524" s="6"/>
      <c r="AQ1524" s="6"/>
      <c r="AR1524" s="6"/>
      <c r="AS1524" s="6"/>
      <c r="AT1524" s="6"/>
      <c r="AU1524" s="6"/>
      <c r="AV1524" s="6"/>
      <c r="AW1524" s="6"/>
      <c r="AX1524" s="6"/>
      <c r="AY1524" s="6"/>
      <c r="AZ1524" s="6"/>
      <c r="BA1524" s="6"/>
      <c r="BB1524" s="6"/>
      <c r="BC1524" s="6"/>
      <c r="BD1524" s="6"/>
      <c r="BE1524" s="6"/>
      <c r="BF1524" s="6"/>
      <c r="BG1524" s="6"/>
      <c r="BH1524" s="6"/>
      <c r="BI1524" s="6"/>
      <c r="BJ1524" s="6"/>
      <c r="BK1524" s="6"/>
      <c r="BL1524" s="6"/>
      <c r="BM1524" s="6"/>
      <c r="BN1524" s="6"/>
      <c r="BO1524" s="6"/>
      <c r="BP1524" s="6"/>
      <c r="BQ1524" s="6"/>
      <c r="BR1524" s="6"/>
      <c r="BS1524" s="6"/>
      <c r="BT1524" s="6"/>
      <c r="BU1524" s="6"/>
      <c r="BV1524" s="6"/>
      <c r="BW1524" s="6"/>
    </row>
    <row r="1525" spans="1:75" s="9" customFormat="1" ht="14.25" x14ac:dyDescent="0.2">
      <c r="A1525" s="10"/>
      <c r="B1525" s="8"/>
      <c r="R1525" s="62"/>
      <c r="S1525" s="6"/>
      <c r="T1525" s="6"/>
      <c r="U1525" s="6"/>
      <c r="V1525" s="6"/>
      <c r="W1525" s="6"/>
      <c r="X1525" s="6"/>
      <c r="Y1525" s="6"/>
      <c r="Z1525" s="6"/>
      <c r="AA1525" s="6"/>
      <c r="AB1525" s="6"/>
      <c r="AC1525" s="6"/>
      <c r="AD1525" s="6"/>
      <c r="AE1525" s="6"/>
      <c r="AF1525" s="6"/>
      <c r="AG1525" s="6"/>
      <c r="AH1525" s="6"/>
      <c r="AI1525" s="6"/>
      <c r="AJ1525" s="6"/>
      <c r="AK1525" s="6"/>
      <c r="AL1525" s="6"/>
      <c r="AM1525" s="6"/>
      <c r="AN1525" s="6"/>
      <c r="AO1525" s="6"/>
      <c r="AP1525" s="6"/>
      <c r="AQ1525" s="6"/>
      <c r="AR1525" s="6"/>
      <c r="AS1525" s="6"/>
      <c r="AT1525" s="6"/>
      <c r="AU1525" s="6"/>
      <c r="AV1525" s="6"/>
      <c r="AW1525" s="6"/>
      <c r="AX1525" s="6"/>
      <c r="AY1525" s="6"/>
      <c r="AZ1525" s="6"/>
      <c r="BA1525" s="6"/>
      <c r="BB1525" s="6"/>
      <c r="BC1525" s="6"/>
      <c r="BD1525" s="6"/>
      <c r="BE1525" s="6"/>
      <c r="BF1525" s="6"/>
      <c r="BG1525" s="6"/>
      <c r="BH1525" s="6"/>
      <c r="BI1525" s="6"/>
      <c r="BJ1525" s="6"/>
      <c r="BK1525" s="6"/>
      <c r="BL1525" s="6"/>
      <c r="BM1525" s="6"/>
      <c r="BN1525" s="6"/>
      <c r="BO1525" s="6"/>
      <c r="BP1525" s="6"/>
      <c r="BQ1525" s="6"/>
      <c r="BR1525" s="6"/>
      <c r="BS1525" s="6"/>
      <c r="BT1525" s="6"/>
      <c r="BU1525" s="6"/>
      <c r="BV1525" s="6"/>
      <c r="BW1525" s="6"/>
    </row>
    <row r="1526" spans="1:75" s="9" customFormat="1" ht="14.25" x14ac:dyDescent="0.2">
      <c r="A1526" s="10"/>
      <c r="B1526" s="8"/>
      <c r="R1526" s="62"/>
      <c r="S1526" s="6"/>
      <c r="T1526" s="6"/>
      <c r="U1526" s="6"/>
      <c r="V1526" s="6"/>
      <c r="W1526" s="6"/>
      <c r="X1526" s="6"/>
      <c r="Y1526" s="6"/>
      <c r="Z1526" s="6"/>
      <c r="AA1526" s="6"/>
      <c r="AB1526" s="6"/>
      <c r="AC1526" s="6"/>
      <c r="AD1526" s="6"/>
      <c r="AE1526" s="6"/>
      <c r="AF1526" s="6"/>
      <c r="AG1526" s="6"/>
      <c r="AH1526" s="6"/>
      <c r="AI1526" s="6"/>
      <c r="AJ1526" s="6"/>
      <c r="AK1526" s="6"/>
      <c r="AL1526" s="6"/>
      <c r="AM1526" s="6"/>
      <c r="AN1526" s="6"/>
      <c r="AO1526" s="6"/>
      <c r="AP1526" s="6"/>
      <c r="AQ1526" s="6"/>
      <c r="AR1526" s="6"/>
      <c r="AS1526" s="6"/>
      <c r="AT1526" s="6"/>
      <c r="AU1526" s="6"/>
      <c r="AV1526" s="6"/>
      <c r="AW1526" s="6"/>
      <c r="AX1526" s="6"/>
      <c r="AY1526" s="6"/>
      <c r="AZ1526" s="6"/>
      <c r="BA1526" s="6"/>
      <c r="BB1526" s="6"/>
      <c r="BC1526" s="6"/>
      <c r="BD1526" s="6"/>
      <c r="BE1526" s="6"/>
      <c r="BF1526" s="6"/>
      <c r="BG1526" s="6"/>
      <c r="BH1526" s="6"/>
      <c r="BI1526" s="6"/>
      <c r="BJ1526" s="6"/>
      <c r="BK1526" s="6"/>
      <c r="BL1526" s="6"/>
      <c r="BM1526" s="6"/>
      <c r="BN1526" s="6"/>
      <c r="BO1526" s="6"/>
      <c r="BP1526" s="6"/>
      <c r="BQ1526" s="6"/>
      <c r="BR1526" s="6"/>
      <c r="BS1526" s="6"/>
      <c r="BT1526" s="6"/>
      <c r="BU1526" s="6"/>
      <c r="BV1526" s="6"/>
      <c r="BW1526" s="6"/>
    </row>
    <row r="1527" spans="1:75" s="9" customFormat="1" ht="14.25" x14ac:dyDescent="0.2">
      <c r="A1527" s="10"/>
      <c r="B1527" s="8"/>
      <c r="R1527" s="62"/>
      <c r="S1527" s="6"/>
      <c r="T1527" s="6"/>
      <c r="U1527" s="6"/>
      <c r="V1527" s="6"/>
      <c r="W1527" s="6"/>
      <c r="X1527" s="6"/>
      <c r="Y1527" s="6"/>
      <c r="Z1527" s="6"/>
      <c r="AA1527" s="6"/>
      <c r="AB1527" s="6"/>
      <c r="AC1527" s="6"/>
      <c r="AD1527" s="6"/>
      <c r="AE1527" s="6"/>
      <c r="AF1527" s="6"/>
      <c r="AG1527" s="6"/>
      <c r="AH1527" s="6"/>
      <c r="AI1527" s="6"/>
      <c r="AJ1527" s="6"/>
      <c r="AK1527" s="6"/>
      <c r="AL1527" s="6"/>
      <c r="AM1527" s="6"/>
      <c r="AN1527" s="6"/>
      <c r="AO1527" s="6"/>
      <c r="AP1527" s="6"/>
      <c r="AQ1527" s="6"/>
      <c r="AR1527" s="6"/>
      <c r="AS1527" s="6"/>
      <c r="AT1527" s="6"/>
      <c r="AU1527" s="6"/>
      <c r="AV1527" s="6"/>
      <c r="AW1527" s="6"/>
      <c r="AX1527" s="6"/>
      <c r="AY1527" s="6"/>
      <c r="AZ1527" s="6"/>
      <c r="BA1527" s="6"/>
      <c r="BB1527" s="6"/>
      <c r="BC1527" s="6"/>
      <c r="BD1527" s="6"/>
      <c r="BE1527" s="6"/>
      <c r="BF1527" s="6"/>
      <c r="BG1527" s="6"/>
      <c r="BH1527" s="6"/>
      <c r="BI1527" s="6"/>
      <c r="BJ1527" s="6"/>
      <c r="BK1527" s="6"/>
      <c r="BL1527" s="6"/>
      <c r="BM1527" s="6"/>
      <c r="BN1527" s="6"/>
      <c r="BO1527" s="6"/>
      <c r="BP1527" s="6"/>
      <c r="BQ1527" s="6"/>
      <c r="BR1527" s="6"/>
      <c r="BS1527" s="6"/>
      <c r="BT1527" s="6"/>
      <c r="BU1527" s="6"/>
      <c r="BV1527" s="6"/>
      <c r="BW1527" s="6"/>
    </row>
    <row r="1528" spans="1:75" s="9" customFormat="1" ht="14.25" x14ac:dyDescent="0.2">
      <c r="A1528" s="10"/>
      <c r="B1528" s="8"/>
      <c r="R1528" s="62"/>
      <c r="S1528" s="6"/>
      <c r="T1528" s="6"/>
      <c r="U1528" s="6"/>
      <c r="V1528" s="6"/>
      <c r="W1528" s="6"/>
      <c r="X1528" s="6"/>
      <c r="Y1528" s="6"/>
      <c r="Z1528" s="6"/>
      <c r="AA1528" s="6"/>
      <c r="AB1528" s="6"/>
      <c r="AC1528" s="6"/>
      <c r="AD1528" s="6"/>
      <c r="AE1528" s="6"/>
      <c r="AF1528" s="6"/>
      <c r="AG1528" s="6"/>
      <c r="AH1528" s="6"/>
      <c r="AI1528" s="6"/>
      <c r="AJ1528" s="6"/>
      <c r="AK1528" s="6"/>
      <c r="AL1528" s="6"/>
      <c r="AM1528" s="6"/>
      <c r="AN1528" s="6"/>
      <c r="AO1528" s="6"/>
      <c r="AP1528" s="6"/>
      <c r="AQ1528" s="6"/>
      <c r="AR1528" s="6"/>
      <c r="AS1528" s="6"/>
      <c r="AT1528" s="6"/>
      <c r="AU1528" s="6"/>
      <c r="AV1528" s="6"/>
      <c r="AW1528" s="6"/>
      <c r="AX1528" s="6"/>
      <c r="AY1528" s="6"/>
      <c r="AZ1528" s="6"/>
      <c r="BA1528" s="6"/>
      <c r="BB1528" s="6"/>
      <c r="BC1528" s="6"/>
      <c r="BD1528" s="6"/>
      <c r="BE1528" s="6"/>
      <c r="BF1528" s="6"/>
      <c r="BG1528" s="6"/>
      <c r="BH1528" s="6"/>
      <c r="BI1528" s="6"/>
      <c r="BJ1528" s="6"/>
      <c r="BK1528" s="6"/>
      <c r="BL1528" s="6"/>
      <c r="BM1528" s="6"/>
      <c r="BN1528" s="6"/>
      <c r="BO1528" s="6"/>
      <c r="BP1528" s="6"/>
      <c r="BQ1528" s="6"/>
      <c r="BR1528" s="6"/>
      <c r="BS1528" s="6"/>
      <c r="BT1528" s="6"/>
      <c r="BU1528" s="6"/>
      <c r="BV1528" s="6"/>
      <c r="BW1528" s="6"/>
    </row>
    <row r="1529" spans="1:75" s="9" customFormat="1" ht="14.25" x14ac:dyDescent="0.2">
      <c r="A1529" s="10"/>
      <c r="B1529" s="8"/>
      <c r="R1529" s="62"/>
      <c r="S1529" s="6"/>
      <c r="T1529" s="6"/>
      <c r="U1529" s="6"/>
      <c r="V1529" s="6"/>
      <c r="W1529" s="6"/>
      <c r="X1529" s="6"/>
      <c r="Y1529" s="6"/>
      <c r="Z1529" s="6"/>
      <c r="AA1529" s="6"/>
      <c r="AB1529" s="6"/>
      <c r="AC1529" s="6"/>
      <c r="AD1529" s="6"/>
      <c r="AE1529" s="6"/>
      <c r="AF1529" s="6"/>
      <c r="AG1529" s="6"/>
      <c r="AH1529" s="6"/>
      <c r="AI1529" s="6"/>
      <c r="AJ1529" s="6"/>
      <c r="AK1529" s="6"/>
      <c r="AL1529" s="6"/>
      <c r="AM1529" s="6"/>
      <c r="AN1529" s="6"/>
      <c r="AO1529" s="6"/>
      <c r="AP1529" s="6"/>
      <c r="AQ1529" s="6"/>
      <c r="AR1529" s="6"/>
      <c r="AS1529" s="6"/>
      <c r="AT1529" s="6"/>
      <c r="AU1529" s="6"/>
      <c r="AV1529" s="6"/>
      <c r="AW1529" s="6"/>
      <c r="AX1529" s="6"/>
      <c r="AY1529" s="6"/>
      <c r="AZ1529" s="6"/>
      <c r="BA1529" s="6"/>
      <c r="BB1529" s="6"/>
      <c r="BC1529" s="6"/>
      <c r="BD1529" s="6"/>
      <c r="BE1529" s="6"/>
      <c r="BF1529" s="6"/>
      <c r="BG1529" s="6"/>
      <c r="BH1529" s="6"/>
      <c r="BI1529" s="6"/>
      <c r="BJ1529" s="6"/>
      <c r="BK1529" s="6"/>
      <c r="BL1529" s="6"/>
      <c r="BM1529" s="6"/>
      <c r="BN1529" s="6"/>
      <c r="BO1529" s="6"/>
      <c r="BP1529" s="6"/>
      <c r="BQ1529" s="6"/>
      <c r="BR1529" s="6"/>
      <c r="BS1529" s="6"/>
      <c r="BT1529" s="6"/>
      <c r="BU1529" s="6"/>
      <c r="BV1529" s="6"/>
      <c r="BW1529" s="6"/>
    </row>
    <row r="1530" spans="1:75" s="9" customFormat="1" ht="14.25" x14ac:dyDescent="0.2">
      <c r="A1530" s="10"/>
      <c r="B1530" s="8"/>
      <c r="R1530" s="62"/>
      <c r="S1530" s="6"/>
      <c r="T1530" s="6"/>
      <c r="U1530" s="6"/>
      <c r="V1530" s="6"/>
      <c r="W1530" s="6"/>
      <c r="X1530" s="6"/>
      <c r="Y1530" s="6"/>
      <c r="Z1530" s="6"/>
      <c r="AA1530" s="6"/>
      <c r="AB1530" s="6"/>
      <c r="AC1530" s="6"/>
      <c r="AD1530" s="6"/>
      <c r="AE1530" s="6"/>
      <c r="AF1530" s="6"/>
      <c r="AG1530" s="6"/>
      <c r="AH1530" s="6"/>
      <c r="AI1530" s="6"/>
      <c r="AJ1530" s="6"/>
      <c r="AK1530" s="6"/>
      <c r="AL1530" s="6"/>
      <c r="AM1530" s="6"/>
      <c r="AN1530" s="6"/>
      <c r="AO1530" s="6"/>
      <c r="AP1530" s="6"/>
      <c r="AQ1530" s="6"/>
      <c r="AR1530" s="6"/>
      <c r="AS1530" s="6"/>
      <c r="AT1530" s="6"/>
      <c r="AU1530" s="6"/>
      <c r="AV1530" s="6"/>
      <c r="AW1530" s="6"/>
      <c r="AX1530" s="6"/>
      <c r="AY1530" s="6"/>
      <c r="AZ1530" s="6"/>
      <c r="BA1530" s="6"/>
      <c r="BB1530" s="6"/>
      <c r="BC1530" s="6"/>
      <c r="BD1530" s="6"/>
      <c r="BE1530" s="6"/>
      <c r="BF1530" s="6"/>
      <c r="BG1530" s="6"/>
      <c r="BH1530" s="6"/>
      <c r="BI1530" s="6"/>
      <c r="BJ1530" s="6"/>
      <c r="BK1530" s="6"/>
      <c r="BL1530" s="6"/>
      <c r="BM1530" s="6"/>
      <c r="BN1530" s="6"/>
      <c r="BO1530" s="6"/>
      <c r="BP1530" s="6"/>
      <c r="BQ1530" s="6"/>
      <c r="BR1530" s="6"/>
      <c r="BS1530" s="6"/>
      <c r="BT1530" s="6"/>
      <c r="BU1530" s="6"/>
      <c r="BV1530" s="6"/>
      <c r="BW1530" s="6"/>
    </row>
    <row r="1531" spans="1:75" s="9" customFormat="1" ht="14.25" x14ac:dyDescent="0.2">
      <c r="A1531" s="10"/>
      <c r="B1531" s="8"/>
      <c r="R1531" s="62"/>
      <c r="S1531" s="6"/>
      <c r="T1531" s="6"/>
      <c r="U1531" s="6"/>
      <c r="V1531" s="6"/>
      <c r="W1531" s="6"/>
      <c r="X1531" s="6"/>
      <c r="Y1531" s="6"/>
      <c r="Z1531" s="6"/>
      <c r="AA1531" s="6"/>
      <c r="AB1531" s="6"/>
      <c r="AC1531" s="6"/>
      <c r="AD1531" s="6"/>
      <c r="AE1531" s="6"/>
      <c r="AF1531" s="6"/>
      <c r="AG1531" s="6"/>
      <c r="AH1531" s="6"/>
      <c r="AI1531" s="6"/>
      <c r="AJ1531" s="6"/>
      <c r="AK1531" s="6"/>
      <c r="AL1531" s="6"/>
      <c r="AM1531" s="6"/>
      <c r="AN1531" s="6"/>
      <c r="AO1531" s="6"/>
      <c r="AP1531" s="6"/>
      <c r="AQ1531" s="6"/>
      <c r="AR1531" s="6"/>
      <c r="AS1531" s="6"/>
      <c r="AT1531" s="6"/>
      <c r="AU1531" s="6"/>
      <c r="AV1531" s="6"/>
      <c r="AW1531" s="6"/>
      <c r="AX1531" s="6"/>
      <c r="AY1531" s="6"/>
      <c r="AZ1531" s="6"/>
      <c r="BA1531" s="6"/>
      <c r="BB1531" s="6"/>
      <c r="BC1531" s="6"/>
      <c r="BD1531" s="6"/>
      <c r="BE1531" s="6"/>
      <c r="BF1531" s="6"/>
      <c r="BG1531" s="6"/>
      <c r="BH1531" s="6"/>
      <c r="BI1531" s="6"/>
      <c r="BJ1531" s="6"/>
      <c r="BK1531" s="6"/>
      <c r="BL1531" s="6"/>
      <c r="BM1531" s="6"/>
      <c r="BN1531" s="6"/>
      <c r="BO1531" s="6"/>
      <c r="BP1531" s="6"/>
      <c r="BQ1531" s="6"/>
      <c r="BR1531" s="6"/>
      <c r="BS1531" s="6"/>
      <c r="BT1531" s="6"/>
      <c r="BU1531" s="6"/>
      <c r="BV1531" s="6"/>
      <c r="BW1531" s="6"/>
    </row>
    <row r="1532" spans="1:75" s="9" customFormat="1" ht="14.25" x14ac:dyDescent="0.2">
      <c r="A1532" s="10"/>
      <c r="B1532" s="8"/>
      <c r="R1532" s="62"/>
      <c r="S1532" s="6"/>
      <c r="T1532" s="6"/>
      <c r="U1532" s="6"/>
      <c r="V1532" s="6"/>
      <c r="W1532" s="6"/>
      <c r="X1532" s="6"/>
      <c r="Y1532" s="6"/>
      <c r="Z1532" s="6"/>
      <c r="AA1532" s="6"/>
      <c r="AB1532" s="6"/>
      <c r="AC1532" s="6"/>
      <c r="AD1532" s="6"/>
      <c r="AE1532" s="6"/>
      <c r="AF1532" s="6"/>
      <c r="AG1532" s="6"/>
      <c r="AH1532" s="6"/>
      <c r="AI1532" s="6"/>
      <c r="AJ1532" s="6"/>
      <c r="AK1532" s="6"/>
      <c r="AL1532" s="6"/>
      <c r="AM1532" s="6"/>
      <c r="AN1532" s="6"/>
      <c r="AO1532" s="6"/>
      <c r="AP1532" s="6"/>
      <c r="AQ1532" s="6"/>
      <c r="AR1532" s="6"/>
      <c r="AS1532" s="6"/>
      <c r="AT1532" s="6"/>
      <c r="AU1532" s="6"/>
      <c r="AV1532" s="6"/>
      <c r="AW1532" s="6"/>
      <c r="AX1532" s="6"/>
      <c r="AY1532" s="6"/>
      <c r="AZ1532" s="6"/>
      <c r="BA1532" s="6"/>
      <c r="BB1532" s="6"/>
      <c r="BC1532" s="6"/>
      <c r="BD1532" s="6"/>
      <c r="BE1532" s="6"/>
      <c r="BF1532" s="6"/>
      <c r="BG1532" s="6"/>
      <c r="BH1532" s="6"/>
      <c r="BI1532" s="6"/>
      <c r="BJ1532" s="6"/>
      <c r="BK1532" s="6"/>
      <c r="BL1532" s="6"/>
      <c r="BM1532" s="6"/>
      <c r="BN1532" s="6"/>
      <c r="BO1532" s="6"/>
      <c r="BP1532" s="6"/>
      <c r="BQ1532" s="6"/>
      <c r="BR1532" s="6"/>
      <c r="BS1532" s="6"/>
      <c r="BT1532" s="6"/>
      <c r="BU1532" s="6"/>
      <c r="BV1532" s="6"/>
      <c r="BW1532" s="6"/>
    </row>
    <row r="1533" spans="1:75" s="9" customFormat="1" ht="14.25" x14ac:dyDescent="0.2">
      <c r="A1533" s="10"/>
      <c r="B1533" s="8"/>
      <c r="R1533" s="62"/>
      <c r="S1533" s="6"/>
      <c r="T1533" s="6"/>
      <c r="U1533" s="6"/>
      <c r="V1533" s="6"/>
      <c r="W1533" s="6"/>
      <c r="X1533" s="6"/>
      <c r="Y1533" s="6"/>
      <c r="Z1533" s="6"/>
      <c r="AA1533" s="6"/>
      <c r="AB1533" s="6"/>
      <c r="AC1533" s="6"/>
      <c r="AD1533" s="6"/>
      <c r="AE1533" s="6"/>
      <c r="AF1533" s="6"/>
      <c r="AG1533" s="6"/>
      <c r="AH1533" s="6"/>
      <c r="AI1533" s="6"/>
      <c r="AJ1533" s="6"/>
      <c r="AK1533" s="6"/>
      <c r="AL1533" s="6"/>
      <c r="AM1533" s="6"/>
      <c r="AN1533" s="6"/>
      <c r="AO1533" s="6"/>
      <c r="AP1533" s="6"/>
      <c r="AQ1533" s="6"/>
      <c r="AR1533" s="6"/>
      <c r="AS1533" s="6"/>
      <c r="AT1533" s="6"/>
      <c r="AU1533" s="6"/>
      <c r="AV1533" s="6"/>
      <c r="AW1533" s="6"/>
      <c r="AX1533" s="6"/>
      <c r="AY1533" s="6"/>
      <c r="AZ1533" s="6"/>
      <c r="BA1533" s="6"/>
      <c r="BB1533" s="6"/>
      <c r="BC1533" s="6"/>
      <c r="BD1533" s="6"/>
      <c r="BE1533" s="6"/>
      <c r="BF1533" s="6"/>
      <c r="BG1533" s="6"/>
      <c r="BH1533" s="6"/>
      <c r="BI1533" s="6"/>
      <c r="BJ1533" s="6"/>
      <c r="BK1533" s="6"/>
      <c r="BL1533" s="6"/>
      <c r="BM1533" s="6"/>
      <c r="BN1533" s="6"/>
      <c r="BO1533" s="6"/>
      <c r="BP1533" s="6"/>
      <c r="BQ1533" s="6"/>
      <c r="BR1533" s="6"/>
      <c r="BS1533" s="6"/>
      <c r="BT1533" s="6"/>
      <c r="BU1533" s="6"/>
      <c r="BV1533" s="6"/>
      <c r="BW1533" s="6"/>
    </row>
    <row r="1534" spans="1:75" s="9" customFormat="1" ht="14.25" x14ac:dyDescent="0.2">
      <c r="A1534" s="10"/>
      <c r="B1534" s="8"/>
      <c r="R1534" s="62"/>
      <c r="S1534" s="6"/>
      <c r="T1534" s="6"/>
      <c r="U1534" s="6"/>
      <c r="V1534" s="6"/>
      <c r="W1534" s="6"/>
      <c r="X1534" s="6"/>
      <c r="Y1534" s="6"/>
      <c r="Z1534" s="6"/>
      <c r="AA1534" s="6"/>
      <c r="AB1534" s="6"/>
      <c r="AC1534" s="6"/>
      <c r="AD1534" s="6"/>
      <c r="AE1534" s="6"/>
      <c r="AF1534" s="6"/>
      <c r="AG1534" s="6"/>
      <c r="AH1534" s="6"/>
      <c r="AI1534" s="6"/>
      <c r="AJ1534" s="6"/>
      <c r="AK1534" s="6"/>
      <c r="AL1534" s="6"/>
      <c r="AM1534" s="6"/>
      <c r="AN1534" s="6"/>
      <c r="AO1534" s="6"/>
      <c r="AP1534" s="6"/>
      <c r="AQ1534" s="6"/>
      <c r="AR1534" s="6"/>
      <c r="AS1534" s="6"/>
      <c r="AT1534" s="6"/>
      <c r="AU1534" s="6"/>
      <c r="AV1534" s="6"/>
      <c r="AW1534" s="6"/>
      <c r="AX1534" s="6"/>
      <c r="AY1534" s="6"/>
      <c r="AZ1534" s="6"/>
      <c r="BA1534" s="6"/>
      <c r="BB1534" s="6"/>
      <c r="BC1534" s="6"/>
      <c r="BD1534" s="6"/>
      <c r="BE1534" s="6"/>
      <c r="BF1534" s="6"/>
      <c r="BG1534" s="6"/>
      <c r="BH1534" s="6"/>
      <c r="BI1534" s="6"/>
      <c r="BJ1534" s="6"/>
      <c r="BK1534" s="6"/>
      <c r="BL1534" s="6"/>
      <c r="BM1534" s="6"/>
      <c r="BN1534" s="6"/>
      <c r="BO1534" s="6"/>
      <c r="BP1534" s="6"/>
      <c r="BQ1534" s="6"/>
      <c r="BR1534" s="6"/>
      <c r="BS1534" s="6"/>
      <c r="BT1534" s="6"/>
      <c r="BU1534" s="6"/>
      <c r="BV1534" s="6"/>
      <c r="BW1534" s="6"/>
    </row>
    <row r="1535" spans="1:75" s="9" customFormat="1" ht="14.25" x14ac:dyDescent="0.2">
      <c r="A1535" s="10"/>
      <c r="B1535" s="8"/>
      <c r="R1535" s="62"/>
      <c r="S1535" s="6"/>
      <c r="T1535" s="6"/>
      <c r="U1535" s="6"/>
      <c r="V1535" s="6"/>
      <c r="W1535" s="6"/>
      <c r="X1535" s="6"/>
      <c r="Y1535" s="6"/>
      <c r="Z1535" s="6"/>
      <c r="AA1535" s="6"/>
      <c r="AB1535" s="6"/>
      <c r="AC1535" s="6"/>
      <c r="AD1535" s="6"/>
      <c r="AE1535" s="6"/>
      <c r="AF1535" s="6"/>
      <c r="AG1535" s="6"/>
      <c r="AH1535" s="6"/>
      <c r="AI1535" s="6"/>
      <c r="AJ1535" s="6"/>
      <c r="AK1535" s="6"/>
      <c r="AL1535" s="6"/>
      <c r="AM1535" s="6"/>
      <c r="AN1535" s="6"/>
      <c r="AO1535" s="6"/>
      <c r="AP1535" s="6"/>
      <c r="AQ1535" s="6"/>
      <c r="AR1535" s="6"/>
      <c r="AS1535" s="6"/>
      <c r="AT1535" s="6"/>
      <c r="AU1535" s="6"/>
      <c r="AV1535" s="6"/>
      <c r="AW1535" s="6"/>
      <c r="AX1535" s="6"/>
      <c r="AY1535" s="6"/>
      <c r="AZ1535" s="6"/>
      <c r="BA1535" s="6"/>
      <c r="BB1535" s="6"/>
      <c r="BC1535" s="6"/>
      <c r="BD1535" s="6"/>
      <c r="BE1535" s="6"/>
      <c r="BF1535" s="6"/>
      <c r="BG1535" s="6"/>
      <c r="BH1535" s="6"/>
      <c r="BI1535" s="6"/>
      <c r="BJ1535" s="6"/>
      <c r="BK1535" s="6"/>
      <c r="BL1535" s="6"/>
      <c r="BM1535" s="6"/>
      <c r="BN1535" s="6"/>
      <c r="BO1535" s="6"/>
      <c r="BP1535" s="6"/>
      <c r="BQ1535" s="6"/>
      <c r="BR1535" s="6"/>
      <c r="BS1535" s="6"/>
      <c r="BT1535" s="6"/>
      <c r="BU1535" s="6"/>
      <c r="BV1535" s="6"/>
      <c r="BW1535" s="6"/>
    </row>
    <row r="1536" spans="1:75" s="9" customFormat="1" ht="14.25" x14ac:dyDescent="0.2">
      <c r="A1536" s="10"/>
      <c r="B1536" s="8"/>
      <c r="R1536" s="62"/>
      <c r="S1536" s="6"/>
      <c r="T1536" s="6"/>
      <c r="U1536" s="6"/>
      <c r="V1536" s="6"/>
      <c r="W1536" s="6"/>
      <c r="X1536" s="6"/>
      <c r="Y1536" s="6"/>
      <c r="Z1536" s="6"/>
      <c r="AA1536" s="6"/>
      <c r="AB1536" s="6"/>
      <c r="AC1536" s="6"/>
      <c r="AD1536" s="6"/>
      <c r="AE1536" s="6"/>
      <c r="AF1536" s="6"/>
      <c r="AG1536" s="6"/>
      <c r="AH1536" s="6"/>
      <c r="AI1536" s="6"/>
      <c r="AJ1536" s="6"/>
      <c r="AK1536" s="6"/>
      <c r="AL1536" s="6"/>
      <c r="AM1536" s="6"/>
      <c r="AN1536" s="6"/>
      <c r="AO1536" s="6"/>
      <c r="AP1536" s="6"/>
      <c r="AQ1536" s="6"/>
      <c r="AR1536" s="6"/>
      <c r="AS1536" s="6"/>
      <c r="AT1536" s="6"/>
      <c r="AU1536" s="6"/>
      <c r="AV1536" s="6"/>
      <c r="AW1536" s="6"/>
      <c r="AX1536" s="6"/>
      <c r="AY1536" s="6"/>
      <c r="AZ1536" s="6"/>
      <c r="BA1536" s="6"/>
      <c r="BB1536" s="6"/>
      <c r="BC1536" s="6"/>
      <c r="BD1536" s="6"/>
      <c r="BE1536" s="6"/>
      <c r="BF1536" s="6"/>
      <c r="BG1536" s="6"/>
      <c r="BH1536" s="6"/>
      <c r="BI1536" s="6"/>
      <c r="BJ1536" s="6"/>
      <c r="BK1536" s="6"/>
      <c r="BL1536" s="6"/>
      <c r="BM1536" s="6"/>
      <c r="BN1536" s="6"/>
      <c r="BO1536" s="6"/>
      <c r="BP1536" s="6"/>
      <c r="BQ1536" s="6"/>
      <c r="BR1536" s="6"/>
      <c r="BS1536" s="6"/>
      <c r="BT1536" s="6"/>
      <c r="BU1536" s="6"/>
      <c r="BV1536" s="6"/>
      <c r="BW1536" s="6"/>
    </row>
    <row r="1537" spans="1:75" s="9" customFormat="1" ht="14.25" x14ac:dyDescent="0.2">
      <c r="A1537" s="10"/>
      <c r="B1537" s="8"/>
      <c r="R1537" s="62"/>
      <c r="S1537" s="6"/>
      <c r="T1537" s="6"/>
      <c r="U1537" s="6"/>
      <c r="V1537" s="6"/>
      <c r="W1537" s="6"/>
      <c r="X1537" s="6"/>
      <c r="Y1537" s="6"/>
      <c r="Z1537" s="6"/>
      <c r="AA1537" s="6"/>
      <c r="AB1537" s="6"/>
      <c r="AC1537" s="6"/>
      <c r="AD1537" s="6"/>
      <c r="AE1537" s="6"/>
      <c r="AF1537" s="6"/>
      <c r="AG1537" s="6"/>
      <c r="AH1537" s="6"/>
      <c r="AI1537" s="6"/>
      <c r="AJ1537" s="6"/>
      <c r="AK1537" s="6"/>
      <c r="AL1537" s="6"/>
      <c r="AM1537" s="6"/>
      <c r="AN1537" s="6"/>
      <c r="AO1537" s="6"/>
      <c r="AP1537" s="6"/>
      <c r="AQ1537" s="6"/>
      <c r="AR1537" s="6"/>
      <c r="AS1537" s="6"/>
      <c r="AT1537" s="6"/>
      <c r="AU1537" s="6"/>
      <c r="AV1537" s="6"/>
      <c r="AW1537" s="6"/>
      <c r="AX1537" s="6"/>
      <c r="AY1537" s="6"/>
      <c r="AZ1537" s="6"/>
      <c r="BA1537" s="6"/>
      <c r="BB1537" s="6"/>
      <c r="BC1537" s="6"/>
      <c r="BD1537" s="6"/>
      <c r="BE1537" s="6"/>
      <c r="BF1537" s="6"/>
      <c r="BG1537" s="6"/>
      <c r="BH1537" s="6"/>
      <c r="BI1537" s="6"/>
      <c r="BJ1537" s="6"/>
      <c r="BK1537" s="6"/>
      <c r="BL1537" s="6"/>
      <c r="BM1537" s="6"/>
      <c r="BN1537" s="6"/>
      <c r="BO1537" s="6"/>
      <c r="BP1537" s="6"/>
      <c r="BQ1537" s="6"/>
      <c r="BR1537" s="6"/>
      <c r="BS1537" s="6"/>
      <c r="BT1537" s="6"/>
      <c r="BU1537" s="6"/>
      <c r="BV1537" s="6"/>
      <c r="BW1537" s="6"/>
    </row>
    <row r="1538" spans="1:75" s="9" customFormat="1" ht="14.25" x14ac:dyDescent="0.2">
      <c r="A1538" s="10"/>
      <c r="B1538" s="8"/>
      <c r="R1538" s="62"/>
      <c r="S1538" s="6"/>
      <c r="T1538" s="6"/>
      <c r="U1538" s="6"/>
      <c r="V1538" s="6"/>
      <c r="W1538" s="6"/>
      <c r="X1538" s="6"/>
      <c r="Y1538" s="6"/>
      <c r="Z1538" s="6"/>
      <c r="AA1538" s="6"/>
      <c r="AB1538" s="6"/>
      <c r="AC1538" s="6"/>
      <c r="AD1538" s="6"/>
      <c r="AE1538" s="6"/>
      <c r="AF1538" s="6"/>
      <c r="AG1538" s="6"/>
      <c r="AH1538" s="6"/>
      <c r="AI1538" s="6"/>
      <c r="AJ1538" s="6"/>
      <c r="AK1538" s="6"/>
      <c r="AL1538" s="6"/>
      <c r="AM1538" s="6"/>
      <c r="AN1538" s="6"/>
      <c r="AO1538" s="6"/>
      <c r="AP1538" s="6"/>
      <c r="AQ1538" s="6"/>
      <c r="AR1538" s="6"/>
      <c r="AS1538" s="6"/>
      <c r="AT1538" s="6"/>
      <c r="AU1538" s="6"/>
      <c r="AV1538" s="6"/>
      <c r="AW1538" s="6"/>
      <c r="AX1538" s="6"/>
      <c r="AY1538" s="6"/>
      <c r="AZ1538" s="6"/>
      <c r="BA1538" s="6"/>
      <c r="BB1538" s="6"/>
      <c r="BC1538" s="6"/>
      <c r="BD1538" s="6"/>
      <c r="BE1538" s="6"/>
      <c r="BF1538" s="6"/>
      <c r="BG1538" s="6"/>
      <c r="BH1538" s="6"/>
      <c r="BI1538" s="6"/>
      <c r="BJ1538" s="6"/>
      <c r="BK1538" s="6"/>
      <c r="BL1538" s="6"/>
      <c r="BM1538" s="6"/>
      <c r="BN1538" s="6"/>
      <c r="BO1538" s="6"/>
      <c r="BP1538" s="6"/>
      <c r="BQ1538" s="6"/>
      <c r="BR1538" s="6"/>
      <c r="BS1538" s="6"/>
      <c r="BT1538" s="6"/>
      <c r="BU1538" s="6"/>
      <c r="BV1538" s="6"/>
      <c r="BW1538" s="6"/>
    </row>
    <row r="1539" spans="1:75" s="9" customFormat="1" ht="14.25" x14ac:dyDescent="0.2">
      <c r="A1539" s="10"/>
      <c r="B1539" s="8"/>
      <c r="R1539" s="62"/>
      <c r="S1539" s="6"/>
      <c r="T1539" s="6"/>
      <c r="U1539" s="6"/>
      <c r="V1539" s="6"/>
      <c r="W1539" s="6"/>
      <c r="X1539" s="6"/>
      <c r="Y1539" s="6"/>
      <c r="Z1539" s="6"/>
      <c r="AA1539" s="6"/>
      <c r="AB1539" s="6"/>
      <c r="AC1539" s="6"/>
      <c r="AD1539" s="6"/>
      <c r="AE1539" s="6"/>
      <c r="AF1539" s="6"/>
      <c r="AG1539" s="6"/>
      <c r="AH1539" s="6"/>
      <c r="AI1539" s="6"/>
      <c r="AJ1539" s="6"/>
      <c r="AK1539" s="6"/>
      <c r="AL1539" s="6"/>
      <c r="AM1539" s="6"/>
      <c r="AN1539" s="6"/>
      <c r="AO1539" s="6"/>
      <c r="AP1539" s="6"/>
      <c r="AQ1539" s="6"/>
      <c r="AR1539" s="6"/>
      <c r="AS1539" s="6"/>
      <c r="AT1539" s="6"/>
      <c r="AU1539" s="6"/>
      <c r="AV1539" s="6"/>
      <c r="AW1539" s="6"/>
      <c r="AX1539" s="6"/>
      <c r="AY1539" s="6"/>
      <c r="AZ1539" s="6"/>
      <c r="BA1539" s="6"/>
      <c r="BB1539" s="6"/>
      <c r="BC1539" s="6"/>
      <c r="BD1539" s="6"/>
      <c r="BE1539" s="6"/>
      <c r="BF1539" s="6"/>
      <c r="BG1539" s="6"/>
      <c r="BH1539" s="6"/>
      <c r="BI1539" s="6"/>
      <c r="BJ1539" s="6"/>
      <c r="BK1539" s="6"/>
      <c r="BL1539" s="6"/>
      <c r="BM1539" s="6"/>
      <c r="BN1539" s="6"/>
      <c r="BO1539" s="6"/>
      <c r="BP1539" s="6"/>
      <c r="BQ1539" s="6"/>
      <c r="BR1539" s="6"/>
      <c r="BS1539" s="6"/>
      <c r="BT1539" s="6"/>
      <c r="BU1539" s="6"/>
      <c r="BV1539" s="6"/>
      <c r="BW1539" s="6"/>
    </row>
    <row r="1540" spans="1:75" s="9" customFormat="1" ht="14.25" x14ac:dyDescent="0.2">
      <c r="A1540" s="10"/>
      <c r="B1540" s="8"/>
      <c r="R1540" s="62"/>
      <c r="S1540" s="6"/>
      <c r="T1540" s="6"/>
      <c r="U1540" s="6"/>
      <c r="V1540" s="6"/>
      <c r="W1540" s="6"/>
      <c r="X1540" s="6"/>
      <c r="Y1540" s="6"/>
      <c r="Z1540" s="6"/>
      <c r="AA1540" s="6"/>
      <c r="AB1540" s="6"/>
      <c r="AC1540" s="6"/>
      <c r="AD1540" s="6"/>
      <c r="AE1540" s="6"/>
      <c r="AF1540" s="6"/>
      <c r="AG1540" s="6"/>
      <c r="AH1540" s="6"/>
      <c r="AI1540" s="6"/>
      <c r="AJ1540" s="6"/>
      <c r="AK1540" s="6"/>
      <c r="AL1540" s="6"/>
      <c r="AM1540" s="6"/>
      <c r="AN1540" s="6"/>
      <c r="AO1540" s="6"/>
      <c r="AP1540" s="6"/>
      <c r="AQ1540" s="6"/>
      <c r="AR1540" s="6"/>
      <c r="AS1540" s="6"/>
      <c r="AT1540" s="6"/>
      <c r="AU1540" s="6"/>
      <c r="AV1540" s="6"/>
      <c r="AW1540" s="6"/>
      <c r="AX1540" s="6"/>
      <c r="AY1540" s="6"/>
      <c r="AZ1540" s="6"/>
      <c r="BA1540" s="6"/>
      <c r="BB1540" s="6"/>
      <c r="BC1540" s="6"/>
      <c r="BD1540" s="6"/>
      <c r="BE1540" s="6"/>
      <c r="BF1540" s="6"/>
      <c r="BG1540" s="6"/>
      <c r="BH1540" s="6"/>
      <c r="BI1540" s="6"/>
      <c r="BJ1540" s="6"/>
      <c r="BK1540" s="6"/>
      <c r="BL1540" s="6"/>
      <c r="BM1540" s="6"/>
      <c r="BN1540" s="6"/>
      <c r="BO1540" s="6"/>
      <c r="BP1540" s="6"/>
      <c r="BQ1540" s="6"/>
      <c r="BR1540" s="6"/>
      <c r="BS1540" s="6"/>
      <c r="BT1540" s="6"/>
      <c r="BU1540" s="6"/>
      <c r="BV1540" s="6"/>
      <c r="BW1540" s="6"/>
    </row>
    <row r="1541" spans="1:75" s="9" customFormat="1" ht="14.25" x14ac:dyDescent="0.2">
      <c r="A1541" s="10"/>
      <c r="B1541" s="8"/>
      <c r="R1541" s="62"/>
      <c r="S1541" s="6"/>
      <c r="T1541" s="6"/>
      <c r="U1541" s="6"/>
      <c r="V1541" s="6"/>
      <c r="W1541" s="6"/>
      <c r="X1541" s="6"/>
      <c r="Y1541" s="6"/>
      <c r="Z1541" s="6"/>
      <c r="AA1541" s="6"/>
      <c r="AB1541" s="6"/>
      <c r="AC1541" s="6"/>
      <c r="AD1541" s="6"/>
      <c r="AE1541" s="6"/>
      <c r="AF1541" s="6"/>
      <c r="AG1541" s="6"/>
      <c r="AH1541" s="6"/>
      <c r="AI1541" s="6"/>
      <c r="AJ1541" s="6"/>
      <c r="AK1541" s="6"/>
      <c r="AL1541" s="6"/>
      <c r="AM1541" s="6"/>
      <c r="AN1541" s="6"/>
      <c r="AO1541" s="6"/>
      <c r="AP1541" s="6"/>
      <c r="AQ1541" s="6"/>
      <c r="AR1541" s="6"/>
      <c r="AS1541" s="6"/>
      <c r="AT1541" s="6"/>
      <c r="AU1541" s="6"/>
      <c r="AV1541" s="6"/>
      <c r="AW1541" s="6"/>
      <c r="AX1541" s="6"/>
      <c r="AY1541" s="6"/>
      <c r="AZ1541" s="6"/>
      <c r="BA1541" s="6"/>
      <c r="BB1541" s="6"/>
      <c r="BC1541" s="6"/>
      <c r="BD1541" s="6"/>
      <c r="BE1541" s="6"/>
      <c r="BF1541" s="6"/>
      <c r="BG1541" s="6"/>
      <c r="BH1541" s="6"/>
      <c r="BI1541" s="6"/>
      <c r="BJ1541" s="6"/>
      <c r="BK1541" s="6"/>
      <c r="BL1541" s="6"/>
      <c r="BM1541" s="6"/>
      <c r="BN1541" s="6"/>
      <c r="BO1541" s="6"/>
      <c r="BP1541" s="6"/>
      <c r="BQ1541" s="6"/>
      <c r="BR1541" s="6"/>
      <c r="BS1541" s="6"/>
      <c r="BT1541" s="6"/>
      <c r="BU1541" s="6"/>
      <c r="BV1541" s="6"/>
      <c r="BW1541" s="6"/>
    </row>
    <row r="1542" spans="1:75" s="9" customFormat="1" ht="14.25" x14ac:dyDescent="0.2">
      <c r="A1542" s="10"/>
      <c r="B1542" s="8"/>
      <c r="R1542" s="62"/>
      <c r="S1542" s="6"/>
      <c r="T1542" s="6"/>
      <c r="U1542" s="6"/>
      <c r="V1542" s="6"/>
      <c r="W1542" s="6"/>
      <c r="X1542" s="6"/>
      <c r="Y1542" s="6"/>
      <c r="Z1542" s="6"/>
      <c r="AA1542" s="6"/>
      <c r="AB1542" s="6"/>
      <c r="AC1542" s="6"/>
      <c r="AD1542" s="6"/>
      <c r="AE1542" s="6"/>
      <c r="AF1542" s="6"/>
      <c r="AG1542" s="6"/>
      <c r="AH1542" s="6"/>
      <c r="AI1542" s="6"/>
      <c r="AJ1542" s="6"/>
      <c r="AK1542" s="6"/>
      <c r="AL1542" s="6"/>
      <c r="AM1542" s="6"/>
      <c r="AN1542" s="6"/>
      <c r="AO1542" s="6"/>
      <c r="AP1542" s="6"/>
      <c r="AQ1542" s="6"/>
      <c r="AR1542" s="6"/>
      <c r="AS1542" s="6"/>
      <c r="AT1542" s="6"/>
      <c r="AU1542" s="6"/>
      <c r="AV1542" s="6"/>
      <c r="AW1542" s="6"/>
      <c r="AX1542" s="6"/>
      <c r="AY1542" s="6"/>
      <c r="AZ1542" s="6"/>
      <c r="BA1542" s="6"/>
      <c r="BB1542" s="6"/>
      <c r="BC1542" s="6"/>
      <c r="BD1542" s="6"/>
      <c r="BE1542" s="6"/>
      <c r="BF1542" s="6"/>
      <c r="BG1542" s="6"/>
      <c r="BH1542" s="6"/>
      <c r="BI1542" s="6"/>
      <c r="BJ1542" s="6"/>
      <c r="BK1542" s="6"/>
      <c r="BL1542" s="6"/>
      <c r="BM1542" s="6"/>
      <c r="BN1542" s="6"/>
      <c r="BO1542" s="6"/>
      <c r="BP1542" s="6"/>
      <c r="BQ1542" s="6"/>
      <c r="BR1542" s="6"/>
      <c r="BS1542" s="6"/>
      <c r="BT1542" s="6"/>
      <c r="BU1542" s="6"/>
      <c r="BV1542" s="6"/>
      <c r="BW1542" s="6"/>
    </row>
    <row r="1543" spans="1:75" s="9" customFormat="1" ht="14.25" x14ac:dyDescent="0.2">
      <c r="A1543" s="10"/>
      <c r="B1543" s="8"/>
      <c r="R1543" s="62"/>
      <c r="S1543" s="6"/>
      <c r="T1543" s="6"/>
      <c r="U1543" s="6"/>
      <c r="V1543" s="6"/>
      <c r="W1543" s="6"/>
      <c r="X1543" s="6"/>
      <c r="Y1543" s="6"/>
      <c r="Z1543" s="6"/>
      <c r="AA1543" s="6"/>
      <c r="AB1543" s="6"/>
      <c r="AC1543" s="6"/>
      <c r="AD1543" s="6"/>
      <c r="AE1543" s="6"/>
      <c r="AF1543" s="6"/>
      <c r="AG1543" s="6"/>
      <c r="AH1543" s="6"/>
      <c r="AI1543" s="6"/>
      <c r="AJ1543" s="6"/>
      <c r="AK1543" s="6"/>
      <c r="AL1543" s="6"/>
      <c r="AM1543" s="6"/>
      <c r="AN1543" s="6"/>
      <c r="AO1543" s="6"/>
      <c r="AP1543" s="6"/>
      <c r="AQ1543" s="6"/>
      <c r="AR1543" s="6"/>
      <c r="AS1543" s="6"/>
      <c r="AT1543" s="6"/>
      <c r="AU1543" s="6"/>
      <c r="AV1543" s="6"/>
      <c r="AW1543" s="6"/>
      <c r="AX1543" s="6"/>
      <c r="AY1543" s="6"/>
      <c r="AZ1543" s="6"/>
      <c r="BA1543" s="6"/>
      <c r="BB1543" s="6"/>
      <c r="BC1543" s="6"/>
      <c r="BD1543" s="6"/>
      <c r="BE1543" s="6"/>
      <c r="BF1543" s="6"/>
      <c r="BG1543" s="6"/>
      <c r="BH1543" s="6"/>
      <c r="BI1543" s="6"/>
      <c r="BJ1543" s="6"/>
      <c r="BK1543" s="6"/>
      <c r="BL1543" s="6"/>
      <c r="BM1543" s="6"/>
      <c r="BN1543" s="6"/>
      <c r="BO1543" s="6"/>
      <c r="BP1543" s="6"/>
      <c r="BQ1543" s="6"/>
      <c r="BR1543" s="6"/>
      <c r="BS1543" s="6"/>
      <c r="BT1543" s="6"/>
      <c r="BU1543" s="6"/>
      <c r="BV1543" s="6"/>
      <c r="BW1543" s="6"/>
    </row>
    <row r="1544" spans="1:75" s="9" customFormat="1" ht="14.25" x14ac:dyDescent="0.2">
      <c r="A1544" s="10"/>
      <c r="B1544" s="8"/>
      <c r="R1544" s="62"/>
      <c r="S1544" s="6"/>
      <c r="T1544" s="6"/>
      <c r="U1544" s="6"/>
      <c r="V1544" s="6"/>
      <c r="W1544" s="6"/>
      <c r="X1544" s="6"/>
      <c r="Y1544" s="6"/>
      <c r="Z1544" s="6"/>
      <c r="AA1544" s="6"/>
      <c r="AB1544" s="6"/>
      <c r="AC1544" s="6"/>
      <c r="AD1544" s="6"/>
      <c r="AE1544" s="6"/>
      <c r="AF1544" s="6"/>
      <c r="AG1544" s="6"/>
      <c r="AH1544" s="6"/>
      <c r="AI1544" s="6"/>
      <c r="AJ1544" s="6"/>
      <c r="AK1544" s="6"/>
      <c r="AL1544" s="6"/>
      <c r="AM1544" s="6"/>
      <c r="AN1544" s="6"/>
      <c r="AO1544" s="6"/>
      <c r="AP1544" s="6"/>
      <c r="AQ1544" s="6"/>
      <c r="AR1544" s="6"/>
      <c r="AS1544" s="6"/>
      <c r="AT1544" s="6"/>
      <c r="AU1544" s="6"/>
      <c r="AV1544" s="6"/>
      <c r="AW1544" s="6"/>
      <c r="AX1544" s="6"/>
      <c r="AY1544" s="6"/>
      <c r="AZ1544" s="6"/>
      <c r="BA1544" s="6"/>
      <c r="BB1544" s="6"/>
      <c r="BC1544" s="6"/>
      <c r="BD1544" s="6"/>
      <c r="BE1544" s="6"/>
      <c r="BF1544" s="6"/>
      <c r="BG1544" s="6"/>
      <c r="BH1544" s="6"/>
      <c r="BI1544" s="6"/>
      <c r="BJ1544" s="6"/>
      <c r="BK1544" s="6"/>
      <c r="BL1544" s="6"/>
      <c r="BM1544" s="6"/>
      <c r="BN1544" s="6"/>
      <c r="BO1544" s="6"/>
      <c r="BP1544" s="6"/>
      <c r="BQ1544" s="6"/>
      <c r="BR1544" s="6"/>
      <c r="BS1544" s="6"/>
      <c r="BT1544" s="6"/>
      <c r="BU1544" s="6"/>
      <c r="BV1544" s="6"/>
      <c r="BW1544" s="6"/>
    </row>
    <row r="1545" spans="1:75" s="9" customFormat="1" ht="14.25" x14ac:dyDescent="0.2">
      <c r="A1545" s="10"/>
      <c r="B1545" s="8"/>
      <c r="R1545" s="62"/>
      <c r="S1545" s="6"/>
      <c r="T1545" s="6"/>
      <c r="U1545" s="6"/>
      <c r="V1545" s="6"/>
      <c r="W1545" s="6"/>
      <c r="X1545" s="6"/>
      <c r="Y1545" s="6"/>
      <c r="Z1545" s="6"/>
      <c r="AA1545" s="6"/>
      <c r="AB1545" s="6"/>
      <c r="AC1545" s="6"/>
      <c r="AD1545" s="6"/>
      <c r="AE1545" s="6"/>
      <c r="AF1545" s="6"/>
      <c r="AG1545" s="6"/>
      <c r="AH1545" s="6"/>
      <c r="AI1545" s="6"/>
      <c r="AJ1545" s="6"/>
      <c r="AK1545" s="6"/>
      <c r="AL1545" s="6"/>
      <c r="AM1545" s="6"/>
      <c r="AN1545" s="6"/>
      <c r="AO1545" s="6"/>
      <c r="AP1545" s="6"/>
      <c r="AQ1545" s="6"/>
      <c r="AR1545" s="6"/>
      <c r="AS1545" s="6"/>
      <c r="AT1545" s="6"/>
      <c r="AU1545" s="6"/>
      <c r="AV1545" s="6"/>
      <c r="AW1545" s="6"/>
      <c r="AX1545" s="6"/>
      <c r="AY1545" s="6"/>
      <c r="AZ1545" s="6"/>
      <c r="BA1545" s="6"/>
      <c r="BB1545" s="6"/>
      <c r="BC1545" s="6"/>
      <c r="BD1545" s="6"/>
      <c r="BE1545" s="6"/>
      <c r="BF1545" s="6"/>
      <c r="BG1545" s="6"/>
      <c r="BH1545" s="6"/>
      <c r="BI1545" s="6"/>
      <c r="BJ1545" s="6"/>
      <c r="BK1545" s="6"/>
      <c r="BL1545" s="6"/>
      <c r="BM1545" s="6"/>
      <c r="BN1545" s="6"/>
      <c r="BO1545" s="6"/>
      <c r="BP1545" s="6"/>
      <c r="BQ1545" s="6"/>
      <c r="BR1545" s="6"/>
      <c r="BS1545" s="6"/>
      <c r="BT1545" s="6"/>
      <c r="BU1545" s="6"/>
      <c r="BV1545" s="6"/>
      <c r="BW1545" s="6"/>
    </row>
    <row r="1546" spans="1:75" s="9" customFormat="1" ht="14.25" x14ac:dyDescent="0.2">
      <c r="A1546" s="10"/>
      <c r="B1546" s="8"/>
      <c r="R1546" s="62"/>
      <c r="S1546" s="6"/>
      <c r="T1546" s="6"/>
      <c r="U1546" s="6"/>
      <c r="V1546" s="6"/>
      <c r="W1546" s="6"/>
      <c r="X1546" s="6"/>
      <c r="Y1546" s="6"/>
      <c r="Z1546" s="6"/>
      <c r="AA1546" s="6"/>
      <c r="AB1546" s="6"/>
      <c r="AC1546" s="6"/>
      <c r="AD1546" s="6"/>
      <c r="AE1546" s="6"/>
      <c r="AF1546" s="6"/>
      <c r="AG1546" s="6"/>
      <c r="AH1546" s="6"/>
      <c r="AI1546" s="6"/>
      <c r="AJ1546" s="6"/>
      <c r="AK1546" s="6"/>
      <c r="AL1546" s="6"/>
      <c r="AM1546" s="6"/>
      <c r="AN1546" s="6"/>
      <c r="AO1546" s="6"/>
      <c r="AP1546" s="6"/>
      <c r="AQ1546" s="6"/>
      <c r="AR1546" s="6"/>
      <c r="AS1546" s="6"/>
      <c r="AT1546" s="6"/>
      <c r="AU1546" s="6"/>
      <c r="AV1546" s="6"/>
      <c r="AW1546" s="6"/>
      <c r="AX1546" s="6"/>
      <c r="AY1546" s="6"/>
      <c r="AZ1546" s="6"/>
      <c r="BA1546" s="6"/>
      <c r="BB1546" s="6"/>
      <c r="BC1546" s="6"/>
      <c r="BD1546" s="6"/>
      <c r="BE1546" s="6"/>
      <c r="BF1546" s="6"/>
      <c r="BG1546" s="6"/>
      <c r="BH1546" s="6"/>
      <c r="BI1546" s="6"/>
      <c r="BJ1546" s="6"/>
      <c r="BK1546" s="6"/>
      <c r="BL1546" s="6"/>
      <c r="BM1546" s="6"/>
      <c r="BN1546" s="6"/>
      <c r="BO1546" s="6"/>
      <c r="BP1546" s="6"/>
      <c r="BQ1546" s="6"/>
      <c r="BR1546" s="6"/>
      <c r="BS1546" s="6"/>
      <c r="BT1546" s="6"/>
      <c r="BU1546" s="6"/>
      <c r="BV1546" s="6"/>
      <c r="BW1546" s="6"/>
    </row>
    <row r="1547" spans="1:75" s="9" customFormat="1" ht="14.25" x14ac:dyDescent="0.2">
      <c r="A1547" s="10"/>
      <c r="B1547" s="8"/>
      <c r="R1547" s="62"/>
      <c r="S1547" s="6"/>
      <c r="T1547" s="6"/>
      <c r="U1547" s="6"/>
      <c r="V1547" s="6"/>
      <c r="W1547" s="6"/>
      <c r="X1547" s="6"/>
      <c r="Y1547" s="6"/>
      <c r="Z1547" s="6"/>
      <c r="AA1547" s="6"/>
      <c r="AB1547" s="6"/>
      <c r="AC1547" s="6"/>
      <c r="AD1547" s="6"/>
      <c r="AE1547" s="6"/>
      <c r="AF1547" s="6"/>
      <c r="AG1547" s="6"/>
      <c r="AH1547" s="6"/>
      <c r="AI1547" s="6"/>
      <c r="AJ1547" s="6"/>
      <c r="AK1547" s="6"/>
      <c r="AL1547" s="6"/>
      <c r="AM1547" s="6"/>
      <c r="AN1547" s="6"/>
      <c r="AO1547" s="6"/>
      <c r="AP1547" s="6"/>
      <c r="AQ1547" s="6"/>
      <c r="AR1547" s="6"/>
      <c r="AS1547" s="6"/>
      <c r="AT1547" s="6"/>
      <c r="AU1547" s="6"/>
      <c r="AV1547" s="6"/>
      <c r="AW1547" s="6"/>
      <c r="AX1547" s="6"/>
      <c r="AY1547" s="6"/>
      <c r="AZ1547" s="6"/>
      <c r="BA1547" s="6"/>
      <c r="BB1547" s="6"/>
      <c r="BC1547" s="6"/>
      <c r="BD1547" s="6"/>
      <c r="BE1547" s="6"/>
      <c r="BF1547" s="6"/>
      <c r="BG1547" s="6"/>
      <c r="BH1547" s="6"/>
      <c r="BI1547" s="6"/>
      <c r="BJ1547" s="6"/>
      <c r="BK1547" s="6"/>
      <c r="BL1547" s="6"/>
      <c r="BM1547" s="6"/>
      <c r="BN1547" s="6"/>
      <c r="BO1547" s="6"/>
      <c r="BP1547" s="6"/>
      <c r="BQ1547" s="6"/>
      <c r="BR1547" s="6"/>
      <c r="BS1547" s="6"/>
      <c r="BT1547" s="6"/>
      <c r="BU1547" s="6"/>
      <c r="BV1547" s="6"/>
      <c r="BW1547" s="6"/>
    </row>
    <row r="1548" spans="1:75" s="9" customFormat="1" ht="14.25" x14ac:dyDescent="0.2">
      <c r="A1548" s="10"/>
      <c r="B1548" s="8"/>
      <c r="R1548" s="62"/>
      <c r="S1548" s="6"/>
      <c r="T1548" s="6"/>
      <c r="U1548" s="6"/>
      <c r="V1548" s="6"/>
      <c r="W1548" s="6"/>
      <c r="X1548" s="6"/>
      <c r="Y1548" s="6"/>
      <c r="Z1548" s="6"/>
      <c r="AA1548" s="6"/>
      <c r="AB1548" s="6"/>
      <c r="AC1548" s="6"/>
      <c r="AD1548" s="6"/>
      <c r="AE1548" s="6"/>
      <c r="AF1548" s="6"/>
      <c r="AG1548" s="6"/>
      <c r="AH1548" s="6"/>
      <c r="AI1548" s="6"/>
      <c r="AJ1548" s="6"/>
      <c r="AK1548" s="6"/>
      <c r="AL1548" s="6"/>
      <c r="AM1548" s="6"/>
      <c r="AN1548" s="6"/>
      <c r="AO1548" s="6"/>
      <c r="AP1548" s="6"/>
      <c r="AQ1548" s="6"/>
      <c r="AR1548" s="6"/>
      <c r="AS1548" s="6"/>
      <c r="AT1548" s="6"/>
      <c r="AU1548" s="6"/>
      <c r="AV1548" s="6"/>
      <c r="AW1548" s="6"/>
      <c r="AX1548" s="6"/>
      <c r="AY1548" s="6"/>
      <c r="AZ1548" s="6"/>
      <c r="BA1548" s="6"/>
      <c r="BB1548" s="6"/>
      <c r="BC1548" s="6"/>
      <c r="BD1548" s="6"/>
      <c r="BE1548" s="6"/>
      <c r="BF1548" s="6"/>
      <c r="BG1548" s="6"/>
      <c r="BH1548" s="6"/>
      <c r="BI1548" s="6"/>
      <c r="BJ1548" s="6"/>
      <c r="BK1548" s="6"/>
      <c r="BL1548" s="6"/>
      <c r="BM1548" s="6"/>
      <c r="BN1548" s="6"/>
      <c r="BO1548" s="6"/>
      <c r="BP1548" s="6"/>
      <c r="BQ1548" s="6"/>
      <c r="BR1548" s="6"/>
      <c r="BS1548" s="6"/>
      <c r="BT1548" s="6"/>
      <c r="BU1548" s="6"/>
      <c r="BV1548" s="6"/>
      <c r="BW1548" s="6"/>
    </row>
    <row r="1549" spans="1:75" s="9" customFormat="1" ht="14.25" x14ac:dyDescent="0.2">
      <c r="A1549" s="10"/>
      <c r="B1549" s="8"/>
      <c r="R1549" s="62"/>
      <c r="S1549" s="6"/>
      <c r="T1549" s="6"/>
      <c r="U1549" s="6"/>
      <c r="V1549" s="6"/>
      <c r="W1549" s="6"/>
      <c r="X1549" s="6"/>
      <c r="Y1549" s="6"/>
      <c r="Z1549" s="6"/>
      <c r="AA1549" s="6"/>
      <c r="AB1549" s="6"/>
      <c r="AC1549" s="6"/>
      <c r="AD1549" s="6"/>
      <c r="AE1549" s="6"/>
      <c r="AF1549" s="6"/>
      <c r="AG1549" s="6"/>
      <c r="AH1549" s="6"/>
      <c r="AI1549" s="6"/>
      <c r="AJ1549" s="6"/>
      <c r="AK1549" s="6"/>
      <c r="AL1549" s="6"/>
      <c r="AM1549" s="6"/>
      <c r="AN1549" s="6"/>
      <c r="AO1549" s="6"/>
      <c r="AP1549" s="6"/>
      <c r="AQ1549" s="6"/>
      <c r="AR1549" s="6"/>
      <c r="AS1549" s="6"/>
      <c r="AT1549" s="6"/>
      <c r="AU1549" s="6"/>
      <c r="AV1549" s="6"/>
      <c r="AW1549" s="6"/>
      <c r="AX1549" s="6"/>
      <c r="AY1549" s="6"/>
      <c r="AZ1549" s="6"/>
      <c r="BA1549" s="6"/>
      <c r="BB1549" s="6"/>
      <c r="BC1549" s="6"/>
      <c r="BD1549" s="6"/>
      <c r="BE1549" s="6"/>
      <c r="BF1549" s="6"/>
      <c r="BG1549" s="6"/>
      <c r="BH1549" s="6"/>
      <c r="BI1549" s="6"/>
      <c r="BJ1549" s="6"/>
      <c r="BK1549" s="6"/>
      <c r="BL1549" s="6"/>
      <c r="BM1549" s="6"/>
      <c r="BN1549" s="6"/>
      <c r="BO1549" s="6"/>
      <c r="BP1549" s="6"/>
      <c r="BQ1549" s="6"/>
      <c r="BR1549" s="6"/>
      <c r="BS1549" s="6"/>
      <c r="BT1549" s="6"/>
      <c r="BU1549" s="6"/>
      <c r="BV1549" s="6"/>
      <c r="BW1549" s="6"/>
    </row>
    <row r="1550" spans="1:75" s="9" customFormat="1" ht="14.25" x14ac:dyDescent="0.2">
      <c r="A1550" s="10"/>
      <c r="B1550" s="8"/>
      <c r="R1550" s="62"/>
      <c r="S1550" s="6"/>
      <c r="T1550" s="6"/>
      <c r="U1550" s="6"/>
      <c r="V1550" s="6"/>
      <c r="W1550" s="6"/>
      <c r="X1550" s="6"/>
      <c r="Y1550" s="6"/>
      <c r="Z1550" s="6"/>
      <c r="AA1550" s="6"/>
      <c r="AB1550" s="6"/>
      <c r="AC1550" s="6"/>
      <c r="AD1550" s="6"/>
      <c r="AE1550" s="6"/>
      <c r="AF1550" s="6"/>
      <c r="AG1550" s="6"/>
      <c r="AH1550" s="6"/>
      <c r="AI1550" s="6"/>
      <c r="AJ1550" s="6"/>
      <c r="AK1550" s="6"/>
      <c r="AL1550" s="6"/>
      <c r="AM1550" s="6"/>
      <c r="AN1550" s="6"/>
      <c r="AO1550" s="6"/>
      <c r="AP1550" s="6"/>
      <c r="AQ1550" s="6"/>
      <c r="AR1550" s="6"/>
      <c r="AS1550" s="6"/>
      <c r="AT1550" s="6"/>
      <c r="AU1550" s="6"/>
      <c r="AV1550" s="6"/>
      <c r="AW1550" s="6"/>
      <c r="AX1550" s="6"/>
      <c r="AY1550" s="6"/>
      <c r="AZ1550" s="6"/>
      <c r="BA1550" s="6"/>
      <c r="BB1550" s="6"/>
      <c r="BC1550" s="6"/>
      <c r="BD1550" s="6"/>
      <c r="BE1550" s="6"/>
      <c r="BF1550" s="6"/>
      <c r="BG1550" s="6"/>
      <c r="BH1550" s="6"/>
      <c r="BI1550" s="6"/>
      <c r="BJ1550" s="6"/>
      <c r="BK1550" s="6"/>
      <c r="BL1550" s="6"/>
      <c r="BM1550" s="6"/>
      <c r="BN1550" s="6"/>
      <c r="BO1550" s="6"/>
      <c r="BP1550" s="6"/>
      <c r="BQ1550" s="6"/>
      <c r="BR1550" s="6"/>
      <c r="BS1550" s="6"/>
      <c r="BT1550" s="6"/>
      <c r="BU1550" s="6"/>
      <c r="BV1550" s="6"/>
      <c r="BW1550" s="6"/>
    </row>
    <row r="1551" spans="1:75" s="9" customFormat="1" ht="14.25" x14ac:dyDescent="0.2">
      <c r="A1551" s="10"/>
      <c r="B1551" s="8"/>
      <c r="R1551" s="62"/>
      <c r="S1551" s="6"/>
      <c r="T1551" s="6"/>
      <c r="U1551" s="6"/>
      <c r="V1551" s="6"/>
      <c r="W1551" s="6"/>
      <c r="X1551" s="6"/>
      <c r="Y1551" s="6"/>
      <c r="Z1551" s="6"/>
      <c r="AA1551" s="6"/>
      <c r="AB1551" s="6"/>
      <c r="AC1551" s="6"/>
      <c r="AD1551" s="6"/>
      <c r="AE1551" s="6"/>
      <c r="AF1551" s="6"/>
      <c r="AG1551" s="6"/>
      <c r="AH1551" s="6"/>
      <c r="AI1551" s="6"/>
      <c r="AJ1551" s="6"/>
      <c r="AK1551" s="6"/>
      <c r="AL1551" s="6"/>
      <c r="AM1551" s="6"/>
      <c r="AN1551" s="6"/>
      <c r="AO1551" s="6"/>
      <c r="AP1551" s="6"/>
      <c r="AQ1551" s="6"/>
      <c r="AR1551" s="6"/>
      <c r="AS1551" s="6"/>
      <c r="AT1551" s="6"/>
      <c r="AU1551" s="6"/>
      <c r="AV1551" s="6"/>
      <c r="AW1551" s="6"/>
      <c r="AX1551" s="6"/>
      <c r="AY1551" s="6"/>
      <c r="AZ1551" s="6"/>
      <c r="BA1551" s="6"/>
      <c r="BB1551" s="6"/>
      <c r="BC1551" s="6"/>
      <c r="BD1551" s="6"/>
      <c r="BE1551" s="6"/>
      <c r="BF1551" s="6"/>
      <c r="BG1551" s="6"/>
      <c r="BH1551" s="6"/>
      <c r="BI1551" s="6"/>
      <c r="BJ1551" s="6"/>
      <c r="BK1551" s="6"/>
      <c r="BL1551" s="6"/>
      <c r="BM1551" s="6"/>
      <c r="BN1551" s="6"/>
      <c r="BO1551" s="6"/>
      <c r="BP1551" s="6"/>
      <c r="BQ1551" s="6"/>
      <c r="BR1551" s="6"/>
      <c r="BS1551" s="6"/>
      <c r="BT1551" s="6"/>
      <c r="BU1551" s="6"/>
      <c r="BV1551" s="6"/>
      <c r="BW1551" s="6"/>
    </row>
    <row r="1552" spans="1:75" s="9" customFormat="1" ht="14.25" x14ac:dyDescent="0.2">
      <c r="A1552" s="10"/>
      <c r="B1552" s="8"/>
      <c r="R1552" s="62"/>
      <c r="S1552" s="6"/>
      <c r="T1552" s="6"/>
      <c r="U1552" s="6"/>
      <c r="V1552" s="6"/>
      <c r="W1552" s="6"/>
      <c r="X1552" s="6"/>
      <c r="Y1552" s="6"/>
      <c r="Z1552" s="6"/>
      <c r="AA1552" s="6"/>
      <c r="AB1552" s="6"/>
      <c r="AC1552" s="6"/>
      <c r="AD1552" s="6"/>
      <c r="AE1552" s="6"/>
      <c r="AF1552" s="6"/>
      <c r="AG1552" s="6"/>
      <c r="AH1552" s="6"/>
      <c r="AI1552" s="6"/>
      <c r="AJ1552" s="6"/>
      <c r="AK1552" s="6"/>
      <c r="AL1552" s="6"/>
      <c r="AM1552" s="6"/>
      <c r="AN1552" s="6"/>
      <c r="AO1552" s="6"/>
      <c r="AP1552" s="6"/>
      <c r="AQ1552" s="6"/>
      <c r="AR1552" s="6"/>
      <c r="AS1552" s="6"/>
      <c r="AT1552" s="6"/>
      <c r="AU1552" s="6"/>
      <c r="AV1552" s="6"/>
      <c r="AW1552" s="6"/>
      <c r="AX1552" s="6"/>
      <c r="AY1552" s="6"/>
      <c r="AZ1552" s="6"/>
      <c r="BA1552" s="6"/>
      <c r="BB1552" s="6"/>
      <c r="BC1552" s="6"/>
      <c r="BD1552" s="6"/>
      <c r="BE1552" s="6"/>
      <c r="BF1552" s="6"/>
      <c r="BG1552" s="6"/>
      <c r="BH1552" s="6"/>
      <c r="BI1552" s="6"/>
      <c r="BJ1552" s="6"/>
      <c r="BK1552" s="6"/>
      <c r="BL1552" s="6"/>
      <c r="BM1552" s="6"/>
      <c r="BN1552" s="6"/>
      <c r="BO1552" s="6"/>
      <c r="BP1552" s="6"/>
      <c r="BQ1552" s="6"/>
      <c r="BR1552" s="6"/>
      <c r="BS1552" s="6"/>
      <c r="BT1552" s="6"/>
      <c r="BU1552" s="6"/>
      <c r="BV1552" s="6"/>
      <c r="BW1552" s="6"/>
    </row>
    <row r="1553" spans="1:75" s="9" customFormat="1" ht="14.25" x14ac:dyDescent="0.2">
      <c r="A1553" s="10"/>
      <c r="B1553" s="8"/>
      <c r="R1553" s="62"/>
      <c r="S1553" s="6"/>
      <c r="T1553" s="6"/>
      <c r="U1553" s="6"/>
      <c r="V1553" s="6"/>
      <c r="W1553" s="6"/>
      <c r="X1553" s="6"/>
      <c r="Y1553" s="6"/>
      <c r="Z1553" s="6"/>
      <c r="AA1553" s="6"/>
      <c r="AB1553" s="6"/>
      <c r="AC1553" s="6"/>
      <c r="AD1553" s="6"/>
      <c r="AE1553" s="6"/>
      <c r="AF1553" s="6"/>
      <c r="AG1553" s="6"/>
      <c r="AH1553" s="6"/>
      <c r="AI1553" s="6"/>
      <c r="AJ1553" s="6"/>
      <c r="AK1553" s="6"/>
      <c r="AL1553" s="6"/>
      <c r="AM1553" s="6"/>
      <c r="AN1553" s="6"/>
      <c r="AO1553" s="6"/>
      <c r="AP1553" s="6"/>
      <c r="AQ1553" s="6"/>
      <c r="AR1553" s="6"/>
      <c r="AS1553" s="6"/>
      <c r="AT1553" s="6"/>
      <c r="AU1553" s="6"/>
      <c r="AV1553" s="6"/>
      <c r="AW1553" s="6"/>
      <c r="AX1553" s="6"/>
      <c r="AY1553" s="6"/>
      <c r="AZ1553" s="6"/>
      <c r="BA1553" s="6"/>
      <c r="BB1553" s="6"/>
      <c r="BC1553" s="6"/>
      <c r="BD1553" s="6"/>
      <c r="BE1553" s="6"/>
      <c r="BF1553" s="6"/>
      <c r="BG1553" s="6"/>
      <c r="BH1553" s="6"/>
      <c r="BI1553" s="6"/>
      <c r="BJ1553" s="6"/>
      <c r="BK1553" s="6"/>
      <c r="BL1553" s="6"/>
      <c r="BM1553" s="6"/>
      <c r="BN1553" s="6"/>
      <c r="BO1553" s="6"/>
      <c r="BP1553" s="6"/>
      <c r="BQ1553" s="6"/>
      <c r="BR1553" s="6"/>
      <c r="BS1553" s="6"/>
      <c r="BT1553" s="6"/>
      <c r="BU1553" s="6"/>
      <c r="BV1553" s="6"/>
      <c r="BW1553" s="6"/>
    </row>
    <row r="1554" spans="1:75" s="9" customFormat="1" ht="14.25" x14ac:dyDescent="0.2">
      <c r="A1554" s="10"/>
      <c r="B1554" s="8"/>
      <c r="R1554" s="62"/>
      <c r="S1554" s="6"/>
      <c r="T1554" s="6"/>
      <c r="U1554" s="6"/>
      <c r="V1554" s="6"/>
      <c r="W1554" s="6"/>
      <c r="X1554" s="6"/>
      <c r="Y1554" s="6"/>
      <c r="Z1554" s="6"/>
      <c r="AA1554" s="6"/>
      <c r="AB1554" s="6"/>
      <c r="AC1554" s="6"/>
      <c r="AD1554" s="6"/>
      <c r="AE1554" s="6"/>
      <c r="AF1554" s="6"/>
      <c r="AG1554" s="6"/>
      <c r="AH1554" s="6"/>
      <c r="AI1554" s="6"/>
      <c r="AJ1554" s="6"/>
      <c r="AK1554" s="6"/>
      <c r="AL1554" s="6"/>
      <c r="AM1554" s="6"/>
      <c r="AN1554" s="6"/>
      <c r="AO1554" s="6"/>
      <c r="AP1554" s="6"/>
      <c r="AQ1554" s="6"/>
      <c r="AR1554" s="6"/>
      <c r="AS1554" s="6"/>
      <c r="AT1554" s="6"/>
      <c r="AU1554" s="6"/>
      <c r="AV1554" s="6"/>
      <c r="AW1554" s="6"/>
      <c r="AX1554" s="6"/>
      <c r="AY1554" s="6"/>
      <c r="AZ1554" s="6"/>
      <c r="BA1554" s="6"/>
      <c r="BB1554" s="6"/>
      <c r="BC1554" s="6"/>
      <c r="BD1554" s="6"/>
      <c r="BE1554" s="6"/>
      <c r="BF1554" s="6"/>
      <c r="BG1554" s="6"/>
      <c r="BH1554" s="6"/>
      <c r="BI1554" s="6"/>
      <c r="BJ1554" s="6"/>
      <c r="BK1554" s="6"/>
      <c r="BL1554" s="6"/>
      <c r="BM1554" s="6"/>
      <c r="BN1554" s="6"/>
      <c r="BO1554" s="6"/>
      <c r="BP1554" s="6"/>
      <c r="BQ1554" s="6"/>
      <c r="BR1554" s="6"/>
      <c r="BS1554" s="6"/>
      <c r="BT1554" s="6"/>
      <c r="BU1554" s="6"/>
      <c r="BV1554" s="6"/>
      <c r="BW1554" s="6"/>
    </row>
    <row r="1555" spans="1:75" s="9" customFormat="1" ht="14.25" x14ac:dyDescent="0.2">
      <c r="A1555" s="10"/>
      <c r="B1555" s="8"/>
      <c r="R1555" s="62"/>
      <c r="S1555" s="6"/>
      <c r="T1555" s="6"/>
      <c r="U1555" s="6"/>
      <c r="V1555" s="6"/>
      <c r="W1555" s="6"/>
      <c r="X1555" s="6"/>
      <c r="Y1555" s="6"/>
      <c r="Z1555" s="6"/>
      <c r="AA1555" s="6"/>
      <c r="AB1555" s="6"/>
      <c r="AC1555" s="6"/>
      <c r="AD1555" s="6"/>
      <c r="AE1555" s="6"/>
      <c r="AF1555" s="6"/>
      <c r="AG1555" s="6"/>
      <c r="AH1555" s="6"/>
      <c r="AI1555" s="6"/>
      <c r="AJ1555" s="6"/>
      <c r="AK1555" s="6"/>
      <c r="AL1555" s="6"/>
      <c r="AM1555" s="6"/>
      <c r="AN1555" s="6"/>
      <c r="AO1555" s="6"/>
      <c r="AP1555" s="6"/>
      <c r="AQ1555" s="6"/>
      <c r="AR1555" s="6"/>
      <c r="AS1555" s="6"/>
      <c r="AT1555" s="6"/>
      <c r="AU1555" s="6"/>
      <c r="AV1555" s="6"/>
      <c r="AW1555" s="6"/>
      <c r="AX1555" s="6"/>
      <c r="AY1555" s="6"/>
      <c r="AZ1555" s="6"/>
      <c r="BA1555" s="6"/>
      <c r="BB1555" s="6"/>
      <c r="BC1555" s="6"/>
      <c r="BD1555" s="6"/>
      <c r="BE1555" s="6"/>
      <c r="BF1555" s="6"/>
      <c r="BG1555" s="6"/>
      <c r="BH1555" s="6"/>
      <c r="BI1555" s="6"/>
      <c r="BJ1555" s="6"/>
      <c r="BK1555" s="6"/>
      <c r="BL1555" s="6"/>
      <c r="BM1555" s="6"/>
      <c r="BN1555" s="6"/>
      <c r="BO1555" s="6"/>
      <c r="BP1555" s="6"/>
      <c r="BQ1555" s="6"/>
      <c r="BR1555" s="6"/>
      <c r="BS1555" s="6"/>
      <c r="BT1555" s="6"/>
      <c r="BU1555" s="6"/>
      <c r="BV1555" s="6"/>
      <c r="BW1555" s="6"/>
    </row>
    <row r="1556" spans="1:75" s="9" customFormat="1" ht="14.25" x14ac:dyDescent="0.2">
      <c r="A1556" s="10"/>
      <c r="B1556" s="8"/>
      <c r="R1556" s="62"/>
      <c r="S1556" s="6"/>
      <c r="T1556" s="6"/>
      <c r="U1556" s="6"/>
      <c r="V1556" s="6"/>
      <c r="W1556" s="6"/>
      <c r="X1556" s="6"/>
      <c r="Y1556" s="6"/>
      <c r="Z1556" s="6"/>
      <c r="AA1556" s="6"/>
      <c r="AB1556" s="6"/>
      <c r="AC1556" s="6"/>
      <c r="AD1556" s="6"/>
      <c r="AE1556" s="6"/>
      <c r="AF1556" s="6"/>
      <c r="AG1556" s="6"/>
      <c r="AH1556" s="6"/>
      <c r="AI1556" s="6"/>
      <c r="AJ1556" s="6"/>
      <c r="AK1556" s="6"/>
      <c r="AL1556" s="6"/>
      <c r="AM1556" s="6"/>
      <c r="AN1556" s="6"/>
      <c r="AO1556" s="6"/>
      <c r="AP1556" s="6"/>
      <c r="AQ1556" s="6"/>
      <c r="AR1556" s="6"/>
      <c r="AS1556" s="6"/>
      <c r="AT1556" s="6"/>
      <c r="AU1556" s="6"/>
      <c r="AV1556" s="6"/>
      <c r="AW1556" s="6"/>
      <c r="AX1556" s="6"/>
      <c r="AY1556" s="6"/>
      <c r="AZ1556" s="6"/>
      <c r="BA1556" s="6"/>
      <c r="BB1556" s="6"/>
      <c r="BC1556" s="6"/>
      <c r="BD1556" s="6"/>
      <c r="BE1556" s="6"/>
      <c r="BF1556" s="6"/>
      <c r="BG1556" s="6"/>
      <c r="BH1556" s="6"/>
      <c r="BI1556" s="6"/>
      <c r="BJ1556" s="6"/>
      <c r="BK1556" s="6"/>
      <c r="BL1556" s="6"/>
      <c r="BM1556" s="6"/>
      <c r="BN1556" s="6"/>
      <c r="BO1556" s="6"/>
      <c r="BP1556" s="6"/>
      <c r="BQ1556" s="6"/>
      <c r="BR1556" s="6"/>
      <c r="BS1556" s="6"/>
      <c r="BT1556" s="6"/>
      <c r="BU1556" s="6"/>
      <c r="BV1556" s="6"/>
      <c r="BW1556" s="6"/>
    </row>
    <row r="1557" spans="1:75" s="9" customFormat="1" ht="14.25" x14ac:dyDescent="0.2">
      <c r="A1557" s="10"/>
      <c r="B1557" s="8"/>
      <c r="R1557" s="62"/>
      <c r="S1557" s="6"/>
      <c r="T1557" s="6"/>
      <c r="U1557" s="6"/>
      <c r="V1557" s="6"/>
      <c r="W1557" s="6"/>
      <c r="X1557" s="6"/>
      <c r="Y1557" s="6"/>
      <c r="Z1557" s="6"/>
      <c r="AA1557" s="6"/>
      <c r="AB1557" s="6"/>
      <c r="AC1557" s="6"/>
      <c r="AD1557" s="6"/>
      <c r="AE1557" s="6"/>
      <c r="AF1557" s="6"/>
      <c r="AG1557" s="6"/>
      <c r="AH1557" s="6"/>
      <c r="AI1557" s="6"/>
      <c r="AJ1557" s="6"/>
      <c r="AK1557" s="6"/>
      <c r="AL1557" s="6"/>
      <c r="AM1557" s="6"/>
      <c r="AN1557" s="6"/>
      <c r="AO1557" s="6"/>
      <c r="AP1557" s="6"/>
      <c r="AQ1557" s="6"/>
      <c r="AR1557" s="6"/>
      <c r="AS1557" s="6"/>
      <c r="AT1557" s="6"/>
      <c r="AU1557" s="6"/>
      <c r="AV1557" s="6"/>
      <c r="AW1557" s="6"/>
      <c r="AX1557" s="6"/>
      <c r="AY1557" s="6"/>
      <c r="AZ1557" s="6"/>
      <c r="BA1557" s="6"/>
      <c r="BB1557" s="6"/>
      <c r="BC1557" s="6"/>
      <c r="BD1557" s="6"/>
      <c r="BE1557" s="6"/>
      <c r="BF1557" s="6"/>
      <c r="BG1557" s="6"/>
      <c r="BH1557" s="6"/>
      <c r="BI1557" s="6"/>
      <c r="BJ1557" s="6"/>
      <c r="BK1557" s="6"/>
      <c r="BL1557" s="6"/>
      <c r="BM1557" s="6"/>
      <c r="BN1557" s="6"/>
      <c r="BO1557" s="6"/>
      <c r="BP1557" s="6"/>
      <c r="BQ1557" s="6"/>
      <c r="BR1557" s="6"/>
      <c r="BS1557" s="6"/>
      <c r="BT1557" s="6"/>
      <c r="BU1557" s="6"/>
      <c r="BV1557" s="6"/>
      <c r="BW1557" s="6"/>
    </row>
    <row r="1558" spans="1:75" s="9" customFormat="1" ht="14.25" x14ac:dyDescent="0.2">
      <c r="A1558" s="10"/>
      <c r="B1558" s="8"/>
      <c r="R1558" s="62"/>
      <c r="S1558" s="6"/>
      <c r="T1558" s="6"/>
      <c r="U1558" s="6"/>
      <c r="V1558" s="6"/>
      <c r="W1558" s="6"/>
      <c r="X1558" s="6"/>
      <c r="Y1558" s="6"/>
      <c r="Z1558" s="6"/>
      <c r="AA1558" s="6"/>
      <c r="AB1558" s="6"/>
      <c r="AC1558" s="6"/>
      <c r="AD1558" s="6"/>
      <c r="AE1558" s="6"/>
      <c r="AF1558" s="6"/>
      <c r="AG1558" s="6"/>
      <c r="AH1558" s="6"/>
      <c r="AI1558" s="6"/>
      <c r="AJ1558" s="6"/>
      <c r="AK1558" s="6"/>
      <c r="AL1558" s="6"/>
      <c r="AM1558" s="6"/>
      <c r="AN1558" s="6"/>
      <c r="AO1558" s="6"/>
      <c r="AP1558" s="6"/>
      <c r="AQ1558" s="6"/>
      <c r="AR1558" s="6"/>
      <c r="AS1558" s="6"/>
      <c r="AT1558" s="6"/>
      <c r="AU1558" s="6"/>
      <c r="AV1558" s="6"/>
      <c r="AW1558" s="6"/>
      <c r="AX1558" s="6"/>
      <c r="AY1558" s="6"/>
      <c r="AZ1558" s="6"/>
      <c r="BA1558" s="6"/>
      <c r="BB1558" s="6"/>
      <c r="BC1558" s="6"/>
      <c r="BD1558" s="6"/>
      <c r="BE1558" s="6"/>
      <c r="BF1558" s="6"/>
      <c r="BG1558" s="6"/>
      <c r="BH1558" s="6"/>
      <c r="BI1558" s="6"/>
      <c r="BJ1558" s="6"/>
      <c r="BK1558" s="6"/>
      <c r="BL1558" s="6"/>
      <c r="BM1558" s="6"/>
      <c r="BN1558" s="6"/>
      <c r="BO1558" s="6"/>
      <c r="BP1558" s="6"/>
      <c r="BQ1558" s="6"/>
      <c r="BR1558" s="6"/>
      <c r="BS1558" s="6"/>
      <c r="BT1558" s="6"/>
      <c r="BU1558" s="6"/>
      <c r="BV1558" s="6"/>
      <c r="BW1558" s="6"/>
    </row>
    <row r="1559" spans="1:75" s="9" customFormat="1" ht="14.25" x14ac:dyDescent="0.2">
      <c r="A1559" s="10"/>
      <c r="B1559" s="8"/>
      <c r="R1559" s="62"/>
      <c r="S1559" s="6"/>
      <c r="T1559" s="6"/>
      <c r="U1559" s="6"/>
      <c r="V1559" s="6"/>
      <c r="W1559" s="6"/>
      <c r="X1559" s="6"/>
      <c r="Y1559" s="6"/>
      <c r="Z1559" s="6"/>
      <c r="AA1559" s="6"/>
      <c r="AB1559" s="6"/>
      <c r="AC1559" s="6"/>
      <c r="AD1559" s="6"/>
      <c r="AE1559" s="6"/>
      <c r="AF1559" s="6"/>
      <c r="AG1559" s="6"/>
      <c r="AH1559" s="6"/>
      <c r="AI1559" s="6"/>
      <c r="AJ1559" s="6"/>
      <c r="AK1559" s="6"/>
      <c r="AL1559" s="6"/>
      <c r="AM1559" s="6"/>
      <c r="AN1559" s="6"/>
      <c r="AO1559" s="6"/>
      <c r="AP1559" s="6"/>
      <c r="AQ1559" s="6"/>
      <c r="AR1559" s="6"/>
      <c r="AS1559" s="6"/>
      <c r="AT1559" s="6"/>
      <c r="AU1559" s="6"/>
      <c r="AV1559" s="6"/>
      <c r="AW1559" s="6"/>
      <c r="AX1559" s="6"/>
      <c r="AY1559" s="6"/>
      <c r="AZ1559" s="6"/>
      <c r="BA1559" s="6"/>
      <c r="BB1559" s="6"/>
      <c r="BC1559" s="6"/>
      <c r="BD1559" s="6"/>
      <c r="BE1559" s="6"/>
      <c r="BF1559" s="6"/>
      <c r="BG1559" s="6"/>
      <c r="BH1559" s="6"/>
      <c r="BI1559" s="6"/>
      <c r="BJ1559" s="6"/>
      <c r="BK1559" s="6"/>
      <c r="BL1559" s="6"/>
      <c r="BM1559" s="6"/>
      <c r="BN1559" s="6"/>
      <c r="BO1559" s="6"/>
      <c r="BP1559" s="6"/>
      <c r="BQ1559" s="6"/>
      <c r="BR1559" s="6"/>
      <c r="BS1559" s="6"/>
      <c r="BT1559" s="6"/>
      <c r="BU1559" s="6"/>
      <c r="BV1559" s="6"/>
      <c r="BW1559" s="6"/>
    </row>
    <row r="1560" spans="1:75" s="9" customFormat="1" ht="14.25" x14ac:dyDescent="0.2">
      <c r="A1560" s="10"/>
      <c r="B1560" s="8"/>
      <c r="R1560" s="62"/>
      <c r="S1560" s="6"/>
      <c r="T1560" s="6"/>
      <c r="U1560" s="6"/>
      <c r="V1560" s="6"/>
      <c r="W1560" s="6"/>
      <c r="X1560" s="6"/>
      <c r="Y1560" s="6"/>
      <c r="Z1560" s="6"/>
      <c r="AA1560" s="6"/>
      <c r="AB1560" s="6"/>
      <c r="AC1560" s="6"/>
      <c r="AD1560" s="6"/>
      <c r="AE1560" s="6"/>
      <c r="AF1560" s="6"/>
      <c r="AG1560" s="6"/>
      <c r="AH1560" s="6"/>
      <c r="AI1560" s="6"/>
      <c r="AJ1560" s="6"/>
      <c r="AK1560" s="6"/>
      <c r="AL1560" s="6"/>
      <c r="AM1560" s="6"/>
      <c r="AN1560" s="6"/>
      <c r="AO1560" s="6"/>
      <c r="AP1560" s="6"/>
      <c r="AQ1560" s="6"/>
      <c r="AR1560" s="6"/>
      <c r="AS1560" s="6"/>
      <c r="AT1560" s="6"/>
      <c r="AU1560" s="6"/>
      <c r="AV1560" s="6"/>
      <c r="AW1560" s="6"/>
      <c r="AX1560" s="6"/>
      <c r="AY1560" s="6"/>
      <c r="AZ1560" s="6"/>
      <c r="BA1560" s="6"/>
      <c r="BB1560" s="6"/>
      <c r="BC1560" s="6"/>
      <c r="BD1560" s="6"/>
      <c r="BE1560" s="6"/>
      <c r="BF1560" s="6"/>
      <c r="BG1560" s="6"/>
      <c r="BH1560" s="6"/>
      <c r="BI1560" s="6"/>
      <c r="BJ1560" s="6"/>
      <c r="BK1560" s="6"/>
      <c r="BL1560" s="6"/>
      <c r="BM1560" s="6"/>
      <c r="BN1560" s="6"/>
      <c r="BO1560" s="6"/>
      <c r="BP1560" s="6"/>
      <c r="BQ1560" s="6"/>
      <c r="BR1560" s="6"/>
      <c r="BS1560" s="6"/>
      <c r="BT1560" s="6"/>
      <c r="BU1560" s="6"/>
      <c r="BV1560" s="6"/>
      <c r="BW1560" s="6"/>
    </row>
    <row r="1561" spans="1:75" s="9" customFormat="1" ht="14.25" x14ac:dyDescent="0.2">
      <c r="A1561" s="10"/>
      <c r="B1561" s="8"/>
      <c r="R1561" s="62"/>
      <c r="S1561" s="6"/>
      <c r="T1561" s="6"/>
      <c r="U1561" s="6"/>
      <c r="V1561" s="6"/>
      <c r="W1561" s="6"/>
      <c r="X1561" s="6"/>
      <c r="Y1561" s="6"/>
      <c r="Z1561" s="6"/>
      <c r="AA1561" s="6"/>
      <c r="AB1561" s="6"/>
      <c r="AC1561" s="6"/>
      <c r="AD1561" s="6"/>
      <c r="AE1561" s="6"/>
      <c r="AF1561" s="6"/>
      <c r="AG1561" s="6"/>
      <c r="AH1561" s="6"/>
      <c r="AI1561" s="6"/>
      <c r="AJ1561" s="6"/>
      <c r="AK1561" s="6"/>
      <c r="AL1561" s="6"/>
      <c r="AM1561" s="6"/>
      <c r="AN1561" s="6"/>
      <c r="AO1561" s="6"/>
      <c r="AP1561" s="6"/>
      <c r="AQ1561" s="6"/>
      <c r="AR1561" s="6"/>
      <c r="AS1561" s="6"/>
      <c r="AT1561" s="6"/>
      <c r="AU1561" s="6"/>
      <c r="AV1561" s="6"/>
      <c r="AW1561" s="6"/>
      <c r="AX1561" s="6"/>
      <c r="AY1561" s="6"/>
      <c r="AZ1561" s="6"/>
      <c r="BA1561" s="6"/>
      <c r="BB1561" s="6"/>
      <c r="BC1561" s="6"/>
      <c r="BD1561" s="6"/>
      <c r="BE1561" s="6"/>
      <c r="BF1561" s="6"/>
      <c r="BG1561" s="6"/>
      <c r="BH1561" s="6"/>
      <c r="BI1561" s="6"/>
      <c r="BJ1561" s="6"/>
      <c r="BK1561" s="6"/>
      <c r="BL1561" s="6"/>
      <c r="BM1561" s="6"/>
      <c r="BN1561" s="6"/>
      <c r="BO1561" s="6"/>
      <c r="BP1561" s="6"/>
      <c r="BQ1561" s="6"/>
      <c r="BR1561" s="6"/>
      <c r="BS1561" s="6"/>
      <c r="BT1561" s="6"/>
      <c r="BU1561" s="6"/>
      <c r="BV1561" s="6"/>
      <c r="BW1561" s="6"/>
    </row>
    <row r="1562" spans="1:75" s="9" customFormat="1" ht="14.25" x14ac:dyDescent="0.2">
      <c r="A1562" s="10"/>
      <c r="B1562" s="8"/>
      <c r="R1562" s="62"/>
      <c r="S1562" s="6"/>
      <c r="T1562" s="6"/>
      <c r="U1562" s="6"/>
      <c r="V1562" s="6"/>
      <c r="W1562" s="6"/>
      <c r="X1562" s="6"/>
      <c r="Y1562" s="6"/>
      <c r="Z1562" s="6"/>
      <c r="AA1562" s="6"/>
      <c r="AB1562" s="6"/>
      <c r="AC1562" s="6"/>
      <c r="AD1562" s="6"/>
      <c r="AE1562" s="6"/>
      <c r="AF1562" s="6"/>
      <c r="AG1562" s="6"/>
      <c r="AH1562" s="6"/>
      <c r="AI1562" s="6"/>
      <c r="AJ1562" s="6"/>
      <c r="AK1562" s="6"/>
      <c r="AL1562" s="6"/>
      <c r="AM1562" s="6"/>
      <c r="AN1562" s="6"/>
      <c r="AO1562" s="6"/>
      <c r="AP1562" s="6"/>
      <c r="AQ1562" s="6"/>
      <c r="AR1562" s="6"/>
      <c r="AS1562" s="6"/>
      <c r="AT1562" s="6"/>
      <c r="AU1562" s="6"/>
      <c r="AV1562" s="6"/>
      <c r="AW1562" s="6"/>
      <c r="AX1562" s="6"/>
      <c r="AY1562" s="6"/>
      <c r="AZ1562" s="6"/>
      <c r="BA1562" s="6"/>
      <c r="BB1562" s="6"/>
      <c r="BC1562" s="6"/>
      <c r="BD1562" s="6"/>
      <c r="BE1562" s="6"/>
      <c r="BF1562" s="6"/>
      <c r="BG1562" s="6"/>
      <c r="BH1562" s="6"/>
      <c r="BI1562" s="6"/>
      <c r="BJ1562" s="6"/>
      <c r="BK1562" s="6"/>
      <c r="BL1562" s="6"/>
      <c r="BM1562" s="6"/>
      <c r="BN1562" s="6"/>
      <c r="BO1562" s="6"/>
      <c r="BP1562" s="6"/>
      <c r="BQ1562" s="6"/>
      <c r="BR1562" s="6"/>
      <c r="BS1562" s="6"/>
      <c r="BT1562" s="6"/>
      <c r="BU1562" s="6"/>
      <c r="BV1562" s="6"/>
      <c r="BW1562" s="6"/>
    </row>
    <row r="1563" spans="1:75" s="9" customFormat="1" ht="14.25" x14ac:dyDescent="0.2">
      <c r="A1563" s="10"/>
      <c r="B1563" s="8"/>
      <c r="R1563" s="62"/>
      <c r="S1563" s="6"/>
      <c r="T1563" s="6"/>
      <c r="U1563" s="6"/>
      <c r="V1563" s="6"/>
      <c r="W1563" s="6"/>
      <c r="X1563" s="6"/>
      <c r="Y1563" s="6"/>
      <c r="Z1563" s="6"/>
      <c r="AA1563" s="6"/>
      <c r="AB1563" s="6"/>
      <c r="AC1563" s="6"/>
      <c r="AD1563" s="6"/>
      <c r="AE1563" s="6"/>
      <c r="AF1563" s="6"/>
      <c r="AG1563" s="6"/>
      <c r="AH1563" s="6"/>
      <c r="AI1563" s="6"/>
      <c r="AJ1563" s="6"/>
      <c r="AK1563" s="6"/>
      <c r="AL1563" s="6"/>
      <c r="AM1563" s="6"/>
      <c r="AN1563" s="6"/>
      <c r="AO1563" s="6"/>
      <c r="AP1563" s="6"/>
      <c r="AQ1563" s="6"/>
      <c r="AR1563" s="6"/>
      <c r="AS1563" s="6"/>
      <c r="AT1563" s="6"/>
      <c r="AU1563" s="6"/>
      <c r="AV1563" s="6"/>
      <c r="AW1563" s="6"/>
      <c r="AX1563" s="6"/>
      <c r="AY1563" s="6"/>
      <c r="AZ1563" s="6"/>
      <c r="BA1563" s="6"/>
      <c r="BB1563" s="6"/>
      <c r="BC1563" s="6"/>
      <c r="BD1563" s="6"/>
      <c r="BE1563" s="6"/>
      <c r="BF1563" s="6"/>
      <c r="BG1563" s="6"/>
      <c r="BH1563" s="6"/>
      <c r="BI1563" s="6"/>
      <c r="BJ1563" s="6"/>
      <c r="BK1563" s="6"/>
      <c r="BL1563" s="6"/>
      <c r="BM1563" s="6"/>
      <c r="BN1563" s="6"/>
      <c r="BO1563" s="6"/>
      <c r="BP1563" s="6"/>
      <c r="BQ1563" s="6"/>
      <c r="BR1563" s="6"/>
      <c r="BS1563" s="6"/>
      <c r="BT1563" s="6"/>
      <c r="BU1563" s="6"/>
      <c r="BV1563" s="6"/>
      <c r="BW1563" s="6"/>
    </row>
    <row r="1564" spans="1:75" s="9" customFormat="1" ht="14.25" x14ac:dyDescent="0.2">
      <c r="A1564" s="10"/>
      <c r="B1564" s="8"/>
      <c r="R1564" s="62"/>
      <c r="S1564" s="6"/>
      <c r="T1564" s="6"/>
      <c r="U1564" s="6"/>
      <c r="V1564" s="6"/>
      <c r="W1564" s="6"/>
      <c r="X1564" s="6"/>
      <c r="Y1564" s="6"/>
      <c r="Z1564" s="6"/>
      <c r="AA1564" s="6"/>
      <c r="AB1564" s="6"/>
      <c r="AC1564" s="6"/>
      <c r="AD1564" s="6"/>
      <c r="AE1564" s="6"/>
      <c r="AF1564" s="6"/>
      <c r="AG1564" s="6"/>
      <c r="AH1564" s="6"/>
      <c r="AI1564" s="6"/>
      <c r="AJ1564" s="6"/>
      <c r="AK1564" s="6"/>
      <c r="AL1564" s="6"/>
      <c r="AM1564" s="6"/>
      <c r="AN1564" s="6"/>
      <c r="AO1564" s="6"/>
      <c r="AP1564" s="6"/>
      <c r="AQ1564" s="6"/>
      <c r="AR1564" s="6"/>
      <c r="AS1564" s="6"/>
      <c r="AT1564" s="6"/>
      <c r="AU1564" s="6"/>
      <c r="AV1564" s="6"/>
      <c r="AW1564" s="6"/>
      <c r="AX1564" s="6"/>
      <c r="AY1564" s="6"/>
      <c r="AZ1564" s="6"/>
      <c r="BA1564" s="6"/>
      <c r="BB1564" s="6"/>
      <c r="BC1564" s="6"/>
      <c r="BD1564" s="6"/>
      <c r="BE1564" s="6"/>
      <c r="BF1564" s="6"/>
      <c r="BG1564" s="6"/>
      <c r="BH1564" s="6"/>
      <c r="BI1564" s="6"/>
      <c r="BJ1564" s="6"/>
      <c r="BK1564" s="6"/>
      <c r="BL1564" s="6"/>
      <c r="BM1564" s="6"/>
      <c r="BN1564" s="6"/>
      <c r="BO1564" s="6"/>
      <c r="BP1564" s="6"/>
      <c r="BQ1564" s="6"/>
      <c r="BR1564" s="6"/>
      <c r="BS1564" s="6"/>
      <c r="BT1564" s="6"/>
      <c r="BU1564" s="6"/>
      <c r="BV1564" s="6"/>
      <c r="BW1564" s="6"/>
    </row>
    <row r="1565" spans="1:75" s="9" customFormat="1" ht="14.25" x14ac:dyDescent="0.2">
      <c r="A1565" s="10"/>
      <c r="B1565" s="8"/>
      <c r="R1565" s="62"/>
      <c r="S1565" s="6"/>
      <c r="T1565" s="6"/>
      <c r="U1565" s="6"/>
      <c r="V1565" s="6"/>
      <c r="W1565" s="6"/>
      <c r="X1565" s="6"/>
      <c r="Y1565" s="6"/>
      <c r="Z1565" s="6"/>
      <c r="AA1565" s="6"/>
      <c r="AB1565" s="6"/>
      <c r="AC1565" s="6"/>
      <c r="AD1565" s="6"/>
      <c r="AE1565" s="6"/>
      <c r="AF1565" s="6"/>
      <c r="AG1565" s="6"/>
      <c r="AH1565" s="6"/>
      <c r="AI1565" s="6"/>
      <c r="AJ1565" s="6"/>
      <c r="AK1565" s="6"/>
      <c r="AL1565" s="6"/>
      <c r="AM1565" s="6"/>
      <c r="AN1565" s="6"/>
      <c r="AO1565" s="6"/>
      <c r="AP1565" s="6"/>
      <c r="AQ1565" s="6"/>
      <c r="AR1565" s="6"/>
      <c r="AS1565" s="6"/>
      <c r="AT1565" s="6"/>
      <c r="AU1565" s="6"/>
      <c r="AV1565" s="6"/>
      <c r="AW1565" s="6"/>
      <c r="AX1565" s="6"/>
      <c r="AY1565" s="6"/>
      <c r="AZ1565" s="6"/>
      <c r="BA1565" s="6"/>
      <c r="BB1565" s="6"/>
      <c r="BC1565" s="6"/>
      <c r="BD1565" s="6"/>
      <c r="BE1565" s="6"/>
      <c r="BF1565" s="6"/>
      <c r="BG1565" s="6"/>
      <c r="BH1565" s="6"/>
      <c r="BI1565" s="6"/>
      <c r="BJ1565" s="6"/>
      <c r="BK1565" s="6"/>
      <c r="BL1565" s="6"/>
      <c r="BM1565" s="6"/>
      <c r="BN1565" s="6"/>
      <c r="BO1565" s="6"/>
      <c r="BP1565" s="6"/>
      <c r="BQ1565" s="6"/>
      <c r="BR1565" s="6"/>
      <c r="BS1565" s="6"/>
      <c r="BT1565" s="6"/>
      <c r="BU1565" s="6"/>
      <c r="BV1565" s="6"/>
      <c r="BW1565" s="6"/>
    </row>
    <row r="1566" spans="1:75" s="9" customFormat="1" ht="14.25" x14ac:dyDescent="0.2">
      <c r="A1566" s="10"/>
      <c r="B1566" s="8"/>
      <c r="R1566" s="62"/>
      <c r="S1566" s="6"/>
      <c r="T1566" s="6"/>
      <c r="U1566" s="6"/>
      <c r="V1566" s="6"/>
      <c r="W1566" s="6"/>
      <c r="X1566" s="6"/>
      <c r="Y1566" s="6"/>
      <c r="Z1566" s="6"/>
      <c r="AA1566" s="6"/>
      <c r="AB1566" s="6"/>
      <c r="AC1566" s="6"/>
      <c r="AD1566" s="6"/>
      <c r="AE1566" s="6"/>
      <c r="AF1566" s="6"/>
      <c r="AG1566" s="6"/>
      <c r="AH1566" s="6"/>
      <c r="AI1566" s="6"/>
      <c r="AJ1566" s="6"/>
      <c r="AK1566" s="6"/>
      <c r="AL1566" s="6"/>
      <c r="AM1566" s="6"/>
      <c r="AN1566" s="6"/>
      <c r="AO1566" s="6"/>
      <c r="AP1566" s="6"/>
      <c r="AQ1566" s="6"/>
      <c r="AR1566" s="6"/>
      <c r="AS1566" s="6"/>
      <c r="AT1566" s="6"/>
      <c r="AU1566" s="6"/>
      <c r="AV1566" s="6"/>
      <c r="AW1566" s="6"/>
      <c r="AX1566" s="6"/>
      <c r="AY1566" s="6"/>
      <c r="AZ1566" s="6"/>
      <c r="BA1566" s="6"/>
      <c r="BB1566" s="6"/>
      <c r="BC1566" s="6"/>
      <c r="BD1566" s="6"/>
      <c r="BE1566" s="6"/>
      <c r="BF1566" s="6"/>
      <c r="BG1566" s="6"/>
      <c r="BH1566" s="6"/>
      <c r="BI1566" s="6"/>
      <c r="BJ1566" s="6"/>
      <c r="BK1566" s="6"/>
      <c r="BL1566" s="6"/>
      <c r="BM1566" s="6"/>
      <c r="BN1566" s="6"/>
      <c r="BO1566" s="6"/>
      <c r="BP1566" s="6"/>
      <c r="BQ1566" s="6"/>
      <c r="BR1566" s="6"/>
      <c r="BS1566" s="6"/>
      <c r="BT1566" s="6"/>
      <c r="BU1566" s="6"/>
      <c r="BV1566" s="6"/>
      <c r="BW1566" s="6"/>
    </row>
    <row r="1567" spans="1:75" s="9" customFormat="1" ht="14.25" x14ac:dyDescent="0.2">
      <c r="A1567" s="10"/>
      <c r="B1567" s="8"/>
      <c r="R1567" s="62"/>
      <c r="S1567" s="6"/>
      <c r="T1567" s="6"/>
      <c r="U1567" s="6"/>
      <c r="V1567" s="6"/>
      <c r="W1567" s="6"/>
      <c r="X1567" s="6"/>
      <c r="Y1567" s="6"/>
      <c r="Z1567" s="6"/>
      <c r="AA1567" s="6"/>
      <c r="AB1567" s="6"/>
      <c r="AC1567" s="6"/>
      <c r="AD1567" s="6"/>
      <c r="AE1567" s="6"/>
      <c r="AF1567" s="6"/>
      <c r="AG1567" s="6"/>
      <c r="AH1567" s="6"/>
      <c r="AI1567" s="6"/>
      <c r="AJ1567" s="6"/>
      <c r="AK1567" s="6"/>
      <c r="AL1567" s="6"/>
      <c r="AM1567" s="6"/>
      <c r="AN1567" s="6"/>
      <c r="AO1567" s="6"/>
      <c r="AP1567" s="6"/>
      <c r="AQ1567" s="6"/>
      <c r="AR1567" s="6"/>
      <c r="AS1567" s="6"/>
      <c r="AT1567" s="6"/>
      <c r="AU1567" s="6"/>
      <c r="AV1567" s="6"/>
      <c r="AW1567" s="6"/>
      <c r="AX1567" s="6"/>
      <c r="AY1567" s="6"/>
      <c r="AZ1567" s="6"/>
      <c r="BA1567" s="6"/>
      <c r="BB1567" s="6"/>
      <c r="BC1567" s="6"/>
      <c r="BD1567" s="6"/>
      <c r="BE1567" s="6"/>
      <c r="BF1567" s="6"/>
      <c r="BG1567" s="6"/>
      <c r="BH1567" s="6"/>
      <c r="BI1567" s="6"/>
      <c r="BJ1567" s="6"/>
      <c r="BK1567" s="6"/>
      <c r="BL1567" s="6"/>
      <c r="BM1567" s="6"/>
      <c r="BN1567" s="6"/>
      <c r="BO1567" s="6"/>
      <c r="BP1567" s="6"/>
      <c r="BQ1567" s="6"/>
      <c r="BR1567" s="6"/>
      <c r="BS1567" s="6"/>
      <c r="BT1567" s="6"/>
      <c r="BU1567" s="6"/>
      <c r="BV1567" s="6"/>
      <c r="BW1567" s="6"/>
    </row>
    <row r="1568" spans="1:75" s="9" customFormat="1" ht="14.25" x14ac:dyDescent="0.2">
      <c r="A1568" s="10"/>
      <c r="B1568" s="8"/>
      <c r="R1568" s="62"/>
      <c r="S1568" s="6"/>
      <c r="T1568" s="6"/>
      <c r="U1568" s="6"/>
      <c r="V1568" s="6"/>
      <c r="W1568" s="6"/>
      <c r="X1568" s="6"/>
      <c r="Y1568" s="6"/>
      <c r="Z1568" s="6"/>
      <c r="AA1568" s="6"/>
      <c r="AB1568" s="6"/>
      <c r="AC1568" s="6"/>
      <c r="AD1568" s="6"/>
      <c r="AE1568" s="6"/>
      <c r="AF1568" s="6"/>
      <c r="AG1568" s="6"/>
      <c r="AH1568" s="6"/>
      <c r="AI1568" s="6"/>
      <c r="AJ1568" s="6"/>
      <c r="AK1568" s="6"/>
      <c r="AL1568" s="6"/>
      <c r="AM1568" s="6"/>
      <c r="AN1568" s="6"/>
      <c r="AO1568" s="6"/>
      <c r="AP1568" s="6"/>
      <c r="AQ1568" s="6"/>
      <c r="AR1568" s="6"/>
      <c r="AS1568" s="6"/>
      <c r="AT1568" s="6"/>
      <c r="AU1568" s="6"/>
      <c r="AV1568" s="6"/>
      <c r="AW1568" s="6"/>
      <c r="AX1568" s="6"/>
      <c r="AY1568" s="6"/>
      <c r="AZ1568" s="6"/>
      <c r="BA1568" s="6"/>
      <c r="BB1568" s="6"/>
      <c r="BC1568" s="6"/>
      <c r="BD1568" s="6"/>
      <c r="BE1568" s="6"/>
      <c r="BF1568" s="6"/>
      <c r="BG1568" s="6"/>
      <c r="BH1568" s="6"/>
      <c r="BI1568" s="6"/>
      <c r="BJ1568" s="6"/>
      <c r="BK1568" s="6"/>
      <c r="BL1568" s="6"/>
      <c r="BM1568" s="6"/>
      <c r="BN1568" s="6"/>
      <c r="BO1568" s="6"/>
      <c r="BP1568" s="6"/>
      <c r="BQ1568" s="6"/>
      <c r="BR1568" s="6"/>
      <c r="BS1568" s="6"/>
      <c r="BT1568" s="6"/>
      <c r="BU1568" s="6"/>
      <c r="BV1568" s="6"/>
      <c r="BW1568" s="6"/>
    </row>
    <row r="1569" spans="1:75" s="9" customFormat="1" ht="14.25" x14ac:dyDescent="0.2">
      <c r="A1569" s="10"/>
      <c r="B1569" s="8"/>
      <c r="R1569" s="62"/>
      <c r="S1569" s="6"/>
      <c r="T1569" s="6"/>
      <c r="U1569" s="6"/>
      <c r="V1569" s="6"/>
      <c r="W1569" s="6"/>
      <c r="X1569" s="6"/>
      <c r="Y1569" s="6"/>
      <c r="Z1569" s="6"/>
      <c r="AA1569" s="6"/>
      <c r="AB1569" s="6"/>
      <c r="AC1569" s="6"/>
      <c r="AD1569" s="6"/>
      <c r="AE1569" s="6"/>
      <c r="AF1569" s="6"/>
      <c r="AG1569" s="6"/>
      <c r="AH1569" s="6"/>
      <c r="AI1569" s="6"/>
      <c r="AJ1569" s="6"/>
      <c r="AK1569" s="6"/>
      <c r="AL1569" s="6"/>
      <c r="AM1569" s="6"/>
      <c r="AN1569" s="6"/>
      <c r="AO1569" s="6"/>
      <c r="AP1569" s="6"/>
      <c r="AQ1569" s="6"/>
      <c r="AR1569" s="6"/>
      <c r="AS1569" s="6"/>
      <c r="AT1569" s="6"/>
      <c r="AU1569" s="6"/>
      <c r="AV1569" s="6"/>
      <c r="AW1569" s="6"/>
      <c r="AX1569" s="6"/>
      <c r="AY1569" s="6"/>
      <c r="AZ1569" s="6"/>
      <c r="BA1569" s="6"/>
      <c r="BB1569" s="6"/>
      <c r="BC1569" s="6"/>
      <c r="BD1569" s="6"/>
      <c r="BE1569" s="6"/>
      <c r="BF1569" s="6"/>
      <c r="BG1569" s="6"/>
      <c r="BH1569" s="6"/>
      <c r="BI1569" s="6"/>
      <c r="BJ1569" s="6"/>
      <c r="BK1569" s="6"/>
      <c r="BL1569" s="6"/>
      <c r="BM1569" s="6"/>
      <c r="BN1569" s="6"/>
      <c r="BO1569" s="6"/>
      <c r="BP1569" s="6"/>
      <c r="BQ1569" s="6"/>
      <c r="BR1569" s="6"/>
      <c r="BS1569" s="6"/>
      <c r="BT1569" s="6"/>
      <c r="BU1569" s="6"/>
      <c r="BV1569" s="6"/>
      <c r="BW1569" s="6"/>
    </row>
    <row r="1570" spans="1:75" s="9" customFormat="1" ht="14.25" x14ac:dyDescent="0.2">
      <c r="A1570" s="10"/>
      <c r="B1570" s="8"/>
      <c r="R1570" s="62"/>
      <c r="S1570" s="6"/>
      <c r="T1570" s="6"/>
      <c r="U1570" s="6"/>
      <c r="V1570" s="6"/>
      <c r="W1570" s="6"/>
      <c r="X1570" s="6"/>
      <c r="Y1570" s="6"/>
      <c r="Z1570" s="6"/>
      <c r="AA1570" s="6"/>
      <c r="AB1570" s="6"/>
      <c r="AC1570" s="6"/>
      <c r="AD1570" s="6"/>
      <c r="AE1570" s="6"/>
      <c r="AF1570" s="6"/>
      <c r="AG1570" s="6"/>
      <c r="AH1570" s="6"/>
      <c r="AI1570" s="6"/>
      <c r="AJ1570" s="6"/>
      <c r="AK1570" s="6"/>
      <c r="AL1570" s="6"/>
      <c r="AM1570" s="6"/>
      <c r="AN1570" s="6"/>
      <c r="AO1570" s="6"/>
      <c r="AP1570" s="6"/>
      <c r="AQ1570" s="6"/>
      <c r="AR1570" s="6"/>
      <c r="AS1570" s="6"/>
      <c r="AT1570" s="6"/>
      <c r="AU1570" s="6"/>
      <c r="AV1570" s="6"/>
      <c r="AW1570" s="6"/>
      <c r="AX1570" s="6"/>
      <c r="AY1570" s="6"/>
      <c r="AZ1570" s="6"/>
      <c r="BA1570" s="6"/>
      <c r="BB1570" s="6"/>
      <c r="BC1570" s="6"/>
      <c r="BD1570" s="6"/>
      <c r="BE1570" s="6"/>
      <c r="BF1570" s="6"/>
      <c r="BG1570" s="6"/>
      <c r="BH1570" s="6"/>
      <c r="BI1570" s="6"/>
      <c r="BJ1570" s="6"/>
      <c r="BK1570" s="6"/>
      <c r="BL1570" s="6"/>
      <c r="BM1570" s="6"/>
      <c r="BN1570" s="6"/>
      <c r="BO1570" s="6"/>
      <c r="BP1570" s="6"/>
      <c r="BQ1570" s="6"/>
      <c r="BR1570" s="6"/>
      <c r="BS1570" s="6"/>
      <c r="BT1570" s="6"/>
      <c r="BU1570" s="6"/>
      <c r="BV1570" s="6"/>
      <c r="BW1570" s="6"/>
    </row>
    <row r="1571" spans="1:75" s="9" customFormat="1" ht="14.25" x14ac:dyDescent="0.2">
      <c r="A1571" s="10"/>
      <c r="B1571" s="8"/>
      <c r="R1571" s="62"/>
      <c r="S1571" s="6"/>
      <c r="T1571" s="6"/>
      <c r="U1571" s="6"/>
      <c r="V1571" s="6"/>
      <c r="W1571" s="6"/>
      <c r="X1571" s="6"/>
      <c r="Y1571" s="6"/>
      <c r="Z1571" s="6"/>
      <c r="AA1571" s="6"/>
      <c r="AB1571" s="6"/>
      <c r="AC1571" s="6"/>
      <c r="AD1571" s="6"/>
      <c r="AE1571" s="6"/>
      <c r="AF1571" s="6"/>
      <c r="AG1571" s="6"/>
      <c r="AH1571" s="6"/>
      <c r="AI1571" s="6"/>
      <c r="AJ1571" s="6"/>
      <c r="AK1571" s="6"/>
      <c r="AL1571" s="6"/>
      <c r="AM1571" s="6"/>
      <c r="AN1571" s="6"/>
      <c r="AO1571" s="6"/>
      <c r="AP1571" s="6"/>
      <c r="AQ1571" s="6"/>
      <c r="AR1571" s="6"/>
      <c r="AS1571" s="6"/>
      <c r="AT1571" s="6"/>
      <c r="AU1571" s="6"/>
      <c r="AV1571" s="6"/>
      <c r="AW1571" s="6"/>
      <c r="AX1571" s="6"/>
      <c r="AY1571" s="6"/>
      <c r="AZ1571" s="6"/>
      <c r="BA1571" s="6"/>
      <c r="BB1571" s="6"/>
      <c r="BC1571" s="6"/>
      <c r="BD1571" s="6"/>
      <c r="BE1571" s="6"/>
      <c r="BF1571" s="6"/>
      <c r="BG1571" s="6"/>
      <c r="BH1571" s="6"/>
      <c r="BI1571" s="6"/>
      <c r="BJ1571" s="6"/>
      <c r="BK1571" s="6"/>
      <c r="BL1571" s="6"/>
      <c r="BM1571" s="6"/>
      <c r="BN1571" s="6"/>
      <c r="BO1571" s="6"/>
      <c r="BP1571" s="6"/>
      <c r="BQ1571" s="6"/>
      <c r="BR1571" s="6"/>
      <c r="BS1571" s="6"/>
      <c r="BT1571" s="6"/>
      <c r="BU1571" s="6"/>
      <c r="BV1571" s="6"/>
      <c r="BW1571" s="6"/>
    </row>
    <row r="1572" spans="1:75" s="9" customFormat="1" ht="14.25" x14ac:dyDescent="0.2">
      <c r="A1572" s="10"/>
      <c r="B1572" s="8"/>
      <c r="R1572" s="62"/>
      <c r="S1572" s="6"/>
      <c r="T1572" s="6"/>
      <c r="U1572" s="6"/>
      <c r="V1572" s="6"/>
      <c r="W1572" s="6"/>
      <c r="X1572" s="6"/>
      <c r="Y1572" s="6"/>
      <c r="Z1572" s="6"/>
      <c r="AA1572" s="6"/>
      <c r="AB1572" s="6"/>
      <c r="AC1572" s="6"/>
      <c r="AD1572" s="6"/>
      <c r="AE1572" s="6"/>
      <c r="AF1572" s="6"/>
      <c r="AG1572" s="6"/>
      <c r="AH1572" s="6"/>
      <c r="AI1572" s="6"/>
      <c r="AJ1572" s="6"/>
      <c r="AK1572" s="6"/>
      <c r="AL1572" s="6"/>
      <c r="AM1572" s="6"/>
      <c r="AN1572" s="6"/>
      <c r="AO1572" s="6"/>
      <c r="AP1572" s="6"/>
      <c r="AQ1572" s="6"/>
      <c r="AR1572" s="6"/>
      <c r="AS1572" s="6"/>
      <c r="AT1572" s="6"/>
      <c r="AU1572" s="6"/>
      <c r="AV1572" s="6"/>
      <c r="AW1572" s="6"/>
      <c r="AX1572" s="6"/>
      <c r="AY1572" s="6"/>
      <c r="AZ1572" s="6"/>
      <c r="BA1572" s="6"/>
      <c r="BB1572" s="6"/>
      <c r="BC1572" s="6"/>
      <c r="BD1572" s="6"/>
      <c r="BE1572" s="6"/>
      <c r="BF1572" s="6"/>
      <c r="BG1572" s="6"/>
      <c r="BH1572" s="6"/>
      <c r="BI1572" s="6"/>
      <c r="BJ1572" s="6"/>
      <c r="BK1572" s="6"/>
      <c r="BL1572" s="6"/>
      <c r="BM1572" s="6"/>
      <c r="BN1572" s="6"/>
      <c r="BO1572" s="6"/>
      <c r="BP1572" s="6"/>
      <c r="BQ1572" s="6"/>
      <c r="BR1572" s="6"/>
      <c r="BS1572" s="6"/>
      <c r="BT1572" s="6"/>
      <c r="BU1572" s="6"/>
      <c r="BV1572" s="6"/>
      <c r="BW1572" s="6"/>
    </row>
    <row r="1573" spans="1:75" s="9" customFormat="1" ht="14.25" x14ac:dyDescent="0.2">
      <c r="A1573" s="10"/>
      <c r="B1573" s="8"/>
      <c r="R1573" s="62"/>
      <c r="S1573" s="6"/>
      <c r="T1573" s="6"/>
      <c r="U1573" s="6"/>
      <c r="V1573" s="6"/>
      <c r="W1573" s="6"/>
      <c r="X1573" s="6"/>
      <c r="Y1573" s="6"/>
      <c r="Z1573" s="6"/>
      <c r="AA1573" s="6"/>
      <c r="AB1573" s="6"/>
      <c r="AC1573" s="6"/>
      <c r="AD1573" s="6"/>
      <c r="AE1573" s="6"/>
      <c r="AF1573" s="6"/>
      <c r="AG1573" s="6"/>
      <c r="AH1573" s="6"/>
      <c r="AI1573" s="6"/>
      <c r="AJ1573" s="6"/>
      <c r="AK1573" s="6"/>
      <c r="AL1573" s="6"/>
      <c r="AM1573" s="6"/>
      <c r="AN1573" s="6"/>
      <c r="AO1573" s="6"/>
      <c r="AP1573" s="6"/>
      <c r="AQ1573" s="6"/>
      <c r="AR1573" s="6"/>
      <c r="AS1573" s="6"/>
      <c r="AT1573" s="6"/>
      <c r="AU1573" s="6"/>
      <c r="AV1573" s="6"/>
      <c r="AW1573" s="6"/>
      <c r="AX1573" s="6"/>
      <c r="AY1573" s="6"/>
      <c r="AZ1573" s="6"/>
      <c r="BA1573" s="6"/>
      <c r="BB1573" s="6"/>
      <c r="BC1573" s="6"/>
      <c r="BD1573" s="6"/>
      <c r="BE1573" s="6"/>
      <c r="BF1573" s="6"/>
      <c r="BG1573" s="6"/>
      <c r="BH1573" s="6"/>
      <c r="BI1573" s="6"/>
      <c r="BJ1573" s="6"/>
      <c r="BK1573" s="6"/>
      <c r="BL1573" s="6"/>
      <c r="BM1573" s="6"/>
      <c r="BN1573" s="6"/>
      <c r="BO1573" s="6"/>
      <c r="BP1573" s="6"/>
      <c r="BQ1573" s="6"/>
      <c r="BR1573" s="6"/>
      <c r="BS1573" s="6"/>
      <c r="BT1573" s="6"/>
      <c r="BU1573" s="6"/>
      <c r="BV1573" s="6"/>
      <c r="BW1573" s="6"/>
    </row>
    <row r="1574" spans="1:75" s="9" customFormat="1" ht="14.25" x14ac:dyDescent="0.2">
      <c r="A1574" s="10"/>
      <c r="B1574" s="8"/>
      <c r="R1574" s="62"/>
      <c r="S1574" s="6"/>
      <c r="T1574" s="6"/>
      <c r="U1574" s="6"/>
      <c r="V1574" s="6"/>
      <c r="W1574" s="6"/>
      <c r="X1574" s="6"/>
      <c r="Y1574" s="6"/>
      <c r="Z1574" s="6"/>
      <c r="AA1574" s="6"/>
      <c r="AB1574" s="6"/>
      <c r="AC1574" s="6"/>
      <c r="AD1574" s="6"/>
      <c r="AE1574" s="6"/>
      <c r="AF1574" s="6"/>
      <c r="AG1574" s="6"/>
      <c r="AH1574" s="6"/>
      <c r="AI1574" s="6"/>
      <c r="AJ1574" s="6"/>
      <c r="AK1574" s="6"/>
      <c r="AL1574" s="6"/>
      <c r="AM1574" s="6"/>
      <c r="AN1574" s="6"/>
      <c r="AO1574" s="6"/>
      <c r="AP1574" s="6"/>
      <c r="AQ1574" s="6"/>
      <c r="AR1574" s="6"/>
      <c r="AS1574" s="6"/>
      <c r="AT1574" s="6"/>
      <c r="AU1574" s="6"/>
      <c r="AV1574" s="6"/>
      <c r="AW1574" s="6"/>
      <c r="AX1574" s="6"/>
      <c r="AY1574" s="6"/>
      <c r="AZ1574" s="6"/>
      <c r="BA1574" s="6"/>
      <c r="BB1574" s="6"/>
      <c r="BC1574" s="6"/>
      <c r="BD1574" s="6"/>
      <c r="BE1574" s="6"/>
      <c r="BF1574" s="6"/>
      <c r="BG1574" s="6"/>
      <c r="BH1574" s="6"/>
      <c r="BI1574" s="6"/>
      <c r="BJ1574" s="6"/>
      <c r="BK1574" s="6"/>
      <c r="BL1574" s="6"/>
      <c r="BM1574" s="6"/>
      <c r="BN1574" s="6"/>
      <c r="BO1574" s="6"/>
      <c r="BP1574" s="6"/>
      <c r="BQ1574" s="6"/>
      <c r="BR1574" s="6"/>
      <c r="BS1574" s="6"/>
      <c r="BT1574" s="6"/>
      <c r="BU1574" s="6"/>
      <c r="BV1574" s="6"/>
      <c r="BW1574" s="6"/>
    </row>
    <row r="1575" spans="1:75" s="9" customFormat="1" ht="14.25" x14ac:dyDescent="0.2">
      <c r="A1575" s="10"/>
      <c r="B1575" s="8"/>
      <c r="R1575" s="62"/>
      <c r="S1575" s="6"/>
      <c r="T1575" s="6"/>
      <c r="U1575" s="6"/>
      <c r="V1575" s="6"/>
      <c r="W1575" s="6"/>
      <c r="X1575" s="6"/>
      <c r="Y1575" s="6"/>
      <c r="Z1575" s="6"/>
      <c r="AA1575" s="6"/>
      <c r="AB1575" s="6"/>
      <c r="AC1575" s="6"/>
      <c r="AD1575" s="6"/>
      <c r="AE1575" s="6"/>
      <c r="AF1575" s="6"/>
      <c r="AG1575" s="6"/>
      <c r="AH1575" s="6"/>
      <c r="AI1575" s="6"/>
      <c r="AJ1575" s="6"/>
      <c r="AK1575" s="6"/>
      <c r="AL1575" s="6"/>
      <c r="AM1575" s="6"/>
      <c r="AN1575" s="6"/>
      <c r="AO1575" s="6"/>
      <c r="AP1575" s="6"/>
      <c r="AQ1575" s="6"/>
      <c r="AR1575" s="6"/>
      <c r="AS1575" s="6"/>
      <c r="AT1575" s="6"/>
      <c r="AU1575" s="6"/>
      <c r="AV1575" s="6"/>
      <c r="AW1575" s="6"/>
      <c r="AX1575" s="6"/>
      <c r="AY1575" s="6"/>
      <c r="AZ1575" s="6"/>
      <c r="BA1575" s="6"/>
      <c r="BB1575" s="6"/>
      <c r="BC1575" s="6"/>
      <c r="BD1575" s="6"/>
      <c r="BE1575" s="6"/>
      <c r="BF1575" s="6"/>
      <c r="BG1575" s="6"/>
      <c r="BH1575" s="6"/>
      <c r="BI1575" s="6"/>
      <c r="BJ1575" s="6"/>
      <c r="BK1575" s="6"/>
      <c r="BL1575" s="6"/>
      <c r="BM1575" s="6"/>
      <c r="BN1575" s="6"/>
      <c r="BO1575" s="6"/>
      <c r="BP1575" s="6"/>
      <c r="BQ1575" s="6"/>
      <c r="BR1575" s="6"/>
      <c r="BS1575" s="6"/>
      <c r="BT1575" s="6"/>
      <c r="BU1575" s="6"/>
      <c r="BV1575" s="6"/>
      <c r="BW1575" s="6"/>
    </row>
    <row r="1576" spans="1:75" s="9" customFormat="1" ht="14.25" x14ac:dyDescent="0.2">
      <c r="A1576" s="10"/>
      <c r="B1576" s="8"/>
      <c r="R1576" s="62"/>
      <c r="S1576" s="6"/>
      <c r="T1576" s="6"/>
      <c r="U1576" s="6"/>
      <c r="V1576" s="6"/>
      <c r="W1576" s="6"/>
      <c r="X1576" s="6"/>
      <c r="Y1576" s="6"/>
      <c r="Z1576" s="6"/>
      <c r="AA1576" s="6"/>
      <c r="AB1576" s="6"/>
      <c r="AC1576" s="6"/>
      <c r="AD1576" s="6"/>
      <c r="AE1576" s="6"/>
      <c r="AF1576" s="6"/>
      <c r="AG1576" s="6"/>
      <c r="AH1576" s="6"/>
      <c r="AI1576" s="6"/>
      <c r="AJ1576" s="6"/>
      <c r="AK1576" s="6"/>
      <c r="AL1576" s="6"/>
      <c r="AM1576" s="6"/>
      <c r="AN1576" s="6"/>
      <c r="AO1576" s="6"/>
      <c r="AP1576" s="6"/>
      <c r="AQ1576" s="6"/>
      <c r="AR1576" s="6"/>
      <c r="AS1576" s="6"/>
      <c r="AT1576" s="6"/>
      <c r="AU1576" s="6"/>
      <c r="AV1576" s="6"/>
      <c r="AW1576" s="6"/>
      <c r="AX1576" s="6"/>
      <c r="AY1576" s="6"/>
      <c r="AZ1576" s="6"/>
      <c r="BA1576" s="6"/>
      <c r="BB1576" s="6"/>
      <c r="BC1576" s="6"/>
      <c r="BD1576" s="6"/>
      <c r="BE1576" s="6"/>
      <c r="BF1576" s="6"/>
      <c r="BG1576" s="6"/>
      <c r="BH1576" s="6"/>
      <c r="BI1576" s="6"/>
      <c r="BJ1576" s="6"/>
      <c r="BK1576" s="6"/>
      <c r="BL1576" s="6"/>
      <c r="BM1576" s="6"/>
      <c r="BN1576" s="6"/>
      <c r="BO1576" s="6"/>
      <c r="BP1576" s="6"/>
      <c r="BQ1576" s="6"/>
      <c r="BR1576" s="6"/>
      <c r="BS1576" s="6"/>
      <c r="BT1576" s="6"/>
      <c r="BU1576" s="6"/>
      <c r="BV1576" s="6"/>
      <c r="BW1576" s="6"/>
    </row>
    <row r="1577" spans="1:75" s="9" customFormat="1" ht="14.25" x14ac:dyDescent="0.2">
      <c r="A1577" s="10"/>
      <c r="B1577" s="8"/>
      <c r="R1577" s="62"/>
      <c r="S1577" s="6"/>
      <c r="T1577" s="6"/>
      <c r="U1577" s="6"/>
      <c r="V1577" s="6"/>
      <c r="W1577" s="6"/>
      <c r="X1577" s="6"/>
      <c r="Y1577" s="6"/>
      <c r="Z1577" s="6"/>
      <c r="AA1577" s="6"/>
      <c r="AB1577" s="6"/>
      <c r="AC1577" s="6"/>
      <c r="AD1577" s="6"/>
      <c r="AE1577" s="6"/>
      <c r="AF1577" s="6"/>
      <c r="AG1577" s="6"/>
      <c r="AH1577" s="6"/>
      <c r="AI1577" s="6"/>
      <c r="AJ1577" s="6"/>
      <c r="AK1577" s="6"/>
      <c r="AL1577" s="6"/>
      <c r="AM1577" s="6"/>
      <c r="AN1577" s="6"/>
      <c r="AO1577" s="6"/>
      <c r="AP1577" s="6"/>
      <c r="AQ1577" s="6"/>
      <c r="AR1577" s="6"/>
      <c r="AS1577" s="6"/>
      <c r="AT1577" s="6"/>
      <c r="AU1577" s="6"/>
      <c r="AV1577" s="6"/>
      <c r="AW1577" s="6"/>
      <c r="AX1577" s="6"/>
      <c r="AY1577" s="6"/>
      <c r="AZ1577" s="6"/>
      <c r="BA1577" s="6"/>
      <c r="BB1577" s="6"/>
      <c r="BC1577" s="6"/>
      <c r="BD1577" s="6"/>
      <c r="BE1577" s="6"/>
      <c r="BF1577" s="6"/>
      <c r="BG1577" s="6"/>
      <c r="BH1577" s="6"/>
      <c r="BI1577" s="6"/>
      <c r="BJ1577" s="6"/>
      <c r="BK1577" s="6"/>
      <c r="BL1577" s="6"/>
      <c r="BM1577" s="6"/>
      <c r="BN1577" s="6"/>
      <c r="BO1577" s="6"/>
      <c r="BP1577" s="6"/>
      <c r="BQ1577" s="6"/>
      <c r="BR1577" s="6"/>
      <c r="BS1577" s="6"/>
      <c r="BT1577" s="6"/>
      <c r="BU1577" s="6"/>
      <c r="BV1577" s="6"/>
      <c r="BW1577" s="6"/>
    </row>
    <row r="1578" spans="1:75" s="9" customFormat="1" ht="14.25" x14ac:dyDescent="0.2">
      <c r="A1578" s="10"/>
      <c r="B1578" s="8"/>
      <c r="R1578" s="62"/>
      <c r="S1578" s="6"/>
      <c r="T1578" s="6"/>
      <c r="U1578" s="6"/>
      <c r="V1578" s="6"/>
      <c r="W1578" s="6"/>
      <c r="X1578" s="6"/>
      <c r="Y1578" s="6"/>
      <c r="Z1578" s="6"/>
      <c r="AA1578" s="6"/>
      <c r="AB1578" s="6"/>
      <c r="AC1578" s="6"/>
      <c r="AD1578" s="6"/>
      <c r="AE1578" s="6"/>
      <c r="AF1578" s="6"/>
      <c r="AG1578" s="6"/>
      <c r="AH1578" s="6"/>
      <c r="AI1578" s="6"/>
      <c r="AJ1578" s="6"/>
      <c r="AK1578" s="6"/>
      <c r="AL1578" s="6"/>
      <c r="AM1578" s="6"/>
      <c r="AN1578" s="6"/>
      <c r="AO1578" s="6"/>
      <c r="AP1578" s="6"/>
      <c r="AQ1578" s="6"/>
      <c r="AR1578" s="6"/>
      <c r="AS1578" s="6"/>
      <c r="AT1578" s="6"/>
      <c r="AU1578" s="6"/>
      <c r="AV1578" s="6"/>
      <c r="AW1578" s="6"/>
      <c r="AX1578" s="6"/>
      <c r="AY1578" s="6"/>
      <c r="AZ1578" s="6"/>
      <c r="BA1578" s="6"/>
      <c r="BB1578" s="6"/>
      <c r="BC1578" s="6"/>
      <c r="BD1578" s="6"/>
      <c r="BE1578" s="6"/>
      <c r="BF1578" s="6"/>
      <c r="BG1578" s="6"/>
      <c r="BH1578" s="6"/>
      <c r="BI1578" s="6"/>
      <c r="BJ1578" s="6"/>
      <c r="BK1578" s="6"/>
      <c r="BL1578" s="6"/>
      <c r="BM1578" s="6"/>
      <c r="BN1578" s="6"/>
      <c r="BO1578" s="6"/>
      <c r="BP1578" s="6"/>
      <c r="BQ1578" s="6"/>
      <c r="BR1578" s="6"/>
      <c r="BS1578" s="6"/>
      <c r="BT1578" s="6"/>
      <c r="BU1578" s="6"/>
      <c r="BV1578" s="6"/>
      <c r="BW1578" s="6"/>
    </row>
    <row r="1579" spans="1:75" s="9" customFormat="1" ht="14.25" x14ac:dyDescent="0.2">
      <c r="A1579" s="10"/>
      <c r="B1579" s="8"/>
      <c r="R1579" s="62"/>
      <c r="S1579" s="6"/>
      <c r="T1579" s="6"/>
      <c r="U1579" s="6"/>
      <c r="V1579" s="6"/>
      <c r="W1579" s="6"/>
      <c r="X1579" s="6"/>
      <c r="Y1579" s="6"/>
      <c r="Z1579" s="6"/>
      <c r="AA1579" s="6"/>
      <c r="AB1579" s="6"/>
      <c r="AC1579" s="6"/>
      <c r="AD1579" s="6"/>
      <c r="AE1579" s="6"/>
      <c r="AF1579" s="6"/>
      <c r="AG1579" s="6"/>
      <c r="AH1579" s="6"/>
      <c r="AI1579" s="6"/>
      <c r="AJ1579" s="6"/>
      <c r="AK1579" s="6"/>
      <c r="AL1579" s="6"/>
      <c r="AM1579" s="6"/>
      <c r="AN1579" s="6"/>
      <c r="AO1579" s="6"/>
      <c r="AP1579" s="6"/>
      <c r="AQ1579" s="6"/>
      <c r="AR1579" s="6"/>
      <c r="AS1579" s="6"/>
      <c r="AT1579" s="6"/>
      <c r="AU1579" s="6"/>
      <c r="AV1579" s="6"/>
      <c r="AW1579" s="6"/>
      <c r="AX1579" s="6"/>
      <c r="AY1579" s="6"/>
      <c r="AZ1579" s="6"/>
      <c r="BA1579" s="6"/>
      <c r="BB1579" s="6"/>
      <c r="BC1579" s="6"/>
      <c r="BD1579" s="6"/>
      <c r="BE1579" s="6"/>
      <c r="BF1579" s="6"/>
      <c r="BG1579" s="6"/>
      <c r="BH1579" s="6"/>
      <c r="BI1579" s="6"/>
      <c r="BJ1579" s="6"/>
      <c r="BK1579" s="6"/>
      <c r="BL1579" s="6"/>
      <c r="BM1579" s="6"/>
      <c r="BN1579" s="6"/>
      <c r="BO1579" s="6"/>
      <c r="BP1579" s="6"/>
      <c r="BQ1579" s="6"/>
      <c r="BR1579" s="6"/>
      <c r="BS1579" s="6"/>
      <c r="BT1579" s="6"/>
      <c r="BU1579" s="6"/>
      <c r="BV1579" s="6"/>
      <c r="BW1579" s="6"/>
    </row>
    <row r="1580" spans="1:75" s="9" customFormat="1" ht="14.25" x14ac:dyDescent="0.2">
      <c r="A1580" s="10"/>
      <c r="B1580" s="8"/>
      <c r="R1580" s="62"/>
      <c r="S1580" s="6"/>
      <c r="T1580" s="6"/>
      <c r="U1580" s="6"/>
      <c r="V1580" s="6"/>
      <c r="W1580" s="6"/>
      <c r="X1580" s="6"/>
      <c r="Y1580" s="6"/>
      <c r="Z1580" s="6"/>
      <c r="AA1580" s="6"/>
      <c r="AB1580" s="6"/>
      <c r="AC1580" s="6"/>
      <c r="AD1580" s="6"/>
      <c r="AE1580" s="6"/>
      <c r="AF1580" s="6"/>
      <c r="AG1580" s="6"/>
      <c r="AH1580" s="6"/>
      <c r="AI1580" s="6"/>
      <c r="AJ1580" s="6"/>
      <c r="AK1580" s="6"/>
      <c r="AL1580" s="6"/>
      <c r="AM1580" s="6"/>
      <c r="AN1580" s="6"/>
      <c r="AO1580" s="6"/>
      <c r="AP1580" s="6"/>
      <c r="AQ1580" s="6"/>
      <c r="AR1580" s="6"/>
      <c r="AS1580" s="6"/>
      <c r="AT1580" s="6"/>
      <c r="AU1580" s="6"/>
      <c r="AV1580" s="6"/>
      <c r="AW1580" s="6"/>
      <c r="AX1580" s="6"/>
      <c r="AY1580" s="6"/>
      <c r="AZ1580" s="6"/>
      <c r="BA1580" s="6"/>
      <c r="BB1580" s="6"/>
      <c r="BC1580" s="6"/>
      <c r="BD1580" s="6"/>
      <c r="BE1580" s="6"/>
      <c r="BF1580" s="6"/>
      <c r="BG1580" s="6"/>
      <c r="BH1580" s="6"/>
      <c r="BI1580" s="6"/>
      <c r="BJ1580" s="6"/>
      <c r="BK1580" s="6"/>
      <c r="BL1580" s="6"/>
      <c r="BM1580" s="6"/>
      <c r="BN1580" s="6"/>
      <c r="BO1580" s="6"/>
      <c r="BP1580" s="6"/>
      <c r="BQ1580" s="6"/>
      <c r="BR1580" s="6"/>
      <c r="BS1580" s="6"/>
      <c r="BT1580" s="6"/>
      <c r="BU1580" s="6"/>
      <c r="BV1580" s="6"/>
      <c r="BW1580" s="6"/>
    </row>
    <row r="1581" spans="1:75" s="9" customFormat="1" ht="14.25" x14ac:dyDescent="0.2">
      <c r="A1581" s="10"/>
      <c r="B1581" s="8"/>
      <c r="R1581" s="62"/>
      <c r="S1581" s="6"/>
      <c r="T1581" s="6"/>
      <c r="U1581" s="6"/>
      <c r="V1581" s="6"/>
      <c r="W1581" s="6"/>
      <c r="X1581" s="6"/>
      <c r="Y1581" s="6"/>
      <c r="Z1581" s="6"/>
      <c r="AA1581" s="6"/>
      <c r="AB1581" s="6"/>
      <c r="AC1581" s="6"/>
      <c r="AD1581" s="6"/>
      <c r="AE1581" s="6"/>
      <c r="AF1581" s="6"/>
      <c r="AG1581" s="6"/>
      <c r="AH1581" s="6"/>
      <c r="AI1581" s="6"/>
      <c r="AJ1581" s="6"/>
      <c r="AK1581" s="6"/>
      <c r="AL1581" s="6"/>
      <c r="AM1581" s="6"/>
      <c r="AN1581" s="6"/>
      <c r="AO1581" s="6"/>
      <c r="AP1581" s="6"/>
      <c r="AQ1581" s="6"/>
      <c r="AR1581" s="6"/>
      <c r="AS1581" s="6"/>
      <c r="AT1581" s="6"/>
      <c r="AU1581" s="6"/>
      <c r="AV1581" s="6"/>
      <c r="AW1581" s="6"/>
      <c r="AX1581" s="6"/>
      <c r="AY1581" s="6"/>
      <c r="AZ1581" s="6"/>
      <c r="BA1581" s="6"/>
      <c r="BB1581" s="6"/>
      <c r="BC1581" s="6"/>
      <c r="BD1581" s="6"/>
      <c r="BE1581" s="6"/>
      <c r="BF1581" s="6"/>
      <c r="BG1581" s="6"/>
      <c r="BH1581" s="6"/>
      <c r="BI1581" s="6"/>
      <c r="BJ1581" s="6"/>
      <c r="BK1581" s="6"/>
      <c r="BL1581" s="6"/>
      <c r="BM1581" s="6"/>
      <c r="BN1581" s="6"/>
      <c r="BO1581" s="6"/>
      <c r="BP1581" s="6"/>
      <c r="BQ1581" s="6"/>
      <c r="BR1581" s="6"/>
      <c r="BS1581" s="6"/>
      <c r="BT1581" s="6"/>
      <c r="BU1581" s="6"/>
      <c r="BV1581" s="6"/>
      <c r="BW1581" s="6"/>
    </row>
    <row r="1582" spans="1:75" s="9" customFormat="1" ht="14.25" x14ac:dyDescent="0.2">
      <c r="A1582" s="10"/>
      <c r="B1582" s="8"/>
      <c r="R1582" s="62"/>
      <c r="S1582" s="6"/>
      <c r="T1582" s="6"/>
      <c r="U1582" s="6"/>
      <c r="V1582" s="6"/>
      <c r="W1582" s="6"/>
      <c r="X1582" s="6"/>
      <c r="Y1582" s="6"/>
      <c r="Z1582" s="6"/>
      <c r="AA1582" s="6"/>
      <c r="AB1582" s="6"/>
      <c r="AC1582" s="6"/>
      <c r="AD1582" s="6"/>
      <c r="AE1582" s="6"/>
      <c r="AF1582" s="6"/>
      <c r="AG1582" s="6"/>
      <c r="AH1582" s="6"/>
      <c r="AI1582" s="6"/>
      <c r="AJ1582" s="6"/>
      <c r="AK1582" s="6"/>
      <c r="AL1582" s="6"/>
      <c r="AM1582" s="6"/>
      <c r="AN1582" s="6"/>
      <c r="AO1582" s="6"/>
      <c r="AP1582" s="6"/>
      <c r="AQ1582" s="6"/>
      <c r="AR1582" s="6"/>
      <c r="AS1582" s="6"/>
      <c r="AT1582" s="6"/>
      <c r="AU1582" s="6"/>
      <c r="AV1582" s="6"/>
      <c r="AW1582" s="6"/>
      <c r="AX1582" s="6"/>
      <c r="AY1582" s="6"/>
      <c r="AZ1582" s="6"/>
      <c r="BA1582" s="6"/>
      <c r="BB1582" s="6"/>
      <c r="BC1582" s="6"/>
      <c r="BD1582" s="6"/>
      <c r="BE1582" s="6"/>
      <c r="BF1582" s="6"/>
      <c r="BG1582" s="6"/>
      <c r="BH1582" s="6"/>
      <c r="BI1582" s="6"/>
      <c r="BJ1582" s="6"/>
      <c r="BK1582" s="6"/>
      <c r="BL1582" s="6"/>
      <c r="BM1582" s="6"/>
      <c r="BN1582" s="6"/>
      <c r="BO1582" s="6"/>
      <c r="BP1582" s="6"/>
      <c r="BQ1582" s="6"/>
      <c r="BR1582" s="6"/>
      <c r="BS1582" s="6"/>
      <c r="BT1582" s="6"/>
      <c r="BU1582" s="6"/>
      <c r="BV1582" s="6"/>
      <c r="BW1582" s="6"/>
    </row>
    <row r="1583" spans="1:75" s="9" customFormat="1" ht="14.25" x14ac:dyDescent="0.2">
      <c r="A1583" s="10"/>
      <c r="B1583" s="8"/>
      <c r="R1583" s="62"/>
      <c r="S1583" s="6"/>
      <c r="T1583" s="6"/>
      <c r="U1583" s="6"/>
      <c r="V1583" s="6"/>
      <c r="W1583" s="6"/>
      <c r="X1583" s="6"/>
      <c r="Y1583" s="6"/>
      <c r="Z1583" s="6"/>
      <c r="AA1583" s="6"/>
      <c r="AB1583" s="6"/>
      <c r="AC1583" s="6"/>
      <c r="AD1583" s="6"/>
      <c r="AE1583" s="6"/>
      <c r="AF1583" s="6"/>
      <c r="AG1583" s="6"/>
      <c r="AH1583" s="6"/>
      <c r="AI1583" s="6"/>
      <c r="AJ1583" s="6"/>
      <c r="AK1583" s="6"/>
      <c r="AL1583" s="6"/>
      <c r="AM1583" s="6"/>
      <c r="AN1583" s="6"/>
      <c r="AO1583" s="6"/>
      <c r="AP1583" s="6"/>
      <c r="AQ1583" s="6"/>
      <c r="AR1583" s="6"/>
      <c r="AS1583" s="6"/>
      <c r="AT1583" s="6"/>
      <c r="AU1583" s="6"/>
      <c r="AV1583" s="6"/>
      <c r="AW1583" s="6"/>
      <c r="AX1583" s="6"/>
      <c r="AY1583" s="6"/>
      <c r="AZ1583" s="6"/>
      <c r="BA1583" s="6"/>
      <c r="BB1583" s="6"/>
      <c r="BC1583" s="6"/>
      <c r="BD1583" s="6"/>
      <c r="BE1583" s="6"/>
      <c r="BF1583" s="6"/>
      <c r="BG1583" s="6"/>
      <c r="BH1583" s="6"/>
      <c r="BI1583" s="6"/>
      <c r="BJ1583" s="6"/>
      <c r="BK1583" s="6"/>
      <c r="BL1583" s="6"/>
      <c r="BM1583" s="6"/>
      <c r="BN1583" s="6"/>
      <c r="BO1583" s="6"/>
      <c r="BP1583" s="6"/>
      <c r="BQ1583" s="6"/>
      <c r="BR1583" s="6"/>
      <c r="BS1583" s="6"/>
      <c r="BT1583" s="6"/>
      <c r="BU1583" s="6"/>
      <c r="BV1583" s="6"/>
      <c r="BW1583" s="6"/>
    </row>
    <row r="1584" spans="1:75" s="9" customFormat="1" ht="14.25" x14ac:dyDescent="0.2">
      <c r="A1584" s="10"/>
      <c r="B1584" s="8"/>
      <c r="R1584" s="62"/>
      <c r="S1584" s="6"/>
      <c r="T1584" s="6"/>
      <c r="U1584" s="6"/>
      <c r="V1584" s="6"/>
      <c r="W1584" s="6"/>
      <c r="X1584" s="6"/>
      <c r="Y1584" s="6"/>
      <c r="Z1584" s="6"/>
      <c r="AA1584" s="6"/>
      <c r="AB1584" s="6"/>
      <c r="AC1584" s="6"/>
      <c r="AD1584" s="6"/>
      <c r="AE1584" s="6"/>
      <c r="AF1584" s="6"/>
      <c r="AG1584" s="6"/>
      <c r="AH1584" s="6"/>
      <c r="AI1584" s="6"/>
      <c r="AJ1584" s="6"/>
      <c r="AK1584" s="6"/>
      <c r="AL1584" s="6"/>
      <c r="AM1584" s="6"/>
      <c r="AN1584" s="6"/>
      <c r="AO1584" s="6"/>
      <c r="AP1584" s="6"/>
      <c r="AQ1584" s="6"/>
      <c r="AR1584" s="6"/>
      <c r="AS1584" s="6"/>
      <c r="AT1584" s="6"/>
      <c r="AU1584" s="6"/>
      <c r="AV1584" s="6"/>
      <c r="AW1584" s="6"/>
      <c r="AX1584" s="6"/>
      <c r="AY1584" s="6"/>
      <c r="AZ1584" s="6"/>
      <c r="BA1584" s="6"/>
      <c r="BB1584" s="6"/>
      <c r="BC1584" s="6"/>
      <c r="BD1584" s="6"/>
      <c r="BE1584" s="6"/>
      <c r="BF1584" s="6"/>
      <c r="BG1584" s="6"/>
      <c r="BH1584" s="6"/>
      <c r="BI1584" s="6"/>
      <c r="BJ1584" s="6"/>
      <c r="BK1584" s="6"/>
      <c r="BL1584" s="6"/>
      <c r="BM1584" s="6"/>
      <c r="BN1584" s="6"/>
      <c r="BO1584" s="6"/>
      <c r="BP1584" s="6"/>
      <c r="BQ1584" s="6"/>
      <c r="BR1584" s="6"/>
      <c r="BS1584" s="6"/>
      <c r="BT1584" s="6"/>
      <c r="BU1584" s="6"/>
      <c r="BV1584" s="6"/>
      <c r="BW1584" s="6"/>
    </row>
    <row r="1585" spans="1:75" s="9" customFormat="1" ht="14.25" x14ac:dyDescent="0.2">
      <c r="A1585" s="10"/>
      <c r="B1585" s="8"/>
      <c r="R1585" s="62"/>
      <c r="S1585" s="6"/>
      <c r="T1585" s="6"/>
      <c r="U1585" s="6"/>
      <c r="V1585" s="6"/>
      <c r="W1585" s="6"/>
      <c r="X1585" s="6"/>
      <c r="Y1585" s="6"/>
      <c r="Z1585" s="6"/>
      <c r="AA1585" s="6"/>
      <c r="AB1585" s="6"/>
      <c r="AC1585" s="6"/>
      <c r="AD1585" s="6"/>
      <c r="AE1585" s="6"/>
      <c r="AF1585" s="6"/>
      <c r="AG1585" s="6"/>
      <c r="AH1585" s="6"/>
      <c r="AI1585" s="6"/>
      <c r="AJ1585" s="6"/>
      <c r="AK1585" s="6"/>
      <c r="AL1585" s="6"/>
      <c r="AM1585" s="6"/>
      <c r="AN1585" s="6"/>
      <c r="AO1585" s="6"/>
      <c r="AP1585" s="6"/>
      <c r="AQ1585" s="6"/>
      <c r="AR1585" s="6"/>
      <c r="AS1585" s="6"/>
      <c r="AT1585" s="6"/>
      <c r="AU1585" s="6"/>
      <c r="AV1585" s="6"/>
      <c r="AW1585" s="6"/>
      <c r="AX1585" s="6"/>
      <c r="AY1585" s="6"/>
      <c r="AZ1585" s="6"/>
      <c r="BA1585" s="6"/>
      <c r="BB1585" s="6"/>
      <c r="BC1585" s="6"/>
      <c r="BD1585" s="6"/>
      <c r="BE1585" s="6"/>
      <c r="BF1585" s="6"/>
      <c r="BG1585" s="6"/>
      <c r="BH1585" s="6"/>
      <c r="BI1585" s="6"/>
      <c r="BJ1585" s="6"/>
      <c r="BK1585" s="6"/>
      <c r="BL1585" s="6"/>
      <c r="BM1585" s="6"/>
      <c r="BN1585" s="6"/>
      <c r="BO1585" s="6"/>
      <c r="BP1585" s="6"/>
      <c r="BQ1585" s="6"/>
      <c r="BR1585" s="6"/>
      <c r="BS1585" s="6"/>
      <c r="BT1585" s="6"/>
      <c r="BU1585" s="6"/>
      <c r="BV1585" s="6"/>
      <c r="BW1585" s="6"/>
    </row>
    <row r="1586" spans="1:75" s="9" customFormat="1" ht="14.25" x14ac:dyDescent="0.2">
      <c r="A1586" s="10"/>
      <c r="B1586" s="8"/>
      <c r="R1586" s="62"/>
      <c r="S1586" s="6"/>
      <c r="T1586" s="6"/>
      <c r="U1586" s="6"/>
      <c r="V1586" s="6"/>
      <c r="W1586" s="6"/>
      <c r="X1586" s="6"/>
      <c r="Y1586" s="6"/>
      <c r="Z1586" s="6"/>
      <c r="AA1586" s="6"/>
      <c r="AB1586" s="6"/>
      <c r="AC1586" s="6"/>
      <c r="AD1586" s="6"/>
      <c r="AE1586" s="6"/>
      <c r="AF1586" s="6"/>
      <c r="AG1586" s="6"/>
      <c r="AH1586" s="6"/>
      <c r="AI1586" s="6"/>
      <c r="AJ1586" s="6"/>
      <c r="AK1586" s="6"/>
      <c r="AL1586" s="6"/>
      <c r="AM1586" s="6"/>
      <c r="AN1586" s="6"/>
      <c r="AO1586" s="6"/>
      <c r="AP1586" s="6"/>
      <c r="AQ1586" s="6"/>
      <c r="AR1586" s="6"/>
      <c r="AS1586" s="6"/>
      <c r="AT1586" s="6"/>
      <c r="AU1586" s="6"/>
      <c r="AV1586" s="6"/>
      <c r="AW1586" s="6"/>
      <c r="AX1586" s="6"/>
      <c r="AY1586" s="6"/>
      <c r="AZ1586" s="6"/>
      <c r="BA1586" s="6"/>
      <c r="BB1586" s="6"/>
      <c r="BC1586" s="6"/>
      <c r="BD1586" s="6"/>
      <c r="BE1586" s="6"/>
      <c r="BF1586" s="6"/>
      <c r="BG1586" s="6"/>
      <c r="BH1586" s="6"/>
      <c r="BI1586" s="6"/>
      <c r="BJ1586" s="6"/>
      <c r="BK1586" s="6"/>
      <c r="BL1586" s="6"/>
      <c r="BM1586" s="6"/>
      <c r="BN1586" s="6"/>
      <c r="BO1586" s="6"/>
      <c r="BP1586" s="6"/>
      <c r="BQ1586" s="6"/>
      <c r="BR1586" s="6"/>
      <c r="BS1586" s="6"/>
      <c r="BT1586" s="6"/>
      <c r="BU1586" s="6"/>
      <c r="BV1586" s="6"/>
      <c r="BW1586" s="6"/>
    </row>
    <row r="1587" spans="1:75" s="9" customFormat="1" ht="14.25" x14ac:dyDescent="0.2">
      <c r="A1587" s="10"/>
      <c r="B1587" s="8"/>
      <c r="R1587" s="62"/>
      <c r="S1587" s="6"/>
      <c r="T1587" s="6"/>
      <c r="U1587" s="6"/>
      <c r="V1587" s="6"/>
      <c r="W1587" s="6"/>
      <c r="X1587" s="6"/>
      <c r="Y1587" s="6"/>
      <c r="Z1587" s="6"/>
      <c r="AA1587" s="6"/>
      <c r="AB1587" s="6"/>
      <c r="AC1587" s="6"/>
      <c r="AD1587" s="6"/>
      <c r="AE1587" s="6"/>
      <c r="AF1587" s="6"/>
      <c r="AG1587" s="6"/>
      <c r="AH1587" s="6"/>
      <c r="AI1587" s="6"/>
      <c r="AJ1587" s="6"/>
      <c r="AK1587" s="6"/>
      <c r="AL1587" s="6"/>
      <c r="AM1587" s="6"/>
      <c r="AN1587" s="6"/>
      <c r="AO1587" s="6"/>
      <c r="AP1587" s="6"/>
      <c r="AQ1587" s="6"/>
      <c r="AR1587" s="6"/>
      <c r="AS1587" s="6"/>
      <c r="AT1587" s="6"/>
      <c r="AU1587" s="6"/>
      <c r="AV1587" s="6"/>
      <c r="AW1587" s="6"/>
      <c r="AX1587" s="6"/>
      <c r="AY1587" s="6"/>
      <c r="AZ1587" s="6"/>
      <c r="BA1587" s="6"/>
      <c r="BB1587" s="6"/>
      <c r="BC1587" s="6"/>
      <c r="BD1587" s="6"/>
      <c r="BE1587" s="6"/>
      <c r="BF1587" s="6"/>
      <c r="BG1587" s="6"/>
      <c r="BH1587" s="6"/>
      <c r="BI1587" s="6"/>
      <c r="BJ1587" s="6"/>
      <c r="BK1587" s="6"/>
      <c r="BL1587" s="6"/>
      <c r="BM1587" s="6"/>
      <c r="BN1587" s="6"/>
      <c r="BO1587" s="6"/>
      <c r="BP1587" s="6"/>
      <c r="BQ1587" s="6"/>
      <c r="BR1587" s="6"/>
      <c r="BS1587" s="6"/>
      <c r="BT1587" s="6"/>
      <c r="BU1587" s="6"/>
      <c r="BV1587" s="6"/>
      <c r="BW1587" s="6"/>
    </row>
    <row r="1588" spans="1:75" s="9" customFormat="1" ht="14.25" x14ac:dyDescent="0.2">
      <c r="A1588" s="10"/>
      <c r="B1588" s="8"/>
      <c r="R1588" s="62"/>
      <c r="S1588" s="6"/>
      <c r="T1588" s="6"/>
      <c r="U1588" s="6"/>
      <c r="V1588" s="6"/>
      <c r="W1588" s="6"/>
      <c r="X1588" s="6"/>
      <c r="Y1588" s="6"/>
      <c r="Z1588" s="6"/>
      <c r="AA1588" s="6"/>
      <c r="AB1588" s="6"/>
      <c r="AC1588" s="6"/>
      <c r="AD1588" s="6"/>
      <c r="AE1588" s="6"/>
      <c r="AF1588" s="6"/>
      <c r="AG1588" s="6"/>
      <c r="AH1588" s="6"/>
      <c r="AI1588" s="6"/>
      <c r="AJ1588" s="6"/>
      <c r="AK1588" s="6"/>
      <c r="AL1588" s="6"/>
      <c r="AM1588" s="6"/>
      <c r="AN1588" s="6"/>
      <c r="AO1588" s="6"/>
      <c r="AP1588" s="6"/>
      <c r="AQ1588" s="6"/>
      <c r="AR1588" s="6"/>
      <c r="AS1588" s="6"/>
      <c r="AT1588" s="6"/>
      <c r="AU1588" s="6"/>
      <c r="AV1588" s="6"/>
      <c r="AW1588" s="6"/>
      <c r="AX1588" s="6"/>
      <c r="AY1588" s="6"/>
      <c r="AZ1588" s="6"/>
      <c r="BA1588" s="6"/>
      <c r="BB1588" s="6"/>
      <c r="BC1588" s="6"/>
      <c r="BD1588" s="6"/>
      <c r="BE1588" s="6"/>
      <c r="BF1588" s="6"/>
      <c r="BG1588" s="6"/>
      <c r="BH1588" s="6"/>
      <c r="BI1588" s="6"/>
      <c r="BJ1588" s="6"/>
      <c r="BK1588" s="6"/>
      <c r="BL1588" s="6"/>
      <c r="BM1588" s="6"/>
      <c r="BN1588" s="6"/>
      <c r="BO1588" s="6"/>
      <c r="BP1588" s="6"/>
      <c r="BQ1588" s="6"/>
      <c r="BR1588" s="6"/>
      <c r="BS1588" s="6"/>
      <c r="BT1588" s="6"/>
      <c r="BU1588" s="6"/>
      <c r="BV1588" s="6"/>
      <c r="BW1588" s="6"/>
    </row>
    <row r="1589" spans="1:75" s="9" customFormat="1" ht="14.25" x14ac:dyDescent="0.2">
      <c r="A1589" s="10"/>
      <c r="B1589" s="8"/>
      <c r="R1589" s="62"/>
      <c r="S1589" s="6"/>
      <c r="T1589" s="6"/>
      <c r="U1589" s="6"/>
      <c r="V1589" s="6"/>
      <c r="W1589" s="6"/>
      <c r="X1589" s="6"/>
      <c r="Y1589" s="6"/>
      <c r="Z1589" s="6"/>
      <c r="AA1589" s="6"/>
      <c r="AB1589" s="6"/>
      <c r="AC1589" s="6"/>
      <c r="AD1589" s="6"/>
      <c r="AE1589" s="6"/>
      <c r="AF1589" s="6"/>
      <c r="AG1589" s="6"/>
      <c r="AH1589" s="6"/>
      <c r="AI1589" s="6"/>
      <c r="AJ1589" s="6"/>
      <c r="AK1589" s="6"/>
      <c r="AL1589" s="6"/>
      <c r="AM1589" s="6"/>
      <c r="AN1589" s="6"/>
      <c r="AO1589" s="6"/>
      <c r="AP1589" s="6"/>
      <c r="AQ1589" s="6"/>
      <c r="AR1589" s="6"/>
      <c r="AS1589" s="6"/>
      <c r="AT1589" s="6"/>
      <c r="AU1589" s="6"/>
      <c r="AV1589" s="6"/>
      <c r="AW1589" s="6"/>
      <c r="AX1589" s="6"/>
      <c r="AY1589" s="6"/>
      <c r="AZ1589" s="6"/>
      <c r="BA1589" s="6"/>
      <c r="BB1589" s="6"/>
      <c r="BC1589" s="6"/>
      <c r="BD1589" s="6"/>
      <c r="BE1589" s="6"/>
      <c r="BF1589" s="6"/>
      <c r="BG1589" s="6"/>
      <c r="BH1589" s="6"/>
      <c r="BI1589" s="6"/>
      <c r="BJ1589" s="6"/>
      <c r="BK1589" s="6"/>
      <c r="BL1589" s="6"/>
      <c r="BM1589" s="6"/>
      <c r="BN1589" s="6"/>
      <c r="BO1589" s="6"/>
      <c r="BP1589" s="6"/>
      <c r="BQ1589" s="6"/>
      <c r="BR1589" s="6"/>
      <c r="BS1589" s="6"/>
      <c r="BT1589" s="6"/>
      <c r="BU1589" s="6"/>
      <c r="BV1589" s="6"/>
      <c r="BW1589" s="6"/>
    </row>
    <row r="1590" spans="1:75" s="9" customFormat="1" ht="14.25" x14ac:dyDescent="0.2">
      <c r="A1590" s="10"/>
      <c r="B1590" s="8"/>
      <c r="R1590" s="62"/>
      <c r="S1590" s="6"/>
      <c r="T1590" s="6"/>
      <c r="U1590" s="6"/>
      <c r="V1590" s="6"/>
      <c r="W1590" s="6"/>
      <c r="X1590" s="6"/>
      <c r="Y1590" s="6"/>
      <c r="Z1590" s="6"/>
      <c r="AA1590" s="6"/>
      <c r="AB1590" s="6"/>
      <c r="AC1590" s="6"/>
      <c r="AD1590" s="6"/>
      <c r="AE1590" s="6"/>
      <c r="AF1590" s="6"/>
      <c r="AG1590" s="6"/>
      <c r="AH1590" s="6"/>
      <c r="AI1590" s="6"/>
      <c r="AJ1590" s="6"/>
      <c r="AK1590" s="6"/>
      <c r="AL1590" s="6"/>
      <c r="AM1590" s="6"/>
      <c r="AN1590" s="6"/>
      <c r="AO1590" s="6"/>
      <c r="AP1590" s="6"/>
      <c r="AQ1590" s="6"/>
      <c r="AR1590" s="6"/>
      <c r="AS1590" s="6"/>
      <c r="AT1590" s="6"/>
      <c r="AU1590" s="6"/>
      <c r="AV1590" s="6"/>
      <c r="AW1590" s="6"/>
      <c r="AX1590" s="6"/>
      <c r="AY1590" s="6"/>
      <c r="AZ1590" s="6"/>
      <c r="BA1590" s="6"/>
      <c r="BB1590" s="6"/>
      <c r="BC1590" s="6"/>
      <c r="BD1590" s="6"/>
      <c r="BE1590" s="6"/>
      <c r="BF1590" s="6"/>
      <c r="BG1590" s="6"/>
      <c r="BH1590" s="6"/>
      <c r="BI1590" s="6"/>
      <c r="BJ1590" s="6"/>
      <c r="BK1590" s="6"/>
      <c r="BL1590" s="6"/>
      <c r="BM1590" s="6"/>
      <c r="BN1590" s="6"/>
      <c r="BO1590" s="6"/>
      <c r="BP1590" s="6"/>
      <c r="BQ1590" s="6"/>
      <c r="BR1590" s="6"/>
      <c r="BS1590" s="6"/>
      <c r="BT1590" s="6"/>
      <c r="BU1590" s="6"/>
      <c r="BV1590" s="6"/>
      <c r="BW1590" s="6"/>
    </row>
    <row r="1591" spans="1:75" s="9" customFormat="1" ht="14.25" x14ac:dyDescent="0.2">
      <c r="A1591" s="10"/>
      <c r="B1591" s="8"/>
      <c r="R1591" s="62"/>
      <c r="S1591" s="6"/>
      <c r="T1591" s="6"/>
      <c r="U1591" s="6"/>
      <c r="V1591" s="6"/>
      <c r="W1591" s="6"/>
      <c r="X1591" s="6"/>
      <c r="Y1591" s="6"/>
      <c r="Z1591" s="6"/>
      <c r="AA1591" s="6"/>
      <c r="AB1591" s="6"/>
      <c r="AC1591" s="6"/>
      <c r="AD1591" s="6"/>
      <c r="AE1591" s="6"/>
      <c r="AF1591" s="6"/>
      <c r="AG1591" s="6"/>
      <c r="AH1591" s="6"/>
      <c r="AI1591" s="6"/>
      <c r="AJ1591" s="6"/>
      <c r="AK1591" s="6"/>
      <c r="AL1591" s="6"/>
      <c r="AM1591" s="6"/>
      <c r="AN1591" s="6"/>
      <c r="AO1591" s="6"/>
      <c r="AP1591" s="6"/>
      <c r="AQ1591" s="6"/>
      <c r="AR1591" s="6"/>
      <c r="AS1591" s="6"/>
      <c r="AT1591" s="6"/>
      <c r="AU1591" s="6"/>
      <c r="AV1591" s="6"/>
      <c r="AW1591" s="6"/>
      <c r="AX1591" s="6"/>
      <c r="AY1591" s="6"/>
      <c r="AZ1591" s="6"/>
      <c r="BA1591" s="6"/>
      <c r="BB1591" s="6"/>
      <c r="BC1591" s="6"/>
      <c r="BD1591" s="6"/>
      <c r="BE1591" s="6"/>
      <c r="BF1591" s="6"/>
      <c r="BG1591" s="6"/>
      <c r="BH1591" s="6"/>
      <c r="BI1591" s="6"/>
      <c r="BJ1591" s="6"/>
      <c r="BK1591" s="6"/>
      <c r="BL1591" s="6"/>
      <c r="BM1591" s="6"/>
      <c r="BN1591" s="6"/>
      <c r="BO1591" s="6"/>
      <c r="BP1591" s="6"/>
      <c r="BQ1591" s="6"/>
      <c r="BR1591" s="6"/>
      <c r="BS1591" s="6"/>
      <c r="BT1591" s="6"/>
      <c r="BU1591" s="6"/>
      <c r="BV1591" s="6"/>
      <c r="BW1591" s="6"/>
    </row>
    <row r="1592" spans="1:75" s="9" customFormat="1" ht="14.25" x14ac:dyDescent="0.2">
      <c r="A1592" s="10"/>
      <c r="B1592" s="8"/>
      <c r="R1592" s="62"/>
      <c r="S1592" s="6"/>
      <c r="T1592" s="6"/>
      <c r="U1592" s="6"/>
      <c r="V1592" s="6"/>
      <c r="W1592" s="6"/>
      <c r="X1592" s="6"/>
      <c r="Y1592" s="6"/>
      <c r="Z1592" s="6"/>
      <c r="AA1592" s="6"/>
      <c r="AB1592" s="6"/>
      <c r="AC1592" s="6"/>
      <c r="AD1592" s="6"/>
      <c r="AE1592" s="6"/>
      <c r="AF1592" s="6"/>
      <c r="AG1592" s="6"/>
      <c r="AH1592" s="6"/>
      <c r="AI1592" s="6"/>
      <c r="AJ1592" s="6"/>
      <c r="AK1592" s="6"/>
      <c r="AL1592" s="6"/>
      <c r="AM1592" s="6"/>
      <c r="AN1592" s="6"/>
      <c r="AO1592" s="6"/>
      <c r="AP1592" s="6"/>
      <c r="AQ1592" s="6"/>
      <c r="AR1592" s="6"/>
      <c r="AS1592" s="6"/>
      <c r="AT1592" s="6"/>
      <c r="AU1592" s="6"/>
      <c r="AV1592" s="6"/>
      <c r="AW1592" s="6"/>
      <c r="AX1592" s="6"/>
      <c r="AY1592" s="6"/>
      <c r="AZ1592" s="6"/>
      <c r="BA1592" s="6"/>
      <c r="BB1592" s="6"/>
      <c r="BC1592" s="6"/>
      <c r="BD1592" s="6"/>
      <c r="BE1592" s="6"/>
      <c r="BF1592" s="6"/>
      <c r="BG1592" s="6"/>
      <c r="BH1592" s="6"/>
      <c r="BI1592" s="6"/>
      <c r="BJ1592" s="6"/>
      <c r="BK1592" s="6"/>
      <c r="BL1592" s="6"/>
      <c r="BM1592" s="6"/>
      <c r="BN1592" s="6"/>
      <c r="BO1592" s="6"/>
      <c r="BP1592" s="6"/>
      <c r="BQ1592" s="6"/>
      <c r="BR1592" s="6"/>
      <c r="BS1592" s="6"/>
      <c r="BT1592" s="6"/>
      <c r="BU1592" s="6"/>
      <c r="BV1592" s="6"/>
      <c r="BW1592" s="6"/>
    </row>
    <row r="1593" spans="1:75" s="9" customFormat="1" ht="14.25" x14ac:dyDescent="0.2">
      <c r="A1593" s="10"/>
      <c r="B1593" s="8"/>
      <c r="R1593" s="62"/>
      <c r="S1593" s="6"/>
      <c r="T1593" s="6"/>
      <c r="U1593" s="6"/>
      <c r="V1593" s="6"/>
      <c r="W1593" s="6"/>
      <c r="X1593" s="6"/>
      <c r="Y1593" s="6"/>
      <c r="Z1593" s="6"/>
      <c r="AA1593" s="6"/>
      <c r="AB1593" s="6"/>
      <c r="AC1593" s="6"/>
      <c r="AD1593" s="6"/>
      <c r="AE1593" s="6"/>
      <c r="AF1593" s="6"/>
      <c r="AG1593" s="6"/>
      <c r="AH1593" s="6"/>
      <c r="AI1593" s="6"/>
      <c r="AJ1593" s="6"/>
      <c r="AK1593" s="6"/>
      <c r="AL1593" s="6"/>
      <c r="AM1593" s="6"/>
      <c r="AN1593" s="6"/>
      <c r="AO1593" s="6"/>
      <c r="AP1593" s="6"/>
      <c r="AQ1593" s="6"/>
      <c r="AR1593" s="6"/>
      <c r="AS1593" s="6"/>
      <c r="AT1593" s="6"/>
      <c r="AU1593" s="6"/>
      <c r="AV1593" s="6"/>
      <c r="AW1593" s="6"/>
      <c r="AX1593" s="6"/>
      <c r="AY1593" s="6"/>
      <c r="AZ1593" s="6"/>
      <c r="BA1593" s="6"/>
      <c r="BB1593" s="6"/>
      <c r="BC1593" s="6"/>
      <c r="BD1593" s="6"/>
      <c r="BE1593" s="6"/>
      <c r="BF1593" s="6"/>
      <c r="BG1593" s="6"/>
      <c r="BH1593" s="6"/>
      <c r="BI1593" s="6"/>
      <c r="BJ1593" s="6"/>
      <c r="BK1593" s="6"/>
      <c r="BL1593" s="6"/>
      <c r="BM1593" s="6"/>
      <c r="BN1593" s="6"/>
      <c r="BO1593" s="6"/>
      <c r="BP1593" s="6"/>
      <c r="BQ1593" s="6"/>
      <c r="BR1593" s="6"/>
      <c r="BS1593" s="6"/>
      <c r="BT1593" s="6"/>
      <c r="BU1593" s="6"/>
      <c r="BV1593" s="6"/>
      <c r="BW1593" s="6"/>
    </row>
    <row r="1594" spans="1:75" s="9" customFormat="1" ht="14.25" x14ac:dyDescent="0.2">
      <c r="A1594" s="10"/>
      <c r="B1594" s="8"/>
      <c r="R1594" s="62"/>
      <c r="S1594" s="6"/>
      <c r="T1594" s="6"/>
      <c r="U1594" s="6"/>
      <c r="V1594" s="6"/>
      <c r="W1594" s="6"/>
      <c r="X1594" s="6"/>
      <c r="Y1594" s="6"/>
      <c r="Z1594" s="6"/>
      <c r="AA1594" s="6"/>
      <c r="AB1594" s="6"/>
      <c r="AC1594" s="6"/>
      <c r="AD1594" s="6"/>
      <c r="AE1594" s="6"/>
      <c r="AF1594" s="6"/>
      <c r="AG1594" s="6"/>
      <c r="AH1594" s="6"/>
      <c r="AI1594" s="6"/>
      <c r="AJ1594" s="6"/>
      <c r="AK1594" s="6"/>
      <c r="AL1594" s="6"/>
      <c r="AM1594" s="6"/>
      <c r="AN1594" s="6"/>
      <c r="AO1594" s="6"/>
      <c r="AP1594" s="6"/>
      <c r="AQ1594" s="6"/>
      <c r="AR1594" s="6"/>
      <c r="AS1594" s="6"/>
      <c r="AT1594" s="6"/>
      <c r="AU1594" s="6"/>
      <c r="AV1594" s="6"/>
      <c r="AW1594" s="6"/>
      <c r="AX1594" s="6"/>
      <c r="AY1594" s="6"/>
      <c r="AZ1594" s="6"/>
      <c r="BA1594" s="6"/>
      <c r="BB1594" s="6"/>
      <c r="BC1594" s="6"/>
      <c r="BD1594" s="6"/>
      <c r="BE1594" s="6"/>
      <c r="BF1594" s="6"/>
      <c r="BG1594" s="6"/>
      <c r="BH1594" s="6"/>
      <c r="BI1594" s="6"/>
      <c r="BJ1594" s="6"/>
      <c r="BK1594" s="6"/>
      <c r="BL1594" s="6"/>
      <c r="BM1594" s="6"/>
      <c r="BN1594" s="6"/>
      <c r="BO1594" s="6"/>
      <c r="BP1594" s="6"/>
      <c r="BQ1594" s="6"/>
      <c r="BR1594" s="6"/>
      <c r="BS1594" s="6"/>
      <c r="BT1594" s="6"/>
      <c r="BU1594" s="6"/>
      <c r="BV1594" s="6"/>
      <c r="BW1594" s="6"/>
    </row>
    <row r="1595" spans="1:75" s="9" customFormat="1" ht="14.25" x14ac:dyDescent="0.2">
      <c r="A1595" s="10"/>
      <c r="B1595" s="8"/>
      <c r="R1595" s="62"/>
      <c r="S1595" s="6"/>
      <c r="T1595" s="6"/>
      <c r="U1595" s="6"/>
      <c r="V1595" s="6"/>
      <c r="W1595" s="6"/>
      <c r="X1595" s="6"/>
      <c r="Y1595" s="6"/>
      <c r="Z1595" s="6"/>
      <c r="AA1595" s="6"/>
      <c r="AB1595" s="6"/>
      <c r="AC1595" s="6"/>
      <c r="AD1595" s="6"/>
      <c r="AE1595" s="6"/>
      <c r="AF1595" s="6"/>
      <c r="AG1595" s="6"/>
      <c r="AH1595" s="6"/>
      <c r="AI1595" s="6"/>
      <c r="AJ1595" s="6"/>
      <c r="AK1595" s="6"/>
      <c r="AL1595" s="6"/>
      <c r="AM1595" s="6"/>
      <c r="AN1595" s="6"/>
      <c r="AO1595" s="6"/>
      <c r="AP1595" s="6"/>
      <c r="AQ1595" s="6"/>
      <c r="AR1595" s="6"/>
      <c r="AS1595" s="6"/>
      <c r="AT1595" s="6"/>
      <c r="AU1595" s="6"/>
      <c r="AV1595" s="6"/>
      <c r="AW1595" s="6"/>
      <c r="AX1595" s="6"/>
      <c r="AY1595" s="6"/>
      <c r="AZ1595" s="6"/>
      <c r="BA1595" s="6"/>
      <c r="BB1595" s="6"/>
      <c r="BC1595" s="6"/>
      <c r="BD1595" s="6"/>
      <c r="BE1595" s="6"/>
      <c r="BF1595" s="6"/>
      <c r="BG1595" s="6"/>
      <c r="BH1595" s="6"/>
      <c r="BI1595" s="6"/>
      <c r="BJ1595" s="6"/>
      <c r="BK1595" s="6"/>
      <c r="BL1595" s="6"/>
      <c r="BM1595" s="6"/>
      <c r="BN1595" s="6"/>
      <c r="BO1595" s="6"/>
      <c r="BP1595" s="6"/>
      <c r="BQ1595" s="6"/>
      <c r="BR1595" s="6"/>
      <c r="BS1595" s="6"/>
      <c r="BT1595" s="6"/>
      <c r="BU1595" s="6"/>
      <c r="BV1595" s="6"/>
      <c r="BW1595" s="6"/>
    </row>
    <row r="1596" spans="1:75" s="9" customFormat="1" ht="14.25" x14ac:dyDescent="0.2">
      <c r="A1596" s="10"/>
      <c r="B1596" s="8"/>
      <c r="R1596" s="62"/>
      <c r="S1596" s="6"/>
      <c r="T1596" s="6"/>
      <c r="U1596" s="6"/>
      <c r="V1596" s="6"/>
      <c r="W1596" s="6"/>
      <c r="X1596" s="6"/>
      <c r="Y1596" s="6"/>
      <c r="Z1596" s="6"/>
      <c r="AA1596" s="6"/>
      <c r="AB1596" s="6"/>
      <c r="AC1596" s="6"/>
      <c r="AD1596" s="6"/>
      <c r="AE1596" s="6"/>
      <c r="AF1596" s="6"/>
      <c r="AG1596" s="6"/>
      <c r="AH1596" s="6"/>
      <c r="AI1596" s="6"/>
      <c r="AJ1596" s="6"/>
      <c r="AK1596" s="6"/>
      <c r="AL1596" s="6"/>
      <c r="AM1596" s="6"/>
      <c r="AN1596" s="6"/>
      <c r="AO1596" s="6"/>
      <c r="AP1596" s="6"/>
      <c r="AQ1596" s="6"/>
      <c r="AR1596" s="6"/>
      <c r="AS1596" s="6"/>
      <c r="AT1596" s="6"/>
      <c r="AU1596" s="6"/>
      <c r="AV1596" s="6"/>
      <c r="AW1596" s="6"/>
      <c r="AX1596" s="6"/>
      <c r="AY1596" s="6"/>
      <c r="AZ1596" s="6"/>
      <c r="BA1596" s="6"/>
      <c r="BB1596" s="6"/>
      <c r="BC1596" s="6"/>
      <c r="BD1596" s="6"/>
      <c r="BE1596" s="6"/>
      <c r="BF1596" s="6"/>
      <c r="BG1596" s="6"/>
      <c r="BH1596" s="6"/>
      <c r="BI1596" s="6"/>
      <c r="BJ1596" s="6"/>
      <c r="BK1596" s="6"/>
      <c r="BL1596" s="6"/>
      <c r="BM1596" s="6"/>
      <c r="BN1596" s="6"/>
      <c r="BO1596" s="6"/>
      <c r="BP1596" s="6"/>
      <c r="BQ1596" s="6"/>
      <c r="BR1596" s="6"/>
      <c r="BS1596" s="6"/>
      <c r="BT1596" s="6"/>
      <c r="BU1596" s="6"/>
      <c r="BV1596" s="6"/>
      <c r="BW1596" s="6"/>
    </row>
    <row r="1597" spans="1:75" s="9" customFormat="1" ht="14.25" x14ac:dyDescent="0.2">
      <c r="A1597" s="10"/>
      <c r="B1597" s="8"/>
      <c r="R1597" s="62"/>
      <c r="S1597" s="6"/>
      <c r="T1597" s="6"/>
      <c r="U1597" s="6"/>
      <c r="V1597" s="6"/>
      <c r="W1597" s="6"/>
      <c r="X1597" s="6"/>
      <c r="Y1597" s="6"/>
      <c r="Z1597" s="6"/>
      <c r="AA1597" s="6"/>
      <c r="AB1597" s="6"/>
      <c r="AC1597" s="6"/>
      <c r="AD1597" s="6"/>
      <c r="AE1597" s="6"/>
      <c r="AF1597" s="6"/>
      <c r="AG1597" s="6"/>
      <c r="AH1597" s="6"/>
      <c r="AI1597" s="6"/>
      <c r="AJ1597" s="6"/>
      <c r="AK1597" s="6"/>
      <c r="AL1597" s="6"/>
      <c r="AM1597" s="6"/>
      <c r="AN1597" s="6"/>
      <c r="AO1597" s="6"/>
      <c r="AP1597" s="6"/>
      <c r="AQ1597" s="6"/>
      <c r="AR1597" s="6"/>
      <c r="AS1597" s="6"/>
      <c r="AT1597" s="6"/>
      <c r="AU1597" s="6"/>
      <c r="AV1597" s="6"/>
      <c r="AW1597" s="6"/>
      <c r="AX1597" s="6"/>
      <c r="AY1597" s="6"/>
      <c r="AZ1597" s="6"/>
      <c r="BA1597" s="6"/>
      <c r="BB1597" s="6"/>
      <c r="BC1597" s="6"/>
      <c r="BD1597" s="6"/>
      <c r="BE1597" s="6"/>
      <c r="BF1597" s="6"/>
      <c r="BG1597" s="6"/>
      <c r="BH1597" s="6"/>
      <c r="BI1597" s="6"/>
      <c r="BJ1597" s="6"/>
      <c r="BK1597" s="6"/>
      <c r="BL1597" s="6"/>
      <c r="BM1597" s="6"/>
      <c r="BN1597" s="6"/>
      <c r="BO1597" s="6"/>
      <c r="BP1597" s="6"/>
      <c r="BQ1597" s="6"/>
      <c r="BR1597" s="6"/>
      <c r="BS1597" s="6"/>
      <c r="BT1597" s="6"/>
      <c r="BU1597" s="6"/>
      <c r="BV1597" s="6"/>
      <c r="BW1597" s="6"/>
    </row>
    <row r="1598" spans="1:75" s="9" customFormat="1" ht="14.25" x14ac:dyDescent="0.2">
      <c r="A1598" s="10"/>
      <c r="B1598" s="8"/>
      <c r="R1598" s="62"/>
      <c r="S1598" s="6"/>
      <c r="T1598" s="6"/>
      <c r="U1598" s="6"/>
      <c r="V1598" s="6"/>
      <c r="W1598" s="6"/>
      <c r="X1598" s="6"/>
      <c r="Y1598" s="6"/>
      <c r="Z1598" s="6"/>
      <c r="AA1598" s="6"/>
      <c r="AB1598" s="6"/>
      <c r="AC1598" s="6"/>
      <c r="AD1598" s="6"/>
      <c r="AE1598" s="6"/>
      <c r="AF1598" s="6"/>
      <c r="AG1598" s="6"/>
      <c r="AH1598" s="6"/>
      <c r="AI1598" s="6"/>
      <c r="AJ1598" s="6"/>
      <c r="AK1598" s="6"/>
      <c r="AL1598" s="6"/>
      <c r="AM1598" s="6"/>
      <c r="AN1598" s="6"/>
      <c r="AO1598" s="6"/>
      <c r="AP1598" s="6"/>
      <c r="AQ1598" s="6"/>
      <c r="AR1598" s="6"/>
      <c r="AS1598" s="6"/>
      <c r="AT1598" s="6"/>
      <c r="AU1598" s="6"/>
      <c r="AV1598" s="6"/>
      <c r="AW1598" s="6"/>
      <c r="AX1598" s="6"/>
      <c r="AY1598" s="6"/>
      <c r="AZ1598" s="6"/>
      <c r="BA1598" s="6"/>
      <c r="BB1598" s="6"/>
      <c r="BC1598" s="6"/>
      <c r="BD1598" s="6"/>
      <c r="BE1598" s="6"/>
      <c r="BF1598" s="6"/>
      <c r="BG1598" s="6"/>
      <c r="BH1598" s="6"/>
      <c r="BI1598" s="6"/>
      <c r="BJ1598" s="6"/>
      <c r="BK1598" s="6"/>
      <c r="BL1598" s="6"/>
      <c r="BM1598" s="6"/>
      <c r="BN1598" s="6"/>
      <c r="BO1598" s="6"/>
      <c r="BP1598" s="6"/>
      <c r="BQ1598" s="6"/>
      <c r="BR1598" s="6"/>
      <c r="BS1598" s="6"/>
      <c r="BT1598" s="6"/>
      <c r="BU1598" s="6"/>
      <c r="BV1598" s="6"/>
      <c r="BW1598" s="6"/>
    </row>
    <row r="1599" spans="1:75" s="9" customFormat="1" ht="14.25" x14ac:dyDescent="0.2">
      <c r="A1599" s="10"/>
      <c r="B1599" s="8"/>
      <c r="R1599" s="62"/>
      <c r="S1599" s="6"/>
      <c r="T1599" s="6"/>
      <c r="U1599" s="6"/>
      <c r="V1599" s="6"/>
      <c r="W1599" s="6"/>
      <c r="X1599" s="6"/>
      <c r="Y1599" s="6"/>
      <c r="Z1599" s="6"/>
      <c r="AA1599" s="6"/>
      <c r="AB1599" s="6"/>
      <c r="AC1599" s="6"/>
      <c r="AD1599" s="6"/>
      <c r="AE1599" s="6"/>
      <c r="AF1599" s="6"/>
      <c r="AG1599" s="6"/>
      <c r="AH1599" s="6"/>
      <c r="AI1599" s="6"/>
      <c r="AJ1599" s="6"/>
      <c r="AK1599" s="6"/>
      <c r="AL1599" s="6"/>
      <c r="AM1599" s="6"/>
      <c r="AN1599" s="6"/>
      <c r="AO1599" s="6"/>
      <c r="AP1599" s="6"/>
      <c r="AQ1599" s="6"/>
      <c r="AR1599" s="6"/>
      <c r="AS1599" s="6"/>
      <c r="AT1599" s="6"/>
      <c r="AU1599" s="6"/>
      <c r="AV1599" s="6"/>
      <c r="AW1599" s="6"/>
      <c r="AX1599" s="6"/>
      <c r="AY1599" s="6"/>
      <c r="AZ1599" s="6"/>
      <c r="BA1599" s="6"/>
      <c r="BB1599" s="6"/>
      <c r="BC1599" s="6"/>
      <c r="BD1599" s="6"/>
      <c r="BE1599" s="6"/>
      <c r="BF1599" s="6"/>
      <c r="BG1599" s="6"/>
      <c r="BH1599" s="6"/>
      <c r="BI1599" s="6"/>
      <c r="BJ1599" s="6"/>
      <c r="BK1599" s="6"/>
      <c r="BL1599" s="6"/>
      <c r="BM1599" s="6"/>
      <c r="BN1599" s="6"/>
      <c r="BO1599" s="6"/>
      <c r="BP1599" s="6"/>
      <c r="BQ1599" s="6"/>
      <c r="BR1599" s="6"/>
      <c r="BS1599" s="6"/>
      <c r="BT1599" s="6"/>
      <c r="BU1599" s="6"/>
      <c r="BV1599" s="6"/>
      <c r="BW1599" s="6"/>
    </row>
    <row r="1600" spans="1:75" s="9" customFormat="1" ht="14.25" x14ac:dyDescent="0.2">
      <c r="A1600" s="10"/>
      <c r="B1600" s="8"/>
      <c r="R1600" s="62"/>
      <c r="S1600" s="6"/>
      <c r="T1600" s="6"/>
      <c r="U1600" s="6"/>
      <c r="V1600" s="6"/>
      <c r="W1600" s="6"/>
      <c r="X1600" s="6"/>
      <c r="Y1600" s="6"/>
      <c r="Z1600" s="6"/>
      <c r="AA1600" s="6"/>
      <c r="AB1600" s="6"/>
      <c r="AC1600" s="6"/>
      <c r="AD1600" s="6"/>
      <c r="AE1600" s="6"/>
      <c r="AF1600" s="6"/>
      <c r="AG1600" s="6"/>
      <c r="AH1600" s="6"/>
      <c r="AI1600" s="6"/>
      <c r="AJ1600" s="6"/>
      <c r="AK1600" s="6"/>
      <c r="AL1600" s="6"/>
      <c r="AM1600" s="6"/>
      <c r="AN1600" s="6"/>
      <c r="AO1600" s="6"/>
      <c r="AP1600" s="6"/>
      <c r="AQ1600" s="6"/>
      <c r="AR1600" s="6"/>
      <c r="AS1600" s="6"/>
      <c r="AT1600" s="6"/>
      <c r="AU1600" s="6"/>
      <c r="AV1600" s="6"/>
      <c r="AW1600" s="6"/>
      <c r="AX1600" s="6"/>
      <c r="AY1600" s="6"/>
      <c r="AZ1600" s="6"/>
      <c r="BA1600" s="6"/>
      <c r="BB1600" s="6"/>
      <c r="BC1600" s="6"/>
      <c r="BD1600" s="6"/>
      <c r="BE1600" s="6"/>
      <c r="BF1600" s="6"/>
      <c r="BG1600" s="6"/>
      <c r="BH1600" s="6"/>
      <c r="BI1600" s="6"/>
      <c r="BJ1600" s="6"/>
      <c r="BK1600" s="6"/>
      <c r="BL1600" s="6"/>
      <c r="BM1600" s="6"/>
      <c r="BN1600" s="6"/>
      <c r="BO1600" s="6"/>
      <c r="BP1600" s="6"/>
      <c r="BQ1600" s="6"/>
      <c r="BR1600" s="6"/>
      <c r="BS1600" s="6"/>
      <c r="BT1600" s="6"/>
      <c r="BU1600" s="6"/>
      <c r="BV1600" s="6"/>
      <c r="BW1600" s="6"/>
    </row>
    <row r="1601" spans="1:75" s="9" customFormat="1" ht="14.25" x14ac:dyDescent="0.2">
      <c r="A1601" s="10"/>
      <c r="B1601" s="8"/>
      <c r="R1601" s="62"/>
      <c r="S1601" s="6"/>
      <c r="T1601" s="6"/>
      <c r="U1601" s="6"/>
      <c r="V1601" s="6"/>
      <c r="W1601" s="6"/>
      <c r="X1601" s="6"/>
      <c r="Y1601" s="6"/>
      <c r="Z1601" s="6"/>
      <c r="AA1601" s="6"/>
      <c r="AB1601" s="6"/>
      <c r="AC1601" s="6"/>
      <c r="AD1601" s="6"/>
      <c r="AE1601" s="6"/>
      <c r="AF1601" s="6"/>
      <c r="AG1601" s="6"/>
      <c r="AH1601" s="6"/>
      <c r="AI1601" s="6"/>
      <c r="AJ1601" s="6"/>
      <c r="AK1601" s="6"/>
      <c r="AL1601" s="6"/>
      <c r="AM1601" s="6"/>
      <c r="AN1601" s="6"/>
      <c r="AO1601" s="6"/>
      <c r="AP1601" s="6"/>
      <c r="AQ1601" s="6"/>
      <c r="AR1601" s="6"/>
      <c r="AS1601" s="6"/>
      <c r="AT1601" s="6"/>
      <c r="AU1601" s="6"/>
      <c r="AV1601" s="6"/>
      <c r="AW1601" s="6"/>
      <c r="AX1601" s="6"/>
      <c r="AY1601" s="6"/>
      <c r="AZ1601" s="6"/>
      <c r="BA1601" s="6"/>
      <c r="BB1601" s="6"/>
      <c r="BC1601" s="6"/>
      <c r="BD1601" s="6"/>
      <c r="BE1601" s="6"/>
      <c r="BF1601" s="6"/>
      <c r="BG1601" s="6"/>
      <c r="BH1601" s="6"/>
      <c r="BI1601" s="6"/>
      <c r="BJ1601" s="6"/>
      <c r="BK1601" s="6"/>
      <c r="BL1601" s="6"/>
      <c r="BM1601" s="6"/>
      <c r="BN1601" s="6"/>
      <c r="BO1601" s="6"/>
      <c r="BP1601" s="6"/>
      <c r="BQ1601" s="6"/>
      <c r="BR1601" s="6"/>
      <c r="BS1601" s="6"/>
      <c r="BT1601" s="6"/>
      <c r="BU1601" s="6"/>
      <c r="BV1601" s="6"/>
      <c r="BW1601" s="6"/>
    </row>
    <row r="1602" spans="1:75" s="9" customFormat="1" ht="14.25" x14ac:dyDescent="0.2">
      <c r="A1602" s="10"/>
      <c r="B1602" s="8"/>
      <c r="R1602" s="62"/>
      <c r="S1602" s="6"/>
      <c r="T1602" s="6"/>
      <c r="U1602" s="6"/>
      <c r="V1602" s="6"/>
      <c r="W1602" s="6"/>
      <c r="X1602" s="6"/>
      <c r="Y1602" s="6"/>
      <c r="Z1602" s="6"/>
      <c r="AA1602" s="6"/>
      <c r="AB1602" s="6"/>
      <c r="AC1602" s="6"/>
      <c r="AD1602" s="6"/>
      <c r="AE1602" s="6"/>
      <c r="AF1602" s="6"/>
      <c r="AG1602" s="6"/>
      <c r="AH1602" s="6"/>
      <c r="AI1602" s="6"/>
      <c r="AJ1602" s="6"/>
      <c r="AK1602" s="6"/>
      <c r="AL1602" s="6"/>
      <c r="AM1602" s="6"/>
      <c r="AN1602" s="6"/>
      <c r="AO1602" s="6"/>
      <c r="AP1602" s="6"/>
      <c r="AQ1602" s="6"/>
      <c r="AR1602" s="6"/>
      <c r="AS1602" s="6"/>
      <c r="AT1602" s="6"/>
      <c r="AU1602" s="6"/>
      <c r="AV1602" s="6"/>
      <c r="AW1602" s="6"/>
      <c r="AX1602" s="6"/>
      <c r="AY1602" s="6"/>
      <c r="AZ1602" s="6"/>
      <c r="BA1602" s="6"/>
      <c r="BB1602" s="6"/>
      <c r="BC1602" s="6"/>
      <c r="BD1602" s="6"/>
      <c r="BE1602" s="6"/>
      <c r="BF1602" s="6"/>
      <c r="BG1602" s="6"/>
      <c r="BH1602" s="6"/>
      <c r="BI1602" s="6"/>
      <c r="BJ1602" s="6"/>
      <c r="BK1602" s="6"/>
      <c r="BL1602" s="6"/>
      <c r="BM1602" s="6"/>
      <c r="BN1602" s="6"/>
      <c r="BO1602" s="6"/>
      <c r="BP1602" s="6"/>
      <c r="BQ1602" s="6"/>
      <c r="BR1602" s="6"/>
      <c r="BS1602" s="6"/>
      <c r="BT1602" s="6"/>
      <c r="BU1602" s="6"/>
      <c r="BV1602" s="6"/>
      <c r="BW1602" s="6"/>
    </row>
    <row r="1603" spans="1:75" s="9" customFormat="1" ht="14.25" x14ac:dyDescent="0.2">
      <c r="A1603" s="10"/>
      <c r="B1603" s="8"/>
      <c r="R1603" s="62"/>
      <c r="S1603" s="6"/>
      <c r="T1603" s="6"/>
      <c r="U1603" s="6"/>
      <c r="V1603" s="6"/>
      <c r="W1603" s="6"/>
      <c r="X1603" s="6"/>
      <c r="Y1603" s="6"/>
      <c r="Z1603" s="6"/>
      <c r="AA1603" s="6"/>
      <c r="AB1603" s="6"/>
      <c r="AC1603" s="6"/>
      <c r="AD1603" s="6"/>
      <c r="AE1603" s="6"/>
      <c r="AF1603" s="6"/>
      <c r="AG1603" s="6"/>
      <c r="AH1603" s="6"/>
      <c r="AI1603" s="6"/>
      <c r="AJ1603" s="6"/>
      <c r="AK1603" s="6"/>
      <c r="AL1603" s="6"/>
      <c r="AM1603" s="6"/>
      <c r="AN1603" s="6"/>
      <c r="AO1603" s="6"/>
      <c r="AP1603" s="6"/>
      <c r="AQ1603" s="6"/>
      <c r="AR1603" s="6"/>
      <c r="AS1603" s="6"/>
      <c r="AT1603" s="6"/>
      <c r="AU1603" s="6"/>
      <c r="AV1603" s="6"/>
      <c r="AW1603" s="6"/>
      <c r="AX1603" s="6"/>
      <c r="AY1603" s="6"/>
      <c r="AZ1603" s="6"/>
      <c r="BA1603" s="6"/>
      <c r="BB1603" s="6"/>
      <c r="BC1603" s="6"/>
      <c r="BD1603" s="6"/>
      <c r="BE1603" s="6"/>
      <c r="BF1603" s="6"/>
      <c r="BG1603" s="6"/>
      <c r="BH1603" s="6"/>
      <c r="BI1603" s="6"/>
      <c r="BJ1603" s="6"/>
      <c r="BK1603" s="6"/>
      <c r="BL1603" s="6"/>
      <c r="BM1603" s="6"/>
      <c r="BN1603" s="6"/>
      <c r="BO1603" s="6"/>
      <c r="BP1603" s="6"/>
      <c r="BQ1603" s="6"/>
      <c r="BR1603" s="6"/>
      <c r="BS1603" s="6"/>
      <c r="BT1603" s="6"/>
      <c r="BU1603" s="6"/>
      <c r="BV1603" s="6"/>
      <c r="BW1603" s="6"/>
    </row>
    <row r="1604" spans="1:75" s="9" customFormat="1" ht="14.25" x14ac:dyDescent="0.2">
      <c r="A1604" s="10"/>
      <c r="B1604" s="8"/>
      <c r="R1604" s="62"/>
      <c r="S1604" s="6"/>
      <c r="T1604" s="6"/>
      <c r="U1604" s="6"/>
      <c r="V1604" s="6"/>
      <c r="W1604" s="6"/>
      <c r="X1604" s="6"/>
      <c r="Y1604" s="6"/>
      <c r="Z1604" s="6"/>
      <c r="AA1604" s="6"/>
      <c r="AB1604" s="6"/>
      <c r="AC1604" s="6"/>
      <c r="AD1604" s="6"/>
      <c r="AE1604" s="6"/>
      <c r="AF1604" s="6"/>
      <c r="AG1604" s="6"/>
      <c r="AH1604" s="6"/>
      <c r="AI1604" s="6"/>
      <c r="AJ1604" s="6"/>
      <c r="AK1604" s="6"/>
      <c r="AL1604" s="6"/>
      <c r="AM1604" s="6"/>
      <c r="AN1604" s="6"/>
      <c r="AO1604" s="6"/>
      <c r="AP1604" s="6"/>
      <c r="AQ1604" s="6"/>
      <c r="AR1604" s="6"/>
      <c r="AS1604" s="6"/>
      <c r="AT1604" s="6"/>
      <c r="AU1604" s="6"/>
      <c r="AV1604" s="6"/>
      <c r="AW1604" s="6"/>
      <c r="AX1604" s="6"/>
      <c r="AY1604" s="6"/>
      <c r="AZ1604" s="6"/>
      <c r="BA1604" s="6"/>
      <c r="BB1604" s="6"/>
      <c r="BC1604" s="6"/>
      <c r="BD1604" s="6"/>
      <c r="BE1604" s="6"/>
      <c r="BF1604" s="6"/>
      <c r="BG1604" s="6"/>
      <c r="BH1604" s="6"/>
      <c r="BI1604" s="6"/>
      <c r="BJ1604" s="6"/>
      <c r="BK1604" s="6"/>
      <c r="BL1604" s="6"/>
      <c r="BM1604" s="6"/>
      <c r="BN1604" s="6"/>
      <c r="BO1604" s="6"/>
      <c r="BP1604" s="6"/>
      <c r="BQ1604" s="6"/>
      <c r="BR1604" s="6"/>
      <c r="BS1604" s="6"/>
      <c r="BT1604" s="6"/>
      <c r="BU1604" s="6"/>
      <c r="BV1604" s="6"/>
      <c r="BW1604" s="6"/>
    </row>
    <row r="1605" spans="1:75" s="9" customFormat="1" ht="14.25" x14ac:dyDescent="0.2">
      <c r="A1605" s="10"/>
      <c r="B1605" s="8"/>
      <c r="R1605" s="62"/>
      <c r="S1605" s="6"/>
      <c r="T1605" s="6"/>
      <c r="U1605" s="6"/>
      <c r="V1605" s="6"/>
      <c r="W1605" s="6"/>
      <c r="X1605" s="6"/>
      <c r="Y1605" s="6"/>
      <c r="Z1605" s="6"/>
      <c r="AA1605" s="6"/>
      <c r="AB1605" s="6"/>
      <c r="AC1605" s="6"/>
      <c r="AD1605" s="6"/>
      <c r="AE1605" s="6"/>
      <c r="AF1605" s="6"/>
      <c r="AG1605" s="6"/>
      <c r="AH1605" s="6"/>
      <c r="AI1605" s="6"/>
      <c r="AJ1605" s="6"/>
      <c r="AK1605" s="6"/>
      <c r="AL1605" s="6"/>
      <c r="AM1605" s="6"/>
      <c r="AN1605" s="6"/>
      <c r="AO1605" s="6"/>
      <c r="AP1605" s="6"/>
      <c r="AQ1605" s="6"/>
      <c r="AR1605" s="6"/>
      <c r="AS1605" s="6"/>
      <c r="AT1605" s="6"/>
      <c r="AU1605" s="6"/>
      <c r="AV1605" s="6"/>
      <c r="AW1605" s="6"/>
      <c r="AX1605" s="6"/>
      <c r="AY1605" s="6"/>
      <c r="AZ1605" s="6"/>
      <c r="BA1605" s="6"/>
      <c r="BB1605" s="6"/>
      <c r="BC1605" s="6"/>
      <c r="BD1605" s="6"/>
      <c r="BE1605" s="6"/>
      <c r="BF1605" s="6"/>
      <c r="BG1605" s="6"/>
      <c r="BH1605" s="6"/>
      <c r="BI1605" s="6"/>
      <c r="BJ1605" s="6"/>
      <c r="BK1605" s="6"/>
      <c r="BL1605" s="6"/>
      <c r="BM1605" s="6"/>
      <c r="BN1605" s="6"/>
      <c r="BO1605" s="6"/>
      <c r="BP1605" s="6"/>
      <c r="BQ1605" s="6"/>
      <c r="BR1605" s="6"/>
      <c r="BS1605" s="6"/>
      <c r="BT1605" s="6"/>
      <c r="BU1605" s="6"/>
      <c r="BV1605" s="6"/>
      <c r="BW1605" s="6"/>
    </row>
    <row r="1606" spans="1:75" s="9" customFormat="1" ht="14.25" x14ac:dyDescent="0.2">
      <c r="A1606" s="10"/>
      <c r="B1606" s="8"/>
      <c r="R1606" s="62"/>
      <c r="S1606" s="6"/>
      <c r="T1606" s="6"/>
      <c r="U1606" s="6"/>
      <c r="V1606" s="6"/>
      <c r="W1606" s="6"/>
      <c r="X1606" s="6"/>
      <c r="Y1606" s="6"/>
      <c r="Z1606" s="6"/>
      <c r="AA1606" s="6"/>
      <c r="AB1606" s="6"/>
      <c r="AC1606" s="6"/>
      <c r="AD1606" s="6"/>
      <c r="AE1606" s="6"/>
      <c r="AF1606" s="6"/>
      <c r="AG1606" s="6"/>
      <c r="AH1606" s="6"/>
      <c r="AI1606" s="6"/>
      <c r="AJ1606" s="6"/>
      <c r="AK1606" s="6"/>
      <c r="AL1606" s="6"/>
      <c r="AM1606" s="6"/>
      <c r="AN1606" s="6"/>
      <c r="AO1606" s="6"/>
      <c r="AP1606" s="6"/>
      <c r="AQ1606" s="6"/>
      <c r="AR1606" s="6"/>
      <c r="AS1606" s="6"/>
      <c r="AT1606" s="6"/>
      <c r="AU1606" s="6"/>
      <c r="AV1606" s="6"/>
      <c r="AW1606" s="6"/>
      <c r="AX1606" s="6"/>
      <c r="AY1606" s="6"/>
      <c r="AZ1606" s="6"/>
      <c r="BA1606" s="6"/>
      <c r="BB1606" s="6"/>
      <c r="BC1606" s="6"/>
      <c r="BD1606" s="6"/>
      <c r="BE1606" s="6"/>
      <c r="BF1606" s="6"/>
      <c r="BG1606" s="6"/>
      <c r="BH1606" s="6"/>
      <c r="BI1606" s="6"/>
      <c r="BJ1606" s="6"/>
      <c r="BK1606" s="6"/>
      <c r="BL1606" s="6"/>
      <c r="BM1606" s="6"/>
      <c r="BN1606" s="6"/>
      <c r="BO1606" s="6"/>
      <c r="BP1606" s="6"/>
      <c r="BQ1606" s="6"/>
      <c r="BR1606" s="6"/>
      <c r="BS1606" s="6"/>
      <c r="BT1606" s="6"/>
      <c r="BU1606" s="6"/>
      <c r="BV1606" s="6"/>
      <c r="BW1606" s="6"/>
    </row>
    <row r="1607" spans="1:75" s="9" customFormat="1" ht="14.25" x14ac:dyDescent="0.2">
      <c r="A1607" s="10"/>
      <c r="B1607" s="8"/>
      <c r="R1607" s="62"/>
      <c r="S1607" s="6"/>
      <c r="T1607" s="6"/>
      <c r="U1607" s="6"/>
      <c r="V1607" s="6"/>
      <c r="W1607" s="6"/>
      <c r="X1607" s="6"/>
      <c r="Y1607" s="6"/>
      <c r="Z1607" s="6"/>
      <c r="AA1607" s="6"/>
      <c r="AB1607" s="6"/>
      <c r="AC1607" s="6"/>
      <c r="AD1607" s="6"/>
      <c r="AE1607" s="6"/>
      <c r="AF1607" s="6"/>
      <c r="AG1607" s="6"/>
      <c r="AH1607" s="6"/>
      <c r="AI1607" s="6"/>
      <c r="AJ1607" s="6"/>
      <c r="AK1607" s="6"/>
      <c r="AL1607" s="6"/>
      <c r="AM1607" s="6"/>
      <c r="AN1607" s="6"/>
      <c r="AO1607" s="6"/>
      <c r="AP1607" s="6"/>
      <c r="AQ1607" s="6"/>
      <c r="AR1607" s="6"/>
      <c r="AS1607" s="6"/>
      <c r="AT1607" s="6"/>
      <c r="AU1607" s="6"/>
      <c r="AV1607" s="6"/>
      <c r="AW1607" s="6"/>
      <c r="AX1607" s="6"/>
      <c r="AY1607" s="6"/>
      <c r="AZ1607" s="6"/>
      <c r="BA1607" s="6"/>
      <c r="BB1607" s="6"/>
      <c r="BC1607" s="6"/>
      <c r="BD1607" s="6"/>
      <c r="BE1607" s="6"/>
      <c r="BF1607" s="6"/>
      <c r="BG1607" s="6"/>
      <c r="BH1607" s="6"/>
      <c r="BI1607" s="6"/>
      <c r="BJ1607" s="6"/>
      <c r="BK1607" s="6"/>
      <c r="BL1607" s="6"/>
      <c r="BM1607" s="6"/>
      <c r="BN1607" s="6"/>
      <c r="BO1607" s="6"/>
      <c r="BP1607" s="6"/>
      <c r="BQ1607" s="6"/>
      <c r="BR1607" s="6"/>
      <c r="BS1607" s="6"/>
      <c r="BT1607" s="6"/>
      <c r="BU1607" s="6"/>
      <c r="BV1607" s="6"/>
      <c r="BW1607" s="6"/>
    </row>
    <row r="1608" spans="1:75" s="9" customFormat="1" ht="14.25" x14ac:dyDescent="0.2">
      <c r="A1608" s="10"/>
      <c r="B1608" s="8"/>
      <c r="R1608" s="62"/>
      <c r="S1608" s="6"/>
      <c r="T1608" s="6"/>
      <c r="U1608" s="6"/>
      <c r="V1608" s="6"/>
      <c r="W1608" s="6"/>
      <c r="X1608" s="6"/>
      <c r="Y1608" s="6"/>
      <c r="Z1608" s="6"/>
      <c r="AA1608" s="6"/>
      <c r="AB1608" s="6"/>
      <c r="AC1608" s="6"/>
      <c r="AD1608" s="6"/>
      <c r="AE1608" s="6"/>
      <c r="AF1608" s="6"/>
      <c r="AG1608" s="6"/>
      <c r="AH1608" s="6"/>
      <c r="AI1608" s="6"/>
      <c r="AJ1608" s="6"/>
      <c r="AK1608" s="6"/>
      <c r="AL1608" s="6"/>
      <c r="AM1608" s="6"/>
      <c r="AN1608" s="6"/>
      <c r="AO1608" s="6"/>
      <c r="AP1608" s="6"/>
      <c r="AQ1608" s="6"/>
      <c r="AR1608" s="6"/>
      <c r="AS1608" s="6"/>
      <c r="AT1608" s="6"/>
      <c r="AU1608" s="6"/>
      <c r="AV1608" s="6"/>
      <c r="AW1608" s="6"/>
      <c r="AX1608" s="6"/>
      <c r="AY1608" s="6"/>
      <c r="AZ1608" s="6"/>
      <c r="BA1608" s="6"/>
      <c r="BB1608" s="6"/>
      <c r="BC1608" s="6"/>
      <c r="BD1608" s="6"/>
      <c r="BE1608" s="6"/>
      <c r="BF1608" s="6"/>
      <c r="BG1608" s="6"/>
      <c r="BH1608" s="6"/>
      <c r="BI1608" s="6"/>
      <c r="BJ1608" s="6"/>
      <c r="BK1608" s="6"/>
      <c r="BL1608" s="6"/>
      <c r="BM1608" s="6"/>
      <c r="BN1608" s="6"/>
      <c r="BO1608" s="6"/>
      <c r="BP1608" s="6"/>
      <c r="BQ1608" s="6"/>
      <c r="BR1608" s="6"/>
      <c r="BS1608" s="6"/>
      <c r="BT1608" s="6"/>
      <c r="BU1608" s="6"/>
      <c r="BV1608" s="6"/>
      <c r="BW1608" s="6"/>
    </row>
    <row r="1609" spans="1:75" s="9" customFormat="1" ht="14.25" x14ac:dyDescent="0.2">
      <c r="A1609" s="10"/>
      <c r="B1609" s="8"/>
      <c r="R1609" s="62"/>
      <c r="S1609" s="6"/>
      <c r="T1609" s="6"/>
      <c r="U1609" s="6"/>
      <c r="V1609" s="6"/>
      <c r="W1609" s="6"/>
      <c r="X1609" s="6"/>
      <c r="Y1609" s="6"/>
      <c r="Z1609" s="6"/>
      <c r="AA1609" s="6"/>
      <c r="AB1609" s="6"/>
      <c r="AC1609" s="6"/>
      <c r="AD1609" s="6"/>
      <c r="AE1609" s="6"/>
      <c r="AF1609" s="6"/>
      <c r="AG1609" s="6"/>
      <c r="AH1609" s="6"/>
      <c r="AI1609" s="6"/>
      <c r="AJ1609" s="6"/>
      <c r="AK1609" s="6"/>
      <c r="AL1609" s="6"/>
      <c r="AM1609" s="6"/>
      <c r="AN1609" s="6"/>
      <c r="AO1609" s="6"/>
      <c r="AP1609" s="6"/>
      <c r="AQ1609" s="6"/>
      <c r="AR1609" s="6"/>
      <c r="AS1609" s="6"/>
      <c r="AT1609" s="6"/>
      <c r="AU1609" s="6"/>
      <c r="AV1609" s="6"/>
      <c r="AW1609" s="6"/>
      <c r="AX1609" s="6"/>
      <c r="AY1609" s="6"/>
      <c r="AZ1609" s="6"/>
      <c r="BA1609" s="6"/>
      <c r="BB1609" s="6"/>
      <c r="BC1609" s="6"/>
      <c r="BD1609" s="6"/>
      <c r="BE1609" s="6"/>
      <c r="BF1609" s="6"/>
      <c r="BG1609" s="6"/>
      <c r="BH1609" s="6"/>
      <c r="BI1609" s="6"/>
      <c r="BJ1609" s="6"/>
      <c r="BK1609" s="6"/>
      <c r="BL1609" s="6"/>
      <c r="BM1609" s="6"/>
      <c r="BN1609" s="6"/>
      <c r="BO1609" s="6"/>
      <c r="BP1609" s="6"/>
      <c r="BQ1609" s="6"/>
      <c r="BR1609" s="6"/>
      <c r="BS1609" s="6"/>
      <c r="BT1609" s="6"/>
      <c r="BU1609" s="6"/>
      <c r="BV1609" s="6"/>
      <c r="BW1609" s="6"/>
    </row>
    <row r="1610" spans="1:75" s="9" customFormat="1" ht="14.25" x14ac:dyDescent="0.2">
      <c r="A1610" s="10"/>
      <c r="B1610" s="8"/>
      <c r="R1610" s="62"/>
      <c r="S1610" s="6"/>
      <c r="T1610" s="6"/>
      <c r="U1610" s="6"/>
      <c r="V1610" s="6"/>
      <c r="W1610" s="6"/>
      <c r="X1610" s="6"/>
      <c r="Y1610" s="6"/>
      <c r="Z1610" s="6"/>
      <c r="AA1610" s="6"/>
      <c r="AB1610" s="6"/>
      <c r="AC1610" s="6"/>
      <c r="AD1610" s="6"/>
      <c r="AE1610" s="6"/>
      <c r="AF1610" s="6"/>
      <c r="AG1610" s="6"/>
      <c r="AH1610" s="6"/>
      <c r="AI1610" s="6"/>
      <c r="AJ1610" s="6"/>
      <c r="AK1610" s="6"/>
      <c r="AL1610" s="6"/>
      <c r="AM1610" s="6"/>
      <c r="AN1610" s="6"/>
      <c r="AO1610" s="6"/>
      <c r="AP1610" s="6"/>
      <c r="AQ1610" s="6"/>
      <c r="AR1610" s="6"/>
      <c r="AS1610" s="6"/>
      <c r="AT1610" s="6"/>
      <c r="AU1610" s="6"/>
      <c r="AV1610" s="6"/>
      <c r="AW1610" s="6"/>
      <c r="AX1610" s="6"/>
      <c r="AY1610" s="6"/>
      <c r="AZ1610" s="6"/>
      <c r="BA1610" s="6"/>
      <c r="BB1610" s="6"/>
      <c r="BC1610" s="6"/>
      <c r="BD1610" s="6"/>
      <c r="BE1610" s="6"/>
      <c r="BF1610" s="6"/>
      <c r="BG1610" s="6"/>
      <c r="BH1610" s="6"/>
      <c r="BI1610" s="6"/>
      <c r="BJ1610" s="6"/>
      <c r="BK1610" s="6"/>
      <c r="BL1610" s="6"/>
      <c r="BM1610" s="6"/>
      <c r="BN1610" s="6"/>
      <c r="BO1610" s="6"/>
      <c r="BP1610" s="6"/>
      <c r="BQ1610" s="6"/>
      <c r="BR1610" s="6"/>
      <c r="BS1610" s="6"/>
      <c r="BT1610" s="6"/>
      <c r="BU1610" s="6"/>
      <c r="BV1610" s="6"/>
      <c r="BW1610" s="6"/>
    </row>
    <row r="1611" spans="1:75" s="9" customFormat="1" ht="14.25" x14ac:dyDescent="0.2">
      <c r="A1611" s="10"/>
      <c r="B1611" s="8"/>
      <c r="R1611" s="62"/>
      <c r="S1611" s="6"/>
      <c r="T1611" s="6"/>
      <c r="U1611" s="6"/>
      <c r="V1611" s="6"/>
      <c r="W1611" s="6"/>
      <c r="X1611" s="6"/>
      <c r="Y1611" s="6"/>
      <c r="Z1611" s="6"/>
      <c r="AA1611" s="6"/>
      <c r="AB1611" s="6"/>
      <c r="AC1611" s="6"/>
      <c r="AD1611" s="6"/>
      <c r="AE1611" s="6"/>
      <c r="AF1611" s="6"/>
      <c r="AG1611" s="6"/>
      <c r="AH1611" s="6"/>
      <c r="AI1611" s="6"/>
      <c r="AJ1611" s="6"/>
      <c r="AK1611" s="6"/>
      <c r="AL1611" s="6"/>
      <c r="AM1611" s="6"/>
      <c r="AN1611" s="6"/>
      <c r="AO1611" s="6"/>
      <c r="AP1611" s="6"/>
      <c r="AQ1611" s="6"/>
      <c r="AR1611" s="6"/>
      <c r="AS1611" s="6"/>
      <c r="AT1611" s="6"/>
      <c r="AU1611" s="6"/>
      <c r="AV1611" s="6"/>
      <c r="AW1611" s="6"/>
      <c r="AX1611" s="6"/>
      <c r="AY1611" s="6"/>
      <c r="AZ1611" s="6"/>
      <c r="BA1611" s="6"/>
      <c r="BB1611" s="6"/>
      <c r="BC1611" s="6"/>
      <c r="BD1611" s="6"/>
      <c r="BE1611" s="6"/>
      <c r="BF1611" s="6"/>
      <c r="BG1611" s="6"/>
      <c r="BH1611" s="6"/>
      <c r="BI1611" s="6"/>
      <c r="BJ1611" s="6"/>
      <c r="BK1611" s="6"/>
      <c r="BL1611" s="6"/>
      <c r="BM1611" s="6"/>
      <c r="BN1611" s="6"/>
      <c r="BO1611" s="6"/>
      <c r="BP1611" s="6"/>
      <c r="BQ1611" s="6"/>
      <c r="BR1611" s="6"/>
      <c r="BS1611" s="6"/>
      <c r="BT1611" s="6"/>
      <c r="BU1611" s="6"/>
      <c r="BV1611" s="6"/>
      <c r="BW1611" s="6"/>
    </row>
    <row r="1612" spans="1:75" s="9" customFormat="1" ht="14.25" x14ac:dyDescent="0.2">
      <c r="A1612" s="10"/>
      <c r="B1612" s="8"/>
      <c r="R1612" s="62"/>
      <c r="S1612" s="6"/>
      <c r="T1612" s="6"/>
      <c r="U1612" s="6"/>
      <c r="V1612" s="6"/>
      <c r="W1612" s="6"/>
      <c r="X1612" s="6"/>
      <c r="Y1612" s="6"/>
      <c r="Z1612" s="6"/>
      <c r="AA1612" s="6"/>
      <c r="AB1612" s="6"/>
      <c r="AC1612" s="6"/>
      <c r="AD1612" s="6"/>
      <c r="AE1612" s="6"/>
      <c r="AF1612" s="6"/>
      <c r="AG1612" s="6"/>
      <c r="AH1612" s="6"/>
      <c r="AI1612" s="6"/>
      <c r="AJ1612" s="6"/>
      <c r="AK1612" s="6"/>
      <c r="AL1612" s="6"/>
      <c r="AM1612" s="6"/>
      <c r="AN1612" s="6"/>
      <c r="AO1612" s="6"/>
      <c r="AP1612" s="6"/>
      <c r="AQ1612" s="6"/>
      <c r="AR1612" s="6"/>
      <c r="AS1612" s="6"/>
      <c r="AT1612" s="6"/>
      <c r="AU1612" s="6"/>
      <c r="AV1612" s="6"/>
      <c r="AW1612" s="6"/>
      <c r="AX1612" s="6"/>
      <c r="AY1612" s="6"/>
      <c r="AZ1612" s="6"/>
      <c r="BA1612" s="6"/>
      <c r="BB1612" s="6"/>
      <c r="BC1612" s="6"/>
      <c r="BD1612" s="6"/>
      <c r="BE1612" s="6"/>
      <c r="BF1612" s="6"/>
      <c r="BG1612" s="6"/>
      <c r="BH1612" s="6"/>
      <c r="BI1612" s="6"/>
      <c r="BJ1612" s="6"/>
      <c r="BK1612" s="6"/>
      <c r="BL1612" s="6"/>
      <c r="BM1612" s="6"/>
      <c r="BN1612" s="6"/>
      <c r="BO1612" s="6"/>
      <c r="BP1612" s="6"/>
      <c r="BQ1612" s="6"/>
      <c r="BR1612" s="6"/>
      <c r="BS1612" s="6"/>
      <c r="BT1612" s="6"/>
      <c r="BU1612" s="6"/>
      <c r="BV1612" s="6"/>
      <c r="BW1612" s="6"/>
    </row>
    <row r="1613" spans="1:75" s="9" customFormat="1" ht="14.25" x14ac:dyDescent="0.2">
      <c r="A1613" s="10"/>
      <c r="B1613" s="8"/>
      <c r="R1613" s="62"/>
      <c r="S1613" s="6"/>
      <c r="T1613" s="6"/>
      <c r="U1613" s="6"/>
      <c r="V1613" s="6"/>
      <c r="W1613" s="6"/>
      <c r="X1613" s="6"/>
      <c r="Y1613" s="6"/>
      <c r="Z1613" s="6"/>
      <c r="AA1613" s="6"/>
      <c r="AB1613" s="6"/>
      <c r="AC1613" s="6"/>
      <c r="AD1613" s="6"/>
      <c r="AE1613" s="6"/>
      <c r="AF1613" s="6"/>
      <c r="AG1613" s="6"/>
      <c r="AH1613" s="6"/>
      <c r="AI1613" s="6"/>
      <c r="AJ1613" s="6"/>
      <c r="AK1613" s="6"/>
      <c r="AL1613" s="6"/>
      <c r="AM1613" s="6"/>
      <c r="AN1613" s="6"/>
      <c r="AO1613" s="6"/>
      <c r="AP1613" s="6"/>
      <c r="AQ1613" s="6"/>
      <c r="AR1613" s="6"/>
      <c r="AS1613" s="6"/>
      <c r="AT1613" s="6"/>
      <c r="AU1613" s="6"/>
      <c r="AV1613" s="6"/>
      <c r="AW1613" s="6"/>
      <c r="AX1613" s="6"/>
      <c r="AY1613" s="6"/>
      <c r="AZ1613" s="6"/>
      <c r="BA1613" s="6"/>
      <c r="BB1613" s="6"/>
      <c r="BC1613" s="6"/>
      <c r="BD1613" s="6"/>
      <c r="BE1613" s="6"/>
      <c r="BF1613" s="6"/>
      <c r="BG1613" s="6"/>
      <c r="BH1613" s="6"/>
      <c r="BI1613" s="6"/>
      <c r="BJ1613" s="6"/>
      <c r="BK1613" s="6"/>
      <c r="BL1613" s="6"/>
      <c r="BM1613" s="6"/>
      <c r="BN1613" s="6"/>
      <c r="BO1613" s="6"/>
      <c r="BP1613" s="6"/>
      <c r="BQ1613" s="6"/>
      <c r="BR1613" s="6"/>
      <c r="BS1613" s="6"/>
      <c r="BT1613" s="6"/>
      <c r="BU1613" s="6"/>
      <c r="BV1613" s="6"/>
      <c r="BW1613" s="6"/>
    </row>
    <row r="1614" spans="1:75" s="9" customFormat="1" ht="14.25" x14ac:dyDescent="0.2">
      <c r="A1614" s="10"/>
      <c r="B1614" s="8"/>
      <c r="R1614" s="62"/>
      <c r="S1614" s="6"/>
      <c r="T1614" s="6"/>
      <c r="U1614" s="6"/>
      <c r="V1614" s="6"/>
      <c r="W1614" s="6"/>
      <c r="X1614" s="6"/>
      <c r="Y1614" s="6"/>
      <c r="Z1614" s="6"/>
      <c r="AA1614" s="6"/>
      <c r="AB1614" s="6"/>
      <c r="AC1614" s="6"/>
      <c r="AD1614" s="6"/>
      <c r="AE1614" s="6"/>
      <c r="AF1614" s="6"/>
      <c r="AG1614" s="6"/>
      <c r="AH1614" s="6"/>
      <c r="AI1614" s="6"/>
      <c r="AJ1614" s="6"/>
      <c r="AK1614" s="6"/>
      <c r="AL1614" s="6"/>
      <c r="AM1614" s="6"/>
      <c r="AN1614" s="6"/>
      <c r="AO1614" s="6"/>
      <c r="AP1614" s="6"/>
      <c r="AQ1614" s="6"/>
      <c r="AR1614" s="6"/>
      <c r="AS1614" s="6"/>
      <c r="AT1614" s="6"/>
      <c r="AU1614" s="6"/>
      <c r="AV1614" s="6"/>
      <c r="AW1614" s="6"/>
      <c r="AX1614" s="6"/>
      <c r="AY1614" s="6"/>
      <c r="AZ1614" s="6"/>
      <c r="BA1614" s="6"/>
      <c r="BB1614" s="6"/>
      <c r="BC1614" s="6"/>
      <c r="BD1614" s="6"/>
      <c r="BE1614" s="6"/>
      <c r="BF1614" s="6"/>
      <c r="BG1614" s="6"/>
      <c r="BH1614" s="6"/>
      <c r="BI1614" s="6"/>
      <c r="BJ1614" s="6"/>
      <c r="BK1614" s="6"/>
      <c r="BL1614" s="6"/>
      <c r="BM1614" s="6"/>
      <c r="BN1614" s="6"/>
      <c r="BO1614" s="6"/>
      <c r="BP1614" s="6"/>
      <c r="BQ1614" s="6"/>
      <c r="BR1614" s="6"/>
      <c r="BS1614" s="6"/>
      <c r="BT1614" s="6"/>
      <c r="BU1614" s="6"/>
      <c r="BV1614" s="6"/>
      <c r="BW1614" s="6"/>
    </row>
    <row r="1615" spans="1:75" s="9" customFormat="1" ht="14.25" x14ac:dyDescent="0.2">
      <c r="A1615" s="10"/>
      <c r="B1615" s="8"/>
      <c r="R1615" s="62"/>
      <c r="S1615" s="6"/>
      <c r="T1615" s="6"/>
      <c r="U1615" s="6"/>
      <c r="V1615" s="6"/>
      <c r="W1615" s="6"/>
      <c r="X1615" s="6"/>
      <c r="Y1615" s="6"/>
      <c r="Z1615" s="6"/>
      <c r="AA1615" s="6"/>
      <c r="AB1615" s="6"/>
      <c r="AC1615" s="6"/>
      <c r="AD1615" s="6"/>
      <c r="AE1615" s="6"/>
      <c r="AF1615" s="6"/>
      <c r="AG1615" s="6"/>
      <c r="AH1615" s="6"/>
      <c r="AI1615" s="6"/>
      <c r="AJ1615" s="6"/>
      <c r="AK1615" s="6"/>
      <c r="AL1615" s="6"/>
      <c r="AM1615" s="6"/>
      <c r="AN1615" s="6"/>
      <c r="AO1615" s="6"/>
      <c r="AP1615" s="6"/>
      <c r="AQ1615" s="6"/>
      <c r="AR1615" s="6"/>
      <c r="AS1615" s="6"/>
      <c r="AT1615" s="6"/>
      <c r="AU1615" s="6"/>
      <c r="AV1615" s="6"/>
      <c r="AW1615" s="6"/>
      <c r="AX1615" s="6"/>
      <c r="AY1615" s="6"/>
      <c r="AZ1615" s="6"/>
      <c r="BA1615" s="6"/>
      <c r="BB1615" s="6"/>
      <c r="BC1615" s="6"/>
      <c r="BD1615" s="6"/>
      <c r="BE1615" s="6"/>
      <c r="BF1615" s="6"/>
      <c r="BG1615" s="6"/>
      <c r="BH1615" s="6"/>
      <c r="BI1615" s="6"/>
      <c r="BJ1615" s="6"/>
      <c r="BK1615" s="6"/>
      <c r="BL1615" s="6"/>
      <c r="BM1615" s="6"/>
      <c r="BN1615" s="6"/>
      <c r="BO1615" s="6"/>
      <c r="BP1615" s="6"/>
      <c r="BQ1615" s="6"/>
      <c r="BR1615" s="6"/>
      <c r="BS1615" s="6"/>
      <c r="BT1615" s="6"/>
      <c r="BU1615" s="6"/>
      <c r="BV1615" s="6"/>
      <c r="BW1615" s="6"/>
    </row>
    <row r="1616" spans="1:75" s="9" customFormat="1" ht="14.25" x14ac:dyDescent="0.2">
      <c r="A1616" s="10"/>
      <c r="B1616" s="8"/>
      <c r="R1616" s="62"/>
      <c r="S1616" s="6"/>
      <c r="T1616" s="6"/>
      <c r="U1616" s="6"/>
      <c r="V1616" s="6"/>
      <c r="W1616" s="6"/>
      <c r="X1616" s="6"/>
      <c r="Y1616" s="6"/>
      <c r="Z1616" s="6"/>
      <c r="AA1616" s="6"/>
      <c r="AB1616" s="6"/>
      <c r="AC1616" s="6"/>
      <c r="AD1616" s="6"/>
      <c r="AE1616" s="6"/>
      <c r="AF1616" s="6"/>
      <c r="AG1616" s="6"/>
      <c r="AH1616" s="6"/>
      <c r="AI1616" s="6"/>
      <c r="AJ1616" s="6"/>
      <c r="AK1616" s="6"/>
      <c r="AL1616" s="6"/>
      <c r="AM1616" s="6"/>
      <c r="AN1616" s="6"/>
      <c r="AO1616" s="6"/>
      <c r="AP1616" s="6"/>
      <c r="AQ1616" s="6"/>
      <c r="AR1616" s="6"/>
      <c r="AS1616" s="6"/>
      <c r="AT1616" s="6"/>
      <c r="AU1616" s="6"/>
      <c r="AV1616" s="6"/>
      <c r="AW1616" s="6"/>
      <c r="AX1616" s="6"/>
      <c r="AY1616" s="6"/>
      <c r="AZ1616" s="6"/>
      <c r="BA1616" s="6"/>
      <c r="BB1616" s="6"/>
      <c r="BC1616" s="6"/>
      <c r="BD1616" s="6"/>
      <c r="BE1616" s="6"/>
      <c r="BF1616" s="6"/>
      <c r="BG1616" s="6"/>
      <c r="BH1616" s="6"/>
      <c r="BI1616" s="6"/>
      <c r="BJ1616" s="6"/>
      <c r="BK1616" s="6"/>
      <c r="BL1616" s="6"/>
      <c r="BM1616" s="6"/>
      <c r="BN1616" s="6"/>
      <c r="BO1616" s="6"/>
      <c r="BP1616" s="6"/>
      <c r="BQ1616" s="6"/>
      <c r="BR1616" s="6"/>
      <c r="BS1616" s="6"/>
      <c r="BT1616" s="6"/>
      <c r="BU1616" s="6"/>
      <c r="BV1616" s="6"/>
      <c r="BW1616" s="6"/>
    </row>
    <row r="1617" spans="1:75" s="9" customFormat="1" ht="14.25" x14ac:dyDescent="0.2">
      <c r="A1617" s="10"/>
      <c r="B1617" s="8"/>
      <c r="R1617" s="62"/>
      <c r="S1617" s="6"/>
      <c r="T1617" s="6"/>
      <c r="U1617" s="6"/>
      <c r="V1617" s="6"/>
      <c r="W1617" s="6"/>
      <c r="X1617" s="6"/>
      <c r="Y1617" s="6"/>
      <c r="Z1617" s="6"/>
      <c r="AA1617" s="6"/>
      <c r="AB1617" s="6"/>
      <c r="AC1617" s="6"/>
      <c r="AD1617" s="6"/>
      <c r="AE1617" s="6"/>
      <c r="AF1617" s="6"/>
      <c r="AG1617" s="6"/>
      <c r="AH1617" s="6"/>
      <c r="AI1617" s="6"/>
      <c r="AJ1617" s="6"/>
      <c r="AK1617" s="6"/>
      <c r="AL1617" s="6"/>
      <c r="AM1617" s="6"/>
      <c r="AN1617" s="6"/>
      <c r="AO1617" s="6"/>
      <c r="AP1617" s="6"/>
      <c r="AQ1617" s="6"/>
      <c r="AR1617" s="6"/>
      <c r="AS1617" s="6"/>
      <c r="AT1617" s="6"/>
      <c r="AU1617" s="6"/>
      <c r="AV1617" s="6"/>
      <c r="AW1617" s="6"/>
      <c r="AX1617" s="6"/>
      <c r="AY1617" s="6"/>
      <c r="AZ1617" s="6"/>
      <c r="BA1617" s="6"/>
      <c r="BB1617" s="6"/>
      <c r="BC1617" s="6"/>
      <c r="BD1617" s="6"/>
      <c r="BE1617" s="6"/>
      <c r="BF1617" s="6"/>
      <c r="BG1617" s="6"/>
      <c r="BH1617" s="6"/>
      <c r="BI1617" s="6"/>
      <c r="BJ1617" s="6"/>
      <c r="BK1617" s="6"/>
      <c r="BL1617" s="6"/>
      <c r="BM1617" s="6"/>
      <c r="BN1617" s="6"/>
      <c r="BO1617" s="6"/>
      <c r="BP1617" s="6"/>
      <c r="BQ1617" s="6"/>
      <c r="BR1617" s="6"/>
      <c r="BS1617" s="6"/>
      <c r="BT1617" s="6"/>
      <c r="BU1617" s="6"/>
      <c r="BV1617" s="6"/>
      <c r="BW1617" s="6"/>
    </row>
    <row r="1618" spans="1:75" s="9" customFormat="1" ht="14.25" x14ac:dyDescent="0.2">
      <c r="A1618" s="10"/>
      <c r="B1618" s="8"/>
      <c r="R1618" s="62"/>
      <c r="S1618" s="6"/>
      <c r="T1618" s="6"/>
      <c r="U1618" s="6"/>
      <c r="V1618" s="6"/>
      <c r="W1618" s="6"/>
      <c r="X1618" s="6"/>
      <c r="Y1618" s="6"/>
      <c r="Z1618" s="6"/>
      <c r="AA1618" s="6"/>
      <c r="AB1618" s="6"/>
      <c r="AC1618" s="6"/>
      <c r="AD1618" s="6"/>
      <c r="AE1618" s="6"/>
      <c r="AF1618" s="6"/>
      <c r="AG1618" s="6"/>
      <c r="AH1618" s="6"/>
      <c r="AI1618" s="6"/>
      <c r="AJ1618" s="6"/>
      <c r="AK1618" s="6"/>
      <c r="AL1618" s="6"/>
      <c r="AM1618" s="6"/>
      <c r="AN1618" s="6"/>
      <c r="AO1618" s="6"/>
      <c r="AP1618" s="6"/>
      <c r="AQ1618" s="6"/>
      <c r="AR1618" s="6"/>
      <c r="AS1618" s="6"/>
      <c r="AT1618" s="6"/>
      <c r="AU1618" s="6"/>
      <c r="AV1618" s="6"/>
      <c r="AW1618" s="6"/>
      <c r="AX1618" s="6"/>
      <c r="AY1618" s="6"/>
      <c r="AZ1618" s="6"/>
      <c r="BA1618" s="6"/>
      <c r="BB1618" s="6"/>
      <c r="BC1618" s="6"/>
      <c r="BD1618" s="6"/>
      <c r="BE1618" s="6"/>
      <c r="BF1618" s="6"/>
      <c r="BG1618" s="6"/>
      <c r="BH1618" s="6"/>
      <c r="BI1618" s="6"/>
      <c r="BJ1618" s="6"/>
      <c r="BK1618" s="6"/>
      <c r="BL1618" s="6"/>
      <c r="BM1618" s="6"/>
      <c r="BN1618" s="6"/>
      <c r="BO1618" s="6"/>
      <c r="BP1618" s="6"/>
      <c r="BQ1618" s="6"/>
      <c r="BR1618" s="6"/>
      <c r="BS1618" s="6"/>
      <c r="BT1618" s="6"/>
      <c r="BU1618" s="6"/>
      <c r="BV1618" s="6"/>
      <c r="BW1618" s="6"/>
    </row>
    <row r="1619" spans="1:75" s="9" customFormat="1" ht="14.25" x14ac:dyDescent="0.2">
      <c r="A1619" s="10"/>
      <c r="B1619" s="8"/>
      <c r="R1619" s="62"/>
      <c r="S1619" s="6"/>
      <c r="T1619" s="6"/>
      <c r="U1619" s="6"/>
      <c r="V1619" s="6"/>
      <c r="W1619" s="6"/>
      <c r="X1619" s="6"/>
      <c r="Y1619" s="6"/>
      <c r="Z1619" s="6"/>
      <c r="AA1619" s="6"/>
      <c r="AB1619" s="6"/>
      <c r="AC1619" s="6"/>
      <c r="AD1619" s="6"/>
      <c r="AE1619" s="6"/>
      <c r="AF1619" s="6"/>
      <c r="AG1619" s="6"/>
      <c r="AH1619" s="6"/>
      <c r="AI1619" s="6"/>
      <c r="AJ1619" s="6"/>
      <c r="AK1619" s="6"/>
      <c r="AL1619" s="6"/>
      <c r="AM1619" s="6"/>
      <c r="AN1619" s="6"/>
      <c r="AO1619" s="6"/>
      <c r="AP1619" s="6"/>
      <c r="AQ1619" s="6"/>
      <c r="AR1619" s="6"/>
      <c r="AS1619" s="6"/>
      <c r="AT1619" s="6"/>
      <c r="AU1619" s="6"/>
      <c r="AV1619" s="6"/>
      <c r="AW1619" s="6"/>
      <c r="AX1619" s="6"/>
      <c r="AY1619" s="6"/>
      <c r="AZ1619" s="6"/>
      <c r="BA1619" s="6"/>
      <c r="BB1619" s="6"/>
      <c r="BC1619" s="6"/>
      <c r="BD1619" s="6"/>
      <c r="BE1619" s="6"/>
      <c r="BF1619" s="6"/>
      <c r="BG1619" s="6"/>
      <c r="BH1619" s="6"/>
      <c r="BI1619" s="6"/>
      <c r="BJ1619" s="6"/>
      <c r="BK1619" s="6"/>
      <c r="BL1619" s="6"/>
      <c r="BM1619" s="6"/>
      <c r="BN1619" s="6"/>
      <c r="BO1619" s="6"/>
      <c r="BP1619" s="6"/>
      <c r="BQ1619" s="6"/>
      <c r="BR1619" s="6"/>
      <c r="BS1619" s="6"/>
      <c r="BT1619" s="6"/>
      <c r="BU1619" s="6"/>
      <c r="BV1619" s="6"/>
      <c r="BW1619" s="6"/>
    </row>
    <row r="1620" spans="1:75" s="9" customFormat="1" ht="14.25" x14ac:dyDescent="0.2">
      <c r="A1620" s="10"/>
      <c r="B1620" s="8"/>
      <c r="R1620" s="62"/>
      <c r="S1620" s="6"/>
      <c r="T1620" s="6"/>
      <c r="U1620" s="6"/>
      <c r="V1620" s="6"/>
      <c r="W1620" s="6"/>
      <c r="X1620" s="6"/>
      <c r="Y1620" s="6"/>
      <c r="Z1620" s="6"/>
      <c r="AA1620" s="6"/>
      <c r="AB1620" s="6"/>
      <c r="AC1620" s="6"/>
      <c r="AD1620" s="6"/>
      <c r="AE1620" s="6"/>
      <c r="AF1620" s="6"/>
      <c r="AG1620" s="6"/>
      <c r="AH1620" s="6"/>
      <c r="AI1620" s="6"/>
      <c r="AJ1620" s="6"/>
      <c r="AK1620" s="6"/>
      <c r="AL1620" s="6"/>
      <c r="AM1620" s="6"/>
      <c r="AN1620" s="6"/>
      <c r="AO1620" s="6"/>
      <c r="AP1620" s="6"/>
      <c r="AQ1620" s="6"/>
      <c r="AR1620" s="6"/>
      <c r="AS1620" s="6"/>
      <c r="AT1620" s="6"/>
      <c r="AU1620" s="6"/>
      <c r="AV1620" s="6"/>
      <c r="AW1620" s="6"/>
      <c r="AX1620" s="6"/>
      <c r="AY1620" s="6"/>
      <c r="AZ1620" s="6"/>
      <c r="BA1620" s="6"/>
      <c r="BB1620" s="6"/>
      <c r="BC1620" s="6"/>
      <c r="BD1620" s="6"/>
      <c r="BE1620" s="6"/>
      <c r="BF1620" s="6"/>
      <c r="BG1620" s="6"/>
      <c r="BH1620" s="6"/>
      <c r="BI1620" s="6"/>
      <c r="BJ1620" s="6"/>
      <c r="BK1620" s="6"/>
      <c r="BL1620" s="6"/>
      <c r="BM1620" s="6"/>
      <c r="BN1620" s="6"/>
      <c r="BO1620" s="6"/>
      <c r="BP1620" s="6"/>
      <c r="BQ1620" s="6"/>
      <c r="BR1620" s="6"/>
      <c r="BS1620" s="6"/>
      <c r="BT1620" s="6"/>
      <c r="BU1620" s="6"/>
      <c r="BV1620" s="6"/>
      <c r="BW1620" s="6"/>
    </row>
    <row r="1621" spans="1:75" s="9" customFormat="1" ht="14.25" x14ac:dyDescent="0.2">
      <c r="A1621" s="10"/>
      <c r="B1621" s="8"/>
      <c r="R1621" s="62"/>
      <c r="S1621" s="6"/>
      <c r="T1621" s="6"/>
      <c r="U1621" s="6"/>
      <c r="V1621" s="6"/>
      <c r="W1621" s="6"/>
      <c r="X1621" s="6"/>
      <c r="Y1621" s="6"/>
      <c r="Z1621" s="6"/>
      <c r="AA1621" s="6"/>
      <c r="AB1621" s="6"/>
      <c r="AC1621" s="6"/>
      <c r="AD1621" s="6"/>
      <c r="AE1621" s="6"/>
      <c r="AF1621" s="6"/>
      <c r="AG1621" s="6"/>
      <c r="AH1621" s="6"/>
      <c r="AI1621" s="6"/>
      <c r="AJ1621" s="6"/>
      <c r="AK1621" s="6"/>
      <c r="AL1621" s="6"/>
      <c r="AM1621" s="6"/>
      <c r="AN1621" s="6"/>
      <c r="AO1621" s="6"/>
      <c r="AP1621" s="6"/>
      <c r="AQ1621" s="6"/>
      <c r="AR1621" s="6"/>
      <c r="AS1621" s="6"/>
      <c r="AT1621" s="6"/>
      <c r="AU1621" s="6"/>
      <c r="AV1621" s="6"/>
      <c r="AW1621" s="6"/>
      <c r="AX1621" s="6"/>
      <c r="AY1621" s="6"/>
      <c r="AZ1621" s="6"/>
      <c r="BA1621" s="6"/>
      <c r="BB1621" s="6"/>
      <c r="BC1621" s="6"/>
      <c r="BD1621" s="6"/>
      <c r="BE1621" s="6"/>
      <c r="BF1621" s="6"/>
      <c r="BG1621" s="6"/>
      <c r="BH1621" s="6"/>
      <c r="BI1621" s="6"/>
      <c r="BJ1621" s="6"/>
      <c r="BK1621" s="6"/>
      <c r="BL1621" s="6"/>
      <c r="BM1621" s="6"/>
      <c r="BN1621" s="6"/>
      <c r="BO1621" s="6"/>
      <c r="BP1621" s="6"/>
      <c r="BQ1621" s="6"/>
      <c r="BR1621" s="6"/>
      <c r="BS1621" s="6"/>
      <c r="BT1621" s="6"/>
      <c r="BU1621" s="6"/>
      <c r="BV1621" s="6"/>
      <c r="BW1621" s="6"/>
    </row>
    <row r="1622" spans="1:75" s="9" customFormat="1" ht="14.25" x14ac:dyDescent="0.2">
      <c r="A1622" s="10"/>
      <c r="B1622" s="8"/>
      <c r="R1622" s="62"/>
      <c r="S1622" s="6"/>
      <c r="T1622" s="6"/>
      <c r="U1622" s="6"/>
      <c r="V1622" s="6"/>
      <c r="W1622" s="6"/>
      <c r="X1622" s="6"/>
      <c r="Y1622" s="6"/>
      <c r="Z1622" s="6"/>
      <c r="AA1622" s="6"/>
      <c r="AB1622" s="6"/>
      <c r="AC1622" s="6"/>
      <c r="AD1622" s="6"/>
      <c r="AE1622" s="6"/>
      <c r="AF1622" s="6"/>
      <c r="AG1622" s="6"/>
      <c r="AH1622" s="6"/>
      <c r="AI1622" s="6"/>
      <c r="AJ1622" s="6"/>
      <c r="AK1622" s="6"/>
      <c r="AL1622" s="6"/>
      <c r="AM1622" s="6"/>
      <c r="AN1622" s="6"/>
      <c r="AO1622" s="6"/>
      <c r="AP1622" s="6"/>
      <c r="AQ1622" s="6"/>
      <c r="AR1622" s="6"/>
      <c r="AS1622" s="6"/>
      <c r="AT1622" s="6"/>
      <c r="AU1622" s="6"/>
      <c r="AV1622" s="6"/>
      <c r="AW1622" s="6"/>
      <c r="AX1622" s="6"/>
      <c r="AY1622" s="6"/>
      <c r="AZ1622" s="6"/>
      <c r="BA1622" s="6"/>
      <c r="BB1622" s="6"/>
      <c r="BC1622" s="6"/>
      <c r="BD1622" s="6"/>
      <c r="BE1622" s="6"/>
      <c r="BF1622" s="6"/>
      <c r="BG1622" s="6"/>
      <c r="BH1622" s="6"/>
      <c r="BI1622" s="6"/>
      <c r="BJ1622" s="6"/>
      <c r="BK1622" s="6"/>
      <c r="BL1622" s="6"/>
      <c r="BM1622" s="6"/>
      <c r="BN1622" s="6"/>
      <c r="BO1622" s="6"/>
      <c r="BP1622" s="6"/>
      <c r="BQ1622" s="6"/>
      <c r="BR1622" s="6"/>
      <c r="BS1622" s="6"/>
      <c r="BT1622" s="6"/>
      <c r="BU1622" s="6"/>
      <c r="BV1622" s="6"/>
      <c r="BW1622" s="6"/>
    </row>
    <row r="1623" spans="1:75" s="9" customFormat="1" ht="14.25" x14ac:dyDescent="0.2">
      <c r="A1623" s="10"/>
      <c r="B1623" s="8"/>
      <c r="R1623" s="62"/>
      <c r="S1623" s="6"/>
      <c r="T1623" s="6"/>
      <c r="U1623" s="6"/>
      <c r="V1623" s="6"/>
      <c r="W1623" s="6"/>
      <c r="X1623" s="6"/>
      <c r="Y1623" s="6"/>
      <c r="Z1623" s="6"/>
      <c r="AA1623" s="6"/>
      <c r="AB1623" s="6"/>
      <c r="AC1623" s="6"/>
      <c r="AD1623" s="6"/>
      <c r="AE1623" s="6"/>
      <c r="AF1623" s="6"/>
      <c r="AG1623" s="6"/>
      <c r="AH1623" s="6"/>
      <c r="AI1623" s="6"/>
      <c r="AJ1623" s="6"/>
      <c r="AK1623" s="6"/>
      <c r="AL1623" s="6"/>
      <c r="AM1623" s="6"/>
      <c r="AN1623" s="6"/>
      <c r="AO1623" s="6"/>
      <c r="AP1623" s="6"/>
      <c r="AQ1623" s="6"/>
      <c r="AR1623" s="6"/>
      <c r="AS1623" s="6"/>
      <c r="AT1623" s="6"/>
      <c r="AU1623" s="6"/>
      <c r="AV1623" s="6"/>
      <c r="AW1623" s="6"/>
      <c r="AX1623" s="6"/>
      <c r="AY1623" s="6"/>
      <c r="AZ1623" s="6"/>
      <c r="BA1623" s="6"/>
      <c r="BB1623" s="6"/>
      <c r="BC1623" s="6"/>
      <c r="BD1623" s="6"/>
      <c r="BE1623" s="6"/>
      <c r="BF1623" s="6"/>
      <c r="BG1623" s="6"/>
      <c r="BH1623" s="6"/>
      <c r="BI1623" s="6"/>
      <c r="BJ1623" s="6"/>
      <c r="BK1623" s="6"/>
      <c r="BL1623" s="6"/>
      <c r="BM1623" s="6"/>
      <c r="BN1623" s="6"/>
      <c r="BO1623" s="6"/>
      <c r="BP1623" s="6"/>
      <c r="BQ1623" s="6"/>
      <c r="BR1623" s="6"/>
      <c r="BS1623" s="6"/>
      <c r="BT1623" s="6"/>
      <c r="BU1623" s="6"/>
      <c r="BV1623" s="6"/>
      <c r="BW1623" s="6"/>
    </row>
    <row r="1624" spans="1:75" s="9" customFormat="1" ht="14.25" x14ac:dyDescent="0.2">
      <c r="A1624" s="10"/>
      <c r="B1624" s="8"/>
      <c r="R1624" s="62"/>
      <c r="S1624" s="6"/>
      <c r="T1624" s="6"/>
      <c r="U1624" s="6"/>
      <c r="V1624" s="6"/>
      <c r="W1624" s="6"/>
      <c r="X1624" s="6"/>
      <c r="Y1624" s="6"/>
      <c r="Z1624" s="6"/>
      <c r="AA1624" s="6"/>
      <c r="AB1624" s="6"/>
      <c r="AC1624" s="6"/>
      <c r="AD1624" s="6"/>
      <c r="AE1624" s="6"/>
      <c r="AF1624" s="6"/>
      <c r="AG1624" s="6"/>
      <c r="AH1624" s="6"/>
      <c r="AI1624" s="6"/>
      <c r="AJ1624" s="6"/>
      <c r="AK1624" s="6"/>
      <c r="AL1624" s="6"/>
      <c r="AM1624" s="6"/>
      <c r="AN1624" s="6"/>
      <c r="AO1624" s="6"/>
      <c r="AP1624" s="6"/>
      <c r="AQ1624" s="6"/>
      <c r="AR1624" s="6"/>
      <c r="AS1624" s="6"/>
      <c r="AT1624" s="6"/>
      <c r="AU1624" s="6"/>
      <c r="AV1624" s="6"/>
      <c r="AW1624" s="6"/>
      <c r="AX1624" s="6"/>
      <c r="AY1624" s="6"/>
      <c r="AZ1624" s="6"/>
      <c r="BA1624" s="6"/>
      <c r="BB1624" s="6"/>
      <c r="BC1624" s="6"/>
      <c r="BD1624" s="6"/>
      <c r="BE1624" s="6"/>
      <c r="BF1624" s="6"/>
      <c r="BG1624" s="6"/>
      <c r="BH1624" s="6"/>
      <c r="BI1624" s="6"/>
      <c r="BJ1624" s="6"/>
      <c r="BK1624" s="6"/>
      <c r="BL1624" s="6"/>
      <c r="BM1624" s="6"/>
      <c r="BN1624" s="6"/>
      <c r="BO1624" s="6"/>
      <c r="BP1624" s="6"/>
      <c r="BQ1624" s="6"/>
      <c r="BR1624" s="6"/>
      <c r="BS1624" s="6"/>
      <c r="BT1624" s="6"/>
      <c r="BU1624" s="6"/>
      <c r="BV1624" s="6"/>
      <c r="BW1624" s="6"/>
    </row>
    <row r="1625" spans="1:75" s="9" customFormat="1" ht="14.25" x14ac:dyDescent="0.2">
      <c r="A1625" s="10"/>
      <c r="B1625" s="8"/>
      <c r="R1625" s="62"/>
      <c r="S1625" s="6"/>
      <c r="T1625" s="6"/>
      <c r="U1625" s="6"/>
      <c r="V1625" s="6"/>
      <c r="W1625" s="6"/>
      <c r="X1625" s="6"/>
      <c r="Y1625" s="6"/>
      <c r="Z1625" s="6"/>
      <c r="AA1625" s="6"/>
      <c r="AB1625" s="6"/>
      <c r="AC1625" s="6"/>
      <c r="AD1625" s="6"/>
      <c r="AE1625" s="6"/>
      <c r="AF1625" s="6"/>
      <c r="AG1625" s="6"/>
      <c r="AH1625" s="6"/>
      <c r="AI1625" s="6"/>
      <c r="AJ1625" s="6"/>
      <c r="AK1625" s="6"/>
      <c r="AL1625" s="6"/>
      <c r="AM1625" s="6"/>
      <c r="AN1625" s="6"/>
      <c r="AO1625" s="6"/>
      <c r="AP1625" s="6"/>
      <c r="AQ1625" s="6"/>
      <c r="AR1625" s="6"/>
      <c r="AS1625" s="6"/>
      <c r="AT1625" s="6"/>
      <c r="AU1625" s="6"/>
      <c r="AV1625" s="6"/>
      <c r="AW1625" s="6"/>
      <c r="AX1625" s="6"/>
      <c r="AY1625" s="6"/>
      <c r="AZ1625" s="6"/>
      <c r="BA1625" s="6"/>
      <c r="BB1625" s="6"/>
      <c r="BC1625" s="6"/>
      <c r="BD1625" s="6"/>
      <c r="BE1625" s="6"/>
      <c r="BF1625" s="6"/>
      <c r="BG1625" s="6"/>
      <c r="BH1625" s="6"/>
      <c r="BI1625" s="6"/>
      <c r="BJ1625" s="6"/>
      <c r="BK1625" s="6"/>
      <c r="BL1625" s="6"/>
      <c r="BM1625" s="6"/>
      <c r="BN1625" s="6"/>
      <c r="BO1625" s="6"/>
      <c r="BP1625" s="6"/>
      <c r="BQ1625" s="6"/>
      <c r="BR1625" s="6"/>
      <c r="BS1625" s="6"/>
      <c r="BT1625" s="6"/>
      <c r="BU1625" s="6"/>
      <c r="BV1625" s="6"/>
      <c r="BW1625" s="6"/>
    </row>
    <row r="1626" spans="1:75" s="9" customFormat="1" ht="14.25" x14ac:dyDescent="0.2">
      <c r="A1626" s="10"/>
      <c r="B1626" s="8"/>
      <c r="R1626" s="62"/>
      <c r="S1626" s="6"/>
      <c r="T1626" s="6"/>
      <c r="U1626" s="6"/>
      <c r="V1626" s="6"/>
      <c r="W1626" s="6"/>
      <c r="X1626" s="6"/>
      <c r="Y1626" s="6"/>
      <c r="Z1626" s="6"/>
      <c r="AA1626" s="6"/>
      <c r="AB1626" s="6"/>
      <c r="AC1626" s="6"/>
      <c r="AD1626" s="6"/>
      <c r="AE1626" s="6"/>
      <c r="AF1626" s="6"/>
      <c r="AG1626" s="6"/>
      <c r="AH1626" s="6"/>
      <c r="AI1626" s="6"/>
      <c r="AJ1626" s="6"/>
      <c r="AK1626" s="6"/>
      <c r="AL1626" s="6"/>
      <c r="AM1626" s="6"/>
      <c r="AN1626" s="6"/>
      <c r="AO1626" s="6"/>
      <c r="AP1626" s="6"/>
      <c r="AQ1626" s="6"/>
      <c r="AR1626" s="6"/>
      <c r="AS1626" s="6"/>
      <c r="AT1626" s="6"/>
      <c r="AU1626" s="6"/>
      <c r="AV1626" s="6"/>
      <c r="AW1626" s="6"/>
      <c r="AX1626" s="6"/>
      <c r="AY1626" s="6"/>
      <c r="AZ1626" s="6"/>
      <c r="BA1626" s="6"/>
      <c r="BB1626" s="6"/>
      <c r="BC1626" s="6"/>
      <c r="BD1626" s="6"/>
      <c r="BE1626" s="6"/>
      <c r="BF1626" s="6"/>
      <c r="BG1626" s="6"/>
      <c r="BH1626" s="6"/>
      <c r="BI1626" s="6"/>
      <c r="BJ1626" s="6"/>
      <c r="BK1626" s="6"/>
      <c r="BL1626" s="6"/>
      <c r="BM1626" s="6"/>
      <c r="BN1626" s="6"/>
      <c r="BO1626" s="6"/>
      <c r="BP1626" s="6"/>
      <c r="BQ1626" s="6"/>
      <c r="BR1626" s="6"/>
      <c r="BS1626" s="6"/>
      <c r="BT1626" s="6"/>
      <c r="BU1626" s="6"/>
      <c r="BV1626" s="6"/>
      <c r="BW1626" s="6"/>
    </row>
    <row r="1627" spans="1:75" s="9" customFormat="1" ht="14.25" x14ac:dyDescent="0.2">
      <c r="A1627" s="10"/>
      <c r="B1627" s="8"/>
      <c r="R1627" s="62"/>
      <c r="S1627" s="6"/>
      <c r="T1627" s="6"/>
      <c r="U1627" s="6"/>
      <c r="V1627" s="6"/>
      <c r="W1627" s="6"/>
      <c r="X1627" s="6"/>
      <c r="Y1627" s="6"/>
      <c r="Z1627" s="6"/>
      <c r="AA1627" s="6"/>
      <c r="AB1627" s="6"/>
      <c r="AC1627" s="6"/>
      <c r="AD1627" s="6"/>
      <c r="AE1627" s="6"/>
      <c r="AF1627" s="6"/>
      <c r="AG1627" s="6"/>
      <c r="AH1627" s="6"/>
      <c r="AI1627" s="6"/>
      <c r="AJ1627" s="6"/>
      <c r="AK1627" s="6"/>
      <c r="AL1627" s="6"/>
      <c r="AM1627" s="6"/>
      <c r="AN1627" s="6"/>
      <c r="AO1627" s="6"/>
      <c r="AP1627" s="6"/>
      <c r="AQ1627" s="6"/>
      <c r="AR1627" s="6"/>
      <c r="AS1627" s="6"/>
      <c r="AT1627" s="6"/>
      <c r="AU1627" s="6"/>
      <c r="AV1627" s="6"/>
      <c r="AW1627" s="6"/>
      <c r="AX1627" s="6"/>
      <c r="AY1627" s="6"/>
      <c r="AZ1627" s="6"/>
      <c r="BA1627" s="6"/>
      <c r="BB1627" s="6"/>
      <c r="BC1627" s="6"/>
      <c r="BD1627" s="6"/>
      <c r="BE1627" s="6"/>
      <c r="BF1627" s="6"/>
      <c r="BG1627" s="6"/>
      <c r="BH1627" s="6"/>
      <c r="BI1627" s="6"/>
      <c r="BJ1627" s="6"/>
      <c r="BK1627" s="6"/>
      <c r="BL1627" s="6"/>
      <c r="BM1627" s="6"/>
      <c r="BN1627" s="6"/>
      <c r="BO1627" s="6"/>
      <c r="BP1627" s="6"/>
      <c r="BQ1627" s="6"/>
      <c r="BR1627" s="6"/>
      <c r="BS1627" s="6"/>
      <c r="BT1627" s="6"/>
      <c r="BU1627" s="6"/>
      <c r="BV1627" s="6"/>
      <c r="BW1627" s="6"/>
    </row>
    <row r="1628" spans="1:75" s="9" customFormat="1" ht="14.25" x14ac:dyDescent="0.2">
      <c r="A1628" s="10"/>
      <c r="B1628" s="8"/>
      <c r="R1628" s="62"/>
      <c r="S1628" s="6"/>
      <c r="T1628" s="6"/>
      <c r="U1628" s="6"/>
      <c r="V1628" s="6"/>
      <c r="W1628" s="6"/>
      <c r="X1628" s="6"/>
      <c r="Y1628" s="6"/>
      <c r="Z1628" s="6"/>
      <c r="AA1628" s="6"/>
      <c r="AB1628" s="6"/>
      <c r="AC1628" s="6"/>
      <c r="AD1628" s="6"/>
      <c r="AE1628" s="6"/>
      <c r="AF1628" s="6"/>
      <c r="AG1628" s="6"/>
      <c r="AH1628" s="6"/>
      <c r="AI1628" s="6"/>
      <c r="AJ1628" s="6"/>
      <c r="AK1628" s="6"/>
      <c r="AL1628" s="6"/>
      <c r="AM1628" s="6"/>
      <c r="AN1628" s="6"/>
      <c r="AO1628" s="6"/>
      <c r="AP1628" s="6"/>
      <c r="AQ1628" s="6"/>
      <c r="AR1628" s="6"/>
      <c r="AS1628" s="6"/>
      <c r="AT1628" s="6"/>
      <c r="AU1628" s="6"/>
      <c r="AV1628" s="6"/>
      <c r="AW1628" s="6"/>
      <c r="AX1628" s="6"/>
      <c r="AY1628" s="6"/>
      <c r="AZ1628" s="6"/>
      <c r="BA1628" s="6"/>
      <c r="BB1628" s="6"/>
      <c r="BC1628" s="6"/>
      <c r="BD1628" s="6"/>
      <c r="BE1628" s="6"/>
      <c r="BF1628" s="6"/>
      <c r="BG1628" s="6"/>
      <c r="BH1628" s="6"/>
      <c r="BI1628" s="6"/>
      <c r="BJ1628" s="6"/>
      <c r="BK1628" s="6"/>
      <c r="BL1628" s="6"/>
      <c r="BM1628" s="6"/>
      <c r="BN1628" s="6"/>
      <c r="BO1628" s="6"/>
      <c r="BP1628" s="6"/>
      <c r="BQ1628" s="6"/>
      <c r="BR1628" s="6"/>
      <c r="BS1628" s="6"/>
      <c r="BT1628" s="6"/>
      <c r="BU1628" s="6"/>
      <c r="BV1628" s="6"/>
      <c r="BW1628" s="6"/>
    </row>
    <row r="1629" spans="1:75" s="9" customFormat="1" ht="14.25" x14ac:dyDescent="0.2">
      <c r="A1629" s="10"/>
      <c r="B1629" s="8"/>
      <c r="R1629" s="62"/>
      <c r="S1629" s="6"/>
      <c r="T1629" s="6"/>
      <c r="U1629" s="6"/>
      <c r="V1629" s="6"/>
      <c r="W1629" s="6"/>
      <c r="X1629" s="6"/>
      <c r="Y1629" s="6"/>
      <c r="Z1629" s="6"/>
      <c r="AA1629" s="6"/>
      <c r="AB1629" s="6"/>
      <c r="AC1629" s="6"/>
      <c r="AD1629" s="6"/>
      <c r="AE1629" s="6"/>
      <c r="AF1629" s="6"/>
      <c r="AG1629" s="6"/>
      <c r="AH1629" s="6"/>
      <c r="AI1629" s="6"/>
      <c r="AJ1629" s="6"/>
      <c r="AK1629" s="6"/>
      <c r="AL1629" s="6"/>
      <c r="AM1629" s="6"/>
      <c r="AN1629" s="6"/>
      <c r="AO1629" s="6"/>
      <c r="AP1629" s="6"/>
      <c r="AQ1629" s="6"/>
      <c r="AR1629" s="6"/>
      <c r="AS1629" s="6"/>
      <c r="AT1629" s="6"/>
      <c r="AU1629" s="6"/>
      <c r="AV1629" s="6"/>
      <c r="AW1629" s="6"/>
      <c r="AX1629" s="6"/>
      <c r="AY1629" s="6"/>
      <c r="AZ1629" s="6"/>
      <c r="BA1629" s="6"/>
      <c r="BB1629" s="6"/>
      <c r="BC1629" s="6"/>
      <c r="BD1629" s="6"/>
      <c r="BE1629" s="6"/>
      <c r="BF1629" s="6"/>
      <c r="BG1629" s="6"/>
      <c r="BH1629" s="6"/>
      <c r="BI1629" s="6"/>
      <c r="BJ1629" s="6"/>
      <c r="BK1629" s="6"/>
      <c r="BL1629" s="6"/>
      <c r="BM1629" s="6"/>
      <c r="BN1629" s="6"/>
      <c r="BO1629" s="6"/>
      <c r="BP1629" s="6"/>
      <c r="BQ1629" s="6"/>
      <c r="BR1629" s="6"/>
      <c r="BS1629" s="6"/>
      <c r="BT1629" s="6"/>
      <c r="BU1629" s="6"/>
      <c r="BV1629" s="6"/>
      <c r="BW1629" s="6"/>
    </row>
    <row r="1630" spans="1:75" s="9" customFormat="1" ht="14.25" x14ac:dyDescent="0.2">
      <c r="A1630" s="10"/>
      <c r="B1630" s="8"/>
      <c r="R1630" s="62"/>
      <c r="S1630" s="6"/>
      <c r="T1630" s="6"/>
      <c r="U1630" s="6"/>
      <c r="V1630" s="6"/>
      <c r="W1630" s="6"/>
      <c r="X1630" s="6"/>
      <c r="Y1630" s="6"/>
      <c r="Z1630" s="6"/>
      <c r="AA1630" s="6"/>
      <c r="AB1630" s="6"/>
      <c r="AC1630" s="6"/>
      <c r="AD1630" s="6"/>
      <c r="AE1630" s="6"/>
      <c r="AF1630" s="6"/>
      <c r="AG1630" s="6"/>
      <c r="AH1630" s="6"/>
      <c r="AI1630" s="6"/>
      <c r="AJ1630" s="6"/>
      <c r="AK1630" s="6"/>
      <c r="AL1630" s="6"/>
      <c r="AM1630" s="6"/>
      <c r="AN1630" s="6"/>
      <c r="AO1630" s="6"/>
      <c r="AP1630" s="6"/>
      <c r="AQ1630" s="6"/>
      <c r="AR1630" s="6"/>
      <c r="AS1630" s="6"/>
      <c r="AT1630" s="6"/>
      <c r="AU1630" s="6"/>
      <c r="AV1630" s="6"/>
      <c r="AW1630" s="6"/>
      <c r="AX1630" s="6"/>
      <c r="AY1630" s="6"/>
      <c r="AZ1630" s="6"/>
      <c r="BA1630" s="6"/>
      <c r="BB1630" s="6"/>
      <c r="BC1630" s="6"/>
      <c r="BD1630" s="6"/>
      <c r="BE1630" s="6"/>
      <c r="BF1630" s="6"/>
      <c r="BG1630" s="6"/>
      <c r="BH1630" s="6"/>
      <c r="BI1630" s="6"/>
      <c r="BJ1630" s="6"/>
      <c r="BK1630" s="6"/>
      <c r="BL1630" s="6"/>
      <c r="BM1630" s="6"/>
      <c r="BN1630" s="6"/>
      <c r="BO1630" s="6"/>
      <c r="BP1630" s="6"/>
      <c r="BQ1630" s="6"/>
      <c r="BR1630" s="6"/>
      <c r="BS1630" s="6"/>
      <c r="BT1630" s="6"/>
      <c r="BU1630" s="6"/>
      <c r="BV1630" s="6"/>
      <c r="BW1630" s="6"/>
    </row>
    <row r="1631" spans="1:75" s="9" customFormat="1" ht="14.25" x14ac:dyDescent="0.2">
      <c r="A1631" s="10"/>
      <c r="B1631" s="8"/>
      <c r="R1631" s="62"/>
      <c r="S1631" s="6"/>
      <c r="T1631" s="6"/>
      <c r="U1631" s="6"/>
      <c r="V1631" s="6"/>
      <c r="W1631" s="6"/>
      <c r="X1631" s="6"/>
      <c r="Y1631" s="6"/>
      <c r="Z1631" s="6"/>
      <c r="AA1631" s="6"/>
      <c r="AB1631" s="6"/>
      <c r="AC1631" s="6"/>
      <c r="AD1631" s="6"/>
      <c r="AE1631" s="6"/>
      <c r="AF1631" s="6"/>
      <c r="AG1631" s="6"/>
      <c r="AH1631" s="6"/>
      <c r="AI1631" s="6"/>
      <c r="AJ1631" s="6"/>
      <c r="AK1631" s="6"/>
      <c r="AL1631" s="6"/>
      <c r="AM1631" s="6"/>
      <c r="AN1631" s="6"/>
      <c r="AO1631" s="6"/>
      <c r="AP1631" s="6"/>
      <c r="AQ1631" s="6"/>
      <c r="AR1631" s="6"/>
      <c r="AS1631" s="6"/>
      <c r="AT1631" s="6"/>
      <c r="AU1631" s="6"/>
      <c r="AV1631" s="6"/>
      <c r="AW1631" s="6"/>
      <c r="AX1631" s="6"/>
      <c r="AY1631" s="6"/>
      <c r="AZ1631" s="6"/>
      <c r="BA1631" s="6"/>
      <c r="BB1631" s="6"/>
      <c r="BC1631" s="6"/>
      <c r="BD1631" s="6"/>
      <c r="BE1631" s="6"/>
      <c r="BF1631" s="6"/>
      <c r="BG1631" s="6"/>
      <c r="BH1631" s="6"/>
      <c r="BI1631" s="6"/>
      <c r="BJ1631" s="6"/>
      <c r="BK1631" s="6"/>
      <c r="BL1631" s="6"/>
      <c r="BM1631" s="6"/>
      <c r="BN1631" s="6"/>
      <c r="BO1631" s="6"/>
      <c r="BP1631" s="6"/>
      <c r="BQ1631" s="6"/>
      <c r="BR1631" s="6"/>
      <c r="BS1631" s="6"/>
      <c r="BT1631" s="6"/>
      <c r="BU1631" s="6"/>
      <c r="BV1631" s="6"/>
      <c r="BW1631" s="6"/>
    </row>
    <row r="1632" spans="1:75" s="9" customFormat="1" ht="14.25" x14ac:dyDescent="0.2">
      <c r="A1632" s="10"/>
      <c r="B1632" s="8"/>
      <c r="R1632" s="62"/>
      <c r="S1632" s="6"/>
      <c r="T1632" s="6"/>
      <c r="U1632" s="6"/>
      <c r="V1632" s="6"/>
      <c r="W1632" s="6"/>
      <c r="X1632" s="6"/>
      <c r="Y1632" s="6"/>
      <c r="Z1632" s="6"/>
      <c r="AA1632" s="6"/>
      <c r="AB1632" s="6"/>
      <c r="AC1632" s="6"/>
      <c r="AD1632" s="6"/>
      <c r="AE1632" s="6"/>
      <c r="AF1632" s="6"/>
      <c r="AG1632" s="6"/>
      <c r="AH1632" s="6"/>
      <c r="AI1632" s="6"/>
      <c r="AJ1632" s="6"/>
      <c r="AK1632" s="6"/>
      <c r="AL1632" s="6"/>
      <c r="AM1632" s="6"/>
      <c r="AN1632" s="6"/>
      <c r="AO1632" s="6"/>
      <c r="AP1632" s="6"/>
      <c r="AQ1632" s="6"/>
      <c r="AR1632" s="6"/>
      <c r="AS1632" s="6"/>
      <c r="AT1632" s="6"/>
      <c r="AU1632" s="6"/>
      <c r="AV1632" s="6"/>
      <c r="AW1632" s="6"/>
      <c r="AX1632" s="6"/>
      <c r="AY1632" s="6"/>
      <c r="AZ1632" s="6"/>
      <c r="BA1632" s="6"/>
      <c r="BB1632" s="6"/>
      <c r="BC1632" s="6"/>
      <c r="BD1632" s="6"/>
      <c r="BE1632" s="6"/>
      <c r="BF1632" s="6"/>
      <c r="BG1632" s="6"/>
      <c r="BH1632" s="6"/>
      <c r="BI1632" s="6"/>
      <c r="BJ1632" s="6"/>
      <c r="BK1632" s="6"/>
      <c r="BL1632" s="6"/>
      <c r="BM1632" s="6"/>
      <c r="BN1632" s="6"/>
      <c r="BO1632" s="6"/>
      <c r="BP1632" s="6"/>
      <c r="BQ1632" s="6"/>
      <c r="BR1632" s="6"/>
      <c r="BS1632" s="6"/>
      <c r="BT1632" s="6"/>
      <c r="BU1632" s="6"/>
      <c r="BV1632" s="6"/>
      <c r="BW1632" s="6"/>
    </row>
    <row r="1633" spans="1:75" s="9" customFormat="1" ht="14.25" x14ac:dyDescent="0.2">
      <c r="A1633" s="10"/>
      <c r="B1633" s="8"/>
      <c r="R1633" s="62"/>
      <c r="S1633" s="6"/>
      <c r="T1633" s="6"/>
      <c r="U1633" s="6"/>
      <c r="V1633" s="6"/>
      <c r="W1633" s="6"/>
      <c r="X1633" s="6"/>
      <c r="Y1633" s="6"/>
      <c r="Z1633" s="6"/>
      <c r="AA1633" s="6"/>
      <c r="AB1633" s="6"/>
      <c r="AC1633" s="6"/>
      <c r="AD1633" s="6"/>
      <c r="AE1633" s="6"/>
      <c r="AF1633" s="6"/>
      <c r="AG1633" s="6"/>
      <c r="AH1633" s="6"/>
      <c r="AI1633" s="6"/>
      <c r="AJ1633" s="6"/>
      <c r="AK1633" s="6"/>
      <c r="AL1633" s="6"/>
      <c r="AM1633" s="6"/>
      <c r="AN1633" s="6"/>
      <c r="AO1633" s="6"/>
      <c r="AP1633" s="6"/>
      <c r="AQ1633" s="6"/>
      <c r="AR1633" s="6"/>
      <c r="AS1633" s="6"/>
      <c r="AT1633" s="6"/>
      <c r="AU1633" s="6"/>
      <c r="AV1633" s="6"/>
      <c r="AW1633" s="6"/>
      <c r="AX1633" s="6"/>
      <c r="AY1633" s="6"/>
      <c r="AZ1633" s="6"/>
      <c r="BA1633" s="6"/>
      <c r="BB1633" s="6"/>
      <c r="BC1633" s="6"/>
      <c r="BD1633" s="6"/>
      <c r="BE1633" s="6"/>
      <c r="BF1633" s="6"/>
      <c r="BG1633" s="6"/>
      <c r="BH1633" s="6"/>
      <c r="BI1633" s="6"/>
      <c r="BJ1633" s="6"/>
      <c r="BK1633" s="6"/>
      <c r="BL1633" s="6"/>
      <c r="BM1633" s="6"/>
      <c r="BN1633" s="6"/>
      <c r="BO1633" s="6"/>
      <c r="BP1633" s="6"/>
      <c r="BQ1633" s="6"/>
      <c r="BR1633" s="6"/>
      <c r="BS1633" s="6"/>
      <c r="BT1633" s="6"/>
      <c r="BU1633" s="6"/>
      <c r="BV1633" s="6"/>
      <c r="BW1633" s="6"/>
    </row>
    <row r="1634" spans="1:75" s="9" customFormat="1" ht="14.25" x14ac:dyDescent="0.2">
      <c r="A1634" s="10"/>
      <c r="B1634" s="8"/>
      <c r="R1634" s="62"/>
      <c r="S1634" s="6"/>
      <c r="T1634" s="6"/>
      <c r="U1634" s="6"/>
      <c r="V1634" s="6"/>
      <c r="W1634" s="6"/>
      <c r="X1634" s="6"/>
      <c r="Y1634" s="6"/>
      <c r="Z1634" s="6"/>
      <c r="AA1634" s="6"/>
      <c r="AB1634" s="6"/>
      <c r="AC1634" s="6"/>
      <c r="AD1634" s="6"/>
      <c r="AE1634" s="6"/>
      <c r="AF1634" s="6"/>
      <c r="AG1634" s="6"/>
      <c r="AH1634" s="6"/>
      <c r="AI1634" s="6"/>
      <c r="AJ1634" s="6"/>
      <c r="AK1634" s="6"/>
      <c r="AL1634" s="6"/>
      <c r="AM1634" s="6"/>
      <c r="AN1634" s="6"/>
      <c r="AO1634" s="6"/>
      <c r="AP1634" s="6"/>
      <c r="AQ1634" s="6"/>
      <c r="AR1634" s="6"/>
      <c r="AS1634" s="6"/>
      <c r="AT1634" s="6"/>
      <c r="AU1634" s="6"/>
      <c r="AV1634" s="6"/>
      <c r="AW1634" s="6"/>
      <c r="AX1634" s="6"/>
      <c r="AY1634" s="6"/>
      <c r="AZ1634" s="6"/>
      <c r="BA1634" s="6"/>
      <c r="BB1634" s="6"/>
      <c r="BC1634" s="6"/>
      <c r="BD1634" s="6"/>
      <c r="BE1634" s="6"/>
      <c r="BF1634" s="6"/>
      <c r="BG1634" s="6"/>
      <c r="BH1634" s="6"/>
      <c r="BI1634" s="6"/>
      <c r="BJ1634" s="6"/>
      <c r="BK1634" s="6"/>
      <c r="BL1634" s="6"/>
      <c r="BM1634" s="6"/>
      <c r="BN1634" s="6"/>
      <c r="BO1634" s="6"/>
      <c r="BP1634" s="6"/>
      <c r="BQ1634" s="6"/>
      <c r="BR1634" s="6"/>
      <c r="BS1634" s="6"/>
      <c r="BT1634" s="6"/>
      <c r="BU1634" s="6"/>
      <c r="BV1634" s="6"/>
      <c r="BW1634" s="6"/>
    </row>
    <row r="1635" spans="1:75" s="9" customFormat="1" ht="14.25" x14ac:dyDescent="0.2">
      <c r="A1635" s="10"/>
      <c r="B1635" s="8"/>
      <c r="R1635" s="62"/>
      <c r="S1635" s="6"/>
      <c r="T1635" s="6"/>
      <c r="U1635" s="6"/>
      <c r="V1635" s="6"/>
      <c r="W1635" s="6"/>
      <c r="X1635" s="6"/>
      <c r="Y1635" s="6"/>
      <c r="Z1635" s="6"/>
      <c r="AA1635" s="6"/>
      <c r="AB1635" s="6"/>
      <c r="AC1635" s="6"/>
      <c r="AD1635" s="6"/>
      <c r="AE1635" s="6"/>
      <c r="AF1635" s="6"/>
      <c r="AG1635" s="6"/>
      <c r="AH1635" s="6"/>
      <c r="AI1635" s="6"/>
      <c r="AJ1635" s="6"/>
      <c r="AK1635" s="6"/>
      <c r="AL1635" s="6"/>
      <c r="AM1635" s="6"/>
      <c r="AN1635" s="6"/>
      <c r="AO1635" s="6"/>
      <c r="AP1635" s="6"/>
      <c r="AQ1635" s="6"/>
      <c r="AR1635" s="6"/>
      <c r="AS1635" s="6"/>
      <c r="AT1635" s="6"/>
      <c r="AU1635" s="6"/>
      <c r="AV1635" s="6"/>
      <c r="AW1635" s="6"/>
      <c r="AX1635" s="6"/>
      <c r="AY1635" s="6"/>
      <c r="AZ1635" s="6"/>
      <c r="BA1635" s="6"/>
      <c r="BB1635" s="6"/>
      <c r="BC1635" s="6"/>
      <c r="BD1635" s="6"/>
      <c r="BE1635" s="6"/>
      <c r="BF1635" s="6"/>
      <c r="BG1635" s="6"/>
      <c r="BH1635" s="6"/>
      <c r="BI1635" s="6"/>
      <c r="BJ1635" s="6"/>
      <c r="BK1635" s="6"/>
      <c r="BL1635" s="6"/>
      <c r="BM1635" s="6"/>
      <c r="BN1635" s="6"/>
      <c r="BO1635" s="6"/>
      <c r="BP1635" s="6"/>
      <c r="BQ1635" s="6"/>
      <c r="BR1635" s="6"/>
      <c r="BS1635" s="6"/>
      <c r="BT1635" s="6"/>
      <c r="BU1635" s="6"/>
      <c r="BV1635" s="6"/>
      <c r="BW1635" s="6"/>
    </row>
    <row r="1636" spans="1:75" s="9" customFormat="1" ht="14.25" x14ac:dyDescent="0.2">
      <c r="A1636" s="10"/>
      <c r="B1636" s="8"/>
      <c r="R1636" s="62"/>
      <c r="S1636" s="6"/>
      <c r="T1636" s="6"/>
      <c r="U1636" s="6"/>
      <c r="V1636" s="6"/>
      <c r="W1636" s="6"/>
      <c r="X1636" s="6"/>
      <c r="Y1636" s="6"/>
      <c r="Z1636" s="6"/>
      <c r="AA1636" s="6"/>
      <c r="AB1636" s="6"/>
      <c r="AC1636" s="6"/>
      <c r="AD1636" s="6"/>
      <c r="AE1636" s="6"/>
      <c r="AF1636" s="6"/>
      <c r="AG1636" s="6"/>
      <c r="AH1636" s="6"/>
      <c r="AI1636" s="6"/>
      <c r="AJ1636" s="6"/>
      <c r="AK1636" s="6"/>
      <c r="AL1636" s="6"/>
      <c r="AM1636" s="6"/>
      <c r="AN1636" s="6"/>
      <c r="AO1636" s="6"/>
      <c r="AP1636" s="6"/>
      <c r="AQ1636" s="6"/>
      <c r="AR1636" s="6"/>
      <c r="AS1636" s="6"/>
      <c r="AT1636" s="6"/>
      <c r="AU1636" s="6"/>
      <c r="AV1636" s="6"/>
      <c r="AW1636" s="6"/>
      <c r="AX1636" s="6"/>
      <c r="AY1636" s="6"/>
      <c r="AZ1636" s="6"/>
      <c r="BA1636" s="6"/>
      <c r="BB1636" s="6"/>
      <c r="BC1636" s="6"/>
      <c r="BD1636" s="6"/>
      <c r="BE1636" s="6"/>
      <c r="BF1636" s="6"/>
      <c r="BG1636" s="6"/>
      <c r="BH1636" s="6"/>
      <c r="BI1636" s="6"/>
      <c r="BJ1636" s="6"/>
      <c r="BK1636" s="6"/>
      <c r="BL1636" s="6"/>
      <c r="BM1636" s="6"/>
      <c r="BN1636" s="6"/>
      <c r="BO1636" s="6"/>
      <c r="BP1636" s="6"/>
      <c r="BQ1636" s="6"/>
      <c r="BR1636" s="6"/>
      <c r="BS1636" s="6"/>
      <c r="BT1636" s="6"/>
      <c r="BU1636" s="6"/>
      <c r="BV1636" s="6"/>
      <c r="BW1636" s="6"/>
    </row>
    <row r="1637" spans="1:75" s="9" customFormat="1" ht="14.25" x14ac:dyDescent="0.2">
      <c r="A1637" s="10"/>
      <c r="B1637" s="8"/>
      <c r="R1637" s="62"/>
      <c r="S1637" s="6"/>
      <c r="T1637" s="6"/>
      <c r="U1637" s="6"/>
      <c r="V1637" s="6"/>
      <c r="W1637" s="6"/>
      <c r="X1637" s="6"/>
      <c r="Y1637" s="6"/>
      <c r="Z1637" s="6"/>
      <c r="AA1637" s="6"/>
      <c r="AB1637" s="6"/>
      <c r="AC1637" s="6"/>
      <c r="AD1637" s="6"/>
      <c r="AE1637" s="6"/>
      <c r="AF1637" s="6"/>
      <c r="AG1637" s="6"/>
      <c r="AH1637" s="6"/>
      <c r="AI1637" s="6"/>
      <c r="AJ1637" s="6"/>
      <c r="AK1637" s="6"/>
      <c r="AL1637" s="6"/>
      <c r="AM1637" s="6"/>
      <c r="AN1637" s="6"/>
      <c r="AO1637" s="6"/>
      <c r="AP1637" s="6"/>
      <c r="AQ1637" s="6"/>
      <c r="AR1637" s="6"/>
      <c r="AS1637" s="6"/>
      <c r="AT1637" s="6"/>
      <c r="AU1637" s="6"/>
      <c r="AV1637" s="6"/>
      <c r="AW1637" s="6"/>
      <c r="AX1637" s="6"/>
      <c r="AY1637" s="6"/>
      <c r="AZ1637" s="6"/>
      <c r="BA1637" s="6"/>
      <c r="BB1637" s="6"/>
      <c r="BC1637" s="6"/>
      <c r="BD1637" s="6"/>
      <c r="BE1637" s="6"/>
      <c r="BF1637" s="6"/>
      <c r="BG1637" s="6"/>
      <c r="BH1637" s="6"/>
      <c r="BI1637" s="6"/>
      <c r="BJ1637" s="6"/>
      <c r="BK1637" s="6"/>
      <c r="BL1637" s="6"/>
      <c r="BM1637" s="6"/>
      <c r="BN1637" s="6"/>
      <c r="BO1637" s="6"/>
      <c r="BP1637" s="6"/>
      <c r="BQ1637" s="6"/>
      <c r="BR1637" s="6"/>
      <c r="BS1637" s="6"/>
      <c r="BT1637" s="6"/>
      <c r="BU1637" s="6"/>
      <c r="BV1637" s="6"/>
      <c r="BW1637" s="6"/>
    </row>
    <row r="1638" spans="1:75" s="9" customFormat="1" ht="14.25" x14ac:dyDescent="0.2">
      <c r="A1638" s="10"/>
      <c r="B1638" s="8"/>
      <c r="R1638" s="62"/>
      <c r="S1638" s="6"/>
      <c r="T1638" s="6"/>
      <c r="U1638" s="6"/>
      <c r="V1638" s="6"/>
      <c r="W1638" s="6"/>
      <c r="X1638" s="6"/>
      <c r="Y1638" s="6"/>
      <c r="Z1638" s="6"/>
      <c r="AA1638" s="6"/>
      <c r="AB1638" s="6"/>
      <c r="AC1638" s="6"/>
      <c r="AD1638" s="6"/>
      <c r="AE1638" s="6"/>
      <c r="AF1638" s="6"/>
      <c r="AG1638" s="6"/>
      <c r="AH1638" s="6"/>
      <c r="AI1638" s="6"/>
      <c r="AJ1638" s="6"/>
      <c r="AK1638" s="6"/>
      <c r="AL1638" s="6"/>
      <c r="AM1638" s="6"/>
      <c r="AN1638" s="6"/>
      <c r="AO1638" s="6"/>
      <c r="AP1638" s="6"/>
      <c r="AQ1638" s="6"/>
      <c r="AR1638" s="6"/>
      <c r="AS1638" s="6"/>
      <c r="AT1638" s="6"/>
      <c r="AU1638" s="6"/>
      <c r="AV1638" s="6"/>
      <c r="AW1638" s="6"/>
      <c r="AX1638" s="6"/>
      <c r="AY1638" s="6"/>
      <c r="AZ1638" s="6"/>
      <c r="BA1638" s="6"/>
      <c r="BB1638" s="6"/>
      <c r="BC1638" s="6"/>
      <c r="BD1638" s="6"/>
      <c r="BE1638" s="6"/>
      <c r="BF1638" s="6"/>
      <c r="BG1638" s="6"/>
      <c r="BH1638" s="6"/>
      <c r="BI1638" s="6"/>
      <c r="BJ1638" s="6"/>
      <c r="BK1638" s="6"/>
      <c r="BL1638" s="6"/>
      <c r="BM1638" s="6"/>
      <c r="BN1638" s="6"/>
      <c r="BO1638" s="6"/>
      <c r="BP1638" s="6"/>
      <c r="BQ1638" s="6"/>
      <c r="BR1638" s="6"/>
      <c r="BS1638" s="6"/>
      <c r="BT1638" s="6"/>
      <c r="BU1638" s="6"/>
      <c r="BV1638" s="6"/>
      <c r="BW1638" s="6"/>
    </row>
    <row r="1639" spans="1:75" s="9" customFormat="1" ht="14.25" x14ac:dyDescent="0.2">
      <c r="A1639" s="10"/>
      <c r="B1639" s="8"/>
      <c r="R1639" s="62"/>
      <c r="S1639" s="6"/>
      <c r="T1639" s="6"/>
      <c r="U1639" s="6"/>
      <c r="V1639" s="6"/>
      <c r="W1639" s="6"/>
      <c r="X1639" s="6"/>
      <c r="Y1639" s="6"/>
      <c r="Z1639" s="6"/>
      <c r="AA1639" s="6"/>
      <c r="AB1639" s="6"/>
      <c r="AC1639" s="6"/>
      <c r="AD1639" s="6"/>
      <c r="AE1639" s="6"/>
      <c r="AF1639" s="6"/>
      <c r="AG1639" s="6"/>
      <c r="AH1639" s="6"/>
      <c r="AI1639" s="6"/>
      <c r="AJ1639" s="6"/>
      <c r="AK1639" s="6"/>
      <c r="AL1639" s="6"/>
      <c r="AM1639" s="6"/>
      <c r="AN1639" s="6"/>
      <c r="AO1639" s="6"/>
      <c r="AP1639" s="6"/>
      <c r="AQ1639" s="6"/>
      <c r="AR1639" s="6"/>
      <c r="AS1639" s="6"/>
      <c r="AT1639" s="6"/>
      <c r="AU1639" s="6"/>
      <c r="AV1639" s="6"/>
      <c r="AW1639" s="6"/>
      <c r="AX1639" s="6"/>
      <c r="AY1639" s="6"/>
      <c r="AZ1639" s="6"/>
      <c r="BA1639" s="6"/>
      <c r="BB1639" s="6"/>
      <c r="BC1639" s="6"/>
      <c r="BD1639" s="6"/>
      <c r="BE1639" s="6"/>
      <c r="BF1639" s="6"/>
      <c r="BG1639" s="6"/>
      <c r="BH1639" s="6"/>
      <c r="BI1639" s="6"/>
      <c r="BJ1639" s="6"/>
      <c r="BK1639" s="6"/>
      <c r="BL1639" s="6"/>
      <c r="BM1639" s="6"/>
      <c r="BN1639" s="6"/>
      <c r="BO1639" s="6"/>
      <c r="BP1639" s="6"/>
      <c r="BQ1639" s="6"/>
      <c r="BR1639" s="6"/>
      <c r="BS1639" s="6"/>
      <c r="BT1639" s="6"/>
      <c r="BU1639" s="6"/>
      <c r="BV1639" s="6"/>
      <c r="BW1639" s="6"/>
    </row>
    <row r="1640" spans="1:75" s="9" customFormat="1" ht="14.25" x14ac:dyDescent="0.2">
      <c r="A1640" s="10"/>
      <c r="B1640" s="8"/>
      <c r="R1640" s="62"/>
      <c r="S1640" s="6"/>
      <c r="T1640" s="6"/>
      <c r="U1640" s="6"/>
      <c r="V1640" s="6"/>
      <c r="W1640" s="6"/>
      <c r="X1640" s="6"/>
      <c r="Y1640" s="6"/>
      <c r="Z1640" s="6"/>
      <c r="AA1640" s="6"/>
      <c r="AB1640" s="6"/>
      <c r="AC1640" s="6"/>
      <c r="AD1640" s="6"/>
      <c r="AE1640" s="6"/>
      <c r="AF1640" s="6"/>
      <c r="AG1640" s="6"/>
      <c r="AH1640" s="6"/>
      <c r="AI1640" s="6"/>
      <c r="AJ1640" s="6"/>
      <c r="AK1640" s="6"/>
      <c r="AL1640" s="6"/>
      <c r="AM1640" s="6"/>
      <c r="AN1640" s="6"/>
      <c r="AO1640" s="6"/>
      <c r="AP1640" s="6"/>
      <c r="AQ1640" s="6"/>
      <c r="AR1640" s="6"/>
      <c r="AS1640" s="6"/>
      <c r="AT1640" s="6"/>
      <c r="AU1640" s="6"/>
      <c r="AV1640" s="6"/>
      <c r="AW1640" s="6"/>
      <c r="AX1640" s="6"/>
      <c r="AY1640" s="6"/>
      <c r="AZ1640" s="6"/>
      <c r="BA1640" s="6"/>
      <c r="BB1640" s="6"/>
      <c r="BC1640" s="6"/>
      <c r="BD1640" s="6"/>
      <c r="BE1640" s="6"/>
      <c r="BF1640" s="6"/>
      <c r="BG1640" s="6"/>
      <c r="BH1640" s="6"/>
      <c r="BI1640" s="6"/>
      <c r="BJ1640" s="6"/>
      <c r="BK1640" s="6"/>
      <c r="BL1640" s="6"/>
      <c r="BM1640" s="6"/>
      <c r="BN1640" s="6"/>
      <c r="BO1640" s="6"/>
      <c r="BP1640" s="6"/>
      <c r="BQ1640" s="6"/>
      <c r="BR1640" s="6"/>
      <c r="BS1640" s="6"/>
      <c r="BT1640" s="6"/>
      <c r="BU1640" s="6"/>
      <c r="BV1640" s="6"/>
      <c r="BW1640" s="6"/>
    </row>
    <row r="1641" spans="1:75" s="9" customFormat="1" ht="14.25" x14ac:dyDescent="0.2">
      <c r="A1641" s="10"/>
      <c r="B1641" s="8"/>
      <c r="R1641" s="62"/>
      <c r="S1641" s="6"/>
      <c r="T1641" s="6"/>
      <c r="U1641" s="6"/>
      <c r="V1641" s="6"/>
      <c r="W1641" s="6"/>
      <c r="X1641" s="6"/>
      <c r="Y1641" s="6"/>
      <c r="Z1641" s="6"/>
      <c r="AA1641" s="6"/>
      <c r="AB1641" s="6"/>
      <c r="AC1641" s="6"/>
      <c r="AD1641" s="6"/>
      <c r="AE1641" s="6"/>
      <c r="AF1641" s="6"/>
      <c r="AG1641" s="6"/>
      <c r="AH1641" s="6"/>
      <c r="AI1641" s="6"/>
      <c r="AJ1641" s="6"/>
      <c r="AK1641" s="6"/>
      <c r="AL1641" s="6"/>
      <c r="AM1641" s="6"/>
      <c r="AN1641" s="6"/>
      <c r="AO1641" s="6"/>
      <c r="AP1641" s="6"/>
      <c r="AQ1641" s="6"/>
      <c r="AR1641" s="6"/>
      <c r="AS1641" s="6"/>
      <c r="AT1641" s="6"/>
      <c r="AU1641" s="6"/>
      <c r="AV1641" s="6"/>
      <c r="AW1641" s="6"/>
      <c r="AX1641" s="6"/>
      <c r="AY1641" s="6"/>
      <c r="AZ1641" s="6"/>
      <c r="BA1641" s="6"/>
      <c r="BB1641" s="6"/>
      <c r="BC1641" s="6"/>
      <c r="BD1641" s="6"/>
      <c r="BE1641" s="6"/>
      <c r="BF1641" s="6"/>
      <c r="BG1641" s="6"/>
      <c r="BH1641" s="6"/>
      <c r="BI1641" s="6"/>
      <c r="BJ1641" s="6"/>
      <c r="BK1641" s="6"/>
      <c r="BL1641" s="6"/>
      <c r="BM1641" s="6"/>
      <c r="BN1641" s="6"/>
      <c r="BO1641" s="6"/>
      <c r="BP1641" s="6"/>
      <c r="BQ1641" s="6"/>
      <c r="BR1641" s="6"/>
      <c r="BS1641" s="6"/>
      <c r="BT1641" s="6"/>
      <c r="BU1641" s="6"/>
      <c r="BV1641" s="6"/>
      <c r="BW1641" s="6"/>
    </row>
    <row r="1642" spans="1:75" s="9" customFormat="1" ht="14.25" x14ac:dyDescent="0.2">
      <c r="A1642" s="10"/>
      <c r="B1642" s="8"/>
      <c r="R1642" s="62"/>
      <c r="S1642" s="6"/>
      <c r="T1642" s="6"/>
      <c r="U1642" s="6"/>
      <c r="V1642" s="6"/>
      <c r="W1642" s="6"/>
      <c r="X1642" s="6"/>
      <c r="Y1642" s="6"/>
      <c r="Z1642" s="6"/>
      <c r="AA1642" s="6"/>
      <c r="AB1642" s="6"/>
      <c r="AC1642" s="6"/>
      <c r="AD1642" s="6"/>
      <c r="AE1642" s="6"/>
      <c r="AF1642" s="6"/>
      <c r="AG1642" s="6"/>
      <c r="AH1642" s="6"/>
      <c r="AI1642" s="6"/>
      <c r="AJ1642" s="6"/>
      <c r="AK1642" s="6"/>
      <c r="AL1642" s="6"/>
      <c r="AM1642" s="6"/>
      <c r="AN1642" s="6"/>
      <c r="AO1642" s="6"/>
      <c r="AP1642" s="6"/>
      <c r="AQ1642" s="6"/>
      <c r="AR1642" s="6"/>
      <c r="AS1642" s="6"/>
      <c r="AT1642" s="6"/>
      <c r="AU1642" s="6"/>
      <c r="AV1642" s="6"/>
      <c r="AW1642" s="6"/>
      <c r="AX1642" s="6"/>
      <c r="AY1642" s="6"/>
      <c r="AZ1642" s="6"/>
      <c r="BA1642" s="6"/>
      <c r="BB1642" s="6"/>
      <c r="BC1642" s="6"/>
      <c r="BD1642" s="6"/>
      <c r="BE1642" s="6"/>
      <c r="BF1642" s="6"/>
      <c r="BG1642" s="6"/>
      <c r="BH1642" s="6"/>
      <c r="BI1642" s="6"/>
      <c r="BJ1642" s="6"/>
      <c r="BK1642" s="6"/>
      <c r="BL1642" s="6"/>
      <c r="BM1642" s="6"/>
      <c r="BN1642" s="6"/>
      <c r="BO1642" s="6"/>
      <c r="BP1642" s="6"/>
      <c r="BQ1642" s="6"/>
      <c r="BR1642" s="6"/>
      <c r="BS1642" s="6"/>
      <c r="BT1642" s="6"/>
      <c r="BU1642" s="6"/>
      <c r="BV1642" s="6"/>
      <c r="BW1642" s="6"/>
    </row>
    <row r="1643" spans="1:75" s="9" customFormat="1" ht="14.25" x14ac:dyDescent="0.2">
      <c r="A1643" s="10"/>
      <c r="B1643" s="8"/>
      <c r="R1643" s="62"/>
      <c r="S1643" s="6"/>
      <c r="T1643" s="6"/>
      <c r="U1643" s="6"/>
      <c r="V1643" s="6"/>
      <c r="W1643" s="6"/>
      <c r="X1643" s="6"/>
      <c r="Y1643" s="6"/>
      <c r="Z1643" s="6"/>
      <c r="AA1643" s="6"/>
      <c r="AB1643" s="6"/>
      <c r="AC1643" s="6"/>
      <c r="AD1643" s="6"/>
      <c r="AE1643" s="6"/>
      <c r="AF1643" s="6"/>
      <c r="AG1643" s="6"/>
      <c r="AH1643" s="6"/>
      <c r="AI1643" s="6"/>
      <c r="AJ1643" s="6"/>
      <c r="AK1643" s="6"/>
      <c r="AL1643" s="6"/>
      <c r="AM1643" s="6"/>
      <c r="AN1643" s="6"/>
      <c r="AO1643" s="6"/>
      <c r="AP1643" s="6"/>
      <c r="AQ1643" s="6"/>
      <c r="AR1643" s="6"/>
      <c r="AS1643" s="6"/>
      <c r="AT1643" s="6"/>
      <c r="AU1643" s="6"/>
      <c r="AV1643" s="6"/>
      <c r="AW1643" s="6"/>
      <c r="AX1643" s="6"/>
      <c r="AY1643" s="6"/>
      <c r="AZ1643" s="6"/>
      <c r="BA1643" s="6"/>
      <c r="BB1643" s="6"/>
      <c r="BC1643" s="6"/>
      <c r="BD1643" s="6"/>
      <c r="BE1643" s="6"/>
      <c r="BF1643" s="6"/>
      <c r="BG1643" s="6"/>
      <c r="BH1643" s="6"/>
      <c r="BI1643" s="6"/>
      <c r="BJ1643" s="6"/>
      <c r="BK1643" s="6"/>
      <c r="BL1643" s="6"/>
      <c r="BM1643" s="6"/>
      <c r="BN1643" s="6"/>
      <c r="BO1643" s="6"/>
      <c r="BP1643" s="6"/>
      <c r="BQ1643" s="6"/>
      <c r="BR1643" s="6"/>
      <c r="BS1643" s="6"/>
      <c r="BT1643" s="6"/>
      <c r="BU1643" s="6"/>
      <c r="BV1643" s="6"/>
      <c r="BW1643" s="6"/>
    </row>
    <row r="1644" spans="1:75" s="9" customFormat="1" ht="14.25" x14ac:dyDescent="0.2">
      <c r="A1644" s="10"/>
      <c r="B1644" s="8"/>
      <c r="R1644" s="62"/>
      <c r="S1644" s="6"/>
      <c r="T1644" s="6"/>
      <c r="U1644" s="6"/>
      <c r="V1644" s="6"/>
      <c r="W1644" s="6"/>
      <c r="X1644" s="6"/>
      <c r="Y1644" s="6"/>
      <c r="Z1644" s="6"/>
      <c r="AA1644" s="6"/>
      <c r="AB1644" s="6"/>
      <c r="AC1644" s="6"/>
      <c r="AD1644" s="6"/>
      <c r="AE1644" s="6"/>
      <c r="AF1644" s="6"/>
      <c r="AG1644" s="6"/>
      <c r="AH1644" s="6"/>
      <c r="AI1644" s="6"/>
      <c r="AJ1644" s="6"/>
      <c r="AK1644" s="6"/>
      <c r="AL1644" s="6"/>
      <c r="AM1644" s="6"/>
      <c r="AN1644" s="6"/>
      <c r="AO1644" s="6"/>
      <c r="AP1644" s="6"/>
      <c r="AQ1644" s="6"/>
      <c r="AR1644" s="6"/>
      <c r="AS1644" s="6"/>
      <c r="AT1644" s="6"/>
      <c r="AU1644" s="6"/>
      <c r="AV1644" s="6"/>
      <c r="AW1644" s="6"/>
      <c r="AX1644" s="6"/>
      <c r="AY1644" s="6"/>
      <c r="AZ1644" s="6"/>
      <c r="BA1644" s="6"/>
      <c r="BB1644" s="6"/>
      <c r="BC1644" s="6"/>
      <c r="BD1644" s="6"/>
      <c r="BE1644" s="6"/>
      <c r="BF1644" s="6"/>
      <c r="BG1644" s="6"/>
      <c r="BH1644" s="6"/>
      <c r="BI1644" s="6"/>
      <c r="BJ1644" s="6"/>
      <c r="BK1644" s="6"/>
      <c r="BL1644" s="6"/>
      <c r="BM1644" s="6"/>
      <c r="BN1644" s="6"/>
      <c r="BO1644" s="6"/>
      <c r="BP1644" s="6"/>
      <c r="BQ1644" s="6"/>
      <c r="BR1644" s="6"/>
      <c r="BS1644" s="6"/>
      <c r="BT1644" s="6"/>
      <c r="BU1644" s="6"/>
      <c r="BV1644" s="6"/>
      <c r="BW1644" s="6"/>
    </row>
    <row r="1645" spans="1:75" s="9" customFormat="1" ht="14.25" x14ac:dyDescent="0.2">
      <c r="A1645" s="10"/>
      <c r="B1645" s="8"/>
      <c r="R1645" s="62"/>
      <c r="S1645" s="6"/>
      <c r="T1645" s="6"/>
      <c r="U1645" s="6"/>
      <c r="V1645" s="6"/>
      <c r="W1645" s="6"/>
      <c r="X1645" s="6"/>
      <c r="Y1645" s="6"/>
      <c r="Z1645" s="6"/>
      <c r="AA1645" s="6"/>
      <c r="AB1645" s="6"/>
      <c r="AC1645" s="6"/>
      <c r="AD1645" s="6"/>
      <c r="AE1645" s="6"/>
      <c r="AF1645" s="6"/>
      <c r="AG1645" s="6"/>
      <c r="AH1645" s="6"/>
      <c r="AI1645" s="6"/>
      <c r="AJ1645" s="6"/>
      <c r="AK1645" s="6"/>
      <c r="AL1645" s="6"/>
      <c r="AM1645" s="6"/>
      <c r="AN1645" s="6"/>
      <c r="AO1645" s="6"/>
      <c r="AP1645" s="6"/>
      <c r="AQ1645" s="6"/>
      <c r="AR1645" s="6"/>
      <c r="AS1645" s="6"/>
      <c r="AT1645" s="6"/>
      <c r="AU1645" s="6"/>
      <c r="AV1645" s="6"/>
      <c r="AW1645" s="6"/>
      <c r="AX1645" s="6"/>
      <c r="AY1645" s="6"/>
      <c r="AZ1645" s="6"/>
      <c r="BA1645" s="6"/>
      <c r="BB1645" s="6"/>
      <c r="BC1645" s="6"/>
      <c r="BD1645" s="6"/>
      <c r="BE1645" s="6"/>
      <c r="BF1645" s="6"/>
      <c r="BG1645" s="6"/>
      <c r="BH1645" s="6"/>
      <c r="BI1645" s="6"/>
      <c r="BJ1645" s="6"/>
      <c r="BK1645" s="6"/>
      <c r="BL1645" s="6"/>
      <c r="BM1645" s="6"/>
      <c r="BN1645" s="6"/>
      <c r="BO1645" s="6"/>
      <c r="BP1645" s="6"/>
      <c r="BQ1645" s="6"/>
      <c r="BR1645" s="6"/>
      <c r="BS1645" s="6"/>
      <c r="BT1645" s="6"/>
      <c r="BU1645" s="6"/>
      <c r="BV1645" s="6"/>
      <c r="BW1645" s="6"/>
    </row>
    <row r="1646" spans="1:75" s="9" customFormat="1" ht="14.25" x14ac:dyDescent="0.2">
      <c r="A1646" s="10"/>
      <c r="B1646" s="8"/>
      <c r="R1646" s="62"/>
      <c r="S1646" s="6"/>
      <c r="T1646" s="6"/>
      <c r="U1646" s="6"/>
      <c r="V1646" s="6"/>
      <c r="W1646" s="6"/>
      <c r="X1646" s="6"/>
      <c r="Y1646" s="6"/>
      <c r="Z1646" s="6"/>
      <c r="AA1646" s="6"/>
      <c r="AB1646" s="6"/>
      <c r="AC1646" s="6"/>
      <c r="AD1646" s="6"/>
      <c r="AE1646" s="6"/>
      <c r="AF1646" s="6"/>
      <c r="AG1646" s="6"/>
      <c r="AH1646" s="6"/>
      <c r="AI1646" s="6"/>
      <c r="AJ1646" s="6"/>
      <c r="AK1646" s="6"/>
      <c r="AL1646" s="6"/>
      <c r="AM1646" s="6"/>
      <c r="AN1646" s="6"/>
      <c r="AO1646" s="6"/>
      <c r="AP1646" s="6"/>
      <c r="AQ1646" s="6"/>
      <c r="AR1646" s="6"/>
      <c r="AS1646" s="6"/>
      <c r="AT1646" s="6"/>
      <c r="AU1646" s="6"/>
      <c r="AV1646" s="6"/>
      <c r="AW1646" s="6"/>
      <c r="AX1646" s="6"/>
      <c r="AY1646" s="6"/>
      <c r="AZ1646" s="6"/>
      <c r="BA1646" s="6"/>
      <c r="BB1646" s="6"/>
      <c r="BC1646" s="6"/>
      <c r="BD1646" s="6"/>
      <c r="BE1646" s="6"/>
      <c r="BF1646" s="6"/>
      <c r="BG1646" s="6"/>
      <c r="BH1646" s="6"/>
      <c r="BI1646" s="6"/>
      <c r="BJ1646" s="6"/>
      <c r="BK1646" s="6"/>
      <c r="BL1646" s="6"/>
      <c r="BM1646" s="6"/>
      <c r="BN1646" s="6"/>
      <c r="BO1646" s="6"/>
      <c r="BP1646" s="6"/>
      <c r="BQ1646" s="6"/>
      <c r="BR1646" s="6"/>
      <c r="BS1646" s="6"/>
      <c r="BT1646" s="6"/>
      <c r="BU1646" s="6"/>
      <c r="BV1646" s="6"/>
      <c r="BW1646" s="6"/>
    </row>
    <row r="1647" spans="1:75" s="9" customFormat="1" ht="14.25" x14ac:dyDescent="0.2">
      <c r="A1647" s="10"/>
      <c r="B1647" s="8"/>
      <c r="R1647" s="62"/>
      <c r="S1647" s="6"/>
      <c r="T1647" s="6"/>
      <c r="U1647" s="6"/>
      <c r="V1647" s="6"/>
      <c r="W1647" s="6"/>
      <c r="X1647" s="6"/>
      <c r="Y1647" s="6"/>
      <c r="Z1647" s="6"/>
      <c r="AA1647" s="6"/>
      <c r="AB1647" s="6"/>
      <c r="AC1647" s="6"/>
      <c r="AD1647" s="6"/>
      <c r="AE1647" s="6"/>
      <c r="AF1647" s="6"/>
      <c r="AG1647" s="6"/>
      <c r="AH1647" s="6"/>
      <c r="AI1647" s="6"/>
      <c r="AJ1647" s="6"/>
      <c r="AK1647" s="6"/>
      <c r="AL1647" s="6"/>
      <c r="AM1647" s="6"/>
      <c r="AN1647" s="6"/>
      <c r="AO1647" s="6"/>
      <c r="AP1647" s="6"/>
      <c r="AQ1647" s="6"/>
      <c r="AR1647" s="6"/>
      <c r="AS1647" s="6"/>
      <c r="AT1647" s="6"/>
      <c r="AU1647" s="6"/>
      <c r="AV1647" s="6"/>
      <c r="AW1647" s="6"/>
      <c r="AX1647" s="6"/>
      <c r="AY1647" s="6"/>
      <c r="AZ1647" s="6"/>
      <c r="BA1647" s="6"/>
      <c r="BB1647" s="6"/>
      <c r="BC1647" s="6"/>
      <c r="BD1647" s="6"/>
      <c r="BE1647" s="6"/>
      <c r="BF1647" s="6"/>
      <c r="BG1647" s="6"/>
      <c r="BH1647" s="6"/>
      <c r="BI1647" s="6"/>
      <c r="BJ1647" s="6"/>
      <c r="BK1647" s="6"/>
      <c r="BL1647" s="6"/>
      <c r="BM1647" s="6"/>
      <c r="BN1647" s="6"/>
      <c r="BO1647" s="6"/>
      <c r="BP1647" s="6"/>
      <c r="BQ1647" s="6"/>
      <c r="BR1647" s="6"/>
      <c r="BS1647" s="6"/>
      <c r="BT1647" s="6"/>
      <c r="BU1647" s="6"/>
      <c r="BV1647" s="6"/>
      <c r="BW1647" s="6"/>
    </row>
    <row r="1648" spans="1:75" s="9" customFormat="1" ht="14.25" x14ac:dyDescent="0.2">
      <c r="A1648" s="10"/>
      <c r="B1648" s="8"/>
      <c r="R1648" s="62"/>
      <c r="S1648" s="6"/>
      <c r="T1648" s="6"/>
      <c r="U1648" s="6"/>
      <c r="V1648" s="6"/>
      <c r="W1648" s="6"/>
      <c r="X1648" s="6"/>
      <c r="Y1648" s="6"/>
      <c r="Z1648" s="6"/>
      <c r="AA1648" s="6"/>
      <c r="AB1648" s="6"/>
      <c r="AC1648" s="6"/>
      <c r="AD1648" s="6"/>
      <c r="AE1648" s="6"/>
      <c r="AF1648" s="6"/>
      <c r="AG1648" s="6"/>
      <c r="AH1648" s="6"/>
      <c r="AI1648" s="6"/>
      <c r="AJ1648" s="6"/>
      <c r="AK1648" s="6"/>
      <c r="AL1648" s="6"/>
      <c r="AM1648" s="6"/>
      <c r="AN1648" s="6"/>
      <c r="AO1648" s="6"/>
      <c r="AP1648" s="6"/>
      <c r="AQ1648" s="6"/>
      <c r="AR1648" s="6"/>
      <c r="AS1648" s="6"/>
      <c r="AT1648" s="6"/>
      <c r="AU1648" s="6"/>
      <c r="AV1648" s="6"/>
      <c r="AW1648" s="6"/>
      <c r="AX1648" s="6"/>
      <c r="AY1648" s="6"/>
      <c r="AZ1648" s="6"/>
      <c r="BA1648" s="6"/>
      <c r="BB1648" s="6"/>
      <c r="BC1648" s="6"/>
      <c r="BD1648" s="6"/>
      <c r="BE1648" s="6"/>
      <c r="BF1648" s="6"/>
      <c r="BG1648" s="6"/>
      <c r="BH1648" s="6"/>
      <c r="BI1648" s="6"/>
      <c r="BJ1648" s="6"/>
      <c r="BK1648" s="6"/>
      <c r="BL1648" s="6"/>
      <c r="BM1648" s="6"/>
      <c r="BN1648" s="6"/>
      <c r="BO1648" s="6"/>
      <c r="BP1648" s="6"/>
      <c r="BQ1648" s="6"/>
      <c r="BR1648" s="6"/>
      <c r="BS1648" s="6"/>
      <c r="BT1648" s="6"/>
      <c r="BU1648" s="6"/>
      <c r="BV1648" s="6"/>
      <c r="BW1648" s="6"/>
    </row>
    <row r="1649" spans="1:75" s="9" customFormat="1" ht="14.25" x14ac:dyDescent="0.2">
      <c r="A1649" s="10"/>
      <c r="B1649" s="8"/>
      <c r="R1649" s="62"/>
      <c r="S1649" s="6"/>
      <c r="T1649" s="6"/>
      <c r="U1649" s="6"/>
      <c r="V1649" s="6"/>
      <c r="W1649" s="6"/>
      <c r="X1649" s="6"/>
      <c r="Y1649" s="6"/>
      <c r="Z1649" s="6"/>
      <c r="AA1649" s="6"/>
      <c r="AB1649" s="6"/>
      <c r="AC1649" s="6"/>
      <c r="AD1649" s="6"/>
      <c r="AE1649" s="6"/>
      <c r="AF1649" s="6"/>
      <c r="AG1649" s="6"/>
      <c r="AH1649" s="6"/>
      <c r="AI1649" s="6"/>
      <c r="AJ1649" s="6"/>
      <c r="AK1649" s="6"/>
      <c r="AL1649" s="6"/>
      <c r="AM1649" s="6"/>
      <c r="AN1649" s="6"/>
      <c r="AO1649" s="6"/>
      <c r="AP1649" s="6"/>
      <c r="AQ1649" s="6"/>
      <c r="AR1649" s="6"/>
      <c r="AS1649" s="6"/>
      <c r="AT1649" s="6"/>
      <c r="AU1649" s="6"/>
      <c r="AV1649" s="6"/>
      <c r="AW1649" s="6"/>
      <c r="AX1649" s="6"/>
      <c r="AY1649" s="6"/>
      <c r="AZ1649" s="6"/>
      <c r="BA1649" s="6"/>
      <c r="BB1649" s="6"/>
      <c r="BC1649" s="6"/>
      <c r="BD1649" s="6"/>
      <c r="BE1649" s="6"/>
      <c r="BF1649" s="6"/>
      <c r="BG1649" s="6"/>
      <c r="BH1649" s="6"/>
      <c r="BI1649" s="6"/>
      <c r="BJ1649" s="6"/>
      <c r="BK1649" s="6"/>
      <c r="BL1649" s="6"/>
      <c r="BM1649" s="6"/>
      <c r="BN1649" s="6"/>
      <c r="BO1649" s="6"/>
      <c r="BP1649" s="6"/>
      <c r="BQ1649" s="6"/>
      <c r="BR1649" s="6"/>
      <c r="BS1649" s="6"/>
      <c r="BT1649" s="6"/>
      <c r="BU1649" s="6"/>
      <c r="BV1649" s="6"/>
      <c r="BW1649" s="6"/>
    </row>
    <row r="1650" spans="1:75" s="9" customFormat="1" ht="14.25" x14ac:dyDescent="0.2">
      <c r="A1650" s="10"/>
      <c r="B1650" s="8"/>
      <c r="R1650" s="62"/>
      <c r="S1650" s="6"/>
      <c r="T1650" s="6"/>
      <c r="U1650" s="6"/>
      <c r="V1650" s="6"/>
      <c r="W1650" s="6"/>
      <c r="X1650" s="6"/>
      <c r="Y1650" s="6"/>
      <c r="Z1650" s="6"/>
      <c r="AA1650" s="6"/>
      <c r="AB1650" s="6"/>
      <c r="AC1650" s="6"/>
      <c r="AD1650" s="6"/>
      <c r="AE1650" s="6"/>
      <c r="AF1650" s="6"/>
      <c r="AG1650" s="6"/>
      <c r="AH1650" s="6"/>
      <c r="AI1650" s="6"/>
      <c r="AJ1650" s="6"/>
      <c r="AK1650" s="6"/>
      <c r="AL1650" s="6"/>
      <c r="AM1650" s="6"/>
      <c r="AN1650" s="6"/>
      <c r="AO1650" s="6"/>
      <c r="AP1650" s="6"/>
      <c r="AQ1650" s="6"/>
      <c r="AR1650" s="6"/>
      <c r="AS1650" s="6"/>
      <c r="AT1650" s="6"/>
      <c r="AU1650" s="6"/>
      <c r="AV1650" s="6"/>
      <c r="AW1650" s="6"/>
      <c r="AX1650" s="6"/>
      <c r="AY1650" s="6"/>
      <c r="AZ1650" s="6"/>
      <c r="BA1650" s="6"/>
      <c r="BB1650" s="6"/>
      <c r="BC1650" s="6"/>
      <c r="BD1650" s="6"/>
      <c r="BE1650" s="6"/>
      <c r="BF1650" s="6"/>
      <c r="BG1650" s="6"/>
      <c r="BH1650" s="6"/>
      <c r="BI1650" s="6"/>
      <c r="BJ1650" s="6"/>
      <c r="BK1650" s="6"/>
      <c r="BL1650" s="6"/>
      <c r="BM1650" s="6"/>
      <c r="BN1650" s="6"/>
      <c r="BO1650" s="6"/>
      <c r="BP1650" s="6"/>
      <c r="BQ1650" s="6"/>
      <c r="BR1650" s="6"/>
      <c r="BS1650" s="6"/>
      <c r="BT1650" s="6"/>
      <c r="BU1650" s="6"/>
      <c r="BV1650" s="6"/>
      <c r="BW1650" s="6"/>
    </row>
    <row r="1651" spans="1:75" s="9" customFormat="1" ht="14.25" x14ac:dyDescent="0.2">
      <c r="A1651" s="10"/>
      <c r="B1651" s="8"/>
      <c r="R1651" s="62"/>
      <c r="S1651" s="6"/>
      <c r="T1651" s="6"/>
      <c r="U1651" s="6"/>
      <c r="V1651" s="6"/>
      <c r="W1651" s="6"/>
      <c r="X1651" s="6"/>
      <c r="Y1651" s="6"/>
      <c r="Z1651" s="6"/>
      <c r="AA1651" s="6"/>
      <c r="AB1651" s="6"/>
      <c r="AC1651" s="6"/>
      <c r="AD1651" s="6"/>
      <c r="AE1651" s="6"/>
      <c r="AF1651" s="6"/>
      <c r="AG1651" s="6"/>
      <c r="AH1651" s="6"/>
      <c r="AI1651" s="6"/>
      <c r="AJ1651" s="6"/>
      <c r="AK1651" s="6"/>
      <c r="AL1651" s="6"/>
      <c r="AM1651" s="6"/>
      <c r="AN1651" s="6"/>
      <c r="AO1651" s="6"/>
      <c r="AP1651" s="6"/>
      <c r="AQ1651" s="6"/>
      <c r="AR1651" s="6"/>
      <c r="AS1651" s="6"/>
      <c r="AT1651" s="6"/>
      <c r="AU1651" s="6"/>
      <c r="AV1651" s="6"/>
      <c r="AW1651" s="6"/>
      <c r="AX1651" s="6"/>
      <c r="AY1651" s="6"/>
      <c r="AZ1651" s="6"/>
      <c r="BA1651" s="6"/>
      <c r="BB1651" s="6"/>
      <c r="BC1651" s="6"/>
      <c r="BD1651" s="6"/>
      <c r="BE1651" s="6"/>
      <c r="BF1651" s="6"/>
      <c r="BG1651" s="6"/>
      <c r="BH1651" s="6"/>
      <c r="BI1651" s="6"/>
      <c r="BJ1651" s="6"/>
      <c r="BK1651" s="6"/>
      <c r="BL1651" s="6"/>
      <c r="BM1651" s="6"/>
      <c r="BN1651" s="6"/>
      <c r="BO1651" s="6"/>
      <c r="BP1651" s="6"/>
      <c r="BQ1651" s="6"/>
      <c r="BR1651" s="6"/>
      <c r="BS1651" s="6"/>
      <c r="BT1651" s="6"/>
      <c r="BU1651" s="6"/>
      <c r="BV1651" s="6"/>
      <c r="BW1651" s="6"/>
    </row>
    <row r="1652" spans="1:75" s="9" customFormat="1" ht="14.25" x14ac:dyDescent="0.2">
      <c r="A1652" s="10"/>
      <c r="B1652" s="8"/>
      <c r="R1652" s="62"/>
      <c r="S1652" s="6"/>
      <c r="T1652" s="6"/>
      <c r="U1652" s="6"/>
      <c r="V1652" s="6"/>
      <c r="W1652" s="6"/>
      <c r="X1652" s="6"/>
      <c r="Y1652" s="6"/>
      <c r="Z1652" s="6"/>
      <c r="AA1652" s="6"/>
      <c r="AB1652" s="6"/>
      <c r="AC1652" s="6"/>
      <c r="AD1652" s="6"/>
      <c r="AE1652" s="6"/>
      <c r="AF1652" s="6"/>
      <c r="AG1652" s="6"/>
      <c r="AH1652" s="6"/>
      <c r="AI1652" s="6"/>
      <c r="AJ1652" s="6"/>
      <c r="AK1652" s="6"/>
      <c r="AL1652" s="6"/>
      <c r="AM1652" s="6"/>
      <c r="AN1652" s="6"/>
      <c r="AO1652" s="6"/>
      <c r="AP1652" s="6"/>
      <c r="AQ1652" s="6"/>
      <c r="AR1652" s="6"/>
      <c r="AS1652" s="6"/>
      <c r="AT1652" s="6"/>
      <c r="AU1652" s="6"/>
      <c r="AV1652" s="6"/>
      <c r="AW1652" s="6"/>
      <c r="AX1652" s="6"/>
      <c r="AY1652" s="6"/>
      <c r="AZ1652" s="6"/>
      <c r="BA1652" s="6"/>
      <c r="BB1652" s="6"/>
      <c r="BC1652" s="6"/>
      <c r="BD1652" s="6"/>
      <c r="BE1652" s="6"/>
      <c r="BF1652" s="6"/>
      <c r="BG1652" s="6"/>
      <c r="BH1652" s="6"/>
      <c r="BI1652" s="6"/>
      <c r="BJ1652" s="6"/>
      <c r="BK1652" s="6"/>
      <c r="BL1652" s="6"/>
      <c r="BM1652" s="6"/>
      <c r="BN1652" s="6"/>
      <c r="BO1652" s="6"/>
      <c r="BP1652" s="6"/>
      <c r="BQ1652" s="6"/>
      <c r="BR1652" s="6"/>
      <c r="BS1652" s="6"/>
      <c r="BT1652" s="6"/>
      <c r="BU1652" s="6"/>
      <c r="BV1652" s="6"/>
      <c r="BW1652" s="6"/>
    </row>
    <row r="1653" spans="1:75" s="9" customFormat="1" ht="14.25" x14ac:dyDescent="0.2">
      <c r="A1653" s="10"/>
      <c r="B1653" s="8"/>
      <c r="R1653" s="62"/>
      <c r="S1653" s="6"/>
      <c r="T1653" s="6"/>
      <c r="U1653" s="6"/>
      <c r="V1653" s="6"/>
      <c r="W1653" s="6"/>
      <c r="X1653" s="6"/>
      <c r="Y1653" s="6"/>
      <c r="Z1653" s="6"/>
      <c r="AA1653" s="6"/>
      <c r="AB1653" s="6"/>
      <c r="AC1653" s="6"/>
      <c r="AD1653" s="6"/>
      <c r="AE1653" s="6"/>
      <c r="AF1653" s="6"/>
      <c r="AG1653" s="6"/>
      <c r="AH1653" s="6"/>
      <c r="AI1653" s="6"/>
      <c r="AJ1653" s="6"/>
      <c r="AK1653" s="6"/>
      <c r="AL1653" s="6"/>
      <c r="AM1653" s="6"/>
      <c r="AN1653" s="6"/>
      <c r="AO1653" s="6"/>
      <c r="AP1653" s="6"/>
      <c r="AQ1653" s="6"/>
      <c r="AR1653" s="6"/>
      <c r="AS1653" s="6"/>
      <c r="AT1653" s="6"/>
      <c r="AU1653" s="6"/>
      <c r="AV1653" s="6"/>
      <c r="AW1653" s="6"/>
      <c r="AX1653" s="6"/>
      <c r="AY1653" s="6"/>
      <c r="AZ1653" s="6"/>
      <c r="BA1653" s="6"/>
      <c r="BB1653" s="6"/>
      <c r="BC1653" s="6"/>
      <c r="BD1653" s="6"/>
      <c r="BE1653" s="6"/>
      <c r="BF1653" s="6"/>
      <c r="BG1653" s="6"/>
      <c r="BH1653" s="6"/>
      <c r="BI1653" s="6"/>
      <c r="BJ1653" s="6"/>
      <c r="BK1653" s="6"/>
      <c r="BL1653" s="6"/>
      <c r="BM1653" s="6"/>
      <c r="BN1653" s="6"/>
      <c r="BO1653" s="6"/>
      <c r="BP1653" s="6"/>
      <c r="BQ1653" s="6"/>
      <c r="BR1653" s="6"/>
      <c r="BS1653" s="6"/>
      <c r="BT1653" s="6"/>
      <c r="BU1653" s="6"/>
      <c r="BV1653" s="6"/>
      <c r="BW1653" s="6"/>
    </row>
    <row r="1654" spans="1:75" s="9" customFormat="1" ht="14.25" x14ac:dyDescent="0.2">
      <c r="A1654" s="10"/>
      <c r="B1654" s="8"/>
      <c r="R1654" s="62"/>
      <c r="S1654" s="6"/>
      <c r="T1654" s="6"/>
      <c r="U1654" s="6"/>
      <c r="V1654" s="6"/>
      <c r="W1654" s="6"/>
      <c r="X1654" s="6"/>
      <c r="Y1654" s="6"/>
      <c r="Z1654" s="6"/>
      <c r="AA1654" s="6"/>
      <c r="AB1654" s="6"/>
      <c r="AC1654" s="6"/>
      <c r="AD1654" s="6"/>
      <c r="AE1654" s="6"/>
      <c r="AF1654" s="6"/>
      <c r="AG1654" s="6"/>
      <c r="AH1654" s="6"/>
      <c r="AI1654" s="6"/>
      <c r="AJ1654" s="6"/>
      <c r="AK1654" s="6"/>
      <c r="AL1654" s="6"/>
      <c r="AM1654" s="6"/>
      <c r="AN1654" s="6"/>
      <c r="AO1654" s="6"/>
      <c r="AP1654" s="6"/>
      <c r="AQ1654" s="6"/>
      <c r="AR1654" s="6"/>
      <c r="AS1654" s="6"/>
      <c r="AT1654" s="6"/>
      <c r="AU1654" s="6"/>
      <c r="AV1654" s="6"/>
      <c r="AW1654" s="6"/>
      <c r="AX1654" s="6"/>
      <c r="AY1654" s="6"/>
      <c r="AZ1654" s="6"/>
      <c r="BA1654" s="6"/>
      <c r="BB1654" s="6"/>
      <c r="BC1654" s="6"/>
      <c r="BD1654" s="6"/>
      <c r="BE1654" s="6"/>
      <c r="BF1654" s="6"/>
      <c r="BG1654" s="6"/>
      <c r="BH1654" s="6"/>
      <c r="BI1654" s="6"/>
      <c r="BJ1654" s="6"/>
      <c r="BK1654" s="6"/>
      <c r="BL1654" s="6"/>
      <c r="BM1654" s="6"/>
      <c r="BN1654" s="6"/>
      <c r="BO1654" s="6"/>
      <c r="BP1654" s="6"/>
      <c r="BQ1654" s="6"/>
      <c r="BR1654" s="6"/>
      <c r="BS1654" s="6"/>
      <c r="BT1654" s="6"/>
      <c r="BU1654" s="6"/>
      <c r="BV1654" s="6"/>
      <c r="BW1654" s="6"/>
    </row>
    <row r="1655" spans="1:75" s="9" customFormat="1" ht="14.25" x14ac:dyDescent="0.2">
      <c r="A1655" s="10"/>
      <c r="B1655" s="8"/>
      <c r="R1655" s="62"/>
      <c r="S1655" s="6"/>
      <c r="T1655" s="6"/>
      <c r="U1655" s="6"/>
      <c r="V1655" s="6"/>
      <c r="W1655" s="6"/>
      <c r="X1655" s="6"/>
      <c r="Y1655" s="6"/>
      <c r="Z1655" s="6"/>
      <c r="AA1655" s="6"/>
      <c r="AB1655" s="6"/>
      <c r="AC1655" s="6"/>
      <c r="AD1655" s="6"/>
      <c r="AE1655" s="6"/>
      <c r="AF1655" s="6"/>
      <c r="AG1655" s="6"/>
      <c r="AH1655" s="6"/>
      <c r="AI1655" s="6"/>
      <c r="AJ1655" s="6"/>
      <c r="AK1655" s="6"/>
      <c r="AL1655" s="6"/>
      <c r="AM1655" s="6"/>
      <c r="AN1655" s="6"/>
      <c r="AO1655" s="6"/>
      <c r="AP1655" s="6"/>
      <c r="AQ1655" s="6"/>
      <c r="AR1655" s="6"/>
      <c r="AS1655" s="6"/>
      <c r="AT1655" s="6"/>
      <c r="AU1655" s="6"/>
      <c r="AV1655" s="6"/>
      <c r="AW1655" s="6"/>
      <c r="AX1655" s="6"/>
      <c r="AY1655" s="6"/>
      <c r="AZ1655" s="6"/>
      <c r="BA1655" s="6"/>
      <c r="BB1655" s="6"/>
      <c r="BC1655" s="6"/>
      <c r="BD1655" s="6"/>
      <c r="BE1655" s="6"/>
      <c r="BF1655" s="6"/>
      <c r="BG1655" s="6"/>
      <c r="BH1655" s="6"/>
      <c r="BI1655" s="6"/>
      <c r="BJ1655" s="6"/>
      <c r="BK1655" s="6"/>
      <c r="BL1655" s="6"/>
      <c r="BM1655" s="6"/>
      <c r="BN1655" s="6"/>
      <c r="BO1655" s="6"/>
      <c r="BP1655" s="6"/>
      <c r="BQ1655" s="6"/>
      <c r="BR1655" s="6"/>
      <c r="BS1655" s="6"/>
      <c r="BT1655" s="6"/>
      <c r="BU1655" s="6"/>
      <c r="BV1655" s="6"/>
      <c r="BW1655" s="6"/>
    </row>
    <row r="1656" spans="1:75" s="9" customFormat="1" ht="14.25" x14ac:dyDescent="0.2">
      <c r="A1656" s="10"/>
      <c r="B1656" s="8"/>
      <c r="R1656" s="62"/>
      <c r="S1656" s="6"/>
      <c r="T1656" s="6"/>
      <c r="U1656" s="6"/>
      <c r="V1656" s="6"/>
      <c r="W1656" s="6"/>
      <c r="X1656" s="6"/>
      <c r="Y1656" s="6"/>
      <c r="Z1656" s="6"/>
      <c r="AA1656" s="6"/>
      <c r="AB1656" s="6"/>
      <c r="AC1656" s="6"/>
      <c r="AD1656" s="6"/>
      <c r="AE1656" s="6"/>
      <c r="AF1656" s="6"/>
      <c r="AG1656" s="6"/>
      <c r="AH1656" s="6"/>
      <c r="AI1656" s="6"/>
      <c r="AJ1656" s="6"/>
      <c r="AK1656" s="6"/>
      <c r="AL1656" s="6"/>
      <c r="AM1656" s="6"/>
      <c r="AN1656" s="6"/>
      <c r="AO1656" s="6"/>
      <c r="AP1656" s="6"/>
      <c r="AQ1656" s="6"/>
      <c r="AR1656" s="6"/>
      <c r="AS1656" s="6"/>
      <c r="AT1656" s="6"/>
      <c r="AU1656" s="6"/>
      <c r="AV1656" s="6"/>
      <c r="AW1656" s="6"/>
      <c r="AX1656" s="6"/>
      <c r="AY1656" s="6"/>
      <c r="AZ1656" s="6"/>
      <c r="BA1656" s="6"/>
      <c r="BB1656" s="6"/>
      <c r="BC1656" s="6"/>
      <c r="BD1656" s="6"/>
      <c r="BE1656" s="6"/>
      <c r="BF1656" s="6"/>
      <c r="BG1656" s="6"/>
      <c r="BH1656" s="6"/>
      <c r="BI1656" s="6"/>
      <c r="BJ1656" s="6"/>
      <c r="BK1656" s="6"/>
      <c r="BL1656" s="6"/>
      <c r="BM1656" s="6"/>
      <c r="BN1656" s="6"/>
      <c r="BO1656" s="6"/>
      <c r="BP1656" s="6"/>
      <c r="BQ1656" s="6"/>
      <c r="BR1656" s="6"/>
      <c r="BS1656" s="6"/>
      <c r="BT1656" s="6"/>
      <c r="BU1656" s="6"/>
      <c r="BV1656" s="6"/>
      <c r="BW1656" s="6"/>
    </row>
    <row r="1657" spans="1:75" s="9" customFormat="1" ht="14.25" x14ac:dyDescent="0.2">
      <c r="A1657" s="10"/>
      <c r="B1657" s="8"/>
      <c r="R1657" s="62"/>
      <c r="S1657" s="6"/>
      <c r="T1657" s="6"/>
      <c r="U1657" s="6"/>
      <c r="V1657" s="6"/>
      <c r="W1657" s="6"/>
      <c r="X1657" s="6"/>
      <c r="Y1657" s="6"/>
      <c r="Z1657" s="6"/>
      <c r="AA1657" s="6"/>
      <c r="AB1657" s="6"/>
      <c r="AC1657" s="6"/>
      <c r="AD1657" s="6"/>
      <c r="AE1657" s="6"/>
      <c r="AF1657" s="6"/>
      <c r="AG1657" s="6"/>
      <c r="AH1657" s="6"/>
      <c r="AI1657" s="6"/>
      <c r="AJ1657" s="6"/>
      <c r="AK1657" s="6"/>
      <c r="AL1657" s="6"/>
      <c r="AM1657" s="6"/>
      <c r="AN1657" s="6"/>
      <c r="AO1657" s="6"/>
      <c r="AP1657" s="6"/>
      <c r="AQ1657" s="6"/>
      <c r="AR1657" s="6"/>
      <c r="AS1657" s="6"/>
      <c r="AT1657" s="6"/>
      <c r="AU1657" s="6"/>
      <c r="AV1657" s="6"/>
      <c r="AW1657" s="6"/>
      <c r="AX1657" s="6"/>
      <c r="AY1657" s="6"/>
      <c r="AZ1657" s="6"/>
      <c r="BA1657" s="6"/>
      <c r="BB1657" s="6"/>
      <c r="BC1657" s="6"/>
      <c r="BD1657" s="6"/>
      <c r="BE1657" s="6"/>
      <c r="BF1657" s="6"/>
      <c r="BG1657" s="6"/>
      <c r="BH1657" s="6"/>
      <c r="BI1657" s="6"/>
      <c r="BJ1657" s="6"/>
      <c r="BK1657" s="6"/>
      <c r="BL1657" s="6"/>
      <c r="BM1657" s="6"/>
      <c r="BN1657" s="6"/>
      <c r="BO1657" s="6"/>
      <c r="BP1657" s="6"/>
      <c r="BQ1657" s="6"/>
      <c r="BR1657" s="6"/>
      <c r="BS1657" s="6"/>
      <c r="BT1657" s="6"/>
      <c r="BU1657" s="6"/>
      <c r="BV1657" s="6"/>
      <c r="BW1657" s="6"/>
    </row>
    <row r="1658" spans="1:75" s="9" customFormat="1" ht="14.25" x14ac:dyDescent="0.2">
      <c r="A1658" s="10"/>
      <c r="B1658" s="8"/>
      <c r="R1658" s="62"/>
      <c r="S1658" s="6"/>
      <c r="T1658" s="6"/>
      <c r="U1658" s="6"/>
      <c r="V1658" s="6"/>
      <c r="W1658" s="6"/>
      <c r="X1658" s="6"/>
      <c r="Y1658" s="6"/>
      <c r="Z1658" s="6"/>
      <c r="AA1658" s="6"/>
      <c r="AB1658" s="6"/>
      <c r="AC1658" s="6"/>
      <c r="AD1658" s="6"/>
      <c r="AE1658" s="6"/>
      <c r="AF1658" s="6"/>
      <c r="AG1658" s="6"/>
      <c r="AH1658" s="6"/>
      <c r="AI1658" s="6"/>
      <c r="AJ1658" s="6"/>
      <c r="AK1658" s="6"/>
      <c r="AL1658" s="6"/>
      <c r="AM1658" s="6"/>
      <c r="AN1658" s="6"/>
      <c r="AO1658" s="6"/>
      <c r="AP1658" s="6"/>
      <c r="AQ1658" s="6"/>
      <c r="AR1658" s="6"/>
      <c r="AS1658" s="6"/>
      <c r="AT1658" s="6"/>
      <c r="AU1658" s="6"/>
      <c r="AV1658" s="6"/>
      <c r="AW1658" s="6"/>
      <c r="AX1658" s="6"/>
      <c r="AY1658" s="6"/>
      <c r="AZ1658" s="6"/>
      <c r="BA1658" s="6"/>
      <c r="BB1658" s="6"/>
      <c r="BC1658" s="6"/>
      <c r="BD1658" s="6"/>
      <c r="BE1658" s="6"/>
      <c r="BF1658" s="6"/>
      <c r="BG1658" s="6"/>
      <c r="BH1658" s="6"/>
      <c r="BI1658" s="6"/>
      <c r="BJ1658" s="6"/>
      <c r="BK1658" s="6"/>
      <c r="BL1658" s="6"/>
      <c r="BM1658" s="6"/>
      <c r="BN1658" s="6"/>
      <c r="BO1658" s="6"/>
      <c r="BP1658" s="6"/>
      <c r="BQ1658" s="6"/>
      <c r="BR1658" s="6"/>
      <c r="BS1658" s="6"/>
      <c r="BT1658" s="6"/>
      <c r="BU1658" s="6"/>
      <c r="BV1658" s="6"/>
      <c r="BW1658" s="6"/>
    </row>
    <row r="1659" spans="1:75" s="9" customFormat="1" ht="14.25" x14ac:dyDescent="0.2">
      <c r="A1659" s="10"/>
      <c r="B1659" s="8"/>
      <c r="R1659" s="62"/>
      <c r="S1659" s="6"/>
      <c r="T1659" s="6"/>
      <c r="U1659" s="6"/>
      <c r="V1659" s="6"/>
      <c r="W1659" s="6"/>
      <c r="X1659" s="6"/>
      <c r="Y1659" s="6"/>
      <c r="Z1659" s="6"/>
      <c r="AA1659" s="6"/>
      <c r="AB1659" s="6"/>
      <c r="AC1659" s="6"/>
      <c r="AD1659" s="6"/>
      <c r="AE1659" s="6"/>
      <c r="AF1659" s="6"/>
      <c r="AG1659" s="6"/>
      <c r="AH1659" s="6"/>
      <c r="AI1659" s="6"/>
      <c r="AJ1659" s="6"/>
      <c r="AK1659" s="6"/>
      <c r="AL1659" s="6"/>
      <c r="AM1659" s="6"/>
      <c r="AN1659" s="6"/>
      <c r="AO1659" s="6"/>
      <c r="AP1659" s="6"/>
      <c r="AQ1659" s="6"/>
      <c r="AR1659" s="6"/>
      <c r="AS1659" s="6"/>
      <c r="AT1659" s="6"/>
      <c r="AU1659" s="6"/>
      <c r="AV1659" s="6"/>
      <c r="AW1659" s="6"/>
      <c r="AX1659" s="6"/>
      <c r="AY1659" s="6"/>
      <c r="AZ1659" s="6"/>
      <c r="BA1659" s="6"/>
      <c r="BB1659" s="6"/>
      <c r="BC1659" s="6"/>
      <c r="BD1659" s="6"/>
      <c r="BE1659" s="6"/>
      <c r="BF1659" s="6"/>
      <c r="BG1659" s="6"/>
      <c r="BH1659" s="6"/>
      <c r="BI1659" s="6"/>
      <c r="BJ1659" s="6"/>
      <c r="BK1659" s="6"/>
      <c r="BL1659" s="6"/>
      <c r="BM1659" s="6"/>
      <c r="BN1659" s="6"/>
      <c r="BO1659" s="6"/>
      <c r="BP1659" s="6"/>
      <c r="BQ1659" s="6"/>
      <c r="BR1659" s="6"/>
      <c r="BS1659" s="6"/>
      <c r="BT1659" s="6"/>
      <c r="BU1659" s="6"/>
      <c r="BV1659" s="6"/>
      <c r="BW1659" s="6"/>
    </row>
    <row r="1660" spans="1:75" s="9" customFormat="1" ht="14.25" x14ac:dyDescent="0.2">
      <c r="A1660" s="10"/>
      <c r="B1660" s="8"/>
      <c r="R1660" s="62"/>
      <c r="S1660" s="6"/>
      <c r="T1660" s="6"/>
      <c r="U1660" s="6"/>
      <c r="V1660" s="6"/>
      <c r="W1660" s="6"/>
      <c r="X1660" s="6"/>
      <c r="Y1660" s="6"/>
      <c r="Z1660" s="6"/>
      <c r="AA1660" s="6"/>
      <c r="AB1660" s="6"/>
      <c r="AC1660" s="6"/>
      <c r="AD1660" s="6"/>
      <c r="AE1660" s="6"/>
      <c r="AF1660" s="6"/>
      <c r="AG1660" s="6"/>
      <c r="AH1660" s="6"/>
      <c r="AI1660" s="6"/>
      <c r="AJ1660" s="6"/>
      <c r="AK1660" s="6"/>
      <c r="AL1660" s="6"/>
      <c r="AM1660" s="6"/>
      <c r="AN1660" s="6"/>
      <c r="AO1660" s="6"/>
      <c r="AP1660" s="6"/>
      <c r="AQ1660" s="6"/>
      <c r="AR1660" s="6"/>
      <c r="AS1660" s="6"/>
      <c r="AT1660" s="6"/>
      <c r="AU1660" s="6"/>
      <c r="AV1660" s="6"/>
      <c r="AW1660" s="6"/>
      <c r="AX1660" s="6"/>
      <c r="AY1660" s="6"/>
      <c r="AZ1660" s="6"/>
      <c r="BA1660" s="6"/>
      <c r="BB1660" s="6"/>
      <c r="BC1660" s="6"/>
      <c r="BD1660" s="6"/>
      <c r="BE1660" s="6"/>
      <c r="BF1660" s="6"/>
      <c r="BG1660" s="6"/>
      <c r="BH1660" s="6"/>
      <c r="BI1660" s="6"/>
      <c r="BJ1660" s="6"/>
      <c r="BK1660" s="6"/>
      <c r="BL1660" s="6"/>
      <c r="BM1660" s="6"/>
      <c r="BN1660" s="6"/>
      <c r="BO1660" s="6"/>
      <c r="BP1660" s="6"/>
      <c r="BQ1660" s="6"/>
      <c r="BR1660" s="6"/>
      <c r="BS1660" s="6"/>
      <c r="BT1660" s="6"/>
      <c r="BU1660" s="6"/>
      <c r="BV1660" s="6"/>
      <c r="BW1660" s="6"/>
    </row>
    <row r="1661" spans="1:75" s="9" customFormat="1" ht="14.25" x14ac:dyDescent="0.2">
      <c r="A1661" s="10"/>
      <c r="B1661" s="8"/>
      <c r="R1661" s="62"/>
      <c r="S1661" s="6"/>
      <c r="T1661" s="6"/>
      <c r="U1661" s="6"/>
      <c r="V1661" s="6"/>
      <c r="W1661" s="6"/>
      <c r="X1661" s="6"/>
      <c r="Y1661" s="6"/>
      <c r="Z1661" s="6"/>
      <c r="AA1661" s="6"/>
      <c r="AB1661" s="6"/>
      <c r="AC1661" s="6"/>
      <c r="AD1661" s="6"/>
      <c r="AE1661" s="6"/>
      <c r="AF1661" s="6"/>
      <c r="AG1661" s="6"/>
      <c r="AH1661" s="6"/>
      <c r="AI1661" s="6"/>
      <c r="AJ1661" s="6"/>
      <c r="AK1661" s="6"/>
      <c r="AL1661" s="6"/>
      <c r="AM1661" s="6"/>
      <c r="AN1661" s="6"/>
      <c r="AO1661" s="6"/>
      <c r="AP1661" s="6"/>
      <c r="AQ1661" s="6"/>
      <c r="AR1661" s="6"/>
      <c r="AS1661" s="6"/>
      <c r="AT1661" s="6"/>
      <c r="AU1661" s="6"/>
      <c r="AV1661" s="6"/>
      <c r="AW1661" s="6"/>
      <c r="AX1661" s="6"/>
      <c r="AY1661" s="6"/>
      <c r="AZ1661" s="6"/>
      <c r="BA1661" s="6"/>
      <c r="BB1661" s="6"/>
      <c r="BC1661" s="6"/>
      <c r="BD1661" s="6"/>
      <c r="BE1661" s="6"/>
      <c r="BF1661" s="6"/>
      <c r="BG1661" s="6"/>
      <c r="BH1661" s="6"/>
      <c r="BI1661" s="6"/>
      <c r="BJ1661" s="6"/>
      <c r="BK1661" s="6"/>
      <c r="BL1661" s="6"/>
      <c r="BM1661" s="6"/>
      <c r="BN1661" s="6"/>
      <c r="BO1661" s="6"/>
      <c r="BP1661" s="6"/>
      <c r="BQ1661" s="6"/>
      <c r="BR1661" s="6"/>
      <c r="BS1661" s="6"/>
      <c r="BT1661" s="6"/>
      <c r="BU1661" s="6"/>
      <c r="BV1661" s="6"/>
      <c r="BW1661" s="6"/>
    </row>
    <row r="1662" spans="1:75" s="9" customFormat="1" ht="14.25" x14ac:dyDescent="0.2">
      <c r="A1662" s="10"/>
      <c r="B1662" s="8"/>
      <c r="R1662" s="62"/>
      <c r="S1662" s="6"/>
      <c r="T1662" s="6"/>
      <c r="U1662" s="6"/>
      <c r="V1662" s="6"/>
      <c r="W1662" s="6"/>
      <c r="X1662" s="6"/>
      <c r="Y1662" s="6"/>
      <c r="Z1662" s="6"/>
      <c r="AA1662" s="6"/>
      <c r="AB1662" s="6"/>
      <c r="AC1662" s="6"/>
      <c r="AD1662" s="6"/>
      <c r="AE1662" s="6"/>
      <c r="AF1662" s="6"/>
      <c r="AG1662" s="6"/>
      <c r="AH1662" s="6"/>
      <c r="AI1662" s="6"/>
      <c r="AJ1662" s="6"/>
      <c r="AK1662" s="6"/>
      <c r="AL1662" s="6"/>
      <c r="AM1662" s="6"/>
      <c r="AN1662" s="6"/>
      <c r="AO1662" s="6"/>
      <c r="AP1662" s="6"/>
      <c r="AQ1662" s="6"/>
      <c r="AR1662" s="6"/>
      <c r="AS1662" s="6"/>
      <c r="AT1662" s="6"/>
      <c r="AU1662" s="6"/>
      <c r="AV1662" s="6"/>
      <c r="AW1662" s="6"/>
      <c r="AX1662" s="6"/>
      <c r="AY1662" s="6"/>
      <c r="AZ1662" s="6"/>
      <c r="BA1662" s="6"/>
      <c r="BB1662" s="6"/>
      <c r="BC1662" s="6"/>
      <c r="BD1662" s="6"/>
      <c r="BE1662" s="6"/>
      <c r="BF1662" s="6"/>
      <c r="BG1662" s="6"/>
      <c r="BH1662" s="6"/>
      <c r="BI1662" s="6"/>
      <c r="BJ1662" s="6"/>
      <c r="BK1662" s="6"/>
      <c r="BL1662" s="6"/>
      <c r="BM1662" s="6"/>
      <c r="BN1662" s="6"/>
      <c r="BO1662" s="6"/>
      <c r="BP1662" s="6"/>
      <c r="BQ1662" s="6"/>
      <c r="BR1662" s="6"/>
      <c r="BS1662" s="6"/>
      <c r="BT1662" s="6"/>
      <c r="BU1662" s="6"/>
      <c r="BV1662" s="6"/>
      <c r="BW1662" s="6"/>
    </row>
    <row r="1663" spans="1:75" s="9" customFormat="1" ht="14.25" x14ac:dyDescent="0.2">
      <c r="A1663" s="10"/>
      <c r="B1663" s="8"/>
      <c r="R1663" s="62"/>
      <c r="S1663" s="6"/>
      <c r="T1663" s="6"/>
      <c r="U1663" s="6"/>
      <c r="V1663" s="6"/>
      <c r="W1663" s="6"/>
      <c r="X1663" s="6"/>
      <c r="Y1663" s="6"/>
      <c r="Z1663" s="6"/>
      <c r="AA1663" s="6"/>
      <c r="AB1663" s="6"/>
      <c r="AC1663" s="6"/>
      <c r="AD1663" s="6"/>
      <c r="AE1663" s="6"/>
      <c r="AF1663" s="6"/>
      <c r="AG1663" s="6"/>
      <c r="AH1663" s="6"/>
      <c r="AI1663" s="6"/>
      <c r="AJ1663" s="6"/>
      <c r="AK1663" s="6"/>
      <c r="AL1663" s="6"/>
      <c r="AM1663" s="6"/>
      <c r="AN1663" s="6"/>
      <c r="AO1663" s="6"/>
      <c r="AP1663" s="6"/>
      <c r="AQ1663" s="6"/>
      <c r="AR1663" s="6"/>
      <c r="AS1663" s="6"/>
      <c r="AT1663" s="6"/>
      <c r="AU1663" s="6"/>
      <c r="AV1663" s="6"/>
      <c r="AW1663" s="6"/>
      <c r="AX1663" s="6"/>
      <c r="AY1663" s="6"/>
      <c r="AZ1663" s="6"/>
      <c r="BA1663" s="6"/>
      <c r="BB1663" s="6"/>
      <c r="BC1663" s="6"/>
      <c r="BD1663" s="6"/>
      <c r="BE1663" s="6"/>
      <c r="BF1663" s="6"/>
      <c r="BG1663" s="6"/>
      <c r="BH1663" s="6"/>
      <c r="BI1663" s="6"/>
      <c r="BJ1663" s="6"/>
      <c r="BK1663" s="6"/>
      <c r="BL1663" s="6"/>
      <c r="BM1663" s="6"/>
      <c r="BN1663" s="6"/>
      <c r="BO1663" s="6"/>
      <c r="BP1663" s="6"/>
      <c r="BQ1663" s="6"/>
      <c r="BR1663" s="6"/>
      <c r="BS1663" s="6"/>
      <c r="BT1663" s="6"/>
      <c r="BU1663" s="6"/>
      <c r="BV1663" s="6"/>
      <c r="BW1663" s="6"/>
    </row>
    <row r="1664" spans="1:75" s="9" customFormat="1" ht="14.25" x14ac:dyDescent="0.2">
      <c r="A1664" s="10"/>
      <c r="B1664" s="8"/>
      <c r="R1664" s="62"/>
      <c r="S1664" s="6"/>
      <c r="T1664" s="6"/>
      <c r="U1664" s="6"/>
      <c r="V1664" s="6"/>
      <c r="W1664" s="6"/>
      <c r="X1664" s="6"/>
      <c r="Y1664" s="6"/>
      <c r="Z1664" s="6"/>
      <c r="AA1664" s="6"/>
      <c r="AB1664" s="6"/>
      <c r="AC1664" s="6"/>
      <c r="AD1664" s="6"/>
      <c r="AE1664" s="6"/>
      <c r="AF1664" s="6"/>
      <c r="AG1664" s="6"/>
      <c r="AH1664" s="6"/>
      <c r="AI1664" s="6"/>
      <c r="AJ1664" s="6"/>
      <c r="AK1664" s="6"/>
      <c r="AL1664" s="6"/>
      <c r="AM1664" s="6"/>
      <c r="AN1664" s="6"/>
      <c r="AO1664" s="6"/>
      <c r="AP1664" s="6"/>
      <c r="AQ1664" s="6"/>
      <c r="AR1664" s="6"/>
      <c r="AS1664" s="6"/>
      <c r="AT1664" s="6"/>
      <c r="AU1664" s="6"/>
      <c r="AV1664" s="6"/>
      <c r="AW1664" s="6"/>
      <c r="AX1664" s="6"/>
      <c r="AY1664" s="6"/>
      <c r="AZ1664" s="6"/>
      <c r="BA1664" s="6"/>
      <c r="BB1664" s="6"/>
      <c r="BC1664" s="6"/>
      <c r="BD1664" s="6"/>
      <c r="BE1664" s="6"/>
      <c r="BF1664" s="6"/>
      <c r="BG1664" s="6"/>
      <c r="BH1664" s="6"/>
      <c r="BI1664" s="6"/>
      <c r="BJ1664" s="6"/>
      <c r="BK1664" s="6"/>
      <c r="BL1664" s="6"/>
      <c r="BM1664" s="6"/>
      <c r="BN1664" s="6"/>
      <c r="BO1664" s="6"/>
      <c r="BP1664" s="6"/>
      <c r="BQ1664" s="6"/>
      <c r="BR1664" s="6"/>
      <c r="BS1664" s="6"/>
      <c r="BT1664" s="6"/>
      <c r="BU1664" s="6"/>
      <c r="BV1664" s="6"/>
      <c r="BW1664" s="6"/>
    </row>
    <row r="1665" spans="1:75" s="9" customFormat="1" ht="14.25" x14ac:dyDescent="0.2">
      <c r="A1665" s="10"/>
      <c r="B1665" s="8"/>
      <c r="R1665" s="62"/>
      <c r="S1665" s="6"/>
      <c r="T1665" s="6"/>
      <c r="U1665" s="6"/>
      <c r="V1665" s="6"/>
      <c r="W1665" s="6"/>
      <c r="X1665" s="6"/>
      <c r="Y1665" s="6"/>
      <c r="Z1665" s="6"/>
      <c r="AA1665" s="6"/>
      <c r="AB1665" s="6"/>
      <c r="AC1665" s="6"/>
      <c r="AD1665" s="6"/>
      <c r="AE1665" s="6"/>
      <c r="AF1665" s="6"/>
      <c r="AG1665" s="6"/>
      <c r="AH1665" s="6"/>
      <c r="AI1665" s="6"/>
      <c r="AJ1665" s="6"/>
      <c r="AK1665" s="6"/>
      <c r="AL1665" s="6"/>
      <c r="AM1665" s="6"/>
      <c r="AN1665" s="6"/>
      <c r="AO1665" s="6"/>
      <c r="AP1665" s="6"/>
      <c r="AQ1665" s="6"/>
      <c r="AR1665" s="6"/>
      <c r="AS1665" s="6"/>
      <c r="AT1665" s="6"/>
      <c r="AU1665" s="6"/>
      <c r="AV1665" s="6"/>
      <c r="AW1665" s="6"/>
      <c r="AX1665" s="6"/>
      <c r="AY1665" s="6"/>
      <c r="AZ1665" s="6"/>
      <c r="BA1665" s="6"/>
      <c r="BB1665" s="6"/>
      <c r="BC1665" s="6"/>
      <c r="BD1665" s="6"/>
      <c r="BE1665" s="6"/>
      <c r="BF1665" s="6"/>
      <c r="BG1665" s="6"/>
      <c r="BH1665" s="6"/>
      <c r="BI1665" s="6"/>
      <c r="BJ1665" s="6"/>
      <c r="BK1665" s="6"/>
      <c r="BL1665" s="6"/>
      <c r="BM1665" s="6"/>
      <c r="BN1665" s="6"/>
      <c r="BO1665" s="6"/>
      <c r="BP1665" s="6"/>
      <c r="BQ1665" s="6"/>
      <c r="BR1665" s="6"/>
      <c r="BS1665" s="6"/>
      <c r="BT1665" s="6"/>
      <c r="BU1665" s="6"/>
      <c r="BV1665" s="6"/>
      <c r="BW1665" s="6"/>
    </row>
    <row r="1666" spans="1:75" s="9" customFormat="1" ht="14.25" x14ac:dyDescent="0.2">
      <c r="A1666" s="10"/>
      <c r="B1666" s="8"/>
      <c r="R1666" s="62"/>
      <c r="S1666" s="6"/>
      <c r="T1666" s="6"/>
      <c r="U1666" s="6"/>
      <c r="V1666" s="6"/>
      <c r="W1666" s="6"/>
      <c r="X1666" s="6"/>
      <c r="Y1666" s="6"/>
      <c r="Z1666" s="6"/>
      <c r="AA1666" s="6"/>
      <c r="AB1666" s="6"/>
      <c r="AC1666" s="6"/>
      <c r="AD1666" s="6"/>
      <c r="AE1666" s="6"/>
      <c r="AF1666" s="6"/>
      <c r="AG1666" s="6"/>
      <c r="AH1666" s="6"/>
      <c r="AI1666" s="6"/>
      <c r="AJ1666" s="6"/>
      <c r="AK1666" s="6"/>
      <c r="AL1666" s="6"/>
      <c r="AM1666" s="6"/>
      <c r="AN1666" s="6"/>
      <c r="AO1666" s="6"/>
      <c r="AP1666" s="6"/>
      <c r="AQ1666" s="6"/>
      <c r="AR1666" s="6"/>
      <c r="AS1666" s="6"/>
      <c r="AT1666" s="6"/>
      <c r="AU1666" s="6"/>
      <c r="AV1666" s="6"/>
      <c r="AW1666" s="6"/>
      <c r="AX1666" s="6"/>
      <c r="AY1666" s="6"/>
      <c r="AZ1666" s="6"/>
      <c r="BA1666" s="6"/>
      <c r="BB1666" s="6"/>
      <c r="BC1666" s="6"/>
      <c r="BD1666" s="6"/>
      <c r="BE1666" s="6"/>
      <c r="BF1666" s="6"/>
      <c r="BG1666" s="6"/>
      <c r="BH1666" s="6"/>
      <c r="BI1666" s="6"/>
      <c r="BJ1666" s="6"/>
      <c r="BK1666" s="6"/>
      <c r="BL1666" s="6"/>
      <c r="BM1666" s="6"/>
      <c r="BN1666" s="6"/>
      <c r="BO1666" s="6"/>
      <c r="BP1666" s="6"/>
      <c r="BQ1666" s="6"/>
      <c r="BR1666" s="6"/>
      <c r="BS1666" s="6"/>
      <c r="BT1666" s="6"/>
      <c r="BU1666" s="6"/>
      <c r="BV1666" s="6"/>
      <c r="BW1666" s="6"/>
    </row>
    <row r="1667" spans="1:75" s="9" customFormat="1" ht="14.25" x14ac:dyDescent="0.2">
      <c r="A1667" s="10"/>
      <c r="B1667" s="8"/>
      <c r="R1667" s="62"/>
      <c r="S1667" s="6"/>
      <c r="T1667" s="6"/>
      <c r="U1667" s="6"/>
      <c r="V1667" s="6"/>
      <c r="W1667" s="6"/>
      <c r="X1667" s="6"/>
      <c r="Y1667" s="6"/>
      <c r="Z1667" s="6"/>
      <c r="AA1667" s="6"/>
      <c r="AB1667" s="6"/>
      <c r="AC1667" s="6"/>
      <c r="AD1667" s="6"/>
      <c r="AE1667" s="6"/>
      <c r="AF1667" s="6"/>
      <c r="AG1667" s="6"/>
      <c r="AH1667" s="6"/>
      <c r="AI1667" s="6"/>
      <c r="AJ1667" s="6"/>
      <c r="AK1667" s="6"/>
      <c r="AL1667" s="6"/>
      <c r="AM1667" s="6"/>
      <c r="AN1667" s="6"/>
      <c r="AO1667" s="6"/>
      <c r="AP1667" s="6"/>
      <c r="AQ1667" s="6"/>
      <c r="AR1667" s="6"/>
      <c r="AS1667" s="6"/>
      <c r="AT1667" s="6"/>
      <c r="AU1667" s="6"/>
      <c r="AV1667" s="6"/>
      <c r="AW1667" s="6"/>
      <c r="AX1667" s="6"/>
      <c r="AY1667" s="6"/>
      <c r="AZ1667" s="6"/>
      <c r="BA1667" s="6"/>
      <c r="BB1667" s="6"/>
      <c r="BC1667" s="6"/>
      <c r="BD1667" s="6"/>
      <c r="BE1667" s="6"/>
      <c r="BF1667" s="6"/>
      <c r="BG1667" s="6"/>
      <c r="BH1667" s="6"/>
      <c r="BI1667" s="6"/>
      <c r="BJ1667" s="6"/>
      <c r="BK1667" s="6"/>
      <c r="BL1667" s="6"/>
      <c r="BM1667" s="6"/>
      <c r="BN1667" s="6"/>
      <c r="BO1667" s="6"/>
      <c r="BP1667" s="6"/>
      <c r="BQ1667" s="6"/>
      <c r="BR1667" s="6"/>
      <c r="BS1667" s="6"/>
      <c r="BT1667" s="6"/>
      <c r="BU1667" s="6"/>
      <c r="BV1667" s="6"/>
      <c r="BW1667" s="6"/>
    </row>
    <row r="1668" spans="1:75" s="9" customFormat="1" ht="14.25" x14ac:dyDescent="0.2">
      <c r="A1668" s="10"/>
      <c r="B1668" s="8"/>
      <c r="R1668" s="62"/>
      <c r="S1668" s="6"/>
      <c r="T1668" s="6"/>
      <c r="U1668" s="6"/>
      <c r="V1668" s="6"/>
      <c r="W1668" s="6"/>
      <c r="X1668" s="6"/>
      <c r="Y1668" s="6"/>
      <c r="Z1668" s="6"/>
      <c r="AA1668" s="6"/>
      <c r="AB1668" s="6"/>
      <c r="AC1668" s="6"/>
      <c r="AD1668" s="6"/>
      <c r="AE1668" s="6"/>
      <c r="AF1668" s="6"/>
      <c r="AG1668" s="6"/>
      <c r="AH1668" s="6"/>
      <c r="AI1668" s="6"/>
      <c r="AJ1668" s="6"/>
      <c r="AK1668" s="6"/>
      <c r="AL1668" s="6"/>
      <c r="AM1668" s="6"/>
      <c r="AN1668" s="6"/>
      <c r="AO1668" s="6"/>
      <c r="AP1668" s="6"/>
      <c r="AQ1668" s="6"/>
      <c r="AR1668" s="6"/>
      <c r="AS1668" s="6"/>
      <c r="AT1668" s="6"/>
      <c r="AU1668" s="6"/>
      <c r="AV1668" s="6"/>
      <c r="AW1668" s="6"/>
      <c r="AX1668" s="6"/>
      <c r="AY1668" s="6"/>
      <c r="AZ1668" s="6"/>
      <c r="BA1668" s="6"/>
      <c r="BB1668" s="6"/>
      <c r="BC1668" s="6"/>
      <c r="BD1668" s="6"/>
      <c r="BE1668" s="6"/>
      <c r="BF1668" s="6"/>
      <c r="BG1668" s="6"/>
      <c r="BH1668" s="6"/>
      <c r="BI1668" s="6"/>
      <c r="BJ1668" s="6"/>
      <c r="BK1668" s="6"/>
      <c r="BL1668" s="6"/>
      <c r="BM1668" s="6"/>
      <c r="BN1668" s="6"/>
      <c r="BO1668" s="6"/>
      <c r="BP1668" s="6"/>
      <c r="BQ1668" s="6"/>
      <c r="BR1668" s="6"/>
      <c r="BS1668" s="6"/>
      <c r="BT1668" s="6"/>
      <c r="BU1668" s="6"/>
      <c r="BV1668" s="6"/>
      <c r="BW1668" s="6"/>
    </row>
    <row r="1669" spans="1:75" s="9" customFormat="1" ht="14.25" x14ac:dyDescent="0.2">
      <c r="A1669" s="10"/>
      <c r="B1669" s="8"/>
      <c r="R1669" s="62"/>
      <c r="S1669" s="6"/>
      <c r="T1669" s="6"/>
      <c r="U1669" s="6"/>
      <c r="V1669" s="6"/>
      <c r="W1669" s="6"/>
      <c r="X1669" s="6"/>
      <c r="Y1669" s="6"/>
      <c r="Z1669" s="6"/>
      <c r="AA1669" s="6"/>
      <c r="AB1669" s="6"/>
      <c r="AC1669" s="6"/>
      <c r="AD1669" s="6"/>
      <c r="AE1669" s="6"/>
      <c r="AF1669" s="6"/>
      <c r="AG1669" s="6"/>
      <c r="AH1669" s="6"/>
      <c r="AI1669" s="6"/>
      <c r="AJ1669" s="6"/>
      <c r="AK1669" s="6"/>
      <c r="AL1669" s="6"/>
      <c r="AM1669" s="6"/>
      <c r="AN1669" s="6"/>
      <c r="AO1669" s="6"/>
      <c r="AP1669" s="6"/>
      <c r="AQ1669" s="6"/>
      <c r="AR1669" s="6"/>
      <c r="AS1669" s="6"/>
      <c r="AT1669" s="6"/>
      <c r="AU1669" s="6"/>
      <c r="AV1669" s="6"/>
      <c r="AW1669" s="6"/>
      <c r="AX1669" s="6"/>
      <c r="AY1669" s="6"/>
      <c r="AZ1669" s="6"/>
      <c r="BA1669" s="6"/>
      <c r="BB1669" s="6"/>
      <c r="BC1669" s="6"/>
      <c r="BD1669" s="6"/>
      <c r="BE1669" s="6"/>
      <c r="BF1669" s="6"/>
      <c r="BG1669" s="6"/>
      <c r="BH1669" s="6"/>
      <c r="BI1669" s="6"/>
      <c r="BJ1669" s="6"/>
      <c r="BK1669" s="6"/>
      <c r="BL1669" s="6"/>
      <c r="BM1669" s="6"/>
      <c r="BN1669" s="6"/>
      <c r="BO1669" s="6"/>
      <c r="BP1669" s="6"/>
      <c r="BQ1669" s="6"/>
      <c r="BR1669" s="6"/>
      <c r="BS1669" s="6"/>
      <c r="BT1669" s="6"/>
      <c r="BU1669" s="6"/>
      <c r="BV1669" s="6"/>
      <c r="BW1669" s="6"/>
    </row>
    <row r="1670" spans="1:75" s="9" customFormat="1" ht="14.25" x14ac:dyDescent="0.2">
      <c r="A1670" s="10"/>
      <c r="B1670" s="8"/>
      <c r="R1670" s="62"/>
      <c r="S1670" s="6"/>
      <c r="T1670" s="6"/>
      <c r="U1670" s="6"/>
      <c r="V1670" s="6"/>
      <c r="W1670" s="6"/>
      <c r="X1670" s="6"/>
      <c r="Y1670" s="6"/>
      <c r="Z1670" s="6"/>
      <c r="AA1670" s="6"/>
      <c r="AB1670" s="6"/>
      <c r="AC1670" s="6"/>
      <c r="AD1670" s="6"/>
      <c r="AE1670" s="6"/>
      <c r="AF1670" s="6"/>
      <c r="AG1670" s="6"/>
      <c r="AH1670" s="6"/>
      <c r="AI1670" s="6"/>
      <c r="AJ1670" s="6"/>
      <c r="AK1670" s="6"/>
      <c r="AL1670" s="6"/>
      <c r="AM1670" s="6"/>
      <c r="AN1670" s="6"/>
      <c r="AO1670" s="6"/>
      <c r="AP1670" s="6"/>
      <c r="AQ1670" s="6"/>
      <c r="AR1670" s="6"/>
      <c r="AS1670" s="6"/>
      <c r="AT1670" s="6"/>
      <c r="AU1670" s="6"/>
      <c r="AV1670" s="6"/>
      <c r="AW1670" s="6"/>
      <c r="AX1670" s="6"/>
      <c r="AY1670" s="6"/>
      <c r="AZ1670" s="6"/>
      <c r="BA1670" s="6"/>
      <c r="BB1670" s="6"/>
      <c r="BC1670" s="6"/>
      <c r="BD1670" s="6"/>
      <c r="BE1670" s="6"/>
      <c r="BF1670" s="6"/>
      <c r="BG1670" s="6"/>
      <c r="BH1670" s="6"/>
      <c r="BI1670" s="6"/>
      <c r="BJ1670" s="6"/>
      <c r="BK1670" s="6"/>
      <c r="BL1670" s="6"/>
      <c r="BM1670" s="6"/>
      <c r="BN1670" s="6"/>
      <c r="BO1670" s="6"/>
      <c r="BP1670" s="6"/>
      <c r="BQ1670" s="6"/>
      <c r="BR1670" s="6"/>
      <c r="BS1670" s="6"/>
      <c r="BT1670" s="6"/>
      <c r="BU1670" s="6"/>
      <c r="BV1670" s="6"/>
      <c r="BW1670" s="6"/>
    </row>
    <row r="1671" spans="1:75" s="9" customFormat="1" ht="14.25" x14ac:dyDescent="0.2">
      <c r="A1671" s="10"/>
      <c r="B1671" s="8"/>
      <c r="R1671" s="62"/>
      <c r="S1671" s="6"/>
      <c r="T1671" s="6"/>
      <c r="U1671" s="6"/>
      <c r="V1671" s="6"/>
      <c r="W1671" s="6"/>
      <c r="X1671" s="6"/>
      <c r="Y1671" s="6"/>
      <c r="Z1671" s="6"/>
      <c r="AA1671" s="6"/>
      <c r="AB1671" s="6"/>
      <c r="AC1671" s="6"/>
      <c r="AD1671" s="6"/>
      <c r="AE1671" s="6"/>
      <c r="AF1671" s="6"/>
      <c r="AG1671" s="6"/>
      <c r="AH1671" s="6"/>
      <c r="AI1671" s="6"/>
      <c r="AJ1671" s="6"/>
      <c r="AK1671" s="6"/>
      <c r="AL1671" s="6"/>
      <c r="AM1671" s="6"/>
      <c r="AN1671" s="6"/>
      <c r="AO1671" s="6"/>
      <c r="AP1671" s="6"/>
      <c r="AQ1671" s="6"/>
      <c r="AR1671" s="6"/>
      <c r="AS1671" s="6"/>
      <c r="AT1671" s="6"/>
      <c r="AU1671" s="6"/>
      <c r="AV1671" s="6"/>
      <c r="AW1671" s="6"/>
      <c r="AX1671" s="6"/>
      <c r="AY1671" s="6"/>
      <c r="AZ1671" s="6"/>
      <c r="BA1671" s="6"/>
      <c r="BB1671" s="6"/>
      <c r="BC1671" s="6"/>
      <c r="BD1671" s="6"/>
      <c r="BE1671" s="6"/>
      <c r="BF1671" s="6"/>
      <c r="BG1671" s="6"/>
      <c r="BH1671" s="6"/>
      <c r="BI1671" s="6"/>
      <c r="BJ1671" s="6"/>
      <c r="BK1671" s="6"/>
      <c r="BL1671" s="6"/>
      <c r="BM1671" s="6"/>
      <c r="BN1671" s="6"/>
      <c r="BO1671" s="6"/>
      <c r="BP1671" s="6"/>
      <c r="BQ1671" s="6"/>
      <c r="BR1671" s="6"/>
      <c r="BS1671" s="6"/>
      <c r="BT1671" s="6"/>
      <c r="BU1671" s="6"/>
      <c r="BV1671" s="6"/>
      <c r="BW1671" s="6"/>
    </row>
    <row r="1672" spans="1:75" s="9" customFormat="1" ht="14.25" x14ac:dyDescent="0.2">
      <c r="A1672" s="10"/>
      <c r="B1672" s="8"/>
      <c r="R1672" s="62"/>
      <c r="S1672" s="6"/>
      <c r="T1672" s="6"/>
      <c r="U1672" s="6"/>
      <c r="V1672" s="6"/>
      <c r="W1672" s="6"/>
      <c r="X1672" s="6"/>
      <c r="Y1672" s="6"/>
      <c r="Z1672" s="6"/>
      <c r="AA1672" s="6"/>
      <c r="AB1672" s="6"/>
      <c r="AC1672" s="6"/>
      <c r="AD1672" s="6"/>
      <c r="AE1672" s="6"/>
      <c r="AF1672" s="6"/>
      <c r="AG1672" s="6"/>
      <c r="AH1672" s="6"/>
      <c r="AI1672" s="6"/>
      <c r="AJ1672" s="6"/>
      <c r="AK1672" s="6"/>
      <c r="AL1672" s="6"/>
      <c r="AM1672" s="6"/>
      <c r="AN1672" s="6"/>
      <c r="AO1672" s="6"/>
      <c r="AP1672" s="6"/>
      <c r="AQ1672" s="6"/>
      <c r="AR1672" s="6"/>
      <c r="AS1672" s="6"/>
      <c r="AT1672" s="6"/>
      <c r="AU1672" s="6"/>
      <c r="AV1672" s="6"/>
      <c r="AW1672" s="6"/>
      <c r="AX1672" s="6"/>
      <c r="AY1672" s="6"/>
      <c r="AZ1672" s="6"/>
      <c r="BA1672" s="6"/>
      <c r="BB1672" s="6"/>
      <c r="BC1672" s="6"/>
      <c r="BD1672" s="6"/>
      <c r="BE1672" s="6"/>
      <c r="BF1672" s="6"/>
      <c r="BG1672" s="6"/>
      <c r="BH1672" s="6"/>
      <c r="BI1672" s="6"/>
      <c r="BJ1672" s="6"/>
      <c r="BK1672" s="6"/>
      <c r="BL1672" s="6"/>
      <c r="BM1672" s="6"/>
      <c r="BN1672" s="6"/>
      <c r="BO1672" s="6"/>
      <c r="BP1672" s="6"/>
      <c r="BQ1672" s="6"/>
      <c r="BR1672" s="6"/>
      <c r="BS1672" s="6"/>
      <c r="BT1672" s="6"/>
      <c r="BU1672" s="6"/>
      <c r="BV1672" s="6"/>
      <c r="BW1672" s="6"/>
    </row>
    <row r="1673" spans="1:75" s="9" customFormat="1" ht="14.25" x14ac:dyDescent="0.2">
      <c r="A1673" s="10"/>
      <c r="B1673" s="8"/>
      <c r="R1673" s="62"/>
      <c r="S1673" s="6"/>
      <c r="T1673" s="6"/>
      <c r="U1673" s="6"/>
      <c r="V1673" s="6"/>
      <c r="W1673" s="6"/>
      <c r="X1673" s="6"/>
      <c r="Y1673" s="6"/>
      <c r="Z1673" s="6"/>
      <c r="AA1673" s="6"/>
      <c r="AB1673" s="6"/>
      <c r="AC1673" s="6"/>
      <c r="AD1673" s="6"/>
      <c r="AE1673" s="6"/>
      <c r="AF1673" s="6"/>
      <c r="AG1673" s="6"/>
      <c r="AH1673" s="6"/>
      <c r="AI1673" s="6"/>
      <c r="AJ1673" s="6"/>
      <c r="AK1673" s="6"/>
      <c r="AL1673" s="6"/>
      <c r="AM1673" s="6"/>
      <c r="AN1673" s="6"/>
      <c r="AO1673" s="6"/>
      <c r="AP1673" s="6"/>
      <c r="AQ1673" s="6"/>
      <c r="AR1673" s="6"/>
      <c r="AS1673" s="6"/>
      <c r="AT1673" s="6"/>
      <c r="AU1673" s="6"/>
      <c r="AV1673" s="6"/>
      <c r="AW1673" s="6"/>
      <c r="AX1673" s="6"/>
      <c r="AY1673" s="6"/>
      <c r="AZ1673" s="6"/>
      <c r="BA1673" s="6"/>
      <c r="BB1673" s="6"/>
      <c r="BC1673" s="6"/>
      <c r="BD1673" s="6"/>
      <c r="BE1673" s="6"/>
      <c r="BF1673" s="6"/>
      <c r="BG1673" s="6"/>
      <c r="BH1673" s="6"/>
      <c r="BI1673" s="6"/>
      <c r="BJ1673" s="6"/>
      <c r="BK1673" s="6"/>
      <c r="BL1673" s="6"/>
      <c r="BM1673" s="6"/>
      <c r="BN1673" s="6"/>
      <c r="BO1673" s="6"/>
      <c r="BP1673" s="6"/>
      <c r="BQ1673" s="6"/>
      <c r="BR1673" s="6"/>
      <c r="BS1673" s="6"/>
      <c r="BT1673" s="6"/>
      <c r="BU1673" s="6"/>
      <c r="BV1673" s="6"/>
      <c r="BW1673" s="6"/>
    </row>
    <row r="1674" spans="1:75" s="9" customFormat="1" ht="14.25" x14ac:dyDescent="0.2">
      <c r="A1674" s="10"/>
      <c r="B1674" s="8"/>
      <c r="R1674" s="62"/>
      <c r="S1674" s="6"/>
      <c r="T1674" s="6"/>
      <c r="U1674" s="6"/>
      <c r="V1674" s="6"/>
      <c r="W1674" s="6"/>
      <c r="X1674" s="6"/>
      <c r="Y1674" s="6"/>
      <c r="Z1674" s="6"/>
      <c r="AA1674" s="6"/>
      <c r="AB1674" s="6"/>
      <c r="AC1674" s="6"/>
      <c r="AD1674" s="6"/>
      <c r="AE1674" s="6"/>
      <c r="AF1674" s="6"/>
      <c r="AG1674" s="6"/>
      <c r="AH1674" s="6"/>
      <c r="AI1674" s="6"/>
      <c r="AJ1674" s="6"/>
      <c r="AK1674" s="6"/>
      <c r="AL1674" s="6"/>
      <c r="AM1674" s="6"/>
      <c r="AN1674" s="6"/>
      <c r="AO1674" s="6"/>
      <c r="AP1674" s="6"/>
      <c r="AQ1674" s="6"/>
      <c r="AR1674" s="6"/>
      <c r="AS1674" s="6"/>
      <c r="AT1674" s="6"/>
      <c r="AU1674" s="6"/>
      <c r="AV1674" s="6"/>
      <c r="AW1674" s="6"/>
      <c r="AX1674" s="6"/>
      <c r="AY1674" s="6"/>
      <c r="AZ1674" s="6"/>
      <c r="BA1674" s="6"/>
      <c r="BB1674" s="6"/>
      <c r="BC1674" s="6"/>
      <c r="BD1674" s="6"/>
      <c r="BE1674" s="6"/>
      <c r="BF1674" s="6"/>
      <c r="BG1674" s="6"/>
      <c r="BH1674" s="6"/>
      <c r="BI1674" s="6"/>
      <c r="BJ1674" s="6"/>
      <c r="BK1674" s="6"/>
      <c r="BL1674" s="6"/>
      <c r="BM1674" s="6"/>
      <c r="BN1674" s="6"/>
      <c r="BO1674" s="6"/>
      <c r="BP1674" s="6"/>
      <c r="BQ1674" s="6"/>
      <c r="BR1674" s="6"/>
      <c r="BS1674" s="6"/>
      <c r="BT1674" s="6"/>
      <c r="BU1674" s="6"/>
      <c r="BV1674" s="6"/>
      <c r="BW1674" s="6"/>
    </row>
    <row r="1675" spans="1:75" s="9" customFormat="1" ht="14.25" x14ac:dyDescent="0.2">
      <c r="A1675" s="10"/>
      <c r="B1675" s="8"/>
      <c r="R1675" s="62"/>
      <c r="S1675" s="6"/>
      <c r="T1675" s="6"/>
      <c r="U1675" s="6"/>
      <c r="V1675" s="6"/>
      <c r="W1675" s="6"/>
      <c r="X1675" s="6"/>
      <c r="Y1675" s="6"/>
      <c r="Z1675" s="6"/>
      <c r="AA1675" s="6"/>
      <c r="AB1675" s="6"/>
      <c r="AC1675" s="6"/>
      <c r="AD1675" s="6"/>
      <c r="AE1675" s="6"/>
      <c r="AF1675" s="6"/>
      <c r="AG1675" s="6"/>
      <c r="AH1675" s="6"/>
      <c r="AI1675" s="6"/>
      <c r="AJ1675" s="6"/>
      <c r="AK1675" s="6"/>
      <c r="AL1675" s="6"/>
      <c r="AM1675" s="6"/>
      <c r="AN1675" s="6"/>
      <c r="AO1675" s="6"/>
      <c r="AP1675" s="6"/>
      <c r="AQ1675" s="6"/>
      <c r="AR1675" s="6"/>
      <c r="AS1675" s="6"/>
      <c r="AT1675" s="6"/>
      <c r="AU1675" s="6"/>
      <c r="AV1675" s="6"/>
      <c r="AW1675" s="6"/>
      <c r="AX1675" s="6"/>
      <c r="AY1675" s="6"/>
      <c r="AZ1675" s="6"/>
      <c r="BA1675" s="6"/>
      <c r="BB1675" s="6"/>
      <c r="BC1675" s="6"/>
      <c r="BD1675" s="6"/>
      <c r="BE1675" s="6"/>
      <c r="BF1675" s="6"/>
      <c r="BG1675" s="6"/>
      <c r="BH1675" s="6"/>
      <c r="BI1675" s="6"/>
      <c r="BJ1675" s="6"/>
      <c r="BK1675" s="6"/>
      <c r="BL1675" s="6"/>
      <c r="BM1675" s="6"/>
      <c r="BN1675" s="6"/>
      <c r="BO1675" s="6"/>
      <c r="BP1675" s="6"/>
      <c r="BQ1675" s="6"/>
      <c r="BR1675" s="6"/>
      <c r="BS1675" s="6"/>
      <c r="BT1675" s="6"/>
      <c r="BU1675" s="6"/>
      <c r="BV1675" s="6"/>
      <c r="BW1675" s="6"/>
    </row>
    <row r="1676" spans="1:75" s="9" customFormat="1" ht="14.25" x14ac:dyDescent="0.2">
      <c r="A1676" s="10"/>
      <c r="B1676" s="8"/>
      <c r="R1676" s="62"/>
      <c r="S1676" s="6"/>
      <c r="T1676" s="6"/>
      <c r="U1676" s="6"/>
      <c r="V1676" s="6"/>
      <c r="W1676" s="6"/>
      <c r="X1676" s="6"/>
      <c r="Y1676" s="6"/>
      <c r="Z1676" s="6"/>
      <c r="AA1676" s="6"/>
      <c r="AB1676" s="6"/>
      <c r="AC1676" s="6"/>
      <c r="AD1676" s="6"/>
      <c r="AE1676" s="6"/>
      <c r="AF1676" s="6"/>
      <c r="AG1676" s="6"/>
      <c r="AH1676" s="6"/>
      <c r="AI1676" s="6"/>
      <c r="AJ1676" s="6"/>
      <c r="AK1676" s="6"/>
      <c r="AL1676" s="6"/>
      <c r="AM1676" s="6"/>
      <c r="AN1676" s="6"/>
      <c r="AO1676" s="6"/>
      <c r="AP1676" s="6"/>
      <c r="AQ1676" s="6"/>
      <c r="AR1676" s="6"/>
      <c r="AS1676" s="6"/>
      <c r="AT1676" s="6"/>
      <c r="AU1676" s="6"/>
      <c r="AV1676" s="6"/>
      <c r="AW1676" s="6"/>
      <c r="AX1676" s="6"/>
      <c r="AY1676" s="6"/>
      <c r="AZ1676" s="6"/>
      <c r="BA1676" s="6"/>
      <c r="BB1676" s="6"/>
      <c r="BC1676" s="6"/>
      <c r="BD1676" s="6"/>
      <c r="BE1676" s="6"/>
      <c r="BF1676" s="6"/>
      <c r="BG1676" s="6"/>
      <c r="BH1676" s="6"/>
      <c r="BI1676" s="6"/>
      <c r="BJ1676" s="6"/>
      <c r="BK1676" s="6"/>
      <c r="BL1676" s="6"/>
      <c r="BM1676" s="6"/>
      <c r="BN1676" s="6"/>
      <c r="BO1676" s="6"/>
      <c r="BP1676" s="6"/>
      <c r="BQ1676" s="6"/>
      <c r="BR1676" s="6"/>
      <c r="BS1676" s="6"/>
      <c r="BT1676" s="6"/>
      <c r="BU1676" s="6"/>
      <c r="BV1676" s="6"/>
      <c r="BW1676" s="6"/>
    </row>
    <row r="1677" spans="1:75" s="9" customFormat="1" ht="14.25" x14ac:dyDescent="0.2">
      <c r="A1677" s="10"/>
      <c r="B1677" s="8"/>
      <c r="R1677" s="62"/>
      <c r="S1677" s="6"/>
      <c r="T1677" s="6"/>
      <c r="U1677" s="6"/>
      <c r="V1677" s="6"/>
      <c r="W1677" s="6"/>
      <c r="X1677" s="6"/>
      <c r="Y1677" s="6"/>
      <c r="Z1677" s="6"/>
      <c r="AA1677" s="6"/>
      <c r="AB1677" s="6"/>
      <c r="AC1677" s="6"/>
      <c r="AD1677" s="6"/>
      <c r="AE1677" s="6"/>
      <c r="AF1677" s="6"/>
      <c r="AG1677" s="6"/>
      <c r="AH1677" s="6"/>
      <c r="AI1677" s="6"/>
      <c r="AJ1677" s="6"/>
      <c r="AK1677" s="6"/>
      <c r="AL1677" s="6"/>
      <c r="AM1677" s="6"/>
      <c r="AN1677" s="6"/>
      <c r="AO1677" s="6"/>
      <c r="AP1677" s="6"/>
      <c r="AQ1677" s="6"/>
      <c r="AR1677" s="6"/>
      <c r="AS1677" s="6"/>
      <c r="AT1677" s="6"/>
      <c r="AU1677" s="6"/>
      <c r="AV1677" s="6"/>
      <c r="AW1677" s="6"/>
      <c r="AX1677" s="6"/>
      <c r="AY1677" s="6"/>
      <c r="AZ1677" s="6"/>
      <c r="BA1677" s="6"/>
      <c r="BB1677" s="6"/>
      <c r="BC1677" s="6"/>
      <c r="BD1677" s="6"/>
      <c r="BE1677" s="6"/>
      <c r="BF1677" s="6"/>
      <c r="BG1677" s="6"/>
      <c r="BH1677" s="6"/>
      <c r="BI1677" s="6"/>
      <c r="BJ1677" s="6"/>
      <c r="BK1677" s="6"/>
      <c r="BL1677" s="6"/>
      <c r="BM1677" s="6"/>
      <c r="BN1677" s="6"/>
      <c r="BO1677" s="6"/>
      <c r="BP1677" s="6"/>
      <c r="BQ1677" s="6"/>
      <c r="BR1677" s="6"/>
      <c r="BS1677" s="6"/>
      <c r="BT1677" s="6"/>
      <c r="BU1677" s="6"/>
      <c r="BV1677" s="6"/>
      <c r="BW1677" s="6"/>
    </row>
    <row r="1678" spans="1:75" s="9" customFormat="1" ht="14.25" x14ac:dyDescent="0.2">
      <c r="A1678" s="10"/>
      <c r="B1678" s="8"/>
      <c r="R1678" s="62"/>
      <c r="S1678" s="6"/>
      <c r="T1678" s="6"/>
      <c r="U1678" s="6"/>
      <c r="V1678" s="6"/>
      <c r="W1678" s="6"/>
      <c r="X1678" s="6"/>
      <c r="Y1678" s="6"/>
      <c r="Z1678" s="6"/>
      <c r="AA1678" s="6"/>
      <c r="AB1678" s="6"/>
      <c r="AC1678" s="6"/>
      <c r="AD1678" s="6"/>
      <c r="AE1678" s="6"/>
      <c r="AF1678" s="6"/>
      <c r="AG1678" s="6"/>
      <c r="AH1678" s="6"/>
      <c r="AI1678" s="6"/>
      <c r="AJ1678" s="6"/>
      <c r="AK1678" s="6"/>
      <c r="AL1678" s="6"/>
      <c r="AM1678" s="6"/>
      <c r="AN1678" s="6"/>
      <c r="AO1678" s="6"/>
      <c r="AP1678" s="6"/>
      <c r="AQ1678" s="6"/>
      <c r="AR1678" s="6"/>
      <c r="AS1678" s="6"/>
      <c r="AT1678" s="6"/>
      <c r="AU1678" s="6"/>
      <c r="AV1678" s="6"/>
      <c r="AW1678" s="6"/>
      <c r="AX1678" s="6"/>
      <c r="AY1678" s="6"/>
      <c r="AZ1678" s="6"/>
      <c r="BA1678" s="6"/>
      <c r="BB1678" s="6"/>
      <c r="BC1678" s="6"/>
      <c r="BD1678" s="6"/>
      <c r="BE1678" s="6"/>
      <c r="BF1678" s="6"/>
      <c r="BG1678" s="6"/>
      <c r="BH1678" s="6"/>
      <c r="BI1678" s="6"/>
      <c r="BJ1678" s="6"/>
      <c r="BK1678" s="6"/>
      <c r="BL1678" s="6"/>
      <c r="BM1678" s="6"/>
      <c r="BN1678" s="6"/>
      <c r="BO1678" s="6"/>
      <c r="BP1678" s="6"/>
      <c r="BQ1678" s="6"/>
      <c r="BR1678" s="6"/>
      <c r="BS1678" s="6"/>
      <c r="BT1678" s="6"/>
      <c r="BU1678" s="6"/>
      <c r="BV1678" s="6"/>
      <c r="BW1678" s="6"/>
    </row>
    <row r="1679" spans="1:75" s="9" customFormat="1" ht="14.25" x14ac:dyDescent="0.2">
      <c r="A1679" s="10"/>
      <c r="B1679" s="8"/>
      <c r="R1679" s="62"/>
      <c r="S1679" s="6"/>
      <c r="T1679" s="6"/>
      <c r="U1679" s="6"/>
      <c r="V1679" s="6"/>
      <c r="W1679" s="6"/>
      <c r="X1679" s="6"/>
      <c r="Y1679" s="6"/>
      <c r="Z1679" s="6"/>
      <c r="AA1679" s="6"/>
      <c r="AB1679" s="6"/>
      <c r="AC1679" s="6"/>
      <c r="AD1679" s="6"/>
      <c r="AE1679" s="6"/>
      <c r="AF1679" s="6"/>
      <c r="AG1679" s="6"/>
      <c r="AH1679" s="6"/>
      <c r="AI1679" s="6"/>
      <c r="AJ1679" s="6"/>
      <c r="AK1679" s="6"/>
      <c r="AL1679" s="6"/>
      <c r="AM1679" s="6"/>
      <c r="AN1679" s="6"/>
      <c r="AO1679" s="6"/>
      <c r="AP1679" s="6"/>
      <c r="AQ1679" s="6"/>
      <c r="AR1679" s="6"/>
      <c r="AS1679" s="6"/>
      <c r="AT1679" s="6"/>
      <c r="AU1679" s="6"/>
      <c r="AV1679" s="6"/>
      <c r="AW1679" s="6"/>
      <c r="AX1679" s="6"/>
      <c r="AY1679" s="6"/>
      <c r="AZ1679" s="6"/>
      <c r="BA1679" s="6"/>
      <c r="BB1679" s="6"/>
      <c r="BC1679" s="6"/>
      <c r="BD1679" s="6"/>
      <c r="BE1679" s="6"/>
      <c r="BF1679" s="6"/>
      <c r="BG1679" s="6"/>
      <c r="BH1679" s="6"/>
      <c r="BI1679" s="6"/>
      <c r="BJ1679" s="6"/>
      <c r="BK1679" s="6"/>
      <c r="BL1679" s="6"/>
      <c r="BM1679" s="6"/>
      <c r="BN1679" s="6"/>
      <c r="BO1679" s="6"/>
      <c r="BP1679" s="6"/>
      <c r="BQ1679" s="6"/>
      <c r="BR1679" s="6"/>
      <c r="BS1679" s="6"/>
      <c r="BT1679" s="6"/>
      <c r="BU1679" s="6"/>
      <c r="BV1679" s="6"/>
      <c r="BW1679" s="6"/>
    </row>
    <row r="1680" spans="1:75" s="9" customFormat="1" ht="14.25" x14ac:dyDescent="0.2">
      <c r="A1680" s="10"/>
      <c r="B1680" s="8"/>
      <c r="R1680" s="62"/>
      <c r="S1680" s="6"/>
      <c r="T1680" s="6"/>
      <c r="U1680" s="6"/>
      <c r="V1680" s="6"/>
      <c r="W1680" s="6"/>
      <c r="X1680" s="6"/>
      <c r="Y1680" s="6"/>
      <c r="Z1680" s="6"/>
      <c r="AA1680" s="6"/>
      <c r="AB1680" s="6"/>
      <c r="AC1680" s="6"/>
      <c r="AD1680" s="6"/>
      <c r="AE1680" s="6"/>
      <c r="AF1680" s="6"/>
      <c r="AG1680" s="6"/>
      <c r="AH1680" s="6"/>
      <c r="AI1680" s="6"/>
      <c r="AJ1680" s="6"/>
      <c r="AK1680" s="6"/>
      <c r="AL1680" s="6"/>
      <c r="AM1680" s="6"/>
      <c r="AN1680" s="6"/>
      <c r="AO1680" s="6"/>
      <c r="AP1680" s="6"/>
      <c r="AQ1680" s="6"/>
      <c r="AR1680" s="6"/>
      <c r="AS1680" s="6"/>
      <c r="AT1680" s="6"/>
      <c r="AU1680" s="6"/>
      <c r="AV1680" s="6"/>
      <c r="AW1680" s="6"/>
      <c r="AX1680" s="6"/>
      <c r="AY1680" s="6"/>
      <c r="AZ1680" s="6"/>
      <c r="BA1680" s="6"/>
      <c r="BB1680" s="6"/>
      <c r="BC1680" s="6"/>
      <c r="BD1680" s="6"/>
      <c r="BE1680" s="6"/>
      <c r="BF1680" s="6"/>
      <c r="BG1680" s="6"/>
      <c r="BH1680" s="6"/>
      <c r="BI1680" s="6"/>
      <c r="BJ1680" s="6"/>
      <c r="BK1680" s="6"/>
      <c r="BL1680" s="6"/>
      <c r="BM1680" s="6"/>
      <c r="BN1680" s="6"/>
      <c r="BO1680" s="6"/>
      <c r="BP1680" s="6"/>
      <c r="BQ1680" s="6"/>
      <c r="BR1680" s="6"/>
      <c r="BS1680" s="6"/>
      <c r="BT1680" s="6"/>
      <c r="BU1680" s="6"/>
      <c r="BV1680" s="6"/>
      <c r="BW1680" s="6"/>
    </row>
    <row r="1681" spans="1:75" s="9" customFormat="1" ht="14.25" x14ac:dyDescent="0.2">
      <c r="A1681" s="10"/>
      <c r="B1681" s="8"/>
      <c r="R1681" s="62"/>
      <c r="S1681" s="6"/>
      <c r="T1681" s="6"/>
      <c r="U1681" s="6"/>
      <c r="V1681" s="6"/>
      <c r="W1681" s="6"/>
      <c r="X1681" s="6"/>
      <c r="Y1681" s="6"/>
      <c r="Z1681" s="6"/>
      <c r="AA1681" s="6"/>
      <c r="AB1681" s="6"/>
      <c r="AC1681" s="6"/>
      <c r="AD1681" s="6"/>
      <c r="AE1681" s="6"/>
      <c r="AF1681" s="6"/>
      <c r="AG1681" s="6"/>
      <c r="AH1681" s="6"/>
      <c r="AI1681" s="6"/>
      <c r="AJ1681" s="6"/>
      <c r="AK1681" s="6"/>
      <c r="AL1681" s="6"/>
      <c r="AM1681" s="6"/>
      <c r="AN1681" s="6"/>
      <c r="AO1681" s="6"/>
      <c r="AP1681" s="6"/>
      <c r="AQ1681" s="6"/>
      <c r="AR1681" s="6"/>
      <c r="AS1681" s="6"/>
      <c r="AT1681" s="6"/>
      <c r="AU1681" s="6"/>
      <c r="AV1681" s="6"/>
      <c r="AW1681" s="6"/>
      <c r="AX1681" s="6"/>
      <c r="AY1681" s="6"/>
      <c r="AZ1681" s="6"/>
      <c r="BA1681" s="6"/>
      <c r="BB1681" s="6"/>
      <c r="BC1681" s="6"/>
      <c r="BD1681" s="6"/>
      <c r="BE1681" s="6"/>
      <c r="BF1681" s="6"/>
      <c r="BG1681" s="6"/>
      <c r="BH1681" s="6"/>
      <c r="BI1681" s="6"/>
      <c r="BJ1681" s="6"/>
      <c r="BK1681" s="6"/>
      <c r="BL1681" s="6"/>
      <c r="BM1681" s="6"/>
      <c r="BN1681" s="6"/>
      <c r="BO1681" s="6"/>
      <c r="BP1681" s="6"/>
      <c r="BQ1681" s="6"/>
      <c r="BR1681" s="6"/>
      <c r="BS1681" s="6"/>
      <c r="BT1681" s="6"/>
      <c r="BU1681" s="6"/>
      <c r="BV1681" s="6"/>
      <c r="BW1681" s="6"/>
    </row>
    <row r="1682" spans="1:75" s="9" customFormat="1" ht="14.25" x14ac:dyDescent="0.2">
      <c r="A1682" s="10"/>
      <c r="B1682" s="8"/>
      <c r="R1682" s="62"/>
      <c r="S1682" s="6"/>
      <c r="T1682" s="6"/>
      <c r="U1682" s="6"/>
      <c r="V1682" s="6"/>
      <c r="W1682" s="6"/>
      <c r="X1682" s="6"/>
      <c r="Y1682" s="6"/>
      <c r="Z1682" s="6"/>
      <c r="AA1682" s="6"/>
      <c r="AB1682" s="6"/>
      <c r="AC1682" s="6"/>
      <c r="AD1682" s="6"/>
      <c r="AE1682" s="6"/>
      <c r="AF1682" s="6"/>
      <c r="AG1682" s="6"/>
      <c r="AH1682" s="6"/>
      <c r="AI1682" s="6"/>
      <c r="AJ1682" s="6"/>
      <c r="AK1682" s="6"/>
      <c r="AL1682" s="6"/>
      <c r="AM1682" s="6"/>
      <c r="AN1682" s="6"/>
      <c r="AO1682" s="6"/>
      <c r="AP1682" s="6"/>
      <c r="AQ1682" s="6"/>
      <c r="AR1682" s="6"/>
      <c r="AS1682" s="6"/>
      <c r="AT1682" s="6"/>
      <c r="AU1682" s="6"/>
      <c r="AV1682" s="6"/>
      <c r="AW1682" s="6"/>
      <c r="AX1682" s="6"/>
      <c r="AY1682" s="6"/>
      <c r="AZ1682" s="6"/>
      <c r="BA1682" s="6"/>
      <c r="BB1682" s="6"/>
      <c r="BC1682" s="6"/>
      <c r="BD1682" s="6"/>
      <c r="BE1682" s="6"/>
      <c r="BF1682" s="6"/>
      <c r="BG1682" s="6"/>
      <c r="BH1682" s="6"/>
      <c r="BI1682" s="6"/>
      <c r="BJ1682" s="6"/>
      <c r="BK1682" s="6"/>
      <c r="BL1682" s="6"/>
      <c r="BM1682" s="6"/>
      <c r="BN1682" s="6"/>
      <c r="BO1682" s="6"/>
      <c r="BP1682" s="6"/>
      <c r="BQ1682" s="6"/>
      <c r="BR1682" s="6"/>
      <c r="BS1682" s="6"/>
      <c r="BT1682" s="6"/>
      <c r="BU1682" s="6"/>
      <c r="BV1682" s="6"/>
      <c r="BW1682" s="6"/>
    </row>
    <row r="1683" spans="1:75" s="9" customFormat="1" ht="14.25" x14ac:dyDescent="0.2">
      <c r="A1683" s="10"/>
      <c r="B1683" s="8"/>
      <c r="R1683" s="62"/>
      <c r="S1683" s="6"/>
      <c r="T1683" s="6"/>
      <c r="U1683" s="6"/>
      <c r="V1683" s="6"/>
      <c r="W1683" s="6"/>
      <c r="X1683" s="6"/>
      <c r="Y1683" s="6"/>
      <c r="Z1683" s="6"/>
      <c r="AA1683" s="6"/>
      <c r="AB1683" s="6"/>
      <c r="AC1683" s="6"/>
      <c r="AD1683" s="6"/>
      <c r="AE1683" s="6"/>
      <c r="AF1683" s="6"/>
      <c r="AG1683" s="6"/>
      <c r="AH1683" s="6"/>
      <c r="AI1683" s="6"/>
      <c r="AJ1683" s="6"/>
      <c r="AK1683" s="6"/>
      <c r="AL1683" s="6"/>
      <c r="AM1683" s="6"/>
      <c r="AN1683" s="6"/>
      <c r="AO1683" s="6"/>
      <c r="AP1683" s="6"/>
      <c r="AQ1683" s="6"/>
      <c r="AR1683" s="6"/>
      <c r="AS1683" s="6"/>
      <c r="AT1683" s="6"/>
      <c r="AU1683" s="6"/>
      <c r="AV1683" s="6"/>
      <c r="AW1683" s="6"/>
      <c r="AX1683" s="6"/>
      <c r="AY1683" s="6"/>
      <c r="AZ1683" s="6"/>
      <c r="BA1683" s="6"/>
      <c r="BB1683" s="6"/>
      <c r="BC1683" s="6"/>
      <c r="BD1683" s="6"/>
      <c r="BE1683" s="6"/>
      <c r="BF1683" s="6"/>
      <c r="BG1683" s="6"/>
      <c r="BH1683" s="6"/>
      <c r="BI1683" s="6"/>
      <c r="BJ1683" s="6"/>
      <c r="BK1683" s="6"/>
      <c r="BL1683" s="6"/>
      <c r="BM1683" s="6"/>
      <c r="BN1683" s="6"/>
      <c r="BO1683" s="6"/>
      <c r="BP1683" s="6"/>
      <c r="BQ1683" s="6"/>
      <c r="BR1683" s="6"/>
      <c r="BS1683" s="6"/>
      <c r="BT1683" s="6"/>
      <c r="BU1683" s="6"/>
      <c r="BV1683" s="6"/>
      <c r="BW1683" s="6"/>
    </row>
    <row r="1684" spans="1:75" s="9" customFormat="1" ht="14.25" x14ac:dyDescent="0.2">
      <c r="A1684" s="10"/>
      <c r="B1684" s="8"/>
      <c r="R1684" s="62"/>
      <c r="S1684" s="6"/>
      <c r="T1684" s="6"/>
      <c r="U1684" s="6"/>
      <c r="V1684" s="6"/>
      <c r="W1684" s="6"/>
      <c r="X1684" s="6"/>
      <c r="Y1684" s="6"/>
      <c r="Z1684" s="6"/>
      <c r="AA1684" s="6"/>
      <c r="AB1684" s="6"/>
      <c r="AC1684" s="6"/>
      <c r="AD1684" s="6"/>
      <c r="AE1684" s="6"/>
      <c r="AF1684" s="6"/>
      <c r="AG1684" s="6"/>
      <c r="AH1684" s="6"/>
      <c r="AI1684" s="6"/>
      <c r="AJ1684" s="6"/>
      <c r="AK1684" s="6"/>
      <c r="AL1684" s="6"/>
      <c r="AM1684" s="6"/>
      <c r="AN1684" s="6"/>
      <c r="AO1684" s="6"/>
      <c r="AP1684" s="6"/>
      <c r="AQ1684" s="6"/>
      <c r="AR1684" s="6"/>
      <c r="AS1684" s="6"/>
      <c r="AT1684" s="6"/>
      <c r="AU1684" s="6"/>
      <c r="AV1684" s="6"/>
      <c r="AW1684" s="6"/>
      <c r="AX1684" s="6"/>
      <c r="AY1684" s="6"/>
      <c r="AZ1684" s="6"/>
      <c r="BA1684" s="6"/>
      <c r="BB1684" s="6"/>
      <c r="BC1684" s="6"/>
      <c r="BD1684" s="6"/>
      <c r="BE1684" s="6"/>
      <c r="BF1684" s="6"/>
      <c r="BG1684" s="6"/>
      <c r="BH1684" s="6"/>
      <c r="BI1684" s="6"/>
      <c r="BJ1684" s="6"/>
      <c r="BK1684" s="6"/>
      <c r="BL1684" s="6"/>
      <c r="BM1684" s="6"/>
      <c r="BN1684" s="6"/>
      <c r="BO1684" s="6"/>
      <c r="BP1684" s="6"/>
      <c r="BQ1684" s="6"/>
      <c r="BR1684" s="6"/>
      <c r="BS1684" s="6"/>
      <c r="BT1684" s="6"/>
      <c r="BU1684" s="6"/>
      <c r="BV1684" s="6"/>
      <c r="BW1684" s="6"/>
    </row>
    <row r="1685" spans="1:75" s="9" customFormat="1" ht="14.25" x14ac:dyDescent="0.2">
      <c r="A1685" s="10"/>
      <c r="B1685" s="8"/>
      <c r="R1685" s="62"/>
      <c r="S1685" s="6"/>
      <c r="T1685" s="6"/>
      <c r="U1685" s="6"/>
      <c r="V1685" s="6"/>
      <c r="W1685" s="6"/>
      <c r="X1685" s="6"/>
      <c r="Y1685" s="6"/>
      <c r="Z1685" s="6"/>
      <c r="AA1685" s="6"/>
      <c r="AB1685" s="6"/>
      <c r="AC1685" s="6"/>
      <c r="AD1685" s="6"/>
      <c r="AE1685" s="6"/>
      <c r="AF1685" s="6"/>
      <c r="AG1685" s="6"/>
      <c r="AH1685" s="6"/>
      <c r="AI1685" s="6"/>
      <c r="AJ1685" s="6"/>
      <c r="AK1685" s="6"/>
      <c r="AL1685" s="6"/>
      <c r="AM1685" s="6"/>
      <c r="AN1685" s="6"/>
      <c r="AO1685" s="6"/>
      <c r="AP1685" s="6"/>
      <c r="AQ1685" s="6"/>
      <c r="AR1685" s="6"/>
      <c r="AS1685" s="6"/>
      <c r="AT1685" s="6"/>
      <c r="AU1685" s="6"/>
      <c r="AV1685" s="6"/>
      <c r="AW1685" s="6"/>
      <c r="AX1685" s="6"/>
      <c r="AY1685" s="6"/>
      <c r="AZ1685" s="6"/>
      <c r="BA1685" s="6"/>
      <c r="BB1685" s="6"/>
      <c r="BC1685" s="6"/>
      <c r="BD1685" s="6"/>
      <c r="BE1685" s="6"/>
      <c r="BF1685" s="6"/>
      <c r="BG1685" s="6"/>
      <c r="BH1685" s="6"/>
      <c r="BI1685" s="6"/>
      <c r="BJ1685" s="6"/>
      <c r="BK1685" s="6"/>
      <c r="BL1685" s="6"/>
      <c r="BM1685" s="6"/>
      <c r="BN1685" s="6"/>
      <c r="BO1685" s="6"/>
      <c r="BP1685" s="6"/>
      <c r="BQ1685" s="6"/>
      <c r="BR1685" s="6"/>
      <c r="BS1685" s="6"/>
      <c r="BT1685" s="6"/>
      <c r="BU1685" s="6"/>
      <c r="BV1685" s="6"/>
      <c r="BW1685" s="6"/>
    </row>
    <row r="1686" spans="1:75" s="9" customFormat="1" ht="14.25" x14ac:dyDescent="0.2">
      <c r="A1686" s="10"/>
      <c r="B1686" s="8"/>
      <c r="R1686" s="62"/>
      <c r="S1686" s="6"/>
      <c r="T1686" s="6"/>
      <c r="U1686" s="6"/>
      <c r="V1686" s="6"/>
      <c r="W1686" s="6"/>
      <c r="X1686" s="6"/>
      <c r="Y1686" s="6"/>
      <c r="Z1686" s="6"/>
      <c r="AA1686" s="6"/>
      <c r="AB1686" s="6"/>
      <c r="AC1686" s="6"/>
      <c r="AD1686" s="6"/>
      <c r="AE1686" s="6"/>
      <c r="AF1686" s="6"/>
      <c r="AG1686" s="6"/>
      <c r="AH1686" s="6"/>
      <c r="AI1686" s="6"/>
      <c r="AJ1686" s="6"/>
      <c r="AK1686" s="6"/>
      <c r="AL1686" s="6"/>
      <c r="AM1686" s="6"/>
      <c r="AN1686" s="6"/>
      <c r="AO1686" s="6"/>
      <c r="AP1686" s="6"/>
      <c r="AQ1686" s="6"/>
      <c r="AR1686" s="6"/>
      <c r="AS1686" s="6"/>
      <c r="AT1686" s="6"/>
      <c r="AU1686" s="6"/>
      <c r="AV1686" s="6"/>
      <c r="AW1686" s="6"/>
      <c r="AX1686" s="6"/>
      <c r="AY1686" s="6"/>
      <c r="AZ1686" s="6"/>
      <c r="BA1686" s="6"/>
      <c r="BB1686" s="6"/>
      <c r="BC1686" s="6"/>
      <c r="BD1686" s="6"/>
      <c r="BE1686" s="6"/>
      <c r="BF1686" s="6"/>
      <c r="BG1686" s="6"/>
      <c r="BH1686" s="6"/>
      <c r="BI1686" s="6"/>
      <c r="BJ1686" s="6"/>
      <c r="BK1686" s="6"/>
      <c r="BL1686" s="6"/>
      <c r="BM1686" s="6"/>
      <c r="BN1686" s="6"/>
      <c r="BO1686" s="6"/>
      <c r="BP1686" s="6"/>
      <c r="BQ1686" s="6"/>
      <c r="BR1686" s="6"/>
      <c r="BS1686" s="6"/>
      <c r="BT1686" s="6"/>
      <c r="BU1686" s="6"/>
      <c r="BV1686" s="6"/>
      <c r="BW1686" s="6"/>
    </row>
    <row r="1687" spans="1:75" s="9" customFormat="1" ht="14.25" x14ac:dyDescent="0.2">
      <c r="A1687" s="10"/>
      <c r="B1687" s="8"/>
      <c r="R1687" s="62"/>
      <c r="S1687" s="6"/>
      <c r="T1687" s="6"/>
      <c r="U1687" s="6"/>
      <c r="V1687" s="6"/>
      <c r="W1687" s="6"/>
      <c r="X1687" s="6"/>
      <c r="Y1687" s="6"/>
      <c r="Z1687" s="6"/>
      <c r="AA1687" s="6"/>
      <c r="AB1687" s="6"/>
      <c r="AC1687" s="6"/>
      <c r="AD1687" s="6"/>
      <c r="AE1687" s="6"/>
      <c r="AF1687" s="6"/>
      <c r="AG1687" s="6"/>
      <c r="AH1687" s="6"/>
      <c r="AI1687" s="6"/>
      <c r="AJ1687" s="6"/>
      <c r="AK1687" s="6"/>
      <c r="AL1687" s="6"/>
      <c r="AM1687" s="6"/>
      <c r="AN1687" s="6"/>
      <c r="AO1687" s="6"/>
      <c r="AP1687" s="6"/>
      <c r="AQ1687" s="6"/>
      <c r="AR1687" s="6"/>
      <c r="AS1687" s="6"/>
      <c r="AT1687" s="6"/>
      <c r="AU1687" s="6"/>
      <c r="AV1687" s="6"/>
      <c r="AW1687" s="6"/>
      <c r="AX1687" s="6"/>
      <c r="AY1687" s="6"/>
      <c r="AZ1687" s="6"/>
      <c r="BA1687" s="6"/>
      <c r="BB1687" s="6"/>
      <c r="BC1687" s="6"/>
      <c r="BD1687" s="6"/>
      <c r="BE1687" s="6"/>
      <c r="BF1687" s="6"/>
      <c r="BG1687" s="6"/>
      <c r="BH1687" s="6"/>
      <c r="BI1687" s="6"/>
      <c r="BJ1687" s="6"/>
      <c r="BK1687" s="6"/>
      <c r="BL1687" s="6"/>
      <c r="BM1687" s="6"/>
      <c r="BN1687" s="6"/>
      <c r="BO1687" s="6"/>
      <c r="BP1687" s="6"/>
      <c r="BQ1687" s="6"/>
      <c r="BR1687" s="6"/>
      <c r="BS1687" s="6"/>
      <c r="BT1687" s="6"/>
      <c r="BU1687" s="6"/>
      <c r="BV1687" s="6"/>
      <c r="BW1687" s="6"/>
    </row>
    <row r="1688" spans="1:75" s="9" customFormat="1" ht="14.25" x14ac:dyDescent="0.2">
      <c r="A1688" s="10"/>
      <c r="B1688" s="8"/>
      <c r="R1688" s="62"/>
      <c r="S1688" s="6"/>
      <c r="T1688" s="6"/>
      <c r="U1688" s="6"/>
      <c r="V1688" s="6"/>
      <c r="W1688" s="6"/>
      <c r="X1688" s="6"/>
      <c r="Y1688" s="6"/>
      <c r="Z1688" s="6"/>
      <c r="AA1688" s="6"/>
      <c r="AB1688" s="6"/>
      <c r="AC1688" s="6"/>
      <c r="AD1688" s="6"/>
      <c r="AE1688" s="6"/>
      <c r="AF1688" s="6"/>
      <c r="AG1688" s="6"/>
      <c r="AH1688" s="6"/>
      <c r="AI1688" s="6"/>
      <c r="AJ1688" s="6"/>
      <c r="AK1688" s="6"/>
      <c r="AL1688" s="6"/>
      <c r="AM1688" s="6"/>
      <c r="AN1688" s="6"/>
      <c r="AO1688" s="6"/>
      <c r="AP1688" s="6"/>
      <c r="AQ1688" s="6"/>
      <c r="AR1688" s="6"/>
      <c r="AS1688" s="6"/>
      <c r="AT1688" s="6"/>
      <c r="AU1688" s="6"/>
      <c r="AV1688" s="6"/>
      <c r="AW1688" s="6"/>
      <c r="AX1688" s="6"/>
      <c r="AY1688" s="6"/>
      <c r="AZ1688" s="6"/>
      <c r="BA1688" s="6"/>
      <c r="BB1688" s="6"/>
      <c r="BC1688" s="6"/>
      <c r="BD1688" s="6"/>
      <c r="BE1688" s="6"/>
      <c r="BF1688" s="6"/>
      <c r="BG1688" s="6"/>
      <c r="BH1688" s="6"/>
      <c r="BI1688" s="6"/>
      <c r="BJ1688" s="6"/>
      <c r="BK1688" s="6"/>
      <c r="BL1688" s="6"/>
      <c r="BM1688" s="6"/>
      <c r="BN1688" s="6"/>
      <c r="BO1688" s="6"/>
      <c r="BP1688" s="6"/>
      <c r="BQ1688" s="6"/>
      <c r="BR1688" s="6"/>
      <c r="BS1688" s="6"/>
      <c r="BT1688" s="6"/>
      <c r="BU1688" s="6"/>
      <c r="BV1688" s="6"/>
      <c r="BW1688" s="6"/>
    </row>
    <row r="1689" spans="1:75" s="9" customFormat="1" ht="14.25" x14ac:dyDescent="0.2">
      <c r="A1689" s="10"/>
      <c r="B1689" s="8"/>
      <c r="R1689" s="62"/>
      <c r="S1689" s="6"/>
      <c r="T1689" s="6"/>
      <c r="U1689" s="6"/>
      <c r="V1689" s="6"/>
      <c r="W1689" s="6"/>
      <c r="X1689" s="6"/>
      <c r="Y1689" s="6"/>
      <c r="Z1689" s="6"/>
      <c r="AA1689" s="6"/>
      <c r="AB1689" s="6"/>
      <c r="AC1689" s="6"/>
      <c r="AD1689" s="6"/>
      <c r="AE1689" s="6"/>
      <c r="AF1689" s="6"/>
      <c r="AG1689" s="6"/>
      <c r="AH1689" s="6"/>
      <c r="AI1689" s="6"/>
      <c r="AJ1689" s="6"/>
      <c r="AK1689" s="6"/>
      <c r="AL1689" s="6"/>
      <c r="AM1689" s="6"/>
      <c r="AN1689" s="6"/>
      <c r="AO1689" s="6"/>
      <c r="AP1689" s="6"/>
      <c r="AQ1689" s="6"/>
      <c r="AR1689" s="6"/>
      <c r="AS1689" s="6"/>
      <c r="AT1689" s="6"/>
      <c r="AU1689" s="6"/>
      <c r="AV1689" s="6"/>
      <c r="AW1689" s="6"/>
      <c r="AX1689" s="6"/>
      <c r="AY1689" s="6"/>
      <c r="AZ1689" s="6"/>
      <c r="BA1689" s="6"/>
      <c r="BB1689" s="6"/>
      <c r="BC1689" s="6"/>
      <c r="BD1689" s="6"/>
      <c r="BE1689" s="6"/>
      <c r="BF1689" s="6"/>
      <c r="BG1689" s="6"/>
      <c r="BH1689" s="6"/>
      <c r="BI1689" s="6"/>
      <c r="BJ1689" s="6"/>
      <c r="BK1689" s="6"/>
      <c r="BL1689" s="6"/>
      <c r="BM1689" s="6"/>
      <c r="BN1689" s="6"/>
      <c r="BO1689" s="6"/>
      <c r="BP1689" s="6"/>
      <c r="BQ1689" s="6"/>
      <c r="BR1689" s="6"/>
      <c r="BS1689" s="6"/>
      <c r="BT1689" s="6"/>
      <c r="BU1689" s="6"/>
      <c r="BV1689" s="6"/>
      <c r="BW1689" s="6"/>
    </row>
    <row r="1690" spans="1:75" s="9" customFormat="1" ht="14.25" x14ac:dyDescent="0.2">
      <c r="A1690" s="10"/>
      <c r="B1690" s="8"/>
      <c r="R1690" s="62"/>
      <c r="S1690" s="6"/>
      <c r="T1690" s="6"/>
      <c r="U1690" s="6"/>
      <c r="V1690" s="6"/>
      <c r="W1690" s="6"/>
      <c r="X1690" s="6"/>
      <c r="Y1690" s="6"/>
      <c r="Z1690" s="6"/>
      <c r="AA1690" s="6"/>
      <c r="AB1690" s="6"/>
      <c r="AC1690" s="6"/>
      <c r="AD1690" s="6"/>
      <c r="AE1690" s="6"/>
      <c r="AF1690" s="6"/>
      <c r="AG1690" s="6"/>
      <c r="AH1690" s="6"/>
      <c r="AI1690" s="6"/>
      <c r="AJ1690" s="6"/>
      <c r="AK1690" s="6"/>
      <c r="AL1690" s="6"/>
      <c r="AM1690" s="6"/>
      <c r="AN1690" s="6"/>
      <c r="AO1690" s="6"/>
      <c r="AP1690" s="6"/>
      <c r="AQ1690" s="6"/>
      <c r="AR1690" s="6"/>
      <c r="AS1690" s="6"/>
      <c r="AT1690" s="6"/>
      <c r="AU1690" s="6"/>
      <c r="AV1690" s="6"/>
      <c r="AW1690" s="6"/>
      <c r="AX1690" s="6"/>
      <c r="AY1690" s="6"/>
      <c r="AZ1690" s="6"/>
      <c r="BA1690" s="6"/>
      <c r="BB1690" s="6"/>
      <c r="BC1690" s="6"/>
      <c r="BD1690" s="6"/>
      <c r="BE1690" s="6"/>
      <c r="BF1690" s="6"/>
      <c r="BG1690" s="6"/>
      <c r="BH1690" s="6"/>
      <c r="BI1690" s="6"/>
      <c r="BJ1690" s="6"/>
      <c r="BK1690" s="6"/>
      <c r="BL1690" s="6"/>
      <c r="BM1690" s="6"/>
      <c r="BN1690" s="6"/>
      <c r="BO1690" s="6"/>
      <c r="BP1690" s="6"/>
      <c r="BQ1690" s="6"/>
      <c r="BR1690" s="6"/>
      <c r="BS1690" s="6"/>
      <c r="BT1690" s="6"/>
      <c r="BU1690" s="6"/>
      <c r="BV1690" s="6"/>
      <c r="BW1690" s="6"/>
    </row>
    <row r="1691" spans="1:75" s="9" customFormat="1" ht="14.25" x14ac:dyDescent="0.2">
      <c r="A1691" s="10"/>
      <c r="B1691" s="8"/>
      <c r="R1691" s="62"/>
      <c r="S1691" s="6"/>
      <c r="T1691" s="6"/>
      <c r="U1691" s="6"/>
      <c r="V1691" s="6"/>
      <c r="W1691" s="6"/>
      <c r="X1691" s="6"/>
      <c r="Y1691" s="6"/>
      <c r="Z1691" s="6"/>
      <c r="AA1691" s="6"/>
      <c r="AB1691" s="6"/>
      <c r="AC1691" s="6"/>
      <c r="AD1691" s="6"/>
      <c r="AE1691" s="6"/>
      <c r="AF1691" s="6"/>
      <c r="AG1691" s="6"/>
      <c r="AH1691" s="6"/>
      <c r="AI1691" s="6"/>
      <c r="AJ1691" s="6"/>
      <c r="AK1691" s="6"/>
      <c r="AL1691" s="6"/>
      <c r="AM1691" s="6"/>
      <c r="AN1691" s="6"/>
      <c r="AO1691" s="6"/>
      <c r="AP1691" s="6"/>
      <c r="AQ1691" s="6"/>
      <c r="AR1691" s="6"/>
      <c r="AS1691" s="6"/>
      <c r="AT1691" s="6"/>
      <c r="AU1691" s="6"/>
      <c r="AV1691" s="6"/>
      <c r="AW1691" s="6"/>
      <c r="AX1691" s="6"/>
      <c r="AY1691" s="6"/>
      <c r="AZ1691" s="6"/>
      <c r="BA1691" s="6"/>
      <c r="BB1691" s="6"/>
      <c r="BC1691" s="6"/>
      <c r="BD1691" s="6"/>
      <c r="BE1691" s="6"/>
      <c r="BF1691" s="6"/>
      <c r="BG1691" s="6"/>
      <c r="BH1691" s="6"/>
      <c r="BI1691" s="6"/>
      <c r="BJ1691" s="6"/>
      <c r="BK1691" s="6"/>
      <c r="BL1691" s="6"/>
      <c r="BM1691" s="6"/>
      <c r="BN1691" s="6"/>
      <c r="BO1691" s="6"/>
      <c r="BP1691" s="6"/>
      <c r="BQ1691" s="6"/>
      <c r="BR1691" s="6"/>
      <c r="BS1691" s="6"/>
      <c r="BT1691" s="6"/>
      <c r="BU1691" s="6"/>
      <c r="BV1691" s="6"/>
      <c r="BW1691" s="6"/>
    </row>
    <row r="1692" spans="1:75" s="9" customFormat="1" ht="14.25" x14ac:dyDescent="0.2">
      <c r="A1692" s="10"/>
      <c r="B1692" s="8"/>
      <c r="R1692" s="62"/>
      <c r="S1692" s="6"/>
      <c r="T1692" s="6"/>
      <c r="U1692" s="6"/>
      <c r="V1692" s="6"/>
      <c r="W1692" s="6"/>
      <c r="X1692" s="6"/>
      <c r="Y1692" s="6"/>
      <c r="Z1692" s="6"/>
      <c r="AA1692" s="6"/>
      <c r="AB1692" s="6"/>
      <c r="AC1692" s="6"/>
      <c r="AD1692" s="6"/>
      <c r="AE1692" s="6"/>
      <c r="AF1692" s="6"/>
      <c r="AG1692" s="6"/>
      <c r="AH1692" s="6"/>
      <c r="AI1692" s="6"/>
      <c r="AJ1692" s="6"/>
      <c r="AK1692" s="6"/>
      <c r="AL1692" s="6"/>
      <c r="AM1692" s="6"/>
      <c r="AN1692" s="6"/>
      <c r="AO1692" s="6"/>
      <c r="AP1692" s="6"/>
      <c r="AQ1692" s="6"/>
      <c r="AR1692" s="6"/>
      <c r="AS1692" s="6"/>
      <c r="AT1692" s="6"/>
      <c r="AU1692" s="6"/>
      <c r="AV1692" s="6"/>
      <c r="AW1692" s="6"/>
      <c r="AX1692" s="6"/>
      <c r="AY1692" s="6"/>
      <c r="AZ1692" s="6"/>
      <c r="BA1692" s="6"/>
      <c r="BB1692" s="6"/>
      <c r="BC1692" s="6"/>
      <c r="BD1692" s="6"/>
      <c r="BE1692" s="6"/>
      <c r="BF1692" s="6"/>
      <c r="BG1692" s="6"/>
      <c r="BH1692" s="6"/>
      <c r="BI1692" s="6"/>
      <c r="BJ1692" s="6"/>
      <c r="BK1692" s="6"/>
      <c r="BL1692" s="6"/>
      <c r="BM1692" s="6"/>
      <c r="BN1692" s="6"/>
      <c r="BO1692" s="6"/>
      <c r="BP1692" s="6"/>
      <c r="BQ1692" s="6"/>
      <c r="BR1692" s="6"/>
      <c r="BS1692" s="6"/>
      <c r="BT1692" s="6"/>
      <c r="BU1692" s="6"/>
      <c r="BV1692" s="6"/>
      <c r="BW1692" s="6"/>
    </row>
    <row r="1693" spans="1:75" s="9" customFormat="1" ht="14.25" x14ac:dyDescent="0.2">
      <c r="A1693" s="10"/>
      <c r="B1693" s="8"/>
      <c r="R1693" s="62"/>
      <c r="S1693" s="6"/>
      <c r="T1693" s="6"/>
      <c r="U1693" s="6"/>
      <c r="V1693" s="6"/>
      <c r="W1693" s="6"/>
      <c r="X1693" s="6"/>
      <c r="Y1693" s="6"/>
      <c r="Z1693" s="6"/>
      <c r="AA1693" s="6"/>
      <c r="AB1693" s="6"/>
      <c r="AC1693" s="6"/>
      <c r="AD1693" s="6"/>
      <c r="AE1693" s="6"/>
      <c r="AF1693" s="6"/>
      <c r="AG1693" s="6"/>
      <c r="AH1693" s="6"/>
      <c r="AI1693" s="6"/>
      <c r="AJ1693" s="6"/>
      <c r="AK1693" s="6"/>
      <c r="AL1693" s="6"/>
      <c r="AM1693" s="6"/>
      <c r="AN1693" s="6"/>
      <c r="AO1693" s="6"/>
      <c r="AP1693" s="6"/>
      <c r="AQ1693" s="6"/>
      <c r="AR1693" s="6"/>
      <c r="AS1693" s="6"/>
      <c r="AT1693" s="6"/>
      <c r="AU1693" s="6"/>
      <c r="AV1693" s="6"/>
      <c r="AW1693" s="6"/>
      <c r="AX1693" s="6"/>
      <c r="AY1693" s="6"/>
      <c r="AZ1693" s="6"/>
      <c r="BA1693" s="6"/>
      <c r="BB1693" s="6"/>
      <c r="BC1693" s="6"/>
      <c r="BD1693" s="6"/>
      <c r="BE1693" s="6"/>
      <c r="BF1693" s="6"/>
      <c r="BG1693" s="6"/>
      <c r="BH1693" s="6"/>
      <c r="BI1693" s="6"/>
      <c r="BJ1693" s="6"/>
      <c r="BK1693" s="6"/>
      <c r="BL1693" s="6"/>
      <c r="BM1693" s="6"/>
      <c r="BN1693" s="6"/>
      <c r="BO1693" s="6"/>
      <c r="BP1693" s="6"/>
      <c r="BQ1693" s="6"/>
      <c r="BR1693" s="6"/>
      <c r="BS1693" s="6"/>
      <c r="BT1693" s="6"/>
      <c r="BU1693" s="6"/>
      <c r="BV1693" s="6"/>
      <c r="BW1693" s="6"/>
    </row>
    <row r="1694" spans="1:75" s="9" customFormat="1" ht="14.25" x14ac:dyDescent="0.2">
      <c r="A1694" s="10"/>
      <c r="B1694" s="8"/>
      <c r="R1694" s="62"/>
      <c r="S1694" s="6"/>
      <c r="T1694" s="6"/>
      <c r="U1694" s="6"/>
      <c r="V1694" s="6"/>
      <c r="W1694" s="6"/>
      <c r="X1694" s="6"/>
      <c r="Y1694" s="6"/>
      <c r="Z1694" s="6"/>
      <c r="AA1694" s="6"/>
      <c r="AB1694" s="6"/>
      <c r="AC1694" s="6"/>
      <c r="AD1694" s="6"/>
      <c r="AE1694" s="6"/>
      <c r="AF1694" s="6"/>
      <c r="AG1694" s="6"/>
      <c r="AH1694" s="6"/>
      <c r="AI1694" s="6"/>
      <c r="AJ1694" s="6"/>
      <c r="AK1694" s="6"/>
      <c r="AL1694" s="6"/>
      <c r="AM1694" s="6"/>
      <c r="AN1694" s="6"/>
      <c r="AO1694" s="6"/>
      <c r="AP1694" s="6"/>
      <c r="AQ1694" s="6"/>
      <c r="AR1694" s="6"/>
      <c r="AS1694" s="6"/>
      <c r="AT1694" s="6"/>
      <c r="AU1694" s="6"/>
      <c r="AV1694" s="6"/>
      <c r="AW1694" s="6"/>
      <c r="AX1694" s="6"/>
      <c r="AY1694" s="6"/>
      <c r="AZ1694" s="6"/>
      <c r="BA1694" s="6"/>
      <c r="BB1694" s="6"/>
      <c r="BC1694" s="6"/>
      <c r="BD1694" s="6"/>
      <c r="BE1694" s="6"/>
      <c r="BF1694" s="6"/>
      <c r="BG1694" s="6"/>
      <c r="BH1694" s="6"/>
      <c r="BI1694" s="6"/>
      <c r="BJ1694" s="6"/>
      <c r="BK1694" s="6"/>
      <c r="BL1694" s="6"/>
      <c r="BM1694" s="6"/>
      <c r="BN1694" s="6"/>
      <c r="BO1694" s="6"/>
      <c r="BP1694" s="6"/>
      <c r="BQ1694" s="6"/>
      <c r="BR1694" s="6"/>
      <c r="BS1694" s="6"/>
      <c r="BT1694" s="6"/>
      <c r="BU1694" s="6"/>
      <c r="BV1694" s="6"/>
      <c r="BW1694" s="6"/>
    </row>
    <row r="1695" spans="1:75" s="9" customFormat="1" ht="14.25" x14ac:dyDescent="0.2">
      <c r="A1695" s="10"/>
      <c r="B1695" s="8"/>
      <c r="R1695" s="62"/>
      <c r="S1695" s="6"/>
      <c r="T1695" s="6"/>
      <c r="U1695" s="6"/>
      <c r="V1695" s="6"/>
      <c r="W1695" s="6"/>
      <c r="X1695" s="6"/>
      <c r="Y1695" s="6"/>
      <c r="Z1695" s="6"/>
      <c r="AA1695" s="6"/>
      <c r="AB1695" s="6"/>
      <c r="AC1695" s="6"/>
      <c r="AD1695" s="6"/>
      <c r="AE1695" s="6"/>
      <c r="AF1695" s="6"/>
      <c r="AG1695" s="6"/>
      <c r="AH1695" s="6"/>
      <c r="AI1695" s="6"/>
      <c r="AJ1695" s="6"/>
      <c r="AK1695" s="6"/>
      <c r="AL1695" s="6"/>
      <c r="AM1695" s="6"/>
      <c r="AN1695" s="6"/>
      <c r="AO1695" s="6"/>
      <c r="AP1695" s="6"/>
      <c r="AQ1695" s="6"/>
      <c r="AR1695" s="6"/>
      <c r="AS1695" s="6"/>
      <c r="AT1695" s="6"/>
      <c r="AU1695" s="6"/>
      <c r="AV1695" s="6"/>
      <c r="AW1695" s="6"/>
      <c r="AX1695" s="6"/>
      <c r="AY1695" s="6"/>
      <c r="AZ1695" s="6"/>
      <c r="BA1695" s="6"/>
      <c r="BB1695" s="6"/>
      <c r="BC1695" s="6"/>
      <c r="BD1695" s="6"/>
      <c r="BE1695" s="6"/>
      <c r="BF1695" s="6"/>
      <c r="BG1695" s="6"/>
      <c r="BH1695" s="6"/>
      <c r="BI1695" s="6"/>
      <c r="BJ1695" s="6"/>
      <c r="BK1695" s="6"/>
      <c r="BL1695" s="6"/>
      <c r="BM1695" s="6"/>
      <c r="BN1695" s="6"/>
      <c r="BO1695" s="6"/>
      <c r="BP1695" s="6"/>
      <c r="BQ1695" s="6"/>
      <c r="BR1695" s="6"/>
      <c r="BS1695" s="6"/>
      <c r="BT1695" s="6"/>
      <c r="BU1695" s="6"/>
      <c r="BV1695" s="6"/>
      <c r="BW1695" s="6"/>
    </row>
    <row r="1696" spans="1:75" s="9" customFormat="1" ht="14.25" x14ac:dyDescent="0.2">
      <c r="A1696" s="10"/>
      <c r="B1696" s="8"/>
      <c r="R1696" s="62"/>
      <c r="S1696" s="6"/>
      <c r="T1696" s="6"/>
      <c r="U1696" s="6"/>
      <c r="V1696" s="6"/>
      <c r="W1696" s="6"/>
      <c r="X1696" s="6"/>
      <c r="Y1696" s="6"/>
      <c r="Z1696" s="6"/>
      <c r="AA1696" s="6"/>
      <c r="AB1696" s="6"/>
      <c r="AC1696" s="6"/>
      <c r="AD1696" s="6"/>
      <c r="AE1696" s="6"/>
      <c r="AF1696" s="6"/>
      <c r="AG1696" s="6"/>
      <c r="AH1696" s="6"/>
      <c r="AI1696" s="6"/>
      <c r="AJ1696" s="6"/>
      <c r="AK1696" s="6"/>
      <c r="AL1696" s="6"/>
      <c r="AM1696" s="6"/>
      <c r="AN1696" s="6"/>
      <c r="AO1696" s="6"/>
      <c r="AP1696" s="6"/>
      <c r="AQ1696" s="6"/>
      <c r="AR1696" s="6"/>
      <c r="AS1696" s="6"/>
      <c r="AT1696" s="6"/>
      <c r="AU1696" s="6"/>
      <c r="AV1696" s="6"/>
      <c r="AW1696" s="6"/>
      <c r="AX1696" s="6"/>
      <c r="AY1696" s="6"/>
      <c r="AZ1696" s="6"/>
      <c r="BA1696" s="6"/>
      <c r="BB1696" s="6"/>
      <c r="BC1696" s="6"/>
      <c r="BD1696" s="6"/>
      <c r="BE1696" s="6"/>
      <c r="BF1696" s="6"/>
      <c r="BG1696" s="6"/>
      <c r="BH1696" s="6"/>
      <c r="BI1696" s="6"/>
      <c r="BJ1696" s="6"/>
      <c r="BK1696" s="6"/>
      <c r="BL1696" s="6"/>
      <c r="BM1696" s="6"/>
      <c r="BN1696" s="6"/>
      <c r="BO1696" s="6"/>
      <c r="BP1696" s="6"/>
      <c r="BQ1696" s="6"/>
      <c r="BR1696" s="6"/>
      <c r="BS1696" s="6"/>
      <c r="BT1696" s="6"/>
      <c r="BU1696" s="6"/>
      <c r="BV1696" s="6"/>
      <c r="BW1696" s="6"/>
    </row>
    <row r="1697" spans="1:75" s="9" customFormat="1" ht="14.25" x14ac:dyDescent="0.2">
      <c r="A1697" s="10"/>
      <c r="B1697" s="8"/>
      <c r="R1697" s="62"/>
      <c r="S1697" s="6"/>
      <c r="T1697" s="6"/>
      <c r="U1697" s="6"/>
      <c r="V1697" s="6"/>
      <c r="W1697" s="6"/>
      <c r="X1697" s="6"/>
      <c r="Y1697" s="6"/>
      <c r="Z1697" s="6"/>
      <c r="AA1697" s="6"/>
      <c r="AB1697" s="6"/>
      <c r="AC1697" s="6"/>
      <c r="AD1697" s="6"/>
      <c r="AE1697" s="6"/>
      <c r="AF1697" s="6"/>
      <c r="AG1697" s="6"/>
      <c r="AH1697" s="6"/>
      <c r="AI1697" s="6"/>
      <c r="AJ1697" s="6"/>
      <c r="AK1697" s="6"/>
      <c r="AL1697" s="6"/>
      <c r="AM1697" s="6"/>
      <c r="AN1697" s="6"/>
      <c r="AO1697" s="6"/>
      <c r="AP1697" s="6"/>
      <c r="AQ1697" s="6"/>
      <c r="AR1697" s="6"/>
      <c r="AS1697" s="6"/>
      <c r="AT1697" s="6"/>
      <c r="AU1697" s="6"/>
      <c r="AV1697" s="6"/>
      <c r="AW1697" s="6"/>
      <c r="AX1697" s="6"/>
      <c r="AY1697" s="6"/>
      <c r="AZ1697" s="6"/>
      <c r="BA1697" s="6"/>
      <c r="BB1697" s="6"/>
      <c r="BC1697" s="6"/>
      <c r="BD1697" s="6"/>
      <c r="BE1697" s="6"/>
      <c r="BF1697" s="6"/>
      <c r="BG1697" s="6"/>
      <c r="BH1697" s="6"/>
      <c r="BI1697" s="6"/>
      <c r="BJ1697" s="6"/>
      <c r="BK1697" s="6"/>
      <c r="BL1697" s="6"/>
      <c r="BM1697" s="6"/>
      <c r="BN1697" s="6"/>
      <c r="BO1697" s="6"/>
      <c r="BP1697" s="6"/>
      <c r="BQ1697" s="6"/>
      <c r="BR1697" s="6"/>
      <c r="BS1697" s="6"/>
      <c r="BT1697" s="6"/>
      <c r="BU1697" s="6"/>
      <c r="BV1697" s="6"/>
      <c r="BW1697" s="6"/>
    </row>
    <row r="1698" spans="1:75" s="9" customFormat="1" ht="14.25" x14ac:dyDescent="0.2">
      <c r="A1698" s="10"/>
      <c r="B1698" s="8"/>
      <c r="R1698" s="62"/>
      <c r="S1698" s="6"/>
      <c r="T1698" s="6"/>
      <c r="U1698" s="6"/>
      <c r="V1698" s="6"/>
      <c r="W1698" s="6"/>
      <c r="X1698" s="6"/>
      <c r="Y1698" s="6"/>
      <c r="Z1698" s="6"/>
      <c r="AA1698" s="6"/>
      <c r="AB1698" s="6"/>
      <c r="AC1698" s="6"/>
      <c r="AD1698" s="6"/>
      <c r="AE1698" s="6"/>
      <c r="AF1698" s="6"/>
      <c r="AG1698" s="6"/>
      <c r="AH1698" s="6"/>
      <c r="AI1698" s="6"/>
      <c r="AJ1698" s="6"/>
      <c r="AK1698" s="6"/>
      <c r="AL1698" s="6"/>
      <c r="AM1698" s="6"/>
      <c r="AN1698" s="6"/>
      <c r="AO1698" s="6"/>
      <c r="AP1698" s="6"/>
      <c r="AQ1698" s="6"/>
      <c r="AR1698" s="6"/>
      <c r="AS1698" s="6"/>
      <c r="AT1698" s="6"/>
      <c r="AU1698" s="6"/>
      <c r="AV1698" s="6"/>
      <c r="AW1698" s="6"/>
      <c r="AX1698" s="6"/>
      <c r="AY1698" s="6"/>
      <c r="AZ1698" s="6"/>
      <c r="BA1698" s="6"/>
      <c r="BB1698" s="6"/>
      <c r="BC1698" s="6"/>
      <c r="BD1698" s="6"/>
      <c r="BE1698" s="6"/>
      <c r="BF1698" s="6"/>
      <c r="BG1698" s="6"/>
      <c r="BH1698" s="6"/>
      <c r="BI1698" s="6"/>
      <c r="BJ1698" s="6"/>
      <c r="BK1698" s="6"/>
      <c r="BL1698" s="6"/>
      <c r="BM1698" s="6"/>
      <c r="BN1698" s="6"/>
      <c r="BO1698" s="6"/>
      <c r="BP1698" s="6"/>
      <c r="BQ1698" s="6"/>
      <c r="BR1698" s="6"/>
      <c r="BS1698" s="6"/>
      <c r="BT1698" s="6"/>
      <c r="BU1698" s="6"/>
      <c r="BV1698" s="6"/>
      <c r="BW1698" s="6"/>
    </row>
    <row r="1699" spans="1:75" s="9" customFormat="1" ht="14.25" x14ac:dyDescent="0.2">
      <c r="A1699" s="10"/>
      <c r="B1699" s="8"/>
      <c r="R1699" s="62"/>
      <c r="S1699" s="6"/>
      <c r="T1699" s="6"/>
      <c r="U1699" s="6"/>
      <c r="V1699" s="6"/>
      <c r="W1699" s="6"/>
      <c r="X1699" s="6"/>
      <c r="Y1699" s="6"/>
      <c r="Z1699" s="6"/>
      <c r="AA1699" s="6"/>
      <c r="AB1699" s="6"/>
      <c r="AC1699" s="6"/>
      <c r="AD1699" s="6"/>
      <c r="AE1699" s="6"/>
      <c r="AF1699" s="6"/>
      <c r="AG1699" s="6"/>
      <c r="AH1699" s="6"/>
      <c r="AI1699" s="6"/>
      <c r="AJ1699" s="6"/>
      <c r="AK1699" s="6"/>
      <c r="AL1699" s="6"/>
      <c r="AM1699" s="6"/>
      <c r="AN1699" s="6"/>
      <c r="AO1699" s="6"/>
      <c r="AP1699" s="6"/>
      <c r="AQ1699" s="6"/>
      <c r="AR1699" s="6"/>
      <c r="AS1699" s="6"/>
      <c r="AT1699" s="6"/>
      <c r="AU1699" s="6"/>
      <c r="AV1699" s="6"/>
      <c r="AW1699" s="6"/>
      <c r="AX1699" s="6"/>
      <c r="AY1699" s="6"/>
      <c r="AZ1699" s="6"/>
      <c r="BA1699" s="6"/>
      <c r="BB1699" s="6"/>
      <c r="BC1699" s="6"/>
      <c r="BD1699" s="6"/>
      <c r="BE1699" s="6"/>
      <c r="BF1699" s="6"/>
      <c r="BG1699" s="6"/>
      <c r="BH1699" s="6"/>
      <c r="BI1699" s="6"/>
      <c r="BJ1699" s="6"/>
      <c r="BK1699" s="6"/>
      <c r="BL1699" s="6"/>
      <c r="BM1699" s="6"/>
      <c r="BN1699" s="6"/>
      <c r="BO1699" s="6"/>
      <c r="BP1699" s="6"/>
      <c r="BQ1699" s="6"/>
      <c r="BR1699" s="6"/>
      <c r="BS1699" s="6"/>
      <c r="BT1699" s="6"/>
      <c r="BU1699" s="6"/>
      <c r="BV1699" s="6"/>
      <c r="BW1699" s="6"/>
    </row>
    <row r="1700" spans="1:75" s="9" customFormat="1" ht="14.25" x14ac:dyDescent="0.2">
      <c r="A1700" s="10"/>
      <c r="B1700" s="8"/>
      <c r="R1700" s="62"/>
      <c r="S1700" s="6"/>
      <c r="T1700" s="6"/>
      <c r="U1700" s="6"/>
      <c r="V1700" s="6"/>
      <c r="W1700" s="6"/>
      <c r="X1700" s="6"/>
      <c r="Y1700" s="6"/>
      <c r="Z1700" s="6"/>
      <c r="AA1700" s="6"/>
      <c r="AB1700" s="6"/>
      <c r="AC1700" s="6"/>
      <c r="AD1700" s="6"/>
      <c r="AE1700" s="6"/>
      <c r="AF1700" s="6"/>
      <c r="AG1700" s="6"/>
      <c r="AH1700" s="6"/>
      <c r="AI1700" s="6"/>
      <c r="AJ1700" s="6"/>
      <c r="AK1700" s="6"/>
      <c r="AL1700" s="6"/>
      <c r="AM1700" s="6"/>
      <c r="AN1700" s="6"/>
      <c r="AO1700" s="6"/>
      <c r="AP1700" s="6"/>
      <c r="AQ1700" s="6"/>
      <c r="AR1700" s="6"/>
      <c r="AS1700" s="6"/>
      <c r="AT1700" s="6"/>
      <c r="AU1700" s="6"/>
      <c r="AV1700" s="6"/>
      <c r="AW1700" s="6"/>
      <c r="AX1700" s="6"/>
      <c r="AY1700" s="6"/>
      <c r="AZ1700" s="6"/>
      <c r="BA1700" s="6"/>
      <c r="BB1700" s="6"/>
      <c r="BC1700" s="6"/>
      <c r="BD1700" s="6"/>
      <c r="BE1700" s="6"/>
      <c r="BF1700" s="6"/>
      <c r="BG1700" s="6"/>
      <c r="BH1700" s="6"/>
      <c r="BI1700" s="6"/>
      <c r="BJ1700" s="6"/>
      <c r="BK1700" s="6"/>
      <c r="BL1700" s="6"/>
      <c r="BM1700" s="6"/>
      <c r="BN1700" s="6"/>
      <c r="BO1700" s="6"/>
      <c r="BP1700" s="6"/>
      <c r="BQ1700" s="6"/>
      <c r="BR1700" s="6"/>
      <c r="BS1700" s="6"/>
      <c r="BT1700" s="6"/>
      <c r="BU1700" s="6"/>
      <c r="BV1700" s="6"/>
      <c r="BW1700" s="6"/>
    </row>
    <row r="1701" spans="1:75" s="9" customFormat="1" ht="14.25" x14ac:dyDescent="0.2">
      <c r="A1701" s="10"/>
      <c r="B1701" s="8"/>
      <c r="R1701" s="62"/>
      <c r="S1701" s="6"/>
      <c r="T1701" s="6"/>
      <c r="U1701" s="6"/>
      <c r="V1701" s="6"/>
      <c r="W1701" s="6"/>
      <c r="X1701" s="6"/>
      <c r="Y1701" s="6"/>
      <c r="Z1701" s="6"/>
      <c r="AA1701" s="6"/>
      <c r="AB1701" s="6"/>
      <c r="AC1701" s="6"/>
      <c r="AD1701" s="6"/>
      <c r="AE1701" s="6"/>
      <c r="AF1701" s="6"/>
      <c r="AG1701" s="6"/>
      <c r="AH1701" s="6"/>
      <c r="AI1701" s="6"/>
      <c r="AJ1701" s="6"/>
      <c r="AK1701" s="6"/>
      <c r="AL1701" s="6"/>
      <c r="AM1701" s="6"/>
      <c r="AN1701" s="6"/>
      <c r="AO1701" s="6"/>
      <c r="AP1701" s="6"/>
      <c r="AQ1701" s="6"/>
      <c r="AR1701" s="6"/>
      <c r="AS1701" s="6"/>
      <c r="AT1701" s="6"/>
      <c r="AU1701" s="6"/>
      <c r="AV1701" s="6"/>
      <c r="AW1701" s="6"/>
      <c r="AX1701" s="6"/>
      <c r="AY1701" s="6"/>
      <c r="AZ1701" s="6"/>
      <c r="BA1701" s="6"/>
      <c r="BB1701" s="6"/>
      <c r="BC1701" s="6"/>
      <c r="BD1701" s="6"/>
      <c r="BE1701" s="6"/>
      <c r="BF1701" s="6"/>
      <c r="BG1701" s="6"/>
      <c r="BH1701" s="6"/>
      <c r="BI1701" s="6"/>
      <c r="BJ1701" s="6"/>
      <c r="BK1701" s="6"/>
      <c r="BL1701" s="6"/>
      <c r="BM1701" s="6"/>
      <c r="BN1701" s="6"/>
      <c r="BO1701" s="6"/>
      <c r="BP1701" s="6"/>
      <c r="BQ1701" s="6"/>
      <c r="BR1701" s="6"/>
      <c r="BS1701" s="6"/>
      <c r="BT1701" s="6"/>
      <c r="BU1701" s="6"/>
      <c r="BV1701" s="6"/>
      <c r="BW1701" s="6"/>
    </row>
    <row r="1702" spans="1:75" s="9" customFormat="1" ht="14.25" x14ac:dyDescent="0.2">
      <c r="A1702" s="10"/>
      <c r="B1702" s="8"/>
      <c r="R1702" s="62"/>
      <c r="S1702" s="6"/>
      <c r="T1702" s="6"/>
      <c r="U1702" s="6"/>
      <c r="V1702" s="6"/>
      <c r="W1702" s="6"/>
      <c r="X1702" s="6"/>
      <c r="Y1702" s="6"/>
      <c r="Z1702" s="6"/>
      <c r="AA1702" s="6"/>
      <c r="AB1702" s="6"/>
      <c r="AC1702" s="6"/>
      <c r="AD1702" s="6"/>
      <c r="AE1702" s="6"/>
      <c r="AF1702" s="6"/>
      <c r="AG1702" s="6"/>
      <c r="AH1702" s="6"/>
      <c r="AI1702" s="6"/>
      <c r="AJ1702" s="6"/>
      <c r="AK1702" s="6"/>
      <c r="AL1702" s="6"/>
      <c r="AM1702" s="6"/>
      <c r="AN1702" s="6"/>
      <c r="AO1702" s="6"/>
      <c r="AP1702" s="6"/>
      <c r="AQ1702" s="6"/>
      <c r="AR1702" s="6"/>
      <c r="AS1702" s="6"/>
      <c r="AT1702" s="6"/>
      <c r="AU1702" s="6"/>
      <c r="AV1702" s="6"/>
      <c r="AW1702" s="6"/>
      <c r="AX1702" s="6"/>
      <c r="AY1702" s="6"/>
      <c r="AZ1702" s="6"/>
      <c r="BA1702" s="6"/>
      <c r="BB1702" s="6"/>
      <c r="BC1702" s="6"/>
      <c r="BD1702" s="6"/>
      <c r="BE1702" s="6"/>
      <c r="BF1702" s="6"/>
      <c r="BG1702" s="6"/>
      <c r="BH1702" s="6"/>
      <c r="BI1702" s="6"/>
      <c r="BJ1702" s="6"/>
      <c r="BK1702" s="6"/>
      <c r="BL1702" s="6"/>
      <c r="BM1702" s="6"/>
      <c r="BN1702" s="6"/>
      <c r="BO1702" s="6"/>
      <c r="BP1702" s="6"/>
      <c r="BQ1702" s="6"/>
      <c r="BR1702" s="6"/>
      <c r="BS1702" s="6"/>
      <c r="BT1702" s="6"/>
      <c r="BU1702" s="6"/>
      <c r="BV1702" s="6"/>
      <c r="BW1702" s="6"/>
    </row>
    <row r="1703" spans="1:75" s="9" customFormat="1" ht="14.25" x14ac:dyDescent="0.2">
      <c r="A1703" s="10"/>
      <c r="B1703" s="8"/>
      <c r="R1703" s="62"/>
      <c r="S1703" s="6"/>
      <c r="T1703" s="6"/>
      <c r="U1703" s="6"/>
      <c r="V1703" s="6"/>
      <c r="W1703" s="6"/>
      <c r="X1703" s="6"/>
      <c r="Y1703" s="6"/>
      <c r="Z1703" s="6"/>
      <c r="AA1703" s="6"/>
      <c r="AB1703" s="6"/>
      <c r="AC1703" s="6"/>
      <c r="AD1703" s="6"/>
      <c r="AE1703" s="6"/>
      <c r="AF1703" s="6"/>
      <c r="AG1703" s="6"/>
      <c r="AH1703" s="6"/>
      <c r="AI1703" s="6"/>
      <c r="AJ1703" s="6"/>
      <c r="AK1703" s="6"/>
      <c r="AL1703" s="6"/>
      <c r="AM1703" s="6"/>
      <c r="AN1703" s="6"/>
      <c r="AO1703" s="6"/>
      <c r="AP1703" s="6"/>
      <c r="AQ1703" s="6"/>
      <c r="AR1703" s="6"/>
      <c r="AS1703" s="6"/>
      <c r="AT1703" s="6"/>
      <c r="AU1703" s="6"/>
      <c r="AV1703" s="6"/>
      <c r="AW1703" s="6"/>
      <c r="AX1703" s="6"/>
      <c r="AY1703" s="6"/>
      <c r="AZ1703" s="6"/>
      <c r="BA1703" s="6"/>
      <c r="BB1703" s="6"/>
      <c r="BC1703" s="6"/>
      <c r="BD1703" s="6"/>
      <c r="BE1703" s="6"/>
      <c r="BF1703" s="6"/>
      <c r="BG1703" s="6"/>
      <c r="BH1703" s="6"/>
      <c r="BI1703" s="6"/>
      <c r="BJ1703" s="6"/>
      <c r="BK1703" s="6"/>
      <c r="BL1703" s="6"/>
      <c r="BM1703" s="6"/>
      <c r="BN1703" s="6"/>
      <c r="BO1703" s="6"/>
      <c r="BP1703" s="6"/>
      <c r="BQ1703" s="6"/>
      <c r="BR1703" s="6"/>
      <c r="BS1703" s="6"/>
      <c r="BT1703" s="6"/>
      <c r="BU1703" s="6"/>
      <c r="BV1703" s="6"/>
      <c r="BW1703" s="6"/>
    </row>
    <row r="1704" spans="1:75" s="9" customFormat="1" ht="14.25" x14ac:dyDescent="0.2">
      <c r="A1704" s="10"/>
      <c r="B1704" s="8"/>
      <c r="R1704" s="62"/>
      <c r="S1704" s="6"/>
      <c r="T1704" s="6"/>
      <c r="U1704" s="6"/>
      <c r="V1704" s="6"/>
      <c r="W1704" s="6"/>
      <c r="X1704" s="6"/>
      <c r="Y1704" s="6"/>
      <c r="Z1704" s="6"/>
      <c r="AA1704" s="6"/>
      <c r="AB1704" s="6"/>
      <c r="AC1704" s="6"/>
      <c r="AD1704" s="6"/>
      <c r="AE1704" s="6"/>
      <c r="AF1704" s="6"/>
      <c r="AG1704" s="6"/>
      <c r="AH1704" s="6"/>
      <c r="AI1704" s="6"/>
      <c r="AJ1704" s="6"/>
      <c r="AK1704" s="6"/>
      <c r="AL1704" s="6"/>
      <c r="AM1704" s="6"/>
      <c r="AN1704" s="6"/>
      <c r="AO1704" s="6"/>
      <c r="AP1704" s="6"/>
      <c r="AQ1704" s="6"/>
      <c r="AR1704" s="6"/>
      <c r="AS1704" s="6"/>
      <c r="AT1704" s="6"/>
      <c r="AU1704" s="6"/>
      <c r="AV1704" s="6"/>
      <c r="AW1704" s="6"/>
      <c r="AX1704" s="6"/>
      <c r="AY1704" s="6"/>
      <c r="AZ1704" s="6"/>
      <c r="BA1704" s="6"/>
      <c r="BB1704" s="6"/>
      <c r="BC1704" s="6"/>
      <c r="BD1704" s="6"/>
      <c r="BE1704" s="6"/>
      <c r="BF1704" s="6"/>
      <c r="BG1704" s="6"/>
      <c r="BH1704" s="6"/>
      <c r="BI1704" s="6"/>
      <c r="BJ1704" s="6"/>
      <c r="BK1704" s="6"/>
      <c r="BL1704" s="6"/>
      <c r="BM1704" s="6"/>
      <c r="BN1704" s="6"/>
      <c r="BO1704" s="6"/>
      <c r="BP1704" s="6"/>
      <c r="BQ1704" s="6"/>
      <c r="BR1704" s="6"/>
      <c r="BS1704" s="6"/>
      <c r="BT1704" s="6"/>
      <c r="BU1704" s="6"/>
      <c r="BV1704" s="6"/>
      <c r="BW1704" s="6"/>
    </row>
    <row r="1705" spans="1:75" s="9" customFormat="1" ht="14.25" x14ac:dyDescent="0.2">
      <c r="A1705" s="10"/>
      <c r="B1705" s="8"/>
      <c r="R1705" s="62"/>
      <c r="S1705" s="6"/>
      <c r="T1705" s="6"/>
      <c r="U1705" s="6"/>
      <c r="V1705" s="6"/>
      <c r="W1705" s="6"/>
      <c r="X1705" s="6"/>
      <c r="Y1705" s="6"/>
      <c r="Z1705" s="6"/>
      <c r="AA1705" s="6"/>
      <c r="AB1705" s="6"/>
      <c r="AC1705" s="6"/>
      <c r="AD1705" s="6"/>
      <c r="AE1705" s="6"/>
      <c r="AF1705" s="6"/>
      <c r="AG1705" s="6"/>
      <c r="AH1705" s="6"/>
      <c r="AI1705" s="6"/>
      <c r="AJ1705" s="6"/>
      <c r="AK1705" s="6"/>
      <c r="AL1705" s="6"/>
      <c r="AM1705" s="6"/>
      <c r="AN1705" s="6"/>
      <c r="AO1705" s="6"/>
      <c r="AP1705" s="6"/>
      <c r="AQ1705" s="6"/>
      <c r="AR1705" s="6"/>
      <c r="AS1705" s="6"/>
      <c r="AT1705" s="6"/>
      <c r="AU1705" s="6"/>
      <c r="AV1705" s="6"/>
      <c r="AW1705" s="6"/>
      <c r="AX1705" s="6"/>
      <c r="AY1705" s="6"/>
      <c r="AZ1705" s="6"/>
      <c r="BA1705" s="6"/>
      <c r="BB1705" s="6"/>
      <c r="BC1705" s="6"/>
      <c r="BD1705" s="6"/>
      <c r="BE1705" s="6"/>
      <c r="BF1705" s="6"/>
      <c r="BG1705" s="6"/>
      <c r="BH1705" s="6"/>
      <c r="BI1705" s="6"/>
      <c r="BJ1705" s="6"/>
      <c r="BK1705" s="6"/>
      <c r="BL1705" s="6"/>
      <c r="BM1705" s="6"/>
      <c r="BN1705" s="6"/>
      <c r="BO1705" s="6"/>
      <c r="BP1705" s="6"/>
      <c r="BQ1705" s="6"/>
      <c r="BR1705" s="6"/>
      <c r="BS1705" s="6"/>
      <c r="BT1705" s="6"/>
      <c r="BU1705" s="6"/>
      <c r="BV1705" s="6"/>
      <c r="BW1705" s="6"/>
    </row>
    <row r="1706" spans="1:75" s="9" customFormat="1" ht="14.25" x14ac:dyDescent="0.2">
      <c r="A1706" s="10"/>
      <c r="B1706" s="8"/>
      <c r="R1706" s="62"/>
      <c r="S1706" s="6"/>
      <c r="T1706" s="6"/>
      <c r="U1706" s="6"/>
      <c r="V1706" s="6"/>
      <c r="W1706" s="6"/>
      <c r="X1706" s="6"/>
      <c r="Y1706" s="6"/>
      <c r="Z1706" s="6"/>
      <c r="AA1706" s="6"/>
      <c r="AB1706" s="6"/>
      <c r="AC1706" s="6"/>
      <c r="AD1706" s="6"/>
      <c r="AE1706" s="6"/>
      <c r="AF1706" s="6"/>
      <c r="AG1706" s="6"/>
      <c r="AH1706" s="6"/>
      <c r="AI1706" s="6"/>
      <c r="AJ1706" s="6"/>
      <c r="AK1706" s="6"/>
      <c r="AL1706" s="6"/>
      <c r="AM1706" s="6"/>
      <c r="AN1706" s="6"/>
      <c r="AO1706" s="6"/>
      <c r="AP1706" s="6"/>
      <c r="AQ1706" s="6"/>
      <c r="AR1706" s="6"/>
      <c r="AS1706" s="6"/>
      <c r="AT1706" s="6"/>
      <c r="AU1706" s="6"/>
      <c r="AV1706" s="6"/>
      <c r="AW1706" s="6"/>
      <c r="AX1706" s="6"/>
      <c r="AY1706" s="6"/>
      <c r="AZ1706" s="6"/>
      <c r="BA1706" s="6"/>
      <c r="BB1706" s="6"/>
      <c r="BC1706" s="6"/>
      <c r="BD1706" s="6"/>
      <c r="BE1706" s="6"/>
      <c r="BF1706" s="6"/>
      <c r="BG1706" s="6"/>
      <c r="BH1706" s="6"/>
      <c r="BI1706" s="6"/>
      <c r="BJ1706" s="6"/>
      <c r="BK1706" s="6"/>
      <c r="BL1706" s="6"/>
      <c r="BM1706" s="6"/>
      <c r="BN1706" s="6"/>
      <c r="BO1706" s="6"/>
      <c r="BP1706" s="6"/>
      <c r="BQ1706" s="6"/>
      <c r="BR1706" s="6"/>
      <c r="BS1706" s="6"/>
      <c r="BT1706" s="6"/>
      <c r="BU1706" s="6"/>
      <c r="BV1706" s="6"/>
      <c r="BW1706" s="6"/>
    </row>
    <row r="1707" spans="1:75" s="9" customFormat="1" ht="14.25" x14ac:dyDescent="0.2">
      <c r="A1707" s="10"/>
      <c r="B1707" s="8"/>
      <c r="R1707" s="62"/>
      <c r="S1707" s="6"/>
      <c r="T1707" s="6"/>
      <c r="U1707" s="6"/>
      <c r="V1707" s="6"/>
      <c r="W1707" s="6"/>
      <c r="X1707" s="6"/>
      <c r="Y1707" s="6"/>
      <c r="Z1707" s="6"/>
      <c r="AA1707" s="6"/>
      <c r="AB1707" s="6"/>
      <c r="AC1707" s="6"/>
      <c r="AD1707" s="6"/>
      <c r="AE1707" s="6"/>
      <c r="AF1707" s="6"/>
      <c r="AG1707" s="6"/>
      <c r="AH1707" s="6"/>
      <c r="AI1707" s="6"/>
      <c r="AJ1707" s="6"/>
      <c r="AK1707" s="6"/>
      <c r="AL1707" s="6"/>
      <c r="AM1707" s="6"/>
      <c r="AN1707" s="6"/>
      <c r="AO1707" s="6"/>
      <c r="AP1707" s="6"/>
      <c r="AQ1707" s="6"/>
      <c r="AR1707" s="6"/>
      <c r="AS1707" s="6"/>
      <c r="AT1707" s="6"/>
      <c r="AU1707" s="6"/>
      <c r="AV1707" s="6"/>
      <c r="AW1707" s="6"/>
      <c r="AX1707" s="6"/>
      <c r="AY1707" s="6"/>
      <c r="AZ1707" s="6"/>
      <c r="BA1707" s="6"/>
      <c r="BB1707" s="6"/>
      <c r="BC1707" s="6"/>
      <c r="BD1707" s="6"/>
      <c r="BE1707" s="6"/>
      <c r="BF1707" s="6"/>
      <c r="BG1707" s="6"/>
      <c r="BH1707" s="6"/>
      <c r="BI1707" s="6"/>
      <c r="BJ1707" s="6"/>
      <c r="BK1707" s="6"/>
      <c r="BL1707" s="6"/>
      <c r="BM1707" s="6"/>
      <c r="BN1707" s="6"/>
      <c r="BO1707" s="6"/>
      <c r="BP1707" s="6"/>
      <c r="BQ1707" s="6"/>
      <c r="BR1707" s="6"/>
      <c r="BS1707" s="6"/>
      <c r="BT1707" s="6"/>
      <c r="BU1707" s="6"/>
      <c r="BV1707" s="6"/>
      <c r="BW1707" s="6"/>
    </row>
    <row r="1708" spans="1:75" s="9" customFormat="1" ht="14.25" x14ac:dyDescent="0.2">
      <c r="A1708" s="10"/>
      <c r="B1708" s="8"/>
      <c r="R1708" s="62"/>
      <c r="S1708" s="6"/>
      <c r="T1708" s="6"/>
      <c r="U1708" s="6"/>
      <c r="V1708" s="6"/>
      <c r="W1708" s="6"/>
      <c r="X1708" s="6"/>
      <c r="Y1708" s="6"/>
      <c r="Z1708" s="6"/>
      <c r="AA1708" s="6"/>
      <c r="AB1708" s="6"/>
      <c r="AC1708" s="6"/>
      <c r="AD1708" s="6"/>
      <c r="AE1708" s="6"/>
      <c r="AF1708" s="6"/>
      <c r="AG1708" s="6"/>
      <c r="AH1708" s="6"/>
      <c r="AI1708" s="6"/>
      <c r="AJ1708" s="6"/>
      <c r="AK1708" s="6"/>
      <c r="AL1708" s="6"/>
      <c r="AM1708" s="6"/>
      <c r="AN1708" s="6"/>
      <c r="AO1708" s="6"/>
      <c r="AP1708" s="6"/>
      <c r="AQ1708" s="6"/>
      <c r="AR1708" s="6"/>
      <c r="AS1708" s="6"/>
      <c r="AT1708" s="6"/>
      <c r="AU1708" s="6"/>
      <c r="AV1708" s="6"/>
      <c r="AW1708" s="6"/>
      <c r="AX1708" s="6"/>
      <c r="AY1708" s="6"/>
      <c r="AZ1708" s="6"/>
      <c r="BA1708" s="6"/>
      <c r="BB1708" s="6"/>
      <c r="BC1708" s="6"/>
      <c r="BD1708" s="6"/>
      <c r="BE1708" s="6"/>
      <c r="BF1708" s="6"/>
      <c r="BG1708" s="6"/>
      <c r="BH1708" s="6"/>
      <c r="BI1708" s="6"/>
      <c r="BJ1708" s="6"/>
      <c r="BK1708" s="6"/>
      <c r="BL1708" s="6"/>
      <c r="BM1708" s="6"/>
      <c r="BN1708" s="6"/>
      <c r="BO1708" s="6"/>
      <c r="BP1708" s="6"/>
      <c r="BQ1708" s="6"/>
      <c r="BR1708" s="6"/>
      <c r="BS1708" s="6"/>
      <c r="BT1708" s="6"/>
      <c r="BU1708" s="6"/>
      <c r="BV1708" s="6"/>
      <c r="BW1708" s="6"/>
    </row>
    <row r="1709" spans="1:75" s="9" customFormat="1" ht="14.25" x14ac:dyDescent="0.2">
      <c r="A1709" s="10"/>
      <c r="B1709" s="8"/>
      <c r="R1709" s="62"/>
      <c r="S1709" s="6"/>
      <c r="T1709" s="6"/>
      <c r="U1709" s="6"/>
      <c r="V1709" s="6"/>
      <c r="W1709" s="6"/>
      <c r="X1709" s="6"/>
      <c r="Y1709" s="6"/>
      <c r="Z1709" s="6"/>
      <c r="AA1709" s="6"/>
      <c r="AB1709" s="6"/>
      <c r="AC1709" s="6"/>
      <c r="AD1709" s="6"/>
      <c r="AE1709" s="6"/>
      <c r="AF1709" s="6"/>
      <c r="AG1709" s="6"/>
      <c r="AH1709" s="6"/>
      <c r="AI1709" s="6"/>
      <c r="AJ1709" s="6"/>
      <c r="AK1709" s="6"/>
      <c r="AL1709" s="6"/>
      <c r="AM1709" s="6"/>
      <c r="AN1709" s="6"/>
      <c r="AO1709" s="6"/>
      <c r="AP1709" s="6"/>
      <c r="AQ1709" s="6"/>
      <c r="AR1709" s="6"/>
      <c r="AS1709" s="6"/>
      <c r="AT1709" s="6"/>
      <c r="AU1709" s="6"/>
      <c r="AV1709" s="6"/>
      <c r="AW1709" s="6"/>
      <c r="AX1709" s="6"/>
      <c r="AY1709" s="6"/>
      <c r="AZ1709" s="6"/>
      <c r="BA1709" s="6"/>
      <c r="BB1709" s="6"/>
      <c r="BC1709" s="6"/>
      <c r="BD1709" s="6"/>
      <c r="BE1709" s="6"/>
      <c r="BF1709" s="6"/>
      <c r="BG1709" s="6"/>
      <c r="BH1709" s="6"/>
      <c r="BI1709" s="6"/>
      <c r="BJ1709" s="6"/>
      <c r="BK1709" s="6"/>
      <c r="BL1709" s="6"/>
      <c r="BM1709" s="6"/>
      <c r="BN1709" s="6"/>
      <c r="BO1709" s="6"/>
      <c r="BP1709" s="6"/>
      <c r="BQ1709" s="6"/>
      <c r="BR1709" s="6"/>
      <c r="BS1709" s="6"/>
      <c r="BT1709" s="6"/>
      <c r="BU1709" s="6"/>
      <c r="BV1709" s="6"/>
      <c r="BW1709" s="6"/>
    </row>
    <row r="1710" spans="1:75" s="9" customFormat="1" ht="14.25" x14ac:dyDescent="0.2">
      <c r="A1710" s="10"/>
      <c r="B1710" s="8"/>
      <c r="R1710" s="62"/>
      <c r="S1710" s="6"/>
      <c r="T1710" s="6"/>
      <c r="U1710" s="6"/>
      <c r="V1710" s="6"/>
      <c r="W1710" s="6"/>
      <c r="X1710" s="6"/>
      <c r="Y1710" s="6"/>
      <c r="Z1710" s="6"/>
      <c r="AA1710" s="6"/>
      <c r="AB1710" s="6"/>
      <c r="AC1710" s="6"/>
      <c r="AD1710" s="6"/>
      <c r="AE1710" s="6"/>
      <c r="AF1710" s="6"/>
      <c r="AG1710" s="6"/>
      <c r="AH1710" s="6"/>
      <c r="AI1710" s="6"/>
      <c r="AJ1710" s="6"/>
      <c r="AK1710" s="6"/>
      <c r="AL1710" s="6"/>
      <c r="AM1710" s="6"/>
      <c r="AN1710" s="6"/>
      <c r="AO1710" s="6"/>
      <c r="AP1710" s="6"/>
      <c r="AQ1710" s="6"/>
      <c r="AR1710" s="6"/>
      <c r="AS1710" s="6"/>
      <c r="AT1710" s="6"/>
      <c r="AU1710" s="6"/>
      <c r="AV1710" s="6"/>
      <c r="AW1710" s="6"/>
      <c r="AX1710" s="6"/>
      <c r="AY1710" s="6"/>
      <c r="AZ1710" s="6"/>
      <c r="BA1710" s="6"/>
      <c r="BB1710" s="6"/>
      <c r="BC1710" s="6"/>
      <c r="BD1710" s="6"/>
      <c r="BE1710" s="6"/>
      <c r="BF1710" s="6"/>
      <c r="BG1710" s="6"/>
      <c r="BH1710" s="6"/>
      <c r="BI1710" s="6"/>
      <c r="BJ1710" s="6"/>
      <c r="BK1710" s="6"/>
      <c r="BL1710" s="6"/>
      <c r="BM1710" s="6"/>
      <c r="BN1710" s="6"/>
      <c r="BO1710" s="6"/>
      <c r="BP1710" s="6"/>
      <c r="BQ1710" s="6"/>
      <c r="BR1710" s="6"/>
      <c r="BS1710" s="6"/>
      <c r="BT1710" s="6"/>
      <c r="BU1710" s="6"/>
      <c r="BV1710" s="6"/>
      <c r="BW1710" s="6"/>
    </row>
    <row r="1711" spans="1:75" s="9" customFormat="1" ht="14.25" x14ac:dyDescent="0.2">
      <c r="A1711" s="10"/>
      <c r="B1711" s="8"/>
      <c r="R1711" s="62"/>
      <c r="S1711" s="6"/>
      <c r="T1711" s="6"/>
      <c r="U1711" s="6"/>
      <c r="V1711" s="6"/>
      <c r="W1711" s="6"/>
      <c r="X1711" s="6"/>
      <c r="Y1711" s="6"/>
      <c r="Z1711" s="6"/>
      <c r="AA1711" s="6"/>
      <c r="AB1711" s="6"/>
      <c r="AC1711" s="6"/>
      <c r="AD1711" s="6"/>
      <c r="AE1711" s="6"/>
      <c r="AF1711" s="6"/>
      <c r="AG1711" s="6"/>
      <c r="AH1711" s="6"/>
      <c r="AI1711" s="6"/>
      <c r="AJ1711" s="6"/>
      <c r="AK1711" s="6"/>
      <c r="AL1711" s="6"/>
      <c r="AM1711" s="6"/>
      <c r="AN1711" s="6"/>
      <c r="AO1711" s="6"/>
      <c r="AP1711" s="6"/>
      <c r="AQ1711" s="6"/>
      <c r="AR1711" s="6"/>
      <c r="AS1711" s="6"/>
      <c r="AT1711" s="6"/>
      <c r="AU1711" s="6"/>
      <c r="AV1711" s="6"/>
      <c r="AW1711" s="6"/>
      <c r="AX1711" s="6"/>
      <c r="AY1711" s="6"/>
      <c r="AZ1711" s="6"/>
      <c r="BA1711" s="6"/>
      <c r="BB1711" s="6"/>
      <c r="BC1711" s="6"/>
      <c r="BD1711" s="6"/>
      <c r="BE1711" s="6"/>
      <c r="BF1711" s="6"/>
      <c r="BG1711" s="6"/>
      <c r="BH1711" s="6"/>
      <c r="BI1711" s="6"/>
      <c r="BJ1711" s="6"/>
      <c r="BK1711" s="6"/>
      <c r="BL1711" s="6"/>
      <c r="BM1711" s="6"/>
      <c r="BN1711" s="6"/>
      <c r="BO1711" s="6"/>
      <c r="BP1711" s="6"/>
      <c r="BQ1711" s="6"/>
      <c r="BR1711" s="6"/>
      <c r="BS1711" s="6"/>
      <c r="BT1711" s="6"/>
      <c r="BU1711" s="6"/>
      <c r="BV1711" s="6"/>
      <c r="BW1711" s="6"/>
    </row>
    <row r="1712" spans="1:75" s="9" customFormat="1" ht="14.25" x14ac:dyDescent="0.2">
      <c r="A1712" s="10"/>
      <c r="B1712" s="8"/>
      <c r="R1712" s="62"/>
      <c r="S1712" s="6"/>
      <c r="T1712" s="6"/>
      <c r="U1712" s="6"/>
      <c r="V1712" s="6"/>
      <c r="W1712" s="6"/>
      <c r="X1712" s="6"/>
      <c r="Y1712" s="6"/>
      <c r="Z1712" s="6"/>
      <c r="AA1712" s="6"/>
      <c r="AB1712" s="6"/>
      <c r="AC1712" s="6"/>
      <c r="AD1712" s="6"/>
      <c r="AE1712" s="6"/>
      <c r="AF1712" s="6"/>
      <c r="AG1712" s="6"/>
      <c r="AH1712" s="6"/>
      <c r="AI1712" s="6"/>
      <c r="AJ1712" s="6"/>
      <c r="AK1712" s="6"/>
      <c r="AL1712" s="6"/>
      <c r="AM1712" s="6"/>
      <c r="AN1712" s="6"/>
      <c r="AO1712" s="6"/>
      <c r="AP1712" s="6"/>
      <c r="AQ1712" s="6"/>
      <c r="AR1712" s="6"/>
      <c r="AS1712" s="6"/>
      <c r="AT1712" s="6"/>
      <c r="AU1712" s="6"/>
      <c r="AV1712" s="6"/>
      <c r="AW1712" s="6"/>
      <c r="AX1712" s="6"/>
      <c r="AY1712" s="6"/>
      <c r="AZ1712" s="6"/>
      <c r="BA1712" s="6"/>
      <c r="BB1712" s="6"/>
      <c r="BC1712" s="6"/>
      <c r="BD1712" s="6"/>
      <c r="BE1712" s="6"/>
      <c r="BF1712" s="6"/>
      <c r="BG1712" s="6"/>
      <c r="BH1712" s="6"/>
      <c r="BI1712" s="6"/>
      <c r="BJ1712" s="6"/>
      <c r="BK1712" s="6"/>
      <c r="BL1712" s="6"/>
      <c r="BM1712" s="6"/>
      <c r="BN1712" s="6"/>
      <c r="BO1712" s="6"/>
      <c r="BP1712" s="6"/>
      <c r="BQ1712" s="6"/>
      <c r="BR1712" s="6"/>
      <c r="BS1712" s="6"/>
      <c r="BT1712" s="6"/>
      <c r="BU1712" s="6"/>
      <c r="BV1712" s="6"/>
      <c r="BW1712" s="6"/>
    </row>
    <row r="1713" spans="1:75" s="9" customFormat="1" ht="14.25" x14ac:dyDescent="0.2">
      <c r="A1713" s="10"/>
      <c r="B1713" s="8"/>
      <c r="R1713" s="62"/>
      <c r="S1713" s="6"/>
      <c r="T1713" s="6"/>
      <c r="U1713" s="6"/>
      <c r="V1713" s="6"/>
      <c r="W1713" s="6"/>
      <c r="X1713" s="6"/>
      <c r="Y1713" s="6"/>
      <c r="Z1713" s="6"/>
      <c r="AA1713" s="6"/>
      <c r="AB1713" s="6"/>
      <c r="AC1713" s="6"/>
      <c r="AD1713" s="6"/>
      <c r="AE1713" s="6"/>
      <c r="AF1713" s="6"/>
      <c r="AG1713" s="6"/>
      <c r="AH1713" s="6"/>
      <c r="AI1713" s="6"/>
      <c r="AJ1713" s="6"/>
      <c r="AK1713" s="6"/>
      <c r="AL1713" s="6"/>
      <c r="AM1713" s="6"/>
      <c r="AN1713" s="6"/>
      <c r="AO1713" s="6"/>
      <c r="AP1713" s="6"/>
      <c r="AQ1713" s="6"/>
      <c r="AR1713" s="6"/>
      <c r="AS1713" s="6"/>
      <c r="AT1713" s="6"/>
      <c r="AU1713" s="6"/>
      <c r="AV1713" s="6"/>
      <c r="AW1713" s="6"/>
      <c r="AX1713" s="6"/>
      <c r="AY1713" s="6"/>
      <c r="AZ1713" s="6"/>
      <c r="BA1713" s="6"/>
      <c r="BB1713" s="6"/>
      <c r="BC1713" s="6"/>
      <c r="BD1713" s="6"/>
      <c r="BE1713" s="6"/>
      <c r="BF1713" s="6"/>
      <c r="BG1713" s="6"/>
      <c r="BH1713" s="6"/>
      <c r="BI1713" s="6"/>
      <c r="BJ1713" s="6"/>
      <c r="BK1713" s="6"/>
      <c r="BL1713" s="6"/>
      <c r="BM1713" s="6"/>
      <c r="BN1713" s="6"/>
      <c r="BO1713" s="6"/>
      <c r="BP1713" s="6"/>
      <c r="BQ1713" s="6"/>
      <c r="BR1713" s="6"/>
      <c r="BS1713" s="6"/>
      <c r="BT1713" s="6"/>
      <c r="BU1713" s="6"/>
      <c r="BV1713" s="6"/>
      <c r="BW1713" s="6"/>
    </row>
    <row r="1714" spans="1:75" s="9" customFormat="1" ht="14.25" x14ac:dyDescent="0.2">
      <c r="A1714" s="10"/>
      <c r="B1714" s="8"/>
      <c r="R1714" s="62"/>
      <c r="S1714" s="6"/>
      <c r="T1714" s="6"/>
      <c r="U1714" s="6"/>
      <c r="V1714" s="6"/>
      <c r="W1714" s="6"/>
      <c r="X1714" s="6"/>
      <c r="Y1714" s="6"/>
      <c r="Z1714" s="6"/>
      <c r="AA1714" s="6"/>
      <c r="AB1714" s="6"/>
      <c r="AC1714" s="6"/>
      <c r="AD1714" s="6"/>
      <c r="AE1714" s="6"/>
      <c r="AF1714" s="6"/>
      <c r="AG1714" s="6"/>
      <c r="AH1714" s="6"/>
      <c r="AI1714" s="6"/>
      <c r="AJ1714" s="6"/>
      <c r="AK1714" s="6"/>
      <c r="AL1714" s="6"/>
      <c r="AM1714" s="6"/>
      <c r="AN1714" s="6"/>
      <c r="AO1714" s="6"/>
      <c r="AP1714" s="6"/>
      <c r="AQ1714" s="6"/>
      <c r="AR1714" s="6"/>
      <c r="AS1714" s="6"/>
      <c r="AT1714" s="6"/>
      <c r="AU1714" s="6"/>
      <c r="AV1714" s="6"/>
      <c r="AW1714" s="6"/>
      <c r="AX1714" s="6"/>
      <c r="AY1714" s="6"/>
      <c r="AZ1714" s="6"/>
      <c r="BA1714" s="6"/>
      <c r="BB1714" s="6"/>
      <c r="BC1714" s="6"/>
      <c r="BD1714" s="6"/>
      <c r="BE1714" s="6"/>
      <c r="BF1714" s="6"/>
      <c r="BG1714" s="6"/>
      <c r="BH1714" s="6"/>
      <c r="BI1714" s="6"/>
      <c r="BJ1714" s="6"/>
      <c r="BK1714" s="6"/>
      <c r="BL1714" s="6"/>
      <c r="BM1714" s="6"/>
      <c r="BN1714" s="6"/>
      <c r="BO1714" s="6"/>
      <c r="BP1714" s="6"/>
      <c r="BQ1714" s="6"/>
      <c r="BR1714" s="6"/>
      <c r="BS1714" s="6"/>
      <c r="BT1714" s="6"/>
      <c r="BU1714" s="6"/>
      <c r="BV1714" s="6"/>
      <c r="BW1714" s="6"/>
    </row>
    <row r="1715" spans="1:75" s="9" customFormat="1" ht="14.25" x14ac:dyDescent="0.2">
      <c r="A1715" s="10"/>
      <c r="B1715" s="8"/>
      <c r="R1715" s="62"/>
      <c r="S1715" s="6"/>
      <c r="T1715" s="6"/>
      <c r="U1715" s="6"/>
      <c r="V1715" s="6"/>
      <c r="W1715" s="6"/>
      <c r="X1715" s="6"/>
      <c r="Y1715" s="6"/>
      <c r="Z1715" s="6"/>
      <c r="AA1715" s="6"/>
      <c r="AB1715" s="6"/>
      <c r="AC1715" s="6"/>
      <c r="AD1715" s="6"/>
      <c r="AE1715" s="6"/>
      <c r="AF1715" s="6"/>
      <c r="AG1715" s="6"/>
      <c r="AH1715" s="6"/>
      <c r="AI1715" s="6"/>
      <c r="AJ1715" s="6"/>
      <c r="AK1715" s="6"/>
      <c r="AL1715" s="6"/>
      <c r="AM1715" s="6"/>
      <c r="AN1715" s="6"/>
      <c r="AO1715" s="6"/>
      <c r="AP1715" s="6"/>
      <c r="AQ1715" s="6"/>
      <c r="AR1715" s="6"/>
      <c r="AS1715" s="6"/>
      <c r="AT1715" s="6"/>
      <c r="AU1715" s="6"/>
      <c r="AV1715" s="6"/>
      <c r="AW1715" s="6"/>
      <c r="AX1715" s="6"/>
      <c r="AY1715" s="6"/>
      <c r="AZ1715" s="6"/>
      <c r="BA1715" s="6"/>
      <c r="BB1715" s="6"/>
      <c r="BC1715" s="6"/>
      <c r="BD1715" s="6"/>
      <c r="BE1715" s="6"/>
      <c r="BF1715" s="6"/>
      <c r="BG1715" s="6"/>
      <c r="BH1715" s="6"/>
      <c r="BI1715" s="6"/>
      <c r="BJ1715" s="6"/>
      <c r="BK1715" s="6"/>
      <c r="BL1715" s="6"/>
      <c r="BM1715" s="6"/>
      <c r="BN1715" s="6"/>
      <c r="BO1715" s="6"/>
      <c r="BP1715" s="6"/>
      <c r="BQ1715" s="6"/>
      <c r="BR1715" s="6"/>
      <c r="BS1715" s="6"/>
      <c r="BT1715" s="6"/>
      <c r="BU1715" s="6"/>
      <c r="BV1715" s="6"/>
      <c r="BW1715" s="6"/>
    </row>
    <row r="1716" spans="1:75" s="9" customFormat="1" ht="14.25" x14ac:dyDescent="0.2">
      <c r="A1716" s="10"/>
      <c r="B1716" s="8"/>
      <c r="R1716" s="62"/>
      <c r="S1716" s="6"/>
      <c r="T1716" s="6"/>
      <c r="U1716" s="6"/>
      <c r="V1716" s="6"/>
      <c r="W1716" s="6"/>
      <c r="X1716" s="6"/>
      <c r="Y1716" s="6"/>
      <c r="Z1716" s="6"/>
      <c r="AA1716" s="6"/>
      <c r="AB1716" s="6"/>
      <c r="AC1716" s="6"/>
      <c r="AD1716" s="6"/>
      <c r="AE1716" s="6"/>
      <c r="AF1716" s="6"/>
      <c r="AG1716" s="6"/>
      <c r="AH1716" s="6"/>
      <c r="AI1716" s="6"/>
      <c r="AJ1716" s="6"/>
      <c r="AK1716" s="6"/>
      <c r="AL1716" s="6"/>
      <c r="AM1716" s="6"/>
      <c r="AN1716" s="6"/>
      <c r="AO1716" s="6"/>
      <c r="AP1716" s="6"/>
      <c r="AQ1716" s="6"/>
      <c r="AR1716" s="6"/>
      <c r="AS1716" s="6"/>
      <c r="AT1716" s="6"/>
      <c r="AU1716" s="6"/>
      <c r="AV1716" s="6"/>
      <c r="AW1716" s="6"/>
      <c r="AX1716" s="6"/>
      <c r="AY1716" s="6"/>
      <c r="AZ1716" s="6"/>
      <c r="BA1716" s="6"/>
      <c r="BB1716" s="6"/>
      <c r="BC1716" s="6"/>
      <c r="BD1716" s="6"/>
      <c r="BE1716" s="6"/>
      <c r="BF1716" s="6"/>
      <c r="BG1716" s="6"/>
      <c r="BH1716" s="6"/>
      <c r="BI1716" s="6"/>
      <c r="BJ1716" s="6"/>
      <c r="BK1716" s="6"/>
      <c r="BL1716" s="6"/>
      <c r="BM1716" s="6"/>
      <c r="BN1716" s="6"/>
      <c r="BO1716" s="6"/>
      <c r="BP1716" s="6"/>
      <c r="BQ1716" s="6"/>
      <c r="BR1716" s="6"/>
      <c r="BS1716" s="6"/>
      <c r="BT1716" s="6"/>
      <c r="BU1716" s="6"/>
      <c r="BV1716" s="6"/>
      <c r="BW1716" s="6"/>
    </row>
    <row r="1717" spans="1:75" s="9" customFormat="1" ht="14.25" x14ac:dyDescent="0.2">
      <c r="A1717" s="10"/>
      <c r="B1717" s="8"/>
      <c r="R1717" s="62"/>
      <c r="S1717" s="6"/>
      <c r="T1717" s="6"/>
      <c r="U1717" s="6"/>
      <c r="V1717" s="6"/>
      <c r="W1717" s="6"/>
      <c r="X1717" s="6"/>
      <c r="Y1717" s="6"/>
      <c r="Z1717" s="6"/>
      <c r="AA1717" s="6"/>
      <c r="AB1717" s="6"/>
      <c r="AC1717" s="6"/>
      <c r="AD1717" s="6"/>
      <c r="AE1717" s="6"/>
      <c r="AF1717" s="6"/>
      <c r="AG1717" s="6"/>
      <c r="AH1717" s="6"/>
      <c r="AI1717" s="6"/>
      <c r="AJ1717" s="6"/>
      <c r="AK1717" s="6"/>
      <c r="AL1717" s="6"/>
      <c r="AM1717" s="6"/>
      <c r="AN1717" s="6"/>
      <c r="AO1717" s="6"/>
      <c r="AP1717" s="6"/>
      <c r="AQ1717" s="6"/>
      <c r="AR1717" s="6"/>
      <c r="AS1717" s="6"/>
      <c r="AT1717" s="6"/>
      <c r="AU1717" s="6"/>
      <c r="AV1717" s="6"/>
      <c r="AW1717" s="6"/>
      <c r="AX1717" s="6"/>
      <c r="AY1717" s="6"/>
      <c r="AZ1717" s="6"/>
      <c r="BA1717" s="6"/>
      <c r="BB1717" s="6"/>
      <c r="BC1717" s="6"/>
      <c r="BD1717" s="6"/>
      <c r="BE1717" s="6"/>
      <c r="BF1717" s="6"/>
      <c r="BG1717" s="6"/>
      <c r="BH1717" s="6"/>
      <c r="BI1717" s="6"/>
      <c r="BJ1717" s="6"/>
      <c r="BK1717" s="6"/>
      <c r="BL1717" s="6"/>
      <c r="BM1717" s="6"/>
      <c r="BN1717" s="6"/>
      <c r="BO1717" s="6"/>
      <c r="BP1717" s="6"/>
      <c r="BQ1717" s="6"/>
      <c r="BR1717" s="6"/>
      <c r="BS1717" s="6"/>
      <c r="BT1717" s="6"/>
      <c r="BU1717" s="6"/>
      <c r="BV1717" s="6"/>
      <c r="BW1717" s="6"/>
    </row>
    <row r="1718" spans="1:75" s="9" customFormat="1" ht="14.25" x14ac:dyDescent="0.2">
      <c r="A1718" s="10"/>
      <c r="B1718" s="8"/>
      <c r="R1718" s="62"/>
      <c r="S1718" s="6"/>
      <c r="T1718" s="6"/>
      <c r="U1718" s="6"/>
      <c r="V1718" s="6"/>
      <c r="W1718" s="6"/>
      <c r="X1718" s="6"/>
      <c r="Y1718" s="6"/>
      <c r="Z1718" s="6"/>
      <c r="AA1718" s="6"/>
      <c r="AB1718" s="6"/>
      <c r="AC1718" s="6"/>
      <c r="AD1718" s="6"/>
      <c r="AE1718" s="6"/>
      <c r="AF1718" s="6"/>
      <c r="AG1718" s="6"/>
      <c r="AH1718" s="6"/>
      <c r="AI1718" s="6"/>
      <c r="AJ1718" s="6"/>
      <c r="AK1718" s="6"/>
      <c r="AL1718" s="6"/>
      <c r="AM1718" s="6"/>
      <c r="AN1718" s="6"/>
      <c r="AO1718" s="6"/>
      <c r="AP1718" s="6"/>
      <c r="AQ1718" s="6"/>
      <c r="AR1718" s="6"/>
      <c r="AS1718" s="6"/>
      <c r="AT1718" s="6"/>
      <c r="AU1718" s="6"/>
      <c r="AV1718" s="6"/>
      <c r="AW1718" s="6"/>
      <c r="AX1718" s="6"/>
      <c r="AY1718" s="6"/>
      <c r="AZ1718" s="6"/>
      <c r="BA1718" s="6"/>
      <c r="BB1718" s="6"/>
      <c r="BC1718" s="6"/>
      <c r="BD1718" s="6"/>
      <c r="BE1718" s="6"/>
      <c r="BF1718" s="6"/>
      <c r="BG1718" s="6"/>
      <c r="BH1718" s="6"/>
      <c r="BI1718" s="6"/>
      <c r="BJ1718" s="6"/>
      <c r="BK1718" s="6"/>
      <c r="BL1718" s="6"/>
      <c r="BM1718" s="6"/>
      <c r="BN1718" s="6"/>
      <c r="BO1718" s="6"/>
      <c r="BP1718" s="6"/>
      <c r="BQ1718" s="6"/>
      <c r="BR1718" s="6"/>
      <c r="BS1718" s="6"/>
      <c r="BT1718" s="6"/>
      <c r="BU1718" s="6"/>
      <c r="BV1718" s="6"/>
      <c r="BW1718" s="6"/>
    </row>
    <row r="1719" spans="1:75" s="9" customFormat="1" ht="14.25" x14ac:dyDescent="0.2">
      <c r="A1719" s="10"/>
      <c r="B1719" s="8"/>
      <c r="R1719" s="62"/>
      <c r="S1719" s="6"/>
      <c r="T1719" s="6"/>
      <c r="U1719" s="6"/>
      <c r="V1719" s="6"/>
      <c r="W1719" s="6"/>
      <c r="X1719" s="6"/>
      <c r="Y1719" s="6"/>
      <c r="Z1719" s="6"/>
      <c r="AA1719" s="6"/>
      <c r="AB1719" s="6"/>
      <c r="AC1719" s="6"/>
      <c r="AD1719" s="6"/>
      <c r="AE1719" s="6"/>
      <c r="AF1719" s="6"/>
      <c r="AG1719" s="6"/>
      <c r="AH1719" s="6"/>
      <c r="AI1719" s="6"/>
      <c r="AJ1719" s="6"/>
      <c r="AK1719" s="6"/>
      <c r="AL1719" s="6"/>
      <c r="AM1719" s="6"/>
      <c r="AN1719" s="6"/>
      <c r="AO1719" s="6"/>
      <c r="AP1719" s="6"/>
      <c r="AQ1719" s="6"/>
      <c r="AR1719" s="6"/>
      <c r="AS1719" s="6"/>
      <c r="AT1719" s="6"/>
      <c r="AU1719" s="6"/>
      <c r="AV1719" s="6"/>
      <c r="AW1719" s="6"/>
      <c r="AX1719" s="6"/>
      <c r="AY1719" s="6"/>
      <c r="AZ1719" s="6"/>
      <c r="BA1719" s="6"/>
      <c r="BB1719" s="6"/>
      <c r="BC1719" s="6"/>
      <c r="BD1719" s="6"/>
      <c r="BE1719" s="6"/>
      <c r="BF1719" s="6"/>
      <c r="BG1719" s="6"/>
      <c r="BH1719" s="6"/>
      <c r="BI1719" s="6"/>
      <c r="BJ1719" s="6"/>
      <c r="BK1719" s="6"/>
      <c r="BL1719" s="6"/>
      <c r="BM1719" s="6"/>
      <c r="BN1719" s="6"/>
      <c r="BO1719" s="6"/>
      <c r="BP1719" s="6"/>
      <c r="BQ1719" s="6"/>
      <c r="BR1719" s="6"/>
      <c r="BS1719" s="6"/>
      <c r="BT1719" s="6"/>
      <c r="BU1719" s="6"/>
      <c r="BV1719" s="6"/>
      <c r="BW1719" s="6"/>
    </row>
  </sheetData>
  <sheetProtection algorithmName="SHA-512" hashValue="EQzYl7vxaJKHRTCmeFh6PfyDtrwuC0y5b9QuX07/430DjAgFd5y9IVCL7ZlZqE3WLvPnLMsLjBkcTaKewTqMpg==" saltValue="eAi/ritt0GgC7Z93tsLQTQ==" spinCount="100000" sheet="1" formatCells="0" formatColumns="0" formatRows="0" insertColumns="0" insertRows="0" insertHyperlinks="0" deleteColumns="0" deleteRows="0" sort="0" autoFilter="0" pivotTables="0"/>
  <mergeCells count="34">
    <mergeCell ref="N2:O2"/>
    <mergeCell ref="N3:O3"/>
    <mergeCell ref="N4:O4"/>
    <mergeCell ref="C2:G2"/>
    <mergeCell ref="J2:K2"/>
    <mergeCell ref="L2:M2"/>
    <mergeCell ref="J3:K3"/>
    <mergeCell ref="L3:M3"/>
    <mergeCell ref="C4:G4"/>
    <mergeCell ref="J4:K4"/>
    <mergeCell ref="L4:M4"/>
    <mergeCell ref="A5:P5"/>
    <mergeCell ref="A6:B6"/>
    <mergeCell ref="Q22:Y22"/>
    <mergeCell ref="Q23:Y23"/>
    <mergeCell ref="Q24:Y24"/>
    <mergeCell ref="Q25:Y25"/>
    <mergeCell ref="Q26:Y26"/>
    <mergeCell ref="Q30:Y30"/>
    <mergeCell ref="Q31:Y31"/>
    <mergeCell ref="Q32:Y32"/>
    <mergeCell ref="Q33:Y33"/>
    <mergeCell ref="Q41:Y41"/>
    <mergeCell ref="C78:I78"/>
    <mergeCell ref="C80:I80"/>
    <mergeCell ref="C81:I81"/>
    <mergeCell ref="C82:I82"/>
    <mergeCell ref="A52:B52"/>
    <mergeCell ref="C79:I79"/>
    <mergeCell ref="Q60:Y60"/>
    <mergeCell ref="A73:B73"/>
    <mergeCell ref="A75:B75"/>
    <mergeCell ref="C76:I76"/>
    <mergeCell ref="C77:I77"/>
  </mergeCells>
  <conditionalFormatting sqref="L22:L26 L30:L33 L41 L60">
    <cfRule type="expression" dxfId="4" priority="5" stopIfTrue="1">
      <formula>AND(K22&lt;&gt;"Yes")</formula>
    </cfRule>
  </conditionalFormatting>
  <conditionalFormatting sqref="N30">
    <cfRule type="expression" dxfId="3" priority="4" stopIfTrue="1">
      <formula>AND(K30&lt;&gt;"Yes")</formula>
    </cfRule>
  </conditionalFormatting>
  <conditionalFormatting sqref="N31">
    <cfRule type="expression" dxfId="2" priority="3" stopIfTrue="1">
      <formula>AND(K31&lt;&gt;"Yes")</formula>
    </cfRule>
  </conditionalFormatting>
  <conditionalFormatting sqref="N32">
    <cfRule type="expression" dxfId="1" priority="2" stopIfTrue="1">
      <formula>AND(K32&lt;&gt;"Yes")</formula>
    </cfRule>
  </conditionalFormatting>
  <conditionalFormatting sqref="N33">
    <cfRule type="expression" dxfId="0" priority="1" stopIfTrue="1">
      <formula>AND(K33&lt;&gt;"Yes")</formula>
    </cfRule>
  </conditionalFormatting>
  <dataValidations count="1">
    <dataValidation type="list" allowBlank="1" showInputMessage="1" showErrorMessage="1" sqref="K41 K22:K26 K30:K33 K60" xr:uid="{00000000-0002-0000-0800-000000000000}">
      <formula1>"No,Yes"</formula1>
    </dataValidation>
  </dataValidations>
  <pageMargins left="0.68" right="0.43" top="0.63" bottom="0.67" header="0.33" footer="0.5"/>
  <pageSetup scale="40" orientation="portrait" r:id="rId1"/>
  <headerFooter alignWithMargins="0">
    <oddHeader>&amp;C&amp;"Calibri"&amp;7&amp;K000000Client Confidential&amp;1#</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HJ39"/>
  <sheetViews>
    <sheetView topLeftCell="A3" zoomScale="75" zoomScaleNormal="75" workbookViewId="0">
      <selection activeCell="S11" sqref="S11"/>
    </sheetView>
  </sheetViews>
  <sheetFormatPr defaultColWidth="9.140625" defaultRowHeight="12.75" x14ac:dyDescent="0.2"/>
  <cols>
    <col min="1" max="1" width="60.42578125" style="26" customWidth="1"/>
    <col min="2" max="3" width="9.85546875" style="26" customWidth="1"/>
    <col min="4" max="6" width="10" style="26" customWidth="1"/>
    <col min="7" max="7" width="0.5703125" style="68" customWidth="1"/>
    <col min="8" max="8" width="13.7109375" style="68" customWidth="1"/>
    <col min="9" max="9" width="14" style="68" customWidth="1"/>
    <col min="10" max="10" width="12.140625" style="26" customWidth="1"/>
    <col min="11" max="11" width="13.140625" style="26" customWidth="1"/>
    <col min="12" max="12" width="12.7109375" style="26" customWidth="1"/>
    <col min="13" max="13" width="10.42578125" style="26" customWidth="1"/>
    <col min="14" max="14" width="13.7109375" style="26" customWidth="1"/>
    <col min="15" max="15" width="12" style="26" customWidth="1"/>
    <col min="16" max="23" width="11.42578125" style="27" customWidth="1"/>
    <col min="24" max="218" width="9.140625" style="27"/>
    <col min="219" max="16384" width="9.140625" style="26"/>
  </cols>
  <sheetData>
    <row r="1" spans="1:218" s="103" customFormat="1" ht="24" customHeight="1" x14ac:dyDescent="0.2">
      <c r="A1" s="345" t="s">
        <v>187</v>
      </c>
      <c r="B1" s="570"/>
      <c r="C1" s="570"/>
      <c r="D1" s="571"/>
      <c r="E1" s="571"/>
      <c r="F1" s="571"/>
      <c r="G1" s="570"/>
      <c r="H1" s="572"/>
      <c r="I1" s="572"/>
      <c r="J1" s="443"/>
      <c r="K1" s="444"/>
      <c r="L1" s="443"/>
      <c r="M1" s="444"/>
      <c r="N1" s="573" t="str">
        <f>'SCC List'!A2</f>
        <v>(Rev. 26, January, 2025)</v>
      </c>
      <c r="O1" s="574"/>
      <c r="P1" s="117"/>
      <c r="Q1" s="101"/>
      <c r="R1" s="101"/>
      <c r="S1" s="101"/>
      <c r="T1" s="101"/>
      <c r="U1" s="101"/>
      <c r="V1" s="101"/>
      <c r="W1" s="101"/>
      <c r="X1" s="102"/>
    </row>
    <row r="2" spans="1:218" s="57" customFormat="1" ht="24" customHeight="1" x14ac:dyDescent="0.2">
      <c r="A2" s="475" t="str">
        <f>'Build Main'!A2</f>
        <v xml:space="preserve">Insert Project Sponsor's Name here </v>
      </c>
      <c r="B2" s="575"/>
      <c r="C2" s="575"/>
      <c r="D2" s="430"/>
      <c r="E2" s="430"/>
      <c r="F2" s="430"/>
      <c r="G2" s="575"/>
      <c r="H2" s="576"/>
      <c r="I2" s="576"/>
      <c r="J2" s="1011"/>
      <c r="K2" s="1012"/>
      <c r="L2" s="1011" t="s">
        <v>56</v>
      </c>
      <c r="M2" s="1012"/>
      <c r="N2" s="577">
        <f ca="1">TodayDate</f>
        <v>45671.655153935186</v>
      </c>
      <c r="O2" s="578"/>
      <c r="P2" s="118"/>
      <c r="Q2" s="104"/>
      <c r="R2" s="104"/>
      <c r="S2" s="104"/>
      <c r="T2" s="104"/>
      <c r="U2" s="104"/>
      <c r="V2" s="104"/>
      <c r="W2" s="105"/>
      <c r="X2" s="83"/>
    </row>
    <row r="3" spans="1:218" s="57" customFormat="1" ht="24" customHeight="1" x14ac:dyDescent="0.2">
      <c r="A3" s="790" t="str">
        <f>'Build Main'!A3</f>
        <v>Insert Project Name and Location</v>
      </c>
      <c r="B3" s="579"/>
      <c r="C3" s="579"/>
      <c r="D3" s="598"/>
      <c r="E3" s="598"/>
      <c r="F3" s="598"/>
      <c r="G3" s="579"/>
      <c r="H3" s="579"/>
      <c r="I3" s="579"/>
      <c r="J3" s="1013"/>
      <c r="K3" s="1014"/>
      <c r="L3" s="1013"/>
      <c r="M3" s="1014"/>
      <c r="N3" s="579"/>
      <c r="O3" s="578"/>
      <c r="P3" s="119"/>
      <c r="Q3" s="106"/>
      <c r="R3" s="106"/>
      <c r="S3" s="106"/>
      <c r="T3" s="106"/>
      <c r="U3" s="106"/>
      <c r="V3" s="106"/>
      <c r="W3" s="107"/>
      <c r="X3" s="83"/>
    </row>
    <row r="4" spans="1:218" s="57" customFormat="1" ht="24" customHeight="1" x14ac:dyDescent="0.2">
      <c r="A4" s="791" t="str">
        <f>'Build Main'!A4</f>
        <v xml:space="preserve">Insert Current Phase (e.g. Applic. for Engineering, Engineering, Applic. for FFGA, Construction, Rev Ops) </v>
      </c>
      <c r="B4" s="581"/>
      <c r="C4" s="581"/>
      <c r="D4" s="607"/>
      <c r="E4" s="607"/>
      <c r="F4" s="607"/>
      <c r="G4" s="581"/>
      <c r="H4" s="581"/>
      <c r="I4" s="581"/>
      <c r="J4" s="1015"/>
      <c r="K4" s="1016"/>
      <c r="L4" s="1015"/>
      <c r="M4" s="1016"/>
      <c r="N4" s="582"/>
      <c r="O4" s="583"/>
      <c r="P4" s="119"/>
      <c r="Q4" s="106"/>
      <c r="R4" s="106"/>
      <c r="S4" s="106"/>
      <c r="T4" s="106"/>
      <c r="U4" s="106"/>
      <c r="V4" s="106"/>
      <c r="W4" s="107"/>
      <c r="X4" s="83"/>
    </row>
    <row r="5" spans="1:218" s="83" customFormat="1" ht="6" customHeight="1" x14ac:dyDescent="0.2">
      <c r="A5" s="123"/>
      <c r="B5" s="121"/>
      <c r="C5" s="121"/>
      <c r="D5" s="121"/>
      <c r="E5" s="121"/>
      <c r="F5" s="121"/>
      <c r="G5" s="120"/>
      <c r="H5" s="120"/>
      <c r="I5" s="120"/>
      <c r="J5" s="121"/>
      <c r="K5" s="122"/>
      <c r="L5" s="121"/>
      <c r="M5" s="122"/>
      <c r="N5" s="122"/>
      <c r="O5" s="122"/>
      <c r="P5" s="119"/>
      <c r="Q5" s="106"/>
      <c r="R5" s="106"/>
      <c r="S5" s="106"/>
      <c r="T5" s="106"/>
      <c r="U5" s="106"/>
      <c r="V5" s="106"/>
      <c r="W5" s="107"/>
    </row>
    <row r="6" spans="1:218" s="83" customFormat="1" ht="21.75" customHeight="1" x14ac:dyDescent="0.2">
      <c r="A6" s="1027"/>
      <c r="B6" s="1024" t="s">
        <v>224</v>
      </c>
      <c r="C6" s="1026"/>
      <c r="D6" s="1024" t="s">
        <v>223</v>
      </c>
      <c r="E6" s="1025"/>
      <c r="F6" s="1026"/>
      <c r="G6" s="124"/>
      <c r="H6" s="1005" t="s">
        <v>273</v>
      </c>
      <c r="I6" s="1006"/>
      <c r="J6" s="1006"/>
      <c r="K6" s="1006"/>
      <c r="L6" s="1007"/>
      <c r="M6" s="1008" t="s">
        <v>274</v>
      </c>
      <c r="N6" s="1009"/>
      <c r="O6" s="1010"/>
      <c r="P6" s="119"/>
      <c r="Q6" s="106"/>
      <c r="R6" s="106"/>
      <c r="S6" s="106"/>
      <c r="T6" s="106"/>
      <c r="U6" s="106"/>
      <c r="V6" s="106"/>
      <c r="W6" s="107"/>
    </row>
    <row r="7" spans="1:218" ht="15.75" customHeight="1" x14ac:dyDescent="0.2">
      <c r="A7" s="1027"/>
      <c r="B7" s="1022" t="s">
        <v>299</v>
      </c>
      <c r="C7" s="1028" t="s">
        <v>233</v>
      </c>
      <c r="D7" s="1022" t="s">
        <v>190</v>
      </c>
      <c r="E7" s="1022" t="s">
        <v>192</v>
      </c>
      <c r="F7" s="1022" t="s">
        <v>200</v>
      </c>
      <c r="G7" s="125"/>
      <c r="H7" s="1004" t="s">
        <v>199</v>
      </c>
      <c r="I7" s="1004" t="s">
        <v>275</v>
      </c>
      <c r="J7" s="1004" t="s">
        <v>72</v>
      </c>
      <c r="K7" s="1004" t="s">
        <v>72</v>
      </c>
      <c r="L7" s="1004" t="s">
        <v>72</v>
      </c>
      <c r="M7" s="1004" t="s">
        <v>276</v>
      </c>
      <c r="N7" s="1004" t="s">
        <v>72</v>
      </c>
      <c r="O7" s="1004" t="s">
        <v>72</v>
      </c>
      <c r="P7" s="85"/>
      <c r="Q7" s="59"/>
      <c r="R7" s="59"/>
      <c r="S7" s="59"/>
      <c r="T7" s="59"/>
      <c r="U7" s="59"/>
      <c r="V7" s="59"/>
      <c r="W7" s="59"/>
    </row>
    <row r="8" spans="1:218" s="72" customFormat="1" ht="86.25" customHeight="1" x14ac:dyDescent="0.2">
      <c r="A8" s="1027"/>
      <c r="B8" s="1023"/>
      <c r="C8" s="1029"/>
      <c r="D8" s="1023"/>
      <c r="E8" s="1023"/>
      <c r="F8" s="1023"/>
      <c r="G8" s="126"/>
      <c r="H8" s="1004"/>
      <c r="I8" s="1004"/>
      <c r="J8" s="1004"/>
      <c r="K8" s="1004"/>
      <c r="L8" s="1004"/>
      <c r="M8" s="1004"/>
      <c r="N8" s="1004"/>
      <c r="O8" s="1004"/>
      <c r="P8" s="86"/>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c r="EP8" s="71"/>
      <c r="EQ8" s="71"/>
      <c r="ER8" s="71"/>
      <c r="ES8" s="71"/>
      <c r="ET8" s="71"/>
      <c r="EU8" s="71"/>
      <c r="EV8" s="71"/>
      <c r="EW8" s="71"/>
      <c r="EX8" s="71"/>
      <c r="EY8" s="71"/>
      <c r="EZ8" s="71"/>
      <c r="FA8" s="71"/>
      <c r="FB8" s="71"/>
      <c r="FC8" s="71"/>
      <c r="FD8" s="71"/>
      <c r="FE8" s="71"/>
      <c r="FF8" s="71"/>
      <c r="FG8" s="71"/>
      <c r="FH8" s="71"/>
      <c r="FI8" s="71"/>
      <c r="FJ8" s="71"/>
      <c r="FK8" s="71"/>
      <c r="FL8" s="71"/>
      <c r="FM8" s="71"/>
      <c r="FN8" s="71"/>
      <c r="FO8" s="71"/>
      <c r="FP8" s="71"/>
      <c r="FQ8" s="71"/>
      <c r="FR8" s="71"/>
      <c r="FS8" s="71"/>
      <c r="FT8" s="71"/>
      <c r="FU8" s="71"/>
      <c r="FV8" s="71"/>
      <c r="FW8" s="71"/>
      <c r="FX8" s="71"/>
      <c r="FY8" s="71"/>
      <c r="FZ8" s="71"/>
      <c r="GA8" s="71"/>
      <c r="GB8" s="71"/>
      <c r="GC8" s="71"/>
      <c r="GD8" s="71"/>
      <c r="GE8" s="71"/>
      <c r="GF8" s="71"/>
      <c r="GG8" s="71"/>
      <c r="GH8" s="71"/>
      <c r="GI8" s="71"/>
      <c r="GJ8" s="71"/>
      <c r="GK8" s="71"/>
      <c r="GL8" s="71"/>
      <c r="GM8" s="71"/>
      <c r="GN8" s="71"/>
      <c r="GO8" s="71"/>
      <c r="GP8" s="71"/>
      <c r="GQ8" s="71"/>
      <c r="GR8" s="71"/>
      <c r="GS8" s="71"/>
      <c r="GT8" s="71"/>
      <c r="GU8" s="71"/>
      <c r="GV8" s="71"/>
      <c r="GW8" s="71"/>
      <c r="GX8" s="71"/>
      <c r="GY8" s="71"/>
      <c r="GZ8" s="71"/>
      <c r="HA8" s="71"/>
      <c r="HB8" s="71"/>
      <c r="HC8" s="71"/>
      <c r="HD8" s="71"/>
      <c r="HE8" s="71"/>
      <c r="HF8" s="71"/>
      <c r="HG8" s="71"/>
      <c r="HH8" s="71"/>
      <c r="HI8" s="71"/>
      <c r="HJ8" s="71"/>
    </row>
    <row r="9" spans="1:218" ht="17.25" customHeight="1" x14ac:dyDescent="0.2">
      <c r="A9" s="792" t="str">
        <f>Inflation!A8</f>
        <v>10 GUIDEWAY &amp; TRACK ELEMENTS (route miles)</v>
      </c>
      <c r="B9" s="793">
        <f>'Build Main'!O7</f>
        <v>0</v>
      </c>
      <c r="C9" s="794">
        <f t="shared" ref="C9:C18" si="0">SUM(D9:F9)</f>
        <v>0</v>
      </c>
      <c r="D9" s="793">
        <f>H9</f>
        <v>0</v>
      </c>
      <c r="E9" s="584">
        <f>SUM(I9:L9)</f>
        <v>0</v>
      </c>
      <c r="F9" s="584">
        <f>SUM(M9:O9)</f>
        <v>0</v>
      </c>
      <c r="G9" s="199"/>
      <c r="H9" s="200"/>
      <c r="I9" s="201"/>
      <c r="J9" s="201"/>
      <c r="K9" s="202"/>
      <c r="L9" s="202"/>
      <c r="M9" s="201"/>
      <c r="N9" s="202"/>
      <c r="O9" s="202"/>
      <c r="P9" s="87"/>
      <c r="Q9" s="211"/>
    </row>
    <row r="10" spans="1:218" ht="17.25" customHeight="1" x14ac:dyDescent="0.2">
      <c r="A10" s="792" t="str">
        <f>Inflation!A9</f>
        <v>20 STATIONS, STOPS, TERMINALS, INTERMODAL (number)</v>
      </c>
      <c r="B10" s="793">
        <f>'Build Main'!O21</f>
        <v>0</v>
      </c>
      <c r="C10" s="794">
        <f t="shared" si="0"/>
        <v>0</v>
      </c>
      <c r="D10" s="793">
        <f t="shared" ref="D10:D19" si="1">H10</f>
        <v>0</v>
      </c>
      <c r="E10" s="584">
        <f t="shared" ref="E10:E19" si="2">SUM(I10:L10)</f>
        <v>0</v>
      </c>
      <c r="F10" s="584">
        <f t="shared" ref="F10:F19" si="3">SUM(M10:O10)</f>
        <v>0</v>
      </c>
      <c r="G10" s="199"/>
      <c r="H10" s="200"/>
      <c r="I10" s="201"/>
      <c r="J10" s="201"/>
      <c r="K10" s="202"/>
      <c r="L10" s="202"/>
      <c r="M10" s="201"/>
      <c r="N10" s="202"/>
      <c r="O10" s="202"/>
      <c r="P10" s="87"/>
      <c r="Q10" s="211"/>
    </row>
    <row r="11" spans="1:218" ht="17.25" customHeight="1" x14ac:dyDescent="0.2">
      <c r="A11" s="795" t="str">
        <f>Inflation!A10</f>
        <v>30 SUPPORT FACILITIES: YARDS, SHOPS, ADMIN. BLDGS</v>
      </c>
      <c r="B11" s="793">
        <f>'Build Main'!O29</f>
        <v>0</v>
      </c>
      <c r="C11" s="794">
        <f t="shared" si="0"/>
        <v>0</v>
      </c>
      <c r="D11" s="793">
        <f t="shared" si="1"/>
        <v>0</v>
      </c>
      <c r="E11" s="584">
        <f t="shared" si="2"/>
        <v>0</v>
      </c>
      <c r="F11" s="584">
        <f t="shared" si="3"/>
        <v>0</v>
      </c>
      <c r="G11" s="199"/>
      <c r="H11" s="200"/>
      <c r="I11" s="201"/>
      <c r="J11" s="201"/>
      <c r="K11" s="202"/>
      <c r="L11" s="202"/>
      <c r="M11" s="201"/>
      <c r="N11" s="202"/>
      <c r="O11" s="202"/>
      <c r="P11" s="87"/>
      <c r="Q11" s="211"/>
    </row>
    <row r="12" spans="1:218" ht="17.25" customHeight="1" x14ac:dyDescent="0.2">
      <c r="A12" s="795" t="str">
        <f>Inflation!A11</f>
        <v>40 SITEWORK &amp; SPECIAL CONDITIONS</v>
      </c>
      <c r="B12" s="793">
        <f>'Build Main'!O35</f>
        <v>0</v>
      </c>
      <c r="C12" s="794">
        <f t="shared" si="0"/>
        <v>0</v>
      </c>
      <c r="D12" s="793">
        <f t="shared" si="1"/>
        <v>0</v>
      </c>
      <c r="E12" s="584">
        <f t="shared" si="2"/>
        <v>0</v>
      </c>
      <c r="F12" s="584">
        <f t="shared" si="3"/>
        <v>0</v>
      </c>
      <c r="G12" s="199"/>
      <c r="H12" s="200"/>
      <c r="I12" s="201"/>
      <c r="J12" s="201"/>
      <c r="K12" s="202"/>
      <c r="L12" s="202"/>
      <c r="M12" s="201"/>
      <c r="N12" s="202"/>
      <c r="O12" s="202"/>
      <c r="P12" s="87"/>
      <c r="Q12" s="211"/>
    </row>
    <row r="13" spans="1:218" ht="17.25" customHeight="1" x14ac:dyDescent="0.2">
      <c r="A13" s="795" t="str">
        <f>Inflation!A12</f>
        <v>50  SYSTEMS</v>
      </c>
      <c r="B13" s="793">
        <f>'Build Main'!O44</f>
        <v>0</v>
      </c>
      <c r="C13" s="794">
        <f t="shared" si="0"/>
        <v>0</v>
      </c>
      <c r="D13" s="793">
        <f t="shared" si="1"/>
        <v>0</v>
      </c>
      <c r="E13" s="584">
        <f t="shared" si="2"/>
        <v>0</v>
      </c>
      <c r="F13" s="584">
        <f t="shared" si="3"/>
        <v>0</v>
      </c>
      <c r="G13" s="199"/>
      <c r="H13" s="200"/>
      <c r="I13" s="201"/>
      <c r="J13" s="201"/>
      <c r="K13" s="202"/>
      <c r="L13" s="202"/>
      <c r="M13" s="201"/>
      <c r="N13" s="202"/>
      <c r="O13" s="202"/>
      <c r="P13" s="87"/>
      <c r="Q13" s="211"/>
    </row>
    <row r="14" spans="1:218" ht="17.25" customHeight="1" x14ac:dyDescent="0.2">
      <c r="A14" s="795" t="str">
        <f>Inflation!A13</f>
        <v>60 ROW, LAND, EXISTING IMPROVEMENTS</v>
      </c>
      <c r="B14" s="793">
        <f>'Build Main'!O53</f>
        <v>0</v>
      </c>
      <c r="C14" s="794">
        <f t="shared" si="0"/>
        <v>0</v>
      </c>
      <c r="D14" s="793">
        <f t="shared" si="1"/>
        <v>0</v>
      </c>
      <c r="E14" s="584">
        <f t="shared" si="2"/>
        <v>0</v>
      </c>
      <c r="F14" s="584">
        <f t="shared" si="3"/>
        <v>0</v>
      </c>
      <c r="G14" s="199"/>
      <c r="H14" s="200"/>
      <c r="I14" s="201"/>
      <c r="J14" s="201"/>
      <c r="K14" s="202"/>
      <c r="L14" s="202"/>
      <c r="M14" s="201"/>
      <c r="N14" s="202"/>
      <c r="O14" s="202"/>
      <c r="P14" s="87"/>
      <c r="Q14" s="211"/>
    </row>
    <row r="15" spans="1:218" ht="17.25" customHeight="1" x14ac:dyDescent="0.2">
      <c r="A15" s="796" t="str">
        <f>Inflation!A14</f>
        <v>70 VEHICLES (number)</v>
      </c>
      <c r="B15" s="797">
        <f>'Build Main'!O56</f>
        <v>0</v>
      </c>
      <c r="C15" s="794">
        <f t="shared" si="0"/>
        <v>0</v>
      </c>
      <c r="D15" s="793">
        <f t="shared" si="1"/>
        <v>0</v>
      </c>
      <c r="E15" s="584">
        <f t="shared" si="2"/>
        <v>0</v>
      </c>
      <c r="F15" s="584">
        <f t="shared" si="3"/>
        <v>0</v>
      </c>
      <c r="G15" s="203"/>
      <c r="H15" s="200"/>
      <c r="I15" s="201"/>
      <c r="J15" s="201"/>
      <c r="K15" s="202"/>
      <c r="L15" s="202"/>
      <c r="M15" s="201"/>
      <c r="N15" s="202"/>
      <c r="O15" s="202"/>
      <c r="P15" s="87"/>
      <c r="Q15" s="211"/>
    </row>
    <row r="16" spans="1:218" ht="17.25" customHeight="1" x14ac:dyDescent="0.2">
      <c r="A16" s="792" t="str">
        <f>Inflation!A15</f>
        <v>80 PROFESSIONAL SERVICES (applies to Cats. 10-50)</v>
      </c>
      <c r="B16" s="585">
        <f>'Build Main'!O64</f>
        <v>0</v>
      </c>
      <c r="C16" s="794">
        <f t="shared" si="0"/>
        <v>0</v>
      </c>
      <c r="D16" s="793">
        <f t="shared" si="1"/>
        <v>0</v>
      </c>
      <c r="E16" s="584">
        <f t="shared" si="2"/>
        <v>0</v>
      </c>
      <c r="F16" s="584">
        <f t="shared" si="3"/>
        <v>0</v>
      </c>
      <c r="G16" s="199"/>
      <c r="H16" s="200"/>
      <c r="I16" s="201"/>
      <c r="J16" s="201"/>
      <c r="K16" s="202"/>
      <c r="L16" s="202"/>
      <c r="M16" s="201"/>
      <c r="N16" s="202"/>
      <c r="O16" s="202"/>
      <c r="P16" s="87"/>
      <c r="Q16" s="211"/>
    </row>
    <row r="17" spans="1:218" ht="17.25" customHeight="1" x14ac:dyDescent="0.2">
      <c r="A17" s="795" t="str">
        <f>Inflation!A16</f>
        <v>90 UNALLOCATED CONTINGENCY</v>
      </c>
      <c r="B17" s="793">
        <f>'Build Main'!O74</f>
        <v>0</v>
      </c>
      <c r="C17" s="794">
        <f t="shared" si="0"/>
        <v>0</v>
      </c>
      <c r="D17" s="793">
        <f t="shared" si="1"/>
        <v>0</v>
      </c>
      <c r="E17" s="584">
        <f t="shared" si="2"/>
        <v>0</v>
      </c>
      <c r="F17" s="584">
        <f t="shared" si="3"/>
        <v>0</v>
      </c>
      <c r="G17" s="199"/>
      <c r="H17" s="200"/>
      <c r="I17" s="201"/>
      <c r="J17" s="201"/>
      <c r="K17" s="202"/>
      <c r="L17" s="202"/>
      <c r="M17" s="201"/>
      <c r="N17" s="202"/>
      <c r="O17" s="202"/>
      <c r="P17" s="87"/>
      <c r="Q17" s="211"/>
      <c r="R17" s="26"/>
      <c r="S17" s="26"/>
    </row>
    <row r="18" spans="1:218" ht="17.25" customHeight="1" x14ac:dyDescent="0.2">
      <c r="A18" s="795" t="str">
        <f>Inflation!A17</f>
        <v>100  FINANCE CHARGES</v>
      </c>
      <c r="B18" s="793">
        <f>'Build Main'!O76</f>
        <v>0</v>
      </c>
      <c r="C18" s="794">
        <f t="shared" si="0"/>
        <v>0</v>
      </c>
      <c r="D18" s="793">
        <f t="shared" si="1"/>
        <v>0</v>
      </c>
      <c r="E18" s="584">
        <f t="shared" si="2"/>
        <v>0</v>
      </c>
      <c r="F18" s="584">
        <f t="shared" si="3"/>
        <v>0</v>
      </c>
      <c r="G18" s="199"/>
      <c r="H18" s="200"/>
      <c r="I18" s="201"/>
      <c r="J18" s="201"/>
      <c r="K18" s="202"/>
      <c r="L18" s="202"/>
      <c r="M18" s="201"/>
      <c r="N18" s="202"/>
      <c r="O18" s="202"/>
      <c r="P18" s="87"/>
      <c r="Q18" s="211"/>
    </row>
    <row r="19" spans="1:218" s="35" customFormat="1" ht="17.25" customHeight="1" x14ac:dyDescent="0.2">
      <c r="A19" s="798" t="str">
        <f>'Build Main'!A77</f>
        <v>Total Project Cost (10 - 100)</v>
      </c>
      <c r="B19" s="793">
        <f>'Build Main'!O77</f>
        <v>0</v>
      </c>
      <c r="C19" s="794">
        <f>SUM(D19:F19)</f>
        <v>0</v>
      </c>
      <c r="D19" s="793">
        <f t="shared" si="1"/>
        <v>0</v>
      </c>
      <c r="E19" s="584">
        <f t="shared" si="2"/>
        <v>0</v>
      </c>
      <c r="F19" s="584">
        <f t="shared" si="3"/>
        <v>0</v>
      </c>
      <c r="G19" s="204"/>
      <c r="H19" s="585">
        <f t="shared" ref="H19:O19" si="4">SUM(H9:H18)</f>
        <v>0</v>
      </c>
      <c r="I19" s="585">
        <f>SUM(I9:I18)</f>
        <v>0</v>
      </c>
      <c r="J19" s="585">
        <f>SUM(J9:J18)</f>
        <v>0</v>
      </c>
      <c r="K19" s="585">
        <f>SUM(K9:K18)</f>
        <v>0</v>
      </c>
      <c r="L19" s="585">
        <f t="shared" si="4"/>
        <v>0</v>
      </c>
      <c r="M19" s="585">
        <f t="shared" si="4"/>
        <v>0</v>
      </c>
      <c r="N19" s="585">
        <f t="shared" si="4"/>
        <v>0</v>
      </c>
      <c r="O19" s="585">
        <f t="shared" si="4"/>
        <v>0</v>
      </c>
      <c r="P19" s="129"/>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c r="DL19" s="57"/>
      <c r="DM19" s="57"/>
      <c r="DN19" s="57"/>
      <c r="DO19" s="57"/>
      <c r="DP19" s="57"/>
      <c r="DQ19" s="57"/>
      <c r="DR19" s="57"/>
      <c r="DS19" s="57"/>
      <c r="DT19" s="57"/>
      <c r="DU19" s="57"/>
      <c r="DV19" s="57"/>
      <c r="DW19" s="57"/>
      <c r="DX19" s="57"/>
      <c r="DY19" s="57"/>
      <c r="DZ19" s="57"/>
      <c r="EA19" s="57"/>
      <c r="EB19" s="57"/>
      <c r="EC19" s="57"/>
      <c r="ED19" s="57"/>
      <c r="EE19" s="57"/>
      <c r="EF19" s="57"/>
      <c r="EG19" s="57"/>
      <c r="EH19" s="57"/>
      <c r="EI19" s="57"/>
      <c r="EJ19" s="57"/>
      <c r="EK19" s="57"/>
      <c r="EL19" s="57"/>
      <c r="EM19" s="57"/>
      <c r="EN19" s="57"/>
      <c r="EO19" s="57"/>
      <c r="EP19" s="57"/>
      <c r="EQ19" s="57"/>
      <c r="ER19" s="57"/>
      <c r="ES19" s="57"/>
      <c r="ET19" s="57"/>
      <c r="EU19" s="57"/>
      <c r="EV19" s="57"/>
      <c r="EW19" s="57"/>
      <c r="EX19" s="57"/>
      <c r="EY19" s="57"/>
      <c r="EZ19" s="57"/>
      <c r="FA19" s="57"/>
      <c r="FB19" s="57"/>
      <c r="FC19" s="57"/>
      <c r="FD19" s="57"/>
      <c r="FE19" s="57"/>
      <c r="FF19" s="57"/>
      <c r="FG19" s="57"/>
      <c r="FH19" s="57"/>
      <c r="FI19" s="57"/>
      <c r="FJ19" s="57"/>
      <c r="FK19" s="57"/>
      <c r="FL19" s="57"/>
      <c r="FM19" s="57"/>
      <c r="FN19" s="57"/>
      <c r="FO19" s="57"/>
      <c r="FP19" s="57"/>
      <c r="FQ19" s="57"/>
      <c r="FR19" s="57"/>
      <c r="FS19" s="57"/>
      <c r="FT19" s="57"/>
      <c r="FU19" s="57"/>
      <c r="FV19" s="57"/>
      <c r="FW19" s="57"/>
      <c r="FX19" s="57"/>
      <c r="FY19" s="57"/>
      <c r="FZ19" s="57"/>
      <c r="GA19" s="57"/>
      <c r="GB19" s="57"/>
      <c r="GC19" s="57"/>
      <c r="GD19" s="57"/>
      <c r="GE19" s="57"/>
      <c r="GF19" s="57"/>
      <c r="GG19" s="57"/>
      <c r="GH19" s="57"/>
      <c r="GI19" s="57"/>
      <c r="GJ19" s="57"/>
      <c r="GK19" s="57"/>
      <c r="GL19" s="57"/>
      <c r="GM19" s="57"/>
      <c r="GN19" s="57"/>
      <c r="GO19" s="57"/>
      <c r="GP19" s="57"/>
      <c r="GQ19" s="57"/>
      <c r="GR19" s="57"/>
      <c r="GS19" s="57"/>
      <c r="GT19" s="57"/>
      <c r="GU19" s="57"/>
      <c r="GV19" s="57"/>
      <c r="GW19" s="57"/>
      <c r="GX19" s="57"/>
      <c r="GY19" s="57"/>
      <c r="GZ19" s="57"/>
      <c r="HA19" s="57"/>
      <c r="HB19" s="57"/>
      <c r="HC19" s="57"/>
      <c r="HD19" s="57"/>
      <c r="HE19" s="57"/>
      <c r="HF19" s="57"/>
      <c r="HG19" s="57"/>
      <c r="HH19" s="57"/>
      <c r="HI19" s="57"/>
      <c r="HJ19" s="57"/>
    </row>
    <row r="20" spans="1:218" ht="17.25" customHeight="1" x14ac:dyDescent="0.2">
      <c r="A20" s="648" t="s">
        <v>66</v>
      </c>
      <c r="B20" s="799">
        <v>1</v>
      </c>
      <c r="C20" s="800"/>
      <c r="D20" s="801" t="e">
        <f>SUM(D19/$B$19)</f>
        <v>#DIV/0!</v>
      </c>
      <c r="E20" s="801" t="e">
        <f>SUM(E19/$B$19)</f>
        <v>#DIV/0!</v>
      </c>
      <c r="F20" s="801" t="e">
        <f>SUM(F19/$B$19)</f>
        <v>#DIV/0!</v>
      </c>
      <c r="G20" s="127"/>
      <c r="H20" s="586" t="e">
        <f t="shared" ref="H20:O20" si="5">SUM(H19/$B$19)</f>
        <v>#DIV/0!</v>
      </c>
      <c r="I20" s="586" t="e">
        <f t="shared" si="5"/>
        <v>#DIV/0!</v>
      </c>
      <c r="J20" s="586" t="e">
        <f t="shared" si="5"/>
        <v>#DIV/0!</v>
      </c>
      <c r="K20" s="586" t="e">
        <f t="shared" si="5"/>
        <v>#DIV/0!</v>
      </c>
      <c r="L20" s="586" t="e">
        <f t="shared" si="5"/>
        <v>#DIV/0!</v>
      </c>
      <c r="M20" s="586" t="e">
        <f t="shared" si="5"/>
        <v>#DIV/0!</v>
      </c>
      <c r="N20" s="586" t="e">
        <f t="shared" si="5"/>
        <v>#DIV/0!</v>
      </c>
      <c r="O20" s="586" t="e">
        <f t="shared" si="5"/>
        <v>#DIV/0!</v>
      </c>
      <c r="P20" s="87"/>
    </row>
    <row r="21" spans="1:218" s="35" customFormat="1" ht="15.75" customHeight="1" x14ac:dyDescent="0.2">
      <c r="A21" s="802"/>
      <c r="B21" s="599"/>
      <c r="C21" s="599"/>
      <c r="D21" s="801" t="e">
        <f>D20</f>
        <v>#DIV/0!</v>
      </c>
      <c r="E21" s="1017" t="e">
        <f>SUM(E20,F20)</f>
        <v>#DIV/0!</v>
      </c>
      <c r="F21" s="1018"/>
      <c r="G21" s="30"/>
      <c r="H21" s="587"/>
      <c r="I21" s="443"/>
      <c r="J21" s="443"/>
      <c r="K21" s="443"/>
      <c r="L21" s="443"/>
      <c r="M21" s="443"/>
      <c r="N21" s="443"/>
      <c r="O21" s="443"/>
      <c r="P21" s="129"/>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c r="BY21" s="57"/>
      <c r="BZ21" s="57"/>
      <c r="CA21" s="57"/>
      <c r="CB21" s="57"/>
      <c r="CC21" s="57"/>
      <c r="CD21" s="57"/>
      <c r="CE21" s="57"/>
      <c r="CF21" s="57"/>
      <c r="CG21" s="57"/>
      <c r="CH21" s="57"/>
      <c r="CI21" s="57"/>
      <c r="CJ21" s="57"/>
      <c r="CK21" s="57"/>
      <c r="CL21" s="57"/>
      <c r="CM21" s="57"/>
      <c r="CN21" s="57"/>
      <c r="CO21" s="57"/>
      <c r="CP21" s="57"/>
      <c r="CQ21" s="57"/>
      <c r="CR21" s="57"/>
      <c r="CS21" s="57"/>
      <c r="CT21" s="57"/>
      <c r="CU21" s="57"/>
      <c r="CV21" s="57"/>
      <c r="CW21" s="57"/>
      <c r="CX21" s="57"/>
      <c r="CY21" s="57"/>
      <c r="CZ21" s="57"/>
      <c r="DA21" s="57"/>
      <c r="DB21" s="57"/>
      <c r="DC21" s="57"/>
      <c r="DD21" s="57"/>
      <c r="DE21" s="57"/>
      <c r="DF21" s="57"/>
      <c r="DG21" s="57"/>
      <c r="DH21" s="57"/>
      <c r="DI21" s="57"/>
      <c r="DJ21" s="57"/>
      <c r="DK21" s="57"/>
      <c r="DL21" s="57"/>
      <c r="DM21" s="57"/>
      <c r="DN21" s="57"/>
      <c r="DO21" s="57"/>
      <c r="DP21" s="57"/>
      <c r="DQ21" s="57"/>
      <c r="DR21" s="57"/>
      <c r="DS21" s="57"/>
      <c r="DT21" s="57"/>
      <c r="DU21" s="57"/>
      <c r="DV21" s="57"/>
      <c r="DW21" s="57"/>
      <c r="DX21" s="57"/>
      <c r="DY21" s="57"/>
      <c r="DZ21" s="57"/>
      <c r="EA21" s="57"/>
      <c r="EB21" s="57"/>
      <c r="EC21" s="57"/>
      <c r="ED21" s="57"/>
      <c r="EE21" s="57"/>
      <c r="EF21" s="57"/>
      <c r="EG21" s="57"/>
      <c r="EH21" s="57"/>
      <c r="EI21" s="57"/>
      <c r="EJ21" s="57"/>
      <c r="EK21" s="57"/>
      <c r="EL21" s="57"/>
      <c r="EM21" s="57"/>
      <c r="EN21" s="57"/>
      <c r="EO21" s="57"/>
      <c r="EP21" s="57"/>
      <c r="EQ21" s="57"/>
      <c r="ER21" s="57"/>
      <c r="ES21" s="57"/>
      <c r="ET21" s="57"/>
      <c r="EU21" s="57"/>
      <c r="EV21" s="57"/>
      <c r="EW21" s="57"/>
      <c r="EX21" s="57"/>
      <c r="EY21" s="57"/>
      <c r="EZ21" s="57"/>
      <c r="FA21" s="57"/>
      <c r="FB21" s="57"/>
      <c r="FC21" s="57"/>
      <c r="FD21" s="57"/>
      <c r="FE21" s="57"/>
      <c r="FF21" s="57"/>
      <c r="FG21" s="57"/>
      <c r="FH21" s="57"/>
      <c r="FI21" s="57"/>
      <c r="FJ21" s="57"/>
      <c r="FK21" s="57"/>
      <c r="FL21" s="57"/>
      <c r="FM21" s="57"/>
      <c r="FN21" s="57"/>
      <c r="FO21" s="57"/>
      <c r="FP21" s="57"/>
      <c r="FQ21" s="57"/>
      <c r="FR21" s="57"/>
      <c r="FS21" s="57"/>
      <c r="FT21" s="57"/>
      <c r="FU21" s="57"/>
      <c r="FV21" s="57"/>
      <c r="FW21" s="57"/>
      <c r="FX21" s="57"/>
      <c r="FY21" s="57"/>
      <c r="FZ21" s="57"/>
      <c r="GA21" s="57"/>
      <c r="GB21" s="57"/>
      <c r="GC21" s="57"/>
      <c r="GD21" s="57"/>
      <c r="GE21" s="57"/>
      <c r="GF21" s="57"/>
      <c r="GG21" s="57"/>
      <c r="GH21" s="57"/>
      <c r="GI21" s="57"/>
      <c r="GJ21" s="57"/>
      <c r="GK21" s="57"/>
      <c r="GL21" s="57"/>
      <c r="GM21" s="57"/>
      <c r="GN21" s="57"/>
      <c r="GO21" s="57"/>
      <c r="GP21" s="57"/>
      <c r="GQ21" s="57"/>
      <c r="GR21" s="57"/>
      <c r="GS21" s="57"/>
      <c r="GT21" s="57"/>
      <c r="GU21" s="57"/>
      <c r="GV21" s="57"/>
      <c r="GW21" s="57"/>
      <c r="GX21" s="57"/>
      <c r="GY21" s="57"/>
      <c r="GZ21" s="57"/>
      <c r="HA21" s="57"/>
      <c r="HB21" s="57"/>
      <c r="HC21" s="57"/>
      <c r="HD21" s="57"/>
      <c r="HE21" s="57"/>
      <c r="HF21" s="57"/>
      <c r="HG21" s="57"/>
      <c r="HH21" s="57"/>
      <c r="HI21" s="57"/>
      <c r="HJ21" s="57"/>
    </row>
    <row r="22" spans="1:218" ht="15.75" customHeight="1" x14ac:dyDescent="0.2">
      <c r="A22" s="588"/>
      <c r="B22" s="589"/>
      <c r="C22" s="589"/>
      <c r="D22" s="1019" t="e">
        <f>SUM(D21:F21)</f>
        <v>#DIV/0!</v>
      </c>
      <c r="E22" s="1020"/>
      <c r="F22" s="1021"/>
      <c r="G22" s="128"/>
      <c r="H22" s="588"/>
      <c r="I22" s="589"/>
      <c r="J22" s="589"/>
      <c r="K22" s="589"/>
      <c r="L22" s="589"/>
      <c r="M22" s="589"/>
      <c r="N22" s="589"/>
      <c r="O22" s="589"/>
      <c r="P22" s="87"/>
    </row>
    <row r="24" spans="1:218" x14ac:dyDescent="0.2">
      <c r="I24" s="112"/>
      <c r="K24" s="108"/>
      <c r="L24" s="205"/>
      <c r="M24" s="205"/>
    </row>
    <row r="25" spans="1:218" x14ac:dyDescent="0.2">
      <c r="I25" s="112"/>
      <c r="L25" s="205"/>
      <c r="M25" s="205"/>
    </row>
    <row r="26" spans="1:218" x14ac:dyDescent="0.2">
      <c r="L26" s="205"/>
      <c r="M26" s="205"/>
    </row>
    <row r="27" spans="1:218" x14ac:dyDescent="0.2">
      <c r="L27" s="205"/>
      <c r="M27" s="205"/>
    </row>
    <row r="28" spans="1:218" x14ac:dyDescent="0.2">
      <c r="L28" s="205"/>
      <c r="M28" s="205"/>
    </row>
    <row r="29" spans="1:218" x14ac:dyDescent="0.2">
      <c r="B29" s="173"/>
      <c r="C29" s="173"/>
      <c r="D29" s="173"/>
      <c r="L29" s="205"/>
      <c r="M29" s="205"/>
    </row>
    <row r="30" spans="1:218" x14ac:dyDescent="0.2">
      <c r="B30" s="173"/>
      <c r="C30" s="173"/>
      <c r="D30" s="173"/>
      <c r="L30" s="205"/>
      <c r="M30" s="205"/>
    </row>
    <row r="31" spans="1:218" x14ac:dyDescent="0.2">
      <c r="B31" s="173"/>
      <c r="C31" s="173"/>
      <c r="D31" s="173"/>
      <c r="L31" s="205"/>
      <c r="M31" s="205"/>
    </row>
    <row r="32" spans="1:218" x14ac:dyDescent="0.2">
      <c r="B32" s="173"/>
      <c r="C32" s="173"/>
      <c r="D32" s="173"/>
      <c r="L32" s="205"/>
      <c r="M32" s="205"/>
    </row>
    <row r="33" spans="2:13" x14ac:dyDescent="0.2">
      <c r="B33" s="173"/>
      <c r="C33" s="173"/>
      <c r="D33" s="173"/>
      <c r="L33" s="205"/>
      <c r="M33" s="205"/>
    </row>
    <row r="34" spans="2:13" x14ac:dyDescent="0.2">
      <c r="B34" s="173"/>
      <c r="C34" s="173"/>
      <c r="D34" s="173"/>
      <c r="L34" s="205"/>
      <c r="M34" s="205"/>
    </row>
    <row r="35" spans="2:13" x14ac:dyDescent="0.2">
      <c r="B35" s="173"/>
      <c r="C35" s="173"/>
      <c r="D35" s="173"/>
      <c r="L35" s="205"/>
      <c r="M35" s="205"/>
    </row>
    <row r="36" spans="2:13" x14ac:dyDescent="0.2">
      <c r="B36" s="173"/>
      <c r="C36" s="173"/>
      <c r="D36" s="173"/>
      <c r="L36" s="205"/>
      <c r="M36" s="205"/>
    </row>
    <row r="37" spans="2:13" x14ac:dyDescent="0.2">
      <c r="B37" s="173"/>
      <c r="C37" s="173"/>
      <c r="D37" s="173"/>
      <c r="L37" s="205"/>
      <c r="M37" s="205"/>
    </row>
    <row r="38" spans="2:13" x14ac:dyDescent="0.2">
      <c r="B38" s="173"/>
      <c r="C38" s="173"/>
      <c r="D38" s="173"/>
      <c r="L38" s="205"/>
      <c r="M38" s="205"/>
    </row>
    <row r="39" spans="2:13" x14ac:dyDescent="0.2">
      <c r="B39" s="173"/>
      <c r="C39" s="173"/>
      <c r="D39" s="173"/>
      <c r="M39" s="205"/>
    </row>
  </sheetData>
  <sheetProtection password="99EA" sheet="1" formatCells="0" formatColumns="0" formatRows="0" insertColumns="0" insertRows="0" insertHyperlinks="0" deleteColumns="0" deleteRows="0" sort="0" autoFilter="0" pivotTables="0"/>
  <protectedRanges>
    <protectedRange sqref="H7:O18" name="Range1"/>
  </protectedRanges>
  <mergeCells count="26">
    <mergeCell ref="E21:F21"/>
    <mergeCell ref="D22:F22"/>
    <mergeCell ref="F7:F8"/>
    <mergeCell ref="D6:F6"/>
    <mergeCell ref="A6:A8"/>
    <mergeCell ref="B6:C6"/>
    <mergeCell ref="B7:B8"/>
    <mergeCell ref="C7:C8"/>
    <mergeCell ref="D7:D8"/>
    <mergeCell ref="E7:E8"/>
    <mergeCell ref="L2:M2"/>
    <mergeCell ref="L3:M3"/>
    <mergeCell ref="L4:M4"/>
    <mergeCell ref="J2:K2"/>
    <mergeCell ref="J3:K3"/>
    <mergeCell ref="J4:K4"/>
    <mergeCell ref="N7:N8"/>
    <mergeCell ref="O7:O8"/>
    <mergeCell ref="H6:L6"/>
    <mergeCell ref="M6:O6"/>
    <mergeCell ref="H7:H8"/>
    <mergeCell ref="I7:I8"/>
    <mergeCell ref="J7:J8"/>
    <mergeCell ref="K7:K8"/>
    <mergeCell ref="L7:L8"/>
    <mergeCell ref="M7:M8"/>
  </mergeCells>
  <phoneticPr fontId="0" type="noConversion"/>
  <pageMargins left="0.61" right="0.4" top="0.98" bottom="1" header="0.32" footer="0.5"/>
  <pageSetup scale="70" orientation="landscape" r:id="rId1"/>
  <headerFooter alignWithMargins="0">
    <oddHeader>&amp;C&amp;"Calibri"&amp;7&amp;K000000Client Confidential&amp;1#</oddHeader>
  </headerFooter>
  <ignoredErrors>
    <ignoredError sqref="A20:G20 C9 F20 E20 N1 A2:A4 D22 D20 A21:D21 E21 F21 H19 A20:C20 A9:A14 D9:D18 A19 F9:F19 A16:A17 A15 A18 J19:O19" unlockedFormula="1"/>
    <ignoredError sqref="D19" formula="1" unlockedFormula="1"/>
    <ignoredError sqref="E9:E19" formulaRange="1" unlockedFormula="1"/>
  </ignoredError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HH19"/>
  <sheetViews>
    <sheetView zoomScale="75" zoomScaleNormal="75" workbookViewId="0">
      <selection activeCell="M32" sqref="M32"/>
    </sheetView>
  </sheetViews>
  <sheetFormatPr defaultColWidth="9.140625" defaultRowHeight="12.75" x14ac:dyDescent="0.2"/>
  <cols>
    <col min="1" max="1" width="12.42578125" style="26" customWidth="1"/>
    <col min="2" max="2" width="41.7109375" style="26" customWidth="1"/>
    <col min="3" max="3" width="15.140625" style="26" customWidth="1"/>
    <col min="4" max="4" width="14.5703125" style="26" customWidth="1"/>
    <col min="5" max="19" width="10.42578125" style="26" customWidth="1"/>
    <col min="20" max="20" width="11.42578125" style="27" customWidth="1"/>
    <col min="21" max="21" width="10.42578125" style="26" customWidth="1"/>
    <col min="22" max="25" width="11.42578125" style="27" customWidth="1"/>
    <col min="26" max="26" width="10.42578125" style="26" customWidth="1"/>
    <col min="27" max="29" width="11.42578125" style="27" customWidth="1"/>
    <col min="30" max="32" width="9.140625" style="27"/>
    <col min="33" max="33" width="10.85546875" style="27" customWidth="1"/>
    <col min="34" max="34" width="10.7109375" style="27" customWidth="1"/>
    <col min="35" max="35" width="11.42578125" style="27" customWidth="1"/>
    <col min="36" max="36" width="10.42578125" style="27" customWidth="1"/>
    <col min="37" max="37" width="10.85546875" style="27" customWidth="1"/>
    <col min="38" max="38" width="12.28515625" style="27" customWidth="1"/>
    <col min="39" max="40" width="10.42578125" style="27" customWidth="1"/>
    <col min="41" max="216" width="9.140625" style="27"/>
    <col min="217" max="16384" width="9.140625" style="26"/>
  </cols>
  <sheetData>
    <row r="1" spans="1:216" s="103" customFormat="1" ht="24" customHeight="1" x14ac:dyDescent="0.2">
      <c r="A1" s="345" t="s">
        <v>194</v>
      </c>
      <c r="B1" s="571"/>
      <c r="C1" s="571"/>
      <c r="D1" s="570"/>
      <c r="E1" s="591"/>
      <c r="F1" s="591" t="str">
        <f>'SCC List'!A2</f>
        <v>(Rev. 26, January, 2025)</v>
      </c>
      <c r="G1" s="592"/>
      <c r="H1" s="257"/>
      <c r="I1" s="257"/>
      <c r="J1" s="257"/>
      <c r="K1" s="257"/>
      <c r="L1" s="257"/>
      <c r="M1" s="258"/>
      <c r="N1" s="256"/>
      <c r="O1" s="258"/>
      <c r="P1" s="257"/>
      <c r="Q1" s="257"/>
      <c r="R1" s="258"/>
      <c r="S1" s="256"/>
      <c r="T1" s="259"/>
      <c r="U1" s="256"/>
      <c r="V1" s="259"/>
      <c r="W1" s="259"/>
      <c r="X1" s="259"/>
      <c r="Y1" s="259"/>
      <c r="Z1" s="256"/>
      <c r="AA1" s="259"/>
      <c r="AB1" s="259"/>
      <c r="AC1" s="256"/>
      <c r="AD1" s="259"/>
      <c r="AE1" s="259"/>
      <c r="AF1" s="259"/>
      <c r="AG1" s="259"/>
      <c r="AH1" s="259"/>
    </row>
    <row r="2" spans="1:216" s="57" customFormat="1" ht="24" customHeight="1" x14ac:dyDescent="0.2">
      <c r="A2" s="593" t="str">
        <f>'Build Main'!A2</f>
        <v xml:space="preserve">Insert Project Sponsor's Name here </v>
      </c>
      <c r="B2" s="430"/>
      <c r="C2" s="430"/>
      <c r="D2" s="575"/>
      <c r="E2" s="915" t="s">
        <v>56</v>
      </c>
      <c r="F2" s="915"/>
      <c r="G2" s="417">
        <f ca="1">TodayDate</f>
        <v>45671.655153935186</v>
      </c>
      <c r="H2" s="260"/>
      <c r="I2" s="260"/>
      <c r="J2" s="260"/>
      <c r="K2" s="260"/>
      <c r="L2" s="260"/>
      <c r="M2" s="260"/>
      <c r="N2" s="231"/>
      <c r="O2" s="232"/>
      <c r="P2" s="260"/>
      <c r="Q2" s="260"/>
      <c r="R2" s="260"/>
      <c r="S2" s="231"/>
      <c r="T2" s="232"/>
      <c r="U2" s="231"/>
      <c r="V2" s="232"/>
      <c r="W2" s="261"/>
      <c r="X2" s="232"/>
      <c r="Y2" s="232"/>
      <c r="Z2" s="231"/>
      <c r="AA2" s="232"/>
      <c r="AB2" s="261"/>
      <c r="AC2" s="231"/>
      <c r="AD2" s="232"/>
      <c r="AE2" s="232"/>
      <c r="AF2" s="232"/>
      <c r="AG2" s="232"/>
      <c r="AH2" s="232"/>
    </row>
    <row r="3" spans="1:216" s="57" customFormat="1" ht="24" customHeight="1" x14ac:dyDescent="0.2">
      <c r="A3" s="593" t="str">
        <f>'Build Main'!A3</f>
        <v>Insert Project Name and Location</v>
      </c>
      <c r="B3" s="430"/>
      <c r="C3" s="430"/>
      <c r="D3" s="418"/>
      <c r="E3" s="594"/>
      <c r="F3" s="594"/>
      <c r="G3" s="594"/>
      <c r="H3" s="260"/>
      <c r="I3" s="260"/>
      <c r="J3" s="260"/>
      <c r="K3" s="260"/>
      <c r="L3" s="260"/>
      <c r="M3" s="260"/>
      <c r="N3" s="231"/>
      <c r="O3" s="231"/>
      <c r="P3" s="260"/>
      <c r="Q3" s="260"/>
      <c r="R3" s="260"/>
      <c r="S3" s="231"/>
      <c r="T3" s="231"/>
      <c r="U3" s="231"/>
      <c r="V3" s="231"/>
      <c r="W3" s="231"/>
      <c r="X3" s="231"/>
      <c r="Y3" s="231"/>
      <c r="Z3" s="231"/>
      <c r="AA3" s="231"/>
      <c r="AB3" s="231"/>
      <c r="AC3" s="231"/>
      <c r="AD3" s="231"/>
      <c r="AE3" s="231"/>
      <c r="AF3" s="231"/>
      <c r="AG3" s="231"/>
      <c r="AH3" s="231"/>
    </row>
    <row r="4" spans="1:216" s="57" customFormat="1" ht="24" customHeight="1" x14ac:dyDescent="0.2">
      <c r="A4" s="595" t="str">
        <f>'Build Main'!A4</f>
        <v xml:space="preserve">Insert Current Phase (e.g. Applic. for Engineering, Engineering, Applic. for FFGA, Construction, Rev Ops) </v>
      </c>
      <c r="B4" s="484"/>
      <c r="C4" s="484"/>
      <c r="D4" s="580"/>
      <c r="E4" s="596"/>
      <c r="F4" s="596"/>
      <c r="G4" s="596"/>
      <c r="H4" s="168"/>
      <c r="I4" s="168"/>
      <c r="J4" s="168"/>
      <c r="K4" s="168"/>
      <c r="L4" s="168"/>
      <c r="M4" s="168"/>
      <c r="N4" s="169"/>
      <c r="O4" s="169"/>
      <c r="P4" s="168"/>
      <c r="Q4" s="168"/>
      <c r="R4" s="168"/>
      <c r="S4" s="169"/>
      <c r="T4" s="169"/>
      <c r="U4" s="169"/>
      <c r="V4" s="169"/>
      <c r="W4" s="169"/>
      <c r="X4" s="169"/>
      <c r="Y4" s="169"/>
      <c r="Z4" s="169"/>
      <c r="AA4" s="169"/>
      <c r="AB4" s="169"/>
      <c r="AC4" s="169"/>
      <c r="AD4" s="169"/>
      <c r="AE4" s="169"/>
      <c r="AF4" s="169"/>
      <c r="AG4" s="169"/>
      <c r="AH4" s="169"/>
    </row>
    <row r="5" spans="1:216" s="83" customFormat="1" ht="6" customHeight="1" x14ac:dyDescent="0.2">
      <c r="A5" s="165"/>
      <c r="B5" s="166"/>
      <c r="C5" s="166"/>
      <c r="D5" s="167"/>
      <c r="E5" s="168"/>
      <c r="F5" s="168"/>
      <c r="G5" s="168"/>
      <c r="H5" s="168"/>
      <c r="I5" s="168"/>
      <c r="J5" s="168"/>
      <c r="K5" s="168"/>
      <c r="L5" s="168"/>
      <c r="M5" s="168"/>
      <c r="N5" s="169"/>
      <c r="O5" s="169"/>
      <c r="P5" s="168"/>
      <c r="Q5" s="168"/>
      <c r="R5" s="168"/>
      <c r="S5" s="169"/>
      <c r="T5" s="169"/>
      <c r="U5" s="169"/>
      <c r="V5" s="169"/>
      <c r="W5" s="169"/>
      <c r="X5" s="170"/>
      <c r="Y5" s="169"/>
      <c r="Z5" s="169"/>
      <c r="AA5" s="169"/>
      <c r="AB5" s="169"/>
      <c r="AC5" s="169"/>
      <c r="AD5" s="169"/>
      <c r="AE5" s="169"/>
      <c r="AF5" s="169"/>
      <c r="AG5" s="169"/>
      <c r="AH5" s="169"/>
      <c r="AI5" s="777"/>
      <c r="AJ5" s="777"/>
      <c r="AK5" s="777"/>
      <c r="AL5" s="777"/>
      <c r="AM5" s="777"/>
      <c r="AN5" s="777"/>
    </row>
    <row r="6" spans="1:216" s="35" customFormat="1" ht="31.5" customHeight="1" thickBot="1" x14ac:dyDescent="0.25">
      <c r="A6" s="1032"/>
      <c r="B6" s="1033"/>
      <c r="C6" s="828" t="s">
        <v>267</v>
      </c>
      <c r="D6" s="755"/>
      <c r="E6" s="752">
        <v>2012</v>
      </c>
      <c r="F6" s="752">
        <f>E6+1</f>
        <v>2013</v>
      </c>
      <c r="G6" s="752">
        <f t="shared" ref="G6:AH6" si="0">F6+1</f>
        <v>2014</v>
      </c>
      <c r="H6" s="752">
        <f t="shared" si="0"/>
        <v>2015</v>
      </c>
      <c r="I6" s="752">
        <f t="shared" si="0"/>
        <v>2016</v>
      </c>
      <c r="J6" s="752">
        <f t="shared" si="0"/>
        <v>2017</v>
      </c>
      <c r="K6" s="752">
        <f t="shared" si="0"/>
        <v>2018</v>
      </c>
      <c r="L6" s="752">
        <f t="shared" si="0"/>
        <v>2019</v>
      </c>
      <c r="M6" s="752">
        <f t="shared" si="0"/>
        <v>2020</v>
      </c>
      <c r="N6" s="752">
        <f t="shared" si="0"/>
        <v>2021</v>
      </c>
      <c r="O6" s="752">
        <f t="shared" si="0"/>
        <v>2022</v>
      </c>
      <c r="P6" s="752">
        <f t="shared" si="0"/>
        <v>2023</v>
      </c>
      <c r="Q6" s="752">
        <f t="shared" si="0"/>
        <v>2024</v>
      </c>
      <c r="R6" s="752">
        <f t="shared" si="0"/>
        <v>2025</v>
      </c>
      <c r="S6" s="752">
        <f t="shared" si="0"/>
        <v>2026</v>
      </c>
      <c r="T6" s="752">
        <f t="shared" si="0"/>
        <v>2027</v>
      </c>
      <c r="U6" s="752">
        <f t="shared" si="0"/>
        <v>2028</v>
      </c>
      <c r="V6" s="752">
        <f t="shared" si="0"/>
        <v>2029</v>
      </c>
      <c r="W6" s="752">
        <f t="shared" si="0"/>
        <v>2030</v>
      </c>
      <c r="X6" s="752">
        <f t="shared" si="0"/>
        <v>2031</v>
      </c>
      <c r="Y6" s="752">
        <f t="shared" si="0"/>
        <v>2032</v>
      </c>
      <c r="Z6" s="752">
        <f t="shared" si="0"/>
        <v>2033</v>
      </c>
      <c r="AA6" s="752">
        <f t="shared" si="0"/>
        <v>2034</v>
      </c>
      <c r="AB6" s="752">
        <f t="shared" si="0"/>
        <v>2035</v>
      </c>
      <c r="AC6" s="752">
        <f t="shared" si="0"/>
        <v>2036</v>
      </c>
      <c r="AD6" s="752">
        <f t="shared" si="0"/>
        <v>2037</v>
      </c>
      <c r="AE6" s="752">
        <f t="shared" si="0"/>
        <v>2038</v>
      </c>
      <c r="AF6" s="752">
        <f t="shared" si="0"/>
        <v>2039</v>
      </c>
      <c r="AG6" s="752">
        <f t="shared" si="0"/>
        <v>2040</v>
      </c>
      <c r="AH6" s="752">
        <f t="shared" si="0"/>
        <v>2041</v>
      </c>
      <c r="AI6" s="752">
        <f t="shared" ref="AI6:AN6" si="1">AH6+1</f>
        <v>2042</v>
      </c>
      <c r="AJ6" s="752">
        <f t="shared" si="1"/>
        <v>2043</v>
      </c>
      <c r="AK6" s="752">
        <f t="shared" si="1"/>
        <v>2044</v>
      </c>
      <c r="AL6" s="752">
        <f t="shared" si="1"/>
        <v>2045</v>
      </c>
      <c r="AM6" s="752">
        <f t="shared" si="1"/>
        <v>2046</v>
      </c>
      <c r="AN6" s="752">
        <f t="shared" si="1"/>
        <v>2047</v>
      </c>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c r="EE6" s="57"/>
      <c r="EF6" s="57"/>
      <c r="EG6" s="57"/>
      <c r="EH6" s="57"/>
      <c r="EI6" s="57"/>
      <c r="EJ6" s="57"/>
      <c r="EK6" s="57"/>
      <c r="EL6" s="57"/>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c r="FQ6" s="57"/>
      <c r="FR6" s="57"/>
      <c r="FS6" s="57"/>
      <c r="FT6" s="57"/>
      <c r="FU6" s="57"/>
      <c r="FV6" s="57"/>
      <c r="FW6" s="57"/>
      <c r="FX6" s="57"/>
      <c r="FY6" s="57"/>
      <c r="FZ6" s="57"/>
      <c r="GA6" s="57"/>
      <c r="GB6" s="57"/>
      <c r="GC6" s="57"/>
      <c r="GD6" s="57"/>
      <c r="GE6" s="57"/>
      <c r="GF6" s="57"/>
      <c r="GG6" s="57"/>
      <c r="GH6" s="57"/>
      <c r="GI6" s="57"/>
      <c r="GJ6" s="57"/>
      <c r="GK6" s="57"/>
      <c r="GL6" s="57"/>
      <c r="GM6" s="57"/>
      <c r="GN6" s="57"/>
      <c r="GO6" s="57"/>
      <c r="GP6" s="57"/>
      <c r="GQ6" s="57"/>
      <c r="GR6" s="57"/>
      <c r="GS6" s="57"/>
      <c r="GT6" s="57"/>
      <c r="GU6" s="57"/>
      <c r="GV6" s="57"/>
      <c r="GW6" s="57"/>
      <c r="GX6" s="57"/>
      <c r="GY6" s="57"/>
      <c r="GZ6" s="57"/>
      <c r="HA6" s="57"/>
      <c r="HB6" s="57"/>
      <c r="HC6" s="57"/>
      <c r="HD6" s="57"/>
      <c r="HE6" s="57"/>
      <c r="HF6" s="57"/>
      <c r="HG6" s="57"/>
      <c r="HH6" s="57"/>
    </row>
    <row r="7" spans="1:216" s="80" customFormat="1" ht="36" customHeight="1" thickBot="1" x14ac:dyDescent="0.25">
      <c r="A7" s="1034" t="s">
        <v>265</v>
      </c>
      <c r="B7" s="1035"/>
      <c r="C7" s="833">
        <f>SUM(E7:AN7)</f>
        <v>0</v>
      </c>
      <c r="D7" s="748" t="s">
        <v>266</v>
      </c>
      <c r="E7" s="753">
        <f>Inflation!E34</f>
        <v>0</v>
      </c>
      <c r="F7" s="753">
        <f>Inflation!F34</f>
        <v>0</v>
      </c>
      <c r="G7" s="753">
        <f>Inflation!G34</f>
        <v>0</v>
      </c>
      <c r="H7" s="753">
        <f>Inflation!H34</f>
        <v>0</v>
      </c>
      <c r="I7" s="753">
        <f>Inflation!I34</f>
        <v>0</v>
      </c>
      <c r="J7" s="753">
        <f>Inflation!J34</f>
        <v>0</v>
      </c>
      <c r="K7" s="753">
        <f>Inflation!K34</f>
        <v>0</v>
      </c>
      <c r="L7" s="753">
        <f>Inflation!L34</f>
        <v>0</v>
      </c>
      <c r="M7" s="753">
        <f>Inflation!M34</f>
        <v>0</v>
      </c>
      <c r="N7" s="753">
        <f>Inflation!N34</f>
        <v>0</v>
      </c>
      <c r="O7" s="753">
        <f>Inflation!O34</f>
        <v>0</v>
      </c>
      <c r="P7" s="753">
        <f>Inflation!P34</f>
        <v>0</v>
      </c>
      <c r="Q7" s="753">
        <f>Inflation!Q34</f>
        <v>0</v>
      </c>
      <c r="R7" s="753">
        <f>Inflation!R34</f>
        <v>0</v>
      </c>
      <c r="S7" s="753">
        <f>Inflation!S34</f>
        <v>0</v>
      </c>
      <c r="T7" s="753">
        <f>Inflation!T34</f>
        <v>0</v>
      </c>
      <c r="U7" s="753">
        <f>Inflation!U34</f>
        <v>0</v>
      </c>
      <c r="V7" s="753">
        <f>Inflation!V34</f>
        <v>0</v>
      </c>
      <c r="W7" s="753">
        <f>Inflation!W34</f>
        <v>0</v>
      </c>
      <c r="X7" s="753">
        <f>Inflation!X34</f>
        <v>0</v>
      </c>
      <c r="Y7" s="753">
        <f>Inflation!Y34</f>
        <v>0</v>
      </c>
      <c r="Z7" s="753">
        <f>Inflation!Z34</f>
        <v>0</v>
      </c>
      <c r="AA7" s="753">
        <f>Inflation!AA34</f>
        <v>0</v>
      </c>
      <c r="AB7" s="753">
        <f>Inflation!AB34</f>
        <v>0</v>
      </c>
      <c r="AC7" s="753">
        <f>Inflation!AC34</f>
        <v>0</v>
      </c>
      <c r="AD7" s="753">
        <f>Inflation!AD34</f>
        <v>0</v>
      </c>
      <c r="AE7" s="753">
        <f>Inflation!AE34</f>
        <v>0</v>
      </c>
      <c r="AF7" s="753">
        <f>Inflation!AF34</f>
        <v>0</v>
      </c>
      <c r="AG7" s="753">
        <f>Inflation!AG34</f>
        <v>0</v>
      </c>
      <c r="AH7" s="753">
        <f>Inflation!AH34</f>
        <v>0</v>
      </c>
      <c r="AI7" s="753">
        <f>Inflation!AI34</f>
        <v>0</v>
      </c>
      <c r="AJ7" s="753">
        <f>Inflation!AJ34</f>
        <v>0</v>
      </c>
      <c r="AK7" s="753">
        <f>Inflation!AK34</f>
        <v>0</v>
      </c>
      <c r="AL7" s="753">
        <f>Inflation!AL34</f>
        <v>0</v>
      </c>
      <c r="AM7" s="753">
        <f>Inflation!AM34</f>
        <v>0</v>
      </c>
      <c r="AN7" s="753">
        <f>Inflation!AN34</f>
        <v>0</v>
      </c>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79"/>
      <c r="FE7" s="79"/>
      <c r="FF7" s="79"/>
      <c r="FG7" s="79"/>
      <c r="FH7" s="79"/>
      <c r="FI7" s="79"/>
      <c r="FJ7" s="79"/>
      <c r="FK7" s="79"/>
      <c r="FL7" s="79"/>
      <c r="FM7" s="79"/>
      <c r="FN7" s="79"/>
      <c r="FO7" s="79"/>
      <c r="FP7" s="79"/>
      <c r="FQ7" s="79"/>
      <c r="FR7" s="79"/>
      <c r="FS7" s="79"/>
      <c r="FT7" s="79"/>
      <c r="FU7" s="79"/>
      <c r="FV7" s="79"/>
      <c r="FW7" s="79"/>
      <c r="FX7" s="79"/>
      <c r="FY7" s="79"/>
      <c r="FZ7" s="79"/>
      <c r="GA7" s="79"/>
      <c r="GB7" s="79"/>
      <c r="GC7" s="79"/>
      <c r="GD7" s="79"/>
      <c r="GE7" s="79"/>
      <c r="GF7" s="79"/>
      <c r="GG7" s="79"/>
      <c r="GH7" s="79"/>
      <c r="GI7" s="79"/>
      <c r="GJ7" s="79"/>
      <c r="GK7" s="79"/>
      <c r="GL7" s="79"/>
      <c r="GM7" s="79"/>
      <c r="GN7" s="79"/>
      <c r="GO7" s="79"/>
      <c r="GP7" s="79"/>
      <c r="GQ7" s="79"/>
      <c r="GR7" s="79"/>
      <c r="GS7" s="79"/>
      <c r="GT7" s="79"/>
      <c r="GU7" s="79"/>
      <c r="GV7" s="79"/>
      <c r="GW7" s="79"/>
      <c r="GX7" s="79"/>
      <c r="GY7" s="79"/>
      <c r="GZ7" s="79"/>
      <c r="HA7" s="79"/>
      <c r="HB7" s="79"/>
      <c r="HC7" s="79"/>
      <c r="HD7" s="79"/>
      <c r="HE7" s="79"/>
      <c r="HF7" s="79"/>
      <c r="HG7" s="79"/>
      <c r="HH7" s="79"/>
    </row>
    <row r="8" spans="1:216" ht="21" customHeight="1" x14ac:dyDescent="0.2">
      <c r="A8" s="754" t="s">
        <v>199</v>
      </c>
      <c r="B8" s="756"/>
      <c r="C8" s="829"/>
      <c r="D8" s="597">
        <f>SUM(E8:AN8)</f>
        <v>0</v>
      </c>
      <c r="E8" s="206"/>
      <c r="F8" s="206"/>
      <c r="G8" s="206"/>
      <c r="H8" s="206"/>
      <c r="I8" s="206"/>
      <c r="J8" s="206"/>
      <c r="K8" s="206"/>
      <c r="L8" s="206"/>
      <c r="M8" s="206"/>
      <c r="N8" s="206"/>
      <c r="O8" s="206"/>
      <c r="P8" s="206"/>
      <c r="Q8" s="206"/>
      <c r="R8" s="206"/>
      <c r="S8" s="206"/>
      <c r="T8" s="206"/>
      <c r="U8" s="206"/>
      <c r="V8" s="206"/>
      <c r="W8" s="206"/>
      <c r="X8" s="206"/>
      <c r="Y8" s="206"/>
      <c r="Z8" s="206"/>
      <c r="AA8" s="206"/>
      <c r="AB8" s="206"/>
      <c r="AC8" s="206"/>
      <c r="AD8" s="206"/>
      <c r="AE8" s="206"/>
      <c r="AF8" s="206"/>
      <c r="AG8" s="206"/>
      <c r="AH8" s="206"/>
      <c r="AI8" s="776"/>
      <c r="AJ8" s="776"/>
      <c r="AK8" s="776"/>
      <c r="AL8" s="776"/>
      <c r="AM8" s="776"/>
      <c r="AN8" s="776"/>
    </row>
    <row r="9" spans="1:216" ht="21" customHeight="1" x14ac:dyDescent="0.2">
      <c r="A9" s="754" t="s">
        <v>204</v>
      </c>
      <c r="B9" s="756"/>
      <c r="C9" s="749"/>
      <c r="D9" s="597">
        <f>SUM(E9:AN9)</f>
        <v>0</v>
      </c>
      <c r="E9" s="206"/>
      <c r="F9" s="206"/>
      <c r="G9" s="206"/>
      <c r="H9" s="206"/>
      <c r="I9" s="206"/>
      <c r="J9" s="206"/>
      <c r="K9" s="206"/>
      <c r="L9" s="206"/>
      <c r="M9" s="206"/>
      <c r="N9" s="206"/>
      <c r="O9" s="206"/>
      <c r="P9" s="206"/>
      <c r="Q9" s="206"/>
      <c r="R9" s="206"/>
      <c r="S9" s="206"/>
      <c r="T9" s="206"/>
      <c r="U9" s="206"/>
      <c r="V9" s="206"/>
      <c r="W9" s="262"/>
      <c r="X9" s="262"/>
      <c r="Y9" s="206"/>
      <c r="Z9" s="206"/>
      <c r="AA9" s="206"/>
      <c r="AB9" s="262"/>
      <c r="AC9" s="206"/>
      <c r="AD9" s="206"/>
      <c r="AE9" s="206"/>
      <c r="AF9" s="206"/>
      <c r="AG9" s="206"/>
      <c r="AH9" s="206"/>
      <c r="AI9" s="776"/>
      <c r="AJ9" s="776"/>
      <c r="AK9" s="776"/>
      <c r="AL9" s="776"/>
      <c r="AM9" s="776"/>
      <c r="AN9" s="776"/>
    </row>
    <row r="10" spans="1:216" ht="21" customHeight="1" thickBot="1" x14ac:dyDescent="0.25">
      <c r="A10" s="754" t="s">
        <v>225</v>
      </c>
      <c r="B10" s="756"/>
      <c r="C10" s="749"/>
      <c r="D10" s="832">
        <f>SUM(E10:AN10)</f>
        <v>0</v>
      </c>
      <c r="E10" s="206"/>
      <c r="F10" s="206"/>
      <c r="G10" s="206"/>
      <c r="H10" s="206"/>
      <c r="I10" s="206"/>
      <c r="J10" s="206"/>
      <c r="K10" s="206"/>
      <c r="L10" s="206"/>
      <c r="M10" s="206"/>
      <c r="N10" s="206"/>
      <c r="O10" s="206"/>
      <c r="P10" s="206"/>
      <c r="Q10" s="206"/>
      <c r="R10" s="206"/>
      <c r="S10" s="206"/>
      <c r="T10" s="206"/>
      <c r="U10" s="206"/>
      <c r="V10" s="206"/>
      <c r="W10" s="262"/>
      <c r="X10" s="262"/>
      <c r="Y10" s="206"/>
      <c r="Z10" s="206"/>
      <c r="AA10" s="206"/>
      <c r="AB10" s="262"/>
      <c r="AC10" s="206"/>
      <c r="AD10" s="206"/>
      <c r="AE10" s="206"/>
      <c r="AF10" s="206"/>
      <c r="AG10" s="206"/>
      <c r="AH10" s="206"/>
      <c r="AI10" s="776"/>
      <c r="AJ10" s="776"/>
      <c r="AK10" s="776"/>
      <c r="AL10" s="776"/>
      <c r="AM10" s="776"/>
      <c r="AN10" s="776"/>
    </row>
    <row r="11" spans="1:216" s="35" customFormat="1" ht="35.450000000000003" customHeight="1" thickBot="1" x14ac:dyDescent="0.25">
      <c r="A11" s="1030" t="str">
        <f>Inflation!A18</f>
        <v>Total Project Cost (10 - 100)</v>
      </c>
      <c r="B11" s="1031"/>
      <c r="C11" s="830"/>
      <c r="D11" s="834">
        <f>SUM(E11:AH11)</f>
        <v>0</v>
      </c>
      <c r="E11" s="831">
        <f>SUM(E8:E10)</f>
        <v>0</v>
      </c>
      <c r="F11" s="750">
        <f>SUM(F8:F10)</f>
        <v>0</v>
      </c>
      <c r="G11" s="750">
        <f>SUM(G8:G10)</f>
        <v>0</v>
      </c>
      <c r="H11" s="750">
        <f t="shared" ref="H11:X11" si="2">SUM(H8:H10)</f>
        <v>0</v>
      </c>
      <c r="I11" s="750">
        <f t="shared" si="2"/>
        <v>0</v>
      </c>
      <c r="J11" s="750">
        <f t="shared" si="2"/>
        <v>0</v>
      </c>
      <c r="K11" s="750">
        <f t="shared" si="2"/>
        <v>0</v>
      </c>
      <c r="L11" s="750">
        <f t="shared" si="2"/>
        <v>0</v>
      </c>
      <c r="M11" s="750">
        <f t="shared" si="2"/>
        <v>0</v>
      </c>
      <c r="N11" s="750">
        <f t="shared" si="2"/>
        <v>0</v>
      </c>
      <c r="O11" s="750">
        <f t="shared" si="2"/>
        <v>0</v>
      </c>
      <c r="P11" s="750">
        <f t="shared" si="2"/>
        <v>0</v>
      </c>
      <c r="Q11" s="750">
        <f t="shared" si="2"/>
        <v>0</v>
      </c>
      <c r="R11" s="750">
        <f t="shared" si="2"/>
        <v>0</v>
      </c>
      <c r="S11" s="750">
        <f t="shared" si="2"/>
        <v>0</v>
      </c>
      <c r="T11" s="750">
        <f t="shared" si="2"/>
        <v>0</v>
      </c>
      <c r="U11" s="750">
        <f t="shared" si="2"/>
        <v>0</v>
      </c>
      <c r="V11" s="750">
        <f t="shared" si="2"/>
        <v>0</v>
      </c>
      <c r="W11" s="751">
        <f t="shared" si="2"/>
        <v>0</v>
      </c>
      <c r="X11" s="751">
        <f t="shared" si="2"/>
        <v>0</v>
      </c>
      <c r="Y11" s="751">
        <f t="shared" ref="Y11:AD11" si="3">SUM(Y8:Y10)</f>
        <v>0</v>
      </c>
      <c r="Z11" s="751">
        <f t="shared" si="3"/>
        <v>0</v>
      </c>
      <c r="AA11" s="751">
        <f t="shared" si="3"/>
        <v>0</v>
      </c>
      <c r="AB11" s="751">
        <f t="shared" si="3"/>
        <v>0</v>
      </c>
      <c r="AC11" s="751">
        <f t="shared" si="3"/>
        <v>0</v>
      </c>
      <c r="AD11" s="751">
        <f t="shared" si="3"/>
        <v>0</v>
      </c>
      <c r="AE11" s="751">
        <f>SUM(AE8:AE10)</f>
        <v>0</v>
      </c>
      <c r="AF11" s="751">
        <f>SUM(AF8:AF10)</f>
        <v>0</v>
      </c>
      <c r="AG11" s="751">
        <f>SUM(AG8:AG10)</f>
        <v>0</v>
      </c>
      <c r="AH11" s="751">
        <f>SUM(AH8:AH10)</f>
        <v>0</v>
      </c>
      <c r="AI11" s="751">
        <f t="shared" ref="AI11:AN11" si="4">SUM(AI8:AI10)</f>
        <v>0</v>
      </c>
      <c r="AJ11" s="751">
        <f t="shared" si="4"/>
        <v>0</v>
      </c>
      <c r="AK11" s="751">
        <f t="shared" si="4"/>
        <v>0</v>
      </c>
      <c r="AL11" s="751">
        <f t="shared" si="4"/>
        <v>0</v>
      </c>
      <c r="AM11" s="751">
        <f t="shared" si="4"/>
        <v>0</v>
      </c>
      <c r="AN11" s="751">
        <f t="shared" si="4"/>
        <v>0</v>
      </c>
      <c r="AO11" s="57"/>
      <c r="AP11" s="57"/>
      <c r="AQ11" s="57"/>
      <c r="AR11" s="57"/>
      <c r="AS11" s="57"/>
      <c r="AT11" s="57"/>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c r="BY11" s="57"/>
      <c r="BZ11" s="57"/>
      <c r="CA11" s="57"/>
      <c r="CB11" s="57"/>
      <c r="CC11" s="57"/>
      <c r="CD11" s="57"/>
      <c r="CE11" s="57"/>
      <c r="CF11" s="57"/>
      <c r="CG11" s="57"/>
      <c r="CH11" s="57"/>
      <c r="CI11" s="57"/>
      <c r="CJ11" s="57"/>
      <c r="CK11" s="57"/>
      <c r="CL11" s="57"/>
      <c r="CM11" s="57"/>
      <c r="CN11" s="57"/>
      <c r="CO11" s="57"/>
      <c r="CP11" s="57"/>
      <c r="CQ11" s="57"/>
      <c r="CR11" s="57"/>
      <c r="CS11" s="57"/>
      <c r="CT11" s="57"/>
      <c r="CU11" s="57"/>
      <c r="CV11" s="57"/>
      <c r="CW11" s="57"/>
      <c r="CX11" s="57"/>
      <c r="CY11" s="57"/>
      <c r="CZ11" s="57"/>
      <c r="DA11" s="57"/>
      <c r="DB11" s="57"/>
      <c r="DC11" s="57"/>
      <c r="DD11" s="57"/>
      <c r="DE11" s="57"/>
      <c r="DF11" s="57"/>
      <c r="DG11" s="57"/>
      <c r="DH11" s="57"/>
      <c r="DI11" s="57"/>
      <c r="DJ11" s="57"/>
      <c r="DK11" s="57"/>
      <c r="DL11" s="57"/>
      <c r="DM11" s="57"/>
      <c r="DN11" s="57"/>
      <c r="DO11" s="57"/>
      <c r="DP11" s="57"/>
      <c r="DQ11" s="57"/>
      <c r="DR11" s="57"/>
      <c r="DS11" s="57"/>
      <c r="DT11" s="57"/>
      <c r="DU11" s="57"/>
      <c r="DV11" s="57"/>
      <c r="DW11" s="57"/>
      <c r="DX11" s="57"/>
      <c r="DY11" s="57"/>
      <c r="DZ11" s="57"/>
      <c r="EA11" s="57"/>
      <c r="EB11" s="57"/>
      <c r="EC11" s="57"/>
      <c r="ED11" s="57"/>
      <c r="EE11" s="57"/>
      <c r="EF11" s="57"/>
      <c r="EG11" s="57"/>
      <c r="EH11" s="57"/>
      <c r="EI11" s="57"/>
      <c r="EJ11" s="57"/>
      <c r="EK11" s="57"/>
      <c r="EL11" s="57"/>
      <c r="EM11" s="57"/>
      <c r="EN11" s="57"/>
      <c r="EO11" s="57"/>
      <c r="EP11" s="57"/>
      <c r="EQ11" s="57"/>
      <c r="ER11" s="57"/>
      <c r="ES11" s="57"/>
      <c r="ET11" s="57"/>
      <c r="EU11" s="57"/>
      <c r="EV11" s="57"/>
      <c r="EW11" s="57"/>
      <c r="EX11" s="57"/>
      <c r="EY11" s="57"/>
      <c r="EZ11" s="57"/>
      <c r="FA11" s="57"/>
      <c r="FB11" s="57"/>
      <c r="FC11" s="57"/>
      <c r="FD11" s="57"/>
      <c r="FE11" s="57"/>
      <c r="FF11" s="57"/>
      <c r="FG11" s="57"/>
      <c r="FH11" s="57"/>
      <c r="FI11" s="57"/>
      <c r="FJ11" s="57"/>
      <c r="FK11" s="57"/>
      <c r="FL11" s="57"/>
      <c r="FM11" s="57"/>
      <c r="FN11" s="57"/>
      <c r="FO11" s="57"/>
      <c r="FP11" s="57"/>
      <c r="FQ11" s="57"/>
      <c r="FR11" s="57"/>
      <c r="FS11" s="57"/>
      <c r="FT11" s="57"/>
      <c r="FU11" s="57"/>
      <c r="FV11" s="57"/>
      <c r="FW11" s="57"/>
      <c r="FX11" s="57"/>
      <c r="FY11" s="57"/>
      <c r="FZ11" s="57"/>
      <c r="GA11" s="57"/>
      <c r="GB11" s="57"/>
      <c r="GC11" s="57"/>
      <c r="GD11" s="57"/>
      <c r="GE11" s="57"/>
      <c r="GF11" s="57"/>
      <c r="GG11" s="57"/>
      <c r="GH11" s="57"/>
      <c r="GI11" s="57"/>
      <c r="GJ11" s="57"/>
      <c r="GK11" s="57"/>
      <c r="GL11" s="57"/>
      <c r="GM11" s="57"/>
      <c r="GN11" s="57"/>
      <c r="GO11" s="57"/>
      <c r="GP11" s="57"/>
      <c r="GQ11" s="57"/>
      <c r="GR11" s="57"/>
      <c r="GS11" s="57"/>
      <c r="GT11" s="57"/>
      <c r="GU11" s="57"/>
      <c r="GV11" s="57"/>
      <c r="GW11" s="57"/>
      <c r="GX11" s="57"/>
      <c r="GY11" s="57"/>
      <c r="GZ11" s="57"/>
      <c r="HA11" s="57"/>
      <c r="HB11" s="57"/>
      <c r="HC11" s="57"/>
      <c r="HD11" s="57"/>
      <c r="HE11" s="57"/>
      <c r="HF11" s="57"/>
      <c r="HG11" s="57"/>
      <c r="HH11" s="57"/>
    </row>
    <row r="12" spans="1:216" s="35" customFormat="1" ht="15.75" customHeight="1" x14ac:dyDescent="0.2">
      <c r="A12" s="57"/>
      <c r="B12" s="83"/>
      <c r="C12" s="83"/>
      <c r="D12" s="26"/>
      <c r="E12" s="26"/>
      <c r="F12" s="26"/>
      <c r="G12" s="26"/>
      <c r="H12" s="26"/>
      <c r="I12" s="26"/>
      <c r="J12" s="26"/>
      <c r="K12" s="26"/>
      <c r="L12" s="26"/>
      <c r="M12" s="26"/>
      <c r="P12" s="26"/>
      <c r="Q12" s="26"/>
      <c r="R12" s="26"/>
      <c r="T12" s="57"/>
      <c r="V12" s="57"/>
      <c r="W12" s="57"/>
      <c r="X12" s="57"/>
      <c r="Y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c r="CC12" s="57"/>
      <c r="CD12" s="57"/>
      <c r="CE12" s="57"/>
      <c r="CF12" s="57"/>
      <c r="CG12" s="57"/>
      <c r="CH12" s="57"/>
      <c r="CI12" s="57"/>
      <c r="CJ12" s="57"/>
      <c r="CK12" s="57"/>
      <c r="CL12" s="57"/>
      <c r="CM12" s="57"/>
      <c r="CN12" s="57"/>
      <c r="CO12" s="57"/>
      <c r="CP12" s="57"/>
      <c r="CQ12" s="57"/>
      <c r="CR12" s="57"/>
      <c r="CS12" s="57"/>
      <c r="CT12" s="57"/>
      <c r="CU12" s="57"/>
      <c r="CV12" s="57"/>
      <c r="CW12" s="57"/>
      <c r="CX12" s="57"/>
      <c r="CY12" s="57"/>
      <c r="CZ12" s="57"/>
      <c r="DA12" s="57"/>
      <c r="DB12" s="57"/>
      <c r="DC12" s="57"/>
      <c r="DD12" s="57"/>
      <c r="DE12" s="57"/>
      <c r="DF12" s="57"/>
      <c r="DG12" s="57"/>
      <c r="DH12" s="57"/>
      <c r="DI12" s="57"/>
      <c r="DJ12" s="57"/>
      <c r="DK12" s="57"/>
      <c r="DL12" s="57"/>
      <c r="DM12" s="57"/>
      <c r="DN12" s="57"/>
      <c r="DO12" s="57"/>
      <c r="DP12" s="57"/>
      <c r="DQ12" s="57"/>
      <c r="DR12" s="57"/>
      <c r="DS12" s="57"/>
      <c r="DT12" s="57"/>
      <c r="DU12" s="57"/>
      <c r="DV12" s="57"/>
      <c r="DW12" s="57"/>
      <c r="DX12" s="57"/>
      <c r="DY12" s="57"/>
      <c r="DZ12" s="57"/>
      <c r="EA12" s="57"/>
      <c r="EB12" s="57"/>
      <c r="EC12" s="57"/>
      <c r="ED12" s="57"/>
      <c r="EE12" s="57"/>
      <c r="EF12" s="57"/>
      <c r="EG12" s="57"/>
      <c r="EH12" s="57"/>
      <c r="EI12" s="57"/>
      <c r="EJ12" s="57"/>
      <c r="EK12" s="57"/>
      <c r="EL12" s="57"/>
      <c r="EM12" s="57"/>
      <c r="EN12" s="57"/>
      <c r="EO12" s="57"/>
      <c r="EP12" s="57"/>
      <c r="EQ12" s="57"/>
      <c r="ER12" s="57"/>
      <c r="ES12" s="57"/>
      <c r="ET12" s="57"/>
      <c r="EU12" s="57"/>
      <c r="EV12" s="57"/>
      <c r="EW12" s="57"/>
      <c r="EX12" s="57"/>
      <c r="EY12" s="57"/>
      <c r="EZ12" s="57"/>
      <c r="FA12" s="57"/>
      <c r="FB12" s="57"/>
      <c r="FC12" s="57"/>
      <c r="FD12" s="57"/>
      <c r="FE12" s="57"/>
      <c r="FF12" s="57"/>
      <c r="FG12" s="57"/>
      <c r="FH12" s="57"/>
      <c r="FI12" s="57"/>
      <c r="FJ12" s="57"/>
      <c r="FK12" s="57"/>
      <c r="FL12" s="57"/>
      <c r="FM12" s="57"/>
      <c r="FN12" s="57"/>
      <c r="FO12" s="57"/>
      <c r="FP12" s="57"/>
      <c r="FQ12" s="57"/>
      <c r="FR12" s="57"/>
      <c r="FS12" s="57"/>
      <c r="FT12" s="57"/>
      <c r="FU12" s="57"/>
      <c r="FV12" s="57"/>
      <c r="FW12" s="57"/>
      <c r="FX12" s="57"/>
      <c r="FY12" s="57"/>
      <c r="FZ12" s="57"/>
      <c r="GA12" s="57"/>
      <c r="GB12" s="57"/>
      <c r="GC12" s="57"/>
      <c r="GD12" s="57"/>
      <c r="GE12" s="57"/>
      <c r="GF12" s="57"/>
      <c r="GG12" s="57"/>
      <c r="GH12" s="57"/>
      <c r="GI12" s="57"/>
      <c r="GJ12" s="57"/>
      <c r="GK12" s="57"/>
      <c r="GL12" s="57"/>
      <c r="GM12" s="57"/>
      <c r="GN12" s="57"/>
      <c r="GO12" s="57"/>
      <c r="GP12" s="57"/>
      <c r="GQ12" s="57"/>
      <c r="GR12" s="57"/>
      <c r="GS12" s="57"/>
      <c r="GT12" s="57"/>
      <c r="GU12" s="57"/>
      <c r="GV12" s="57"/>
      <c r="GW12" s="57"/>
      <c r="GX12" s="57"/>
      <c r="GY12" s="57"/>
      <c r="GZ12" s="57"/>
      <c r="HA12" s="57"/>
      <c r="HB12" s="57"/>
      <c r="HC12" s="57"/>
      <c r="HD12" s="57"/>
      <c r="HE12" s="57"/>
      <c r="HF12" s="57"/>
      <c r="HG12" s="57"/>
      <c r="HH12" s="57"/>
    </row>
    <row r="13" spans="1:216" x14ac:dyDescent="0.2">
      <c r="A13" s="68"/>
      <c r="B13" s="68"/>
      <c r="C13" s="68"/>
    </row>
    <row r="17" spans="15:16" x14ac:dyDescent="0.2">
      <c r="P17" s="108"/>
    </row>
    <row r="18" spans="15:16" x14ac:dyDescent="0.2">
      <c r="P18" s="108"/>
    </row>
    <row r="19" spans="15:16" x14ac:dyDescent="0.2">
      <c r="O19" s="108"/>
    </row>
  </sheetData>
  <sheetProtection password="99EA" sheet="1" formatCells="0" formatColumns="0" formatRows="0" insertColumns="0" insertRows="0" insertHyperlinks="0" deleteColumns="0" deleteRows="0" sort="0" autoFilter="0" pivotTables="0"/>
  <protectedRanges>
    <protectedRange sqref="E8:AH10" name="Range1"/>
  </protectedRanges>
  <mergeCells count="4">
    <mergeCell ref="E2:F2"/>
    <mergeCell ref="A11:B11"/>
    <mergeCell ref="A6:B6"/>
    <mergeCell ref="A7:B7"/>
  </mergeCells>
  <phoneticPr fontId="0" type="noConversion"/>
  <pageMargins left="0.5" right="0.46" top="0.98" bottom="1" header="0.32" footer="0.5"/>
  <pageSetup scale="73" fitToWidth="2" orientation="landscape" r:id="rId1"/>
  <headerFooter alignWithMargins="0">
    <oddHeader>&amp;C&amp;"Calibri"&amp;7&amp;K000000Client Confidential&amp;1#</oddHeader>
  </headerFooter>
  <colBreaks count="1" manualBreakCount="1">
    <brk id="12" max="10" man="1"/>
  </colBreaks>
  <ignoredErrors>
    <ignoredError sqref="A2 A2:D2 A3:A4 M11:P11 B11 K11 A11 L11 J11 Q11:X11 B8:B10 A1:D1" unlockedFormula="1"/>
    <ignoredError sqref="D11" formula="1" unlockedFormula="1"/>
  </ignoredError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indexed="15"/>
    <pageSetUpPr fitToPage="1"/>
  </sheetPr>
  <dimension ref="A1:BK1727"/>
  <sheetViews>
    <sheetView zoomScale="75" zoomScaleNormal="75" workbookViewId="0">
      <selection activeCell="C74" sqref="C74"/>
    </sheetView>
  </sheetViews>
  <sheetFormatPr defaultColWidth="9.140625" defaultRowHeight="12.75" x14ac:dyDescent="0.2"/>
  <cols>
    <col min="1" max="1" width="10.42578125" style="78" customWidth="1"/>
    <col min="2" max="2" width="54.140625" style="30" customWidth="1"/>
    <col min="3" max="3" width="13.140625" style="99" customWidth="1"/>
    <col min="4" max="16384" width="9.140625" style="30"/>
  </cols>
  <sheetData>
    <row r="1" spans="1:3" ht="30" customHeight="1" x14ac:dyDescent="0.2">
      <c r="A1" s="598" t="s">
        <v>311</v>
      </c>
      <c r="B1" s="599"/>
      <c r="C1" s="600"/>
    </row>
    <row r="2" spans="1:3" ht="50.25" customHeight="1" x14ac:dyDescent="0.2">
      <c r="A2" s="601" t="s">
        <v>196</v>
      </c>
      <c r="B2" s="602"/>
      <c r="C2" s="603" t="s">
        <v>105</v>
      </c>
    </row>
    <row r="3" spans="1:3" s="90" customFormat="1" ht="15" customHeight="1" x14ac:dyDescent="0.2">
      <c r="A3" s="446" t="str">
        <f>'SCC List'!A3:B3</f>
        <v>10 GUIDEWAY &amp; TRACK ELEMENTS (route miles)</v>
      </c>
      <c r="B3" s="447"/>
      <c r="C3" s="458">
        <f>'Build Main'!O7</f>
        <v>0</v>
      </c>
    </row>
    <row r="4" spans="1:3" s="92" customFormat="1" ht="15" customHeight="1" x14ac:dyDescent="0.2">
      <c r="A4" s="448">
        <f>'SCC List'!A4:B4</f>
        <v>10.01</v>
      </c>
      <c r="B4" s="449" t="str">
        <f>'SCC List'!B4</f>
        <v>Guideway: At-grade exclusive right-of-way</v>
      </c>
      <c r="C4" s="604" t="e">
        <f>'Build Main'!O8</f>
        <v>#DIV/0!</v>
      </c>
    </row>
    <row r="5" spans="1:3" s="92" customFormat="1" ht="15" customHeight="1" x14ac:dyDescent="0.2">
      <c r="A5" s="448" t="str">
        <f>'SCC List'!A5:B5</f>
        <v>10.02</v>
      </c>
      <c r="B5" s="449" t="str">
        <f>'SCC List'!B5</f>
        <v>Guideway: At-grade semi-exclusive (allows cross-traffic)</v>
      </c>
      <c r="C5" s="604" t="e">
        <f>'Build Main'!O9</f>
        <v>#DIV/0!</v>
      </c>
    </row>
    <row r="6" spans="1:3" s="92" customFormat="1" ht="15" customHeight="1" x14ac:dyDescent="0.2">
      <c r="A6" s="448">
        <f>'SCC List'!A6:B6</f>
        <v>10.029999999999999</v>
      </c>
      <c r="B6" s="449" t="str">
        <f>'SCC List'!B6</f>
        <v>Guideway: At-grade in mixed traffic</v>
      </c>
      <c r="C6" s="604" t="e">
        <f>'Build Main'!O10</f>
        <v>#DIV/0!</v>
      </c>
    </row>
    <row r="7" spans="1:3" s="92" customFormat="1" ht="15" customHeight="1" x14ac:dyDescent="0.2">
      <c r="A7" s="448">
        <f>'SCC List'!A7:B7</f>
        <v>10.039999999999999</v>
      </c>
      <c r="B7" s="449" t="str">
        <f>'SCC List'!B7</f>
        <v>Guideway: Aerial structure</v>
      </c>
      <c r="C7" s="604" t="e">
        <f>'Build Main'!O11</f>
        <v>#DIV/0!</v>
      </c>
    </row>
    <row r="8" spans="1:3" s="92" customFormat="1" ht="15" customHeight="1" x14ac:dyDescent="0.2">
      <c r="A8" s="448">
        <f>'SCC List'!A8:B8</f>
        <v>10.050000000000001</v>
      </c>
      <c r="B8" s="449" t="str">
        <f>'SCC List'!B8</f>
        <v>Guideway: Built-up fill</v>
      </c>
      <c r="C8" s="604" t="e">
        <f>'Build Main'!O12</f>
        <v>#DIV/0!</v>
      </c>
    </row>
    <row r="9" spans="1:3" s="92" customFormat="1" ht="15" customHeight="1" x14ac:dyDescent="0.2">
      <c r="A9" s="448">
        <f>'SCC List'!A9:B9</f>
        <v>10.06</v>
      </c>
      <c r="B9" s="449" t="str">
        <f>'SCC List'!B9</f>
        <v>Guideway: Underground cut &amp; cover</v>
      </c>
      <c r="C9" s="604" t="e">
        <f>'Build Main'!O13</f>
        <v>#DIV/0!</v>
      </c>
    </row>
    <row r="10" spans="1:3" s="92" customFormat="1" ht="15" customHeight="1" x14ac:dyDescent="0.2">
      <c r="A10" s="448">
        <f>'SCC List'!A10:B10</f>
        <v>10.07</v>
      </c>
      <c r="B10" s="449" t="str">
        <f>'SCC List'!B10</f>
        <v>Guideway: Underground tunnel</v>
      </c>
      <c r="C10" s="604" t="e">
        <f>'Build Main'!O14</f>
        <v>#DIV/0!</v>
      </c>
    </row>
    <row r="11" spans="1:3" s="92" customFormat="1" ht="15" customHeight="1" x14ac:dyDescent="0.2">
      <c r="A11" s="448">
        <f>'SCC List'!A11:B11</f>
        <v>10.08</v>
      </c>
      <c r="B11" s="449" t="str">
        <f>'SCC List'!B11</f>
        <v>Guideway: Retained cut or fill</v>
      </c>
      <c r="C11" s="604" t="e">
        <f>'Build Main'!O15</f>
        <v>#DIV/0!</v>
      </c>
    </row>
    <row r="12" spans="1:3" s="92" customFormat="1" ht="15" customHeight="1" x14ac:dyDescent="0.2">
      <c r="A12" s="448">
        <f>'SCC List'!A12:B12</f>
        <v>10.09</v>
      </c>
      <c r="B12" s="449" t="str">
        <f>'SCC List'!B12</f>
        <v>Track:  Direct fixation</v>
      </c>
      <c r="C12" s="604" t="e">
        <f>'Build Main'!O16</f>
        <v>#DIV/0!</v>
      </c>
    </row>
    <row r="13" spans="1:3" s="92" customFormat="1" ht="15" customHeight="1" x14ac:dyDescent="0.2">
      <c r="A13" s="448">
        <f>'SCC List'!A13:B13</f>
        <v>10.1</v>
      </c>
      <c r="B13" s="449" t="str">
        <f>'SCC List'!B13</f>
        <v>Track:  Embedded</v>
      </c>
      <c r="C13" s="604" t="e">
        <f>'Build Main'!O17</f>
        <v>#DIV/0!</v>
      </c>
    </row>
    <row r="14" spans="1:3" s="92" customFormat="1" ht="15" customHeight="1" x14ac:dyDescent="0.2">
      <c r="A14" s="448">
        <f>'SCC List'!A14:B14</f>
        <v>10.11</v>
      </c>
      <c r="B14" s="449" t="str">
        <f>'SCC List'!B14</f>
        <v>Track:  Ballasted</v>
      </c>
      <c r="C14" s="604" t="e">
        <f>'Build Main'!O18</f>
        <v>#DIV/0!</v>
      </c>
    </row>
    <row r="15" spans="1:3" s="92" customFormat="1" ht="15" customHeight="1" x14ac:dyDescent="0.2">
      <c r="A15" s="448">
        <f>'SCC List'!A15:B15</f>
        <v>10.119999999999999</v>
      </c>
      <c r="B15" s="449" t="str">
        <f>'SCC List'!B15</f>
        <v>Track:  Special (switches, turnouts)</v>
      </c>
      <c r="C15" s="604" t="e">
        <f>'Build Main'!O19</f>
        <v>#DIV/0!</v>
      </c>
    </row>
    <row r="16" spans="1:3" s="92" customFormat="1" ht="15" customHeight="1" x14ac:dyDescent="0.2">
      <c r="A16" s="448">
        <f>'SCC List'!A16:B16</f>
        <v>10.130000000000001</v>
      </c>
      <c r="B16" s="449" t="str">
        <f>'SCC List'!B16</f>
        <v>Track:  Vibration and noise dampening</v>
      </c>
      <c r="C16" s="604" t="e">
        <f>'Build Main'!O20</f>
        <v>#DIV/0!</v>
      </c>
    </row>
    <row r="17" spans="1:3" s="90" customFormat="1" ht="15" customHeight="1" x14ac:dyDescent="0.2">
      <c r="A17" s="446" t="str">
        <f>'SCC List'!A17:B17</f>
        <v>20 STATIONS, STOPS, TERMINALS, INTERMODAL (number)</v>
      </c>
      <c r="B17" s="447"/>
      <c r="C17" s="604">
        <f>'Build Main'!O21</f>
        <v>0</v>
      </c>
    </row>
    <row r="18" spans="1:3" s="92" customFormat="1" ht="15" customHeight="1" x14ac:dyDescent="0.2">
      <c r="A18" s="450">
        <f>'SCC List'!A18</f>
        <v>20.010000000000002</v>
      </c>
      <c r="B18" s="451" t="str">
        <f>'SCC List'!B18</f>
        <v>At-grade station, stop, shelter, mall, terminal, platform</v>
      </c>
      <c r="C18" s="604" t="e">
        <f>'Build Main'!O22</f>
        <v>#DIV/0!</v>
      </c>
    </row>
    <row r="19" spans="1:3" s="92" customFormat="1" ht="15" customHeight="1" x14ac:dyDescent="0.2">
      <c r="A19" s="450">
        <f>'SCC List'!A19</f>
        <v>20.02</v>
      </c>
      <c r="B19" s="451" t="str">
        <f>'SCC List'!B19</f>
        <v>Aerial station, stop, shelter, mall, terminal, platform</v>
      </c>
      <c r="C19" s="604" t="e">
        <f>'Build Main'!O23</f>
        <v>#DIV/0!</v>
      </c>
    </row>
    <row r="20" spans="1:3" s="92" customFormat="1" ht="15" customHeight="1" x14ac:dyDescent="0.2">
      <c r="A20" s="450">
        <f>'SCC List'!A20</f>
        <v>20.03</v>
      </c>
      <c r="B20" s="451" t="str">
        <f>'SCC List'!B20</f>
        <v xml:space="preserve">Underground station, stop, shelter, mall, terminal, platform </v>
      </c>
      <c r="C20" s="604" t="e">
        <f>'Build Main'!O24</f>
        <v>#DIV/0!</v>
      </c>
    </row>
    <row r="21" spans="1:3" s="92" customFormat="1" ht="15" customHeight="1" x14ac:dyDescent="0.2">
      <c r="A21" s="450">
        <f>'SCC List'!A21</f>
        <v>20.04</v>
      </c>
      <c r="B21" s="451" t="str">
        <f>'SCC List'!B21</f>
        <v xml:space="preserve">Other stations, landings, terminals:  Intermodal, ferry, trolley, etc. </v>
      </c>
      <c r="C21" s="604" t="e">
        <f>'Build Main'!O25</f>
        <v>#DIV/0!</v>
      </c>
    </row>
    <row r="22" spans="1:3" s="92" customFormat="1" ht="15" customHeight="1" x14ac:dyDescent="0.2">
      <c r="A22" s="450">
        <f>'SCC List'!A22</f>
        <v>20.05</v>
      </c>
      <c r="B22" s="451" t="str">
        <f>'SCC List'!B22</f>
        <v xml:space="preserve">Joint development </v>
      </c>
      <c r="C22" s="604" t="e">
        <f>'Build Main'!O26</f>
        <v>#DIV/0!</v>
      </c>
    </row>
    <row r="23" spans="1:3" s="92" customFormat="1" ht="15" customHeight="1" x14ac:dyDescent="0.2">
      <c r="A23" s="450">
        <f>'SCC List'!A23</f>
        <v>20.059999999999999</v>
      </c>
      <c r="B23" s="451" t="str">
        <f>'SCC List'!B23</f>
        <v>Automobile parking multi-story structure</v>
      </c>
      <c r="C23" s="604" t="e">
        <f>'Build Main'!O27</f>
        <v>#DIV/0!</v>
      </c>
    </row>
    <row r="24" spans="1:3" s="92" customFormat="1" ht="15" customHeight="1" x14ac:dyDescent="0.2">
      <c r="A24" s="450">
        <f>'SCC List'!A24</f>
        <v>20.07</v>
      </c>
      <c r="B24" s="451" t="str">
        <f>'SCC List'!B24</f>
        <v>Elevators, escalators</v>
      </c>
      <c r="C24" s="604" t="e">
        <f>'Build Main'!O28</f>
        <v>#DIV/0!</v>
      </c>
    </row>
    <row r="25" spans="1:3" s="90" customFormat="1" ht="15" customHeight="1" x14ac:dyDescent="0.2">
      <c r="A25" s="446" t="str">
        <f>'SCC List'!A25</f>
        <v>30 SUPPORT FACILITIES: YARDS, SHOPS, ADMIN. BLDGS</v>
      </c>
      <c r="B25" s="447"/>
      <c r="C25" s="604">
        <f>'Build Main'!O29</f>
        <v>0</v>
      </c>
    </row>
    <row r="26" spans="1:3" s="92" customFormat="1" ht="15" customHeight="1" x14ac:dyDescent="0.2">
      <c r="A26" s="450">
        <f>'SCC List'!A26</f>
        <v>30.01</v>
      </c>
      <c r="B26" s="451" t="str">
        <f>'SCC List'!B26</f>
        <v>Administration Building:  Office, sales, storage, revenue counting</v>
      </c>
      <c r="C26" s="604" t="e">
        <f>'Build Main'!O30</f>
        <v>#DIV/0!</v>
      </c>
    </row>
    <row r="27" spans="1:3" s="92" customFormat="1" ht="15" customHeight="1" x14ac:dyDescent="0.2">
      <c r="A27" s="450">
        <f>'SCC List'!A27</f>
        <v>30.02</v>
      </c>
      <c r="B27" s="452" t="str">
        <f>'SCC List'!B27</f>
        <v xml:space="preserve">Light Maintenance Facility </v>
      </c>
      <c r="C27" s="604" t="e">
        <f>'Build Main'!O31</f>
        <v>#DIV/0!</v>
      </c>
    </row>
    <row r="28" spans="1:3" s="92" customFormat="1" ht="15" customHeight="1" x14ac:dyDescent="0.2">
      <c r="A28" s="450">
        <f>'SCC List'!A28</f>
        <v>30.03</v>
      </c>
      <c r="B28" s="452" t="str">
        <f>'SCC List'!B28</f>
        <v>Heavy Maintenance Facility</v>
      </c>
      <c r="C28" s="604" t="e">
        <f>'Build Main'!O32</f>
        <v>#DIV/0!</v>
      </c>
    </row>
    <row r="29" spans="1:3" s="92" customFormat="1" ht="15" customHeight="1" x14ac:dyDescent="0.2">
      <c r="A29" s="450">
        <f>'SCC List'!A29</f>
        <v>30.04</v>
      </c>
      <c r="B29" s="452" t="str">
        <f>'SCC List'!B29</f>
        <v>Storage or Maintenance of Way Building</v>
      </c>
      <c r="C29" s="604" t="e">
        <f>'Build Main'!O33</f>
        <v>#DIV/0!</v>
      </c>
    </row>
    <row r="30" spans="1:3" s="92" customFormat="1" ht="15" customHeight="1" x14ac:dyDescent="0.2">
      <c r="A30" s="450">
        <f>'SCC List'!A30</f>
        <v>30.05</v>
      </c>
      <c r="B30" s="452" t="str">
        <f>'SCC List'!B30</f>
        <v>Yard and Yard Track</v>
      </c>
      <c r="C30" s="604" t="e">
        <f>'Build Main'!O34</f>
        <v>#DIV/0!</v>
      </c>
    </row>
    <row r="31" spans="1:3" s="90" customFormat="1" ht="15" customHeight="1" x14ac:dyDescent="0.2">
      <c r="A31" s="446" t="str">
        <f>'SCC List'!A31</f>
        <v>40 SITEWORK &amp; SPECIAL CONDITIONS</v>
      </c>
      <c r="B31" s="453"/>
      <c r="C31" s="604">
        <f>'Build Main'!O35</f>
        <v>0</v>
      </c>
    </row>
    <row r="32" spans="1:3" s="92" customFormat="1" ht="15" customHeight="1" x14ac:dyDescent="0.2">
      <c r="A32" s="450">
        <f>'SCC List'!A32</f>
        <v>40.01</v>
      </c>
      <c r="B32" s="451" t="str">
        <f>'SCC List'!B32</f>
        <v>Demolition, Clearing, Earthwork</v>
      </c>
      <c r="C32" s="604" t="e">
        <f>'Build Main'!O36</f>
        <v>#DIV/0!</v>
      </c>
    </row>
    <row r="33" spans="1:3" s="92" customFormat="1" ht="15" customHeight="1" x14ac:dyDescent="0.2">
      <c r="A33" s="450">
        <f>'SCC List'!A33</f>
        <v>40.020000000000003</v>
      </c>
      <c r="B33" s="451" t="str">
        <f>'SCC List'!B33</f>
        <v>Site Utilities, Utility Relocation</v>
      </c>
      <c r="C33" s="604" t="e">
        <f>'Build Main'!O37</f>
        <v>#DIV/0!</v>
      </c>
    </row>
    <row r="34" spans="1:3" s="92" customFormat="1" x14ac:dyDescent="0.2">
      <c r="A34" s="450">
        <f>'SCC List'!A34</f>
        <v>40.03</v>
      </c>
      <c r="B34" s="451" t="str">
        <f>'SCC List'!B34</f>
        <v>Haz. mat'l, contam'd soil removal/mitigation, ground water treatments</v>
      </c>
      <c r="C34" s="604" t="e">
        <f>'Build Main'!O38</f>
        <v>#DIV/0!</v>
      </c>
    </row>
    <row r="35" spans="1:3" s="92" customFormat="1" ht="12.75" customHeight="1" x14ac:dyDescent="0.2">
      <c r="A35" s="450">
        <f>'SCC List'!A35</f>
        <v>40.04</v>
      </c>
      <c r="B35" s="451" t="str">
        <f>'SCC List'!B35</f>
        <v>Environmental mitigation, e.g. wetlands, historic/archeologic, parks</v>
      </c>
      <c r="C35" s="604" t="e">
        <f>'Build Main'!O39</f>
        <v>#DIV/0!</v>
      </c>
    </row>
    <row r="36" spans="1:3" s="92" customFormat="1" x14ac:dyDescent="0.2">
      <c r="A36" s="450">
        <f>'SCC List'!A36</f>
        <v>40.049999999999997</v>
      </c>
      <c r="B36" s="451" t="str">
        <f>'SCC List'!B36</f>
        <v>Site structures including retaining walls, sound walls</v>
      </c>
      <c r="C36" s="604" t="e">
        <f>'Build Main'!O40</f>
        <v>#DIV/0!</v>
      </c>
    </row>
    <row r="37" spans="1:3" s="92" customFormat="1" ht="12.75" customHeight="1" x14ac:dyDescent="0.2">
      <c r="A37" s="450">
        <f>'SCC List'!A37</f>
        <v>40.06</v>
      </c>
      <c r="B37" s="454" t="str">
        <f>'SCC List'!B37</f>
        <v>Pedestrian / bike access and accommodation, landscaping</v>
      </c>
      <c r="C37" s="604" t="e">
        <f>'Build Main'!O41</f>
        <v>#DIV/0!</v>
      </c>
    </row>
    <row r="38" spans="1:3" s="92" customFormat="1" ht="12.75" customHeight="1" x14ac:dyDescent="0.2">
      <c r="A38" s="450">
        <f>'SCC List'!A38</f>
        <v>40.07</v>
      </c>
      <c r="B38" s="454" t="str">
        <f>'SCC List'!B38</f>
        <v>Automobile, bus, van accessways including roads, parking lots</v>
      </c>
      <c r="C38" s="604" t="e">
        <f>'Build Main'!O42</f>
        <v>#DIV/0!</v>
      </c>
    </row>
    <row r="39" spans="1:3" s="92" customFormat="1" x14ac:dyDescent="0.2">
      <c r="A39" s="450">
        <f>'SCC List'!A39</f>
        <v>40.08</v>
      </c>
      <c r="B39" s="451" t="str">
        <f>'SCC List'!B39</f>
        <v>Temporary Facilities and other indirect costs during construction</v>
      </c>
      <c r="C39" s="604" t="e">
        <f>'Build Main'!O43</f>
        <v>#DIV/0!</v>
      </c>
    </row>
    <row r="40" spans="1:3" s="90" customFormat="1" ht="15" customHeight="1" x14ac:dyDescent="0.2">
      <c r="A40" s="446" t="str">
        <f>'SCC List'!A40</f>
        <v>50  SYSTEMS</v>
      </c>
      <c r="B40" s="447"/>
      <c r="C40" s="604">
        <f>'Build Main'!O44</f>
        <v>0</v>
      </c>
    </row>
    <row r="41" spans="1:3" s="92" customFormat="1" ht="15" customHeight="1" x14ac:dyDescent="0.2">
      <c r="A41" s="450">
        <f>'SCC List'!A41</f>
        <v>50.01</v>
      </c>
      <c r="B41" s="451" t="str">
        <f>'SCC List'!B41</f>
        <v>Train control and signals</v>
      </c>
      <c r="C41" s="604" t="e">
        <f>'Build Main'!O45</f>
        <v>#DIV/0!</v>
      </c>
    </row>
    <row r="42" spans="1:3" s="92" customFormat="1" ht="15" customHeight="1" x14ac:dyDescent="0.2">
      <c r="A42" s="450">
        <f>'SCC List'!A42</f>
        <v>50.02</v>
      </c>
      <c r="B42" s="451" t="str">
        <f>'SCC List'!B42</f>
        <v>Traffic signals and crossing protection</v>
      </c>
      <c r="C42" s="604" t="e">
        <f>'Build Main'!O46</f>
        <v>#DIV/0!</v>
      </c>
    </row>
    <row r="43" spans="1:3" s="92" customFormat="1" ht="15" customHeight="1" x14ac:dyDescent="0.2">
      <c r="A43" s="450">
        <f>'SCC List'!A43</f>
        <v>50.03</v>
      </c>
      <c r="B43" s="451" t="str">
        <f>'SCC List'!B43</f>
        <v xml:space="preserve">Traction power supply:  substations </v>
      </c>
      <c r="C43" s="604" t="e">
        <f>'Build Main'!O47</f>
        <v>#DIV/0!</v>
      </c>
    </row>
    <row r="44" spans="1:3" s="92" customFormat="1" ht="15" customHeight="1" x14ac:dyDescent="0.2">
      <c r="A44" s="450">
        <f>'SCC List'!A44</f>
        <v>50.04</v>
      </c>
      <c r="B44" s="451" t="str">
        <f>'SCC List'!B44</f>
        <v>Traction power distribution:  catenary and third rail</v>
      </c>
      <c r="C44" s="604" t="e">
        <f>'Build Main'!O48</f>
        <v>#DIV/0!</v>
      </c>
    </row>
    <row r="45" spans="1:3" s="92" customFormat="1" ht="15" customHeight="1" x14ac:dyDescent="0.2">
      <c r="A45" s="450">
        <f>'SCC List'!A45</f>
        <v>50.05</v>
      </c>
      <c r="B45" s="451" t="str">
        <f>'SCC List'!B45</f>
        <v>Communications</v>
      </c>
      <c r="C45" s="604" t="e">
        <f>'Build Main'!O49</f>
        <v>#DIV/0!</v>
      </c>
    </row>
    <row r="46" spans="1:3" s="92" customFormat="1" ht="15" customHeight="1" x14ac:dyDescent="0.2">
      <c r="A46" s="450">
        <f>'SCC List'!A46</f>
        <v>50.06</v>
      </c>
      <c r="B46" s="451" t="str">
        <f>'SCC List'!B46</f>
        <v>Fare collection system and equipment</v>
      </c>
      <c r="C46" s="604" t="e">
        <f>'Build Main'!O50</f>
        <v>#DIV/0!</v>
      </c>
    </row>
    <row r="47" spans="1:3" s="92" customFormat="1" ht="15" customHeight="1" x14ac:dyDescent="0.2">
      <c r="A47" s="450">
        <f>'SCC List'!A47</f>
        <v>50.07</v>
      </c>
      <c r="B47" s="361" t="str">
        <f>'SCC List'!B47</f>
        <v>Central Control</v>
      </c>
      <c r="C47" s="604" t="e">
        <f>'Build Main'!O51</f>
        <v>#DIV/0!</v>
      </c>
    </row>
    <row r="48" spans="1:3" s="92" customFormat="1" ht="15" customHeight="1" x14ac:dyDescent="0.2">
      <c r="A48" s="455" t="str">
        <f>'Build Main'!A52:B52</f>
        <v>Construction Subtotal (10 - 50)</v>
      </c>
      <c r="B48" s="453"/>
      <c r="C48" s="604">
        <f>'Build Main'!O52</f>
        <v>0</v>
      </c>
    </row>
    <row r="49" spans="1:3" s="90" customFormat="1" ht="15" x14ac:dyDescent="0.2">
      <c r="A49" s="446" t="str">
        <f>'SCC List'!A48:B48</f>
        <v>60 ROW, LAND, EXISTING IMPROVEMENTS</v>
      </c>
      <c r="B49" s="453"/>
      <c r="C49" s="604">
        <f>'Build Main'!O53</f>
        <v>0</v>
      </c>
    </row>
    <row r="50" spans="1:3" s="92" customFormat="1" x14ac:dyDescent="0.2">
      <c r="A50" s="450">
        <f>'SCC List'!A49</f>
        <v>60.01</v>
      </c>
      <c r="B50" s="361" t="str">
        <f>'SCC List'!B49</f>
        <v xml:space="preserve">Purchase or lease of real estate  </v>
      </c>
      <c r="C50" s="604" t="e">
        <f>'Build Main'!O54</f>
        <v>#DIV/0!</v>
      </c>
    </row>
    <row r="51" spans="1:3" s="92" customFormat="1" x14ac:dyDescent="0.2">
      <c r="A51" s="450">
        <f>'SCC List'!A50</f>
        <v>60.02</v>
      </c>
      <c r="B51" s="361" t="str">
        <f>'SCC List'!B50</f>
        <v>Relocation of existing households and businesses</v>
      </c>
      <c r="C51" s="604" t="e">
        <f>'Build Main'!O55</f>
        <v>#DIV/0!</v>
      </c>
    </row>
    <row r="52" spans="1:3" s="90" customFormat="1" ht="15" customHeight="1" x14ac:dyDescent="0.2">
      <c r="A52" s="455" t="str">
        <f>'SCC List'!A51</f>
        <v>70 VEHICLES (number)</v>
      </c>
      <c r="B52" s="447"/>
      <c r="C52" s="604">
        <f>'Build Main'!O56</f>
        <v>0</v>
      </c>
    </row>
    <row r="53" spans="1:3" s="92" customFormat="1" ht="15" customHeight="1" x14ac:dyDescent="0.2">
      <c r="A53" s="450">
        <f>'SCC List'!A52</f>
        <v>70.010000000000005</v>
      </c>
      <c r="B53" s="361" t="str">
        <f>'SCC List'!B52</f>
        <v>Light Rail</v>
      </c>
      <c r="C53" s="604" t="e">
        <f>'Build Main'!O57</f>
        <v>#DIV/0!</v>
      </c>
    </row>
    <row r="54" spans="1:3" s="92" customFormat="1" ht="15" customHeight="1" x14ac:dyDescent="0.2">
      <c r="A54" s="450">
        <f>'SCC List'!A53</f>
        <v>70.02</v>
      </c>
      <c r="B54" s="361" t="str">
        <f>'SCC List'!B53</f>
        <v>Heavy Rail</v>
      </c>
      <c r="C54" s="604" t="e">
        <f>'Build Main'!O58</f>
        <v>#DIV/0!</v>
      </c>
    </row>
    <row r="55" spans="1:3" s="92" customFormat="1" ht="15" customHeight="1" x14ac:dyDescent="0.2">
      <c r="A55" s="450">
        <f>'SCC List'!A54</f>
        <v>70.03</v>
      </c>
      <c r="B55" s="361" t="str">
        <f>'SCC List'!B54</f>
        <v>Commuter Rail</v>
      </c>
      <c r="C55" s="604" t="e">
        <f>'Build Main'!O59</f>
        <v>#DIV/0!</v>
      </c>
    </row>
    <row r="56" spans="1:3" s="92" customFormat="1" ht="15" customHeight="1" x14ac:dyDescent="0.2">
      <c r="A56" s="450">
        <f>'SCC List'!A55</f>
        <v>70.040000000000006</v>
      </c>
      <c r="B56" s="361" t="str">
        <f>'SCC List'!B55</f>
        <v>Bus</v>
      </c>
      <c r="C56" s="604" t="e">
        <f>'Build Main'!O60</f>
        <v>#DIV/0!</v>
      </c>
    </row>
    <row r="57" spans="1:3" s="92" customFormat="1" ht="15" customHeight="1" x14ac:dyDescent="0.2">
      <c r="A57" s="450">
        <f>'SCC List'!A56</f>
        <v>70.05</v>
      </c>
      <c r="B57" s="451" t="str">
        <f>'SCC List'!B56</f>
        <v>Other</v>
      </c>
      <c r="C57" s="604" t="e">
        <f>'Build Main'!O61</f>
        <v>#DIV/0!</v>
      </c>
    </row>
    <row r="58" spans="1:3" s="92" customFormat="1" ht="15" customHeight="1" x14ac:dyDescent="0.2">
      <c r="A58" s="450">
        <f>'SCC List'!A57</f>
        <v>70.06</v>
      </c>
      <c r="B58" s="451" t="str">
        <f>'SCC List'!B57</f>
        <v>Non-revenue vehicles</v>
      </c>
      <c r="C58" s="604" t="e">
        <f>'Build Main'!O62</f>
        <v>#DIV/0!</v>
      </c>
    </row>
    <row r="59" spans="1:3" s="92" customFormat="1" ht="15" customHeight="1" x14ac:dyDescent="0.2">
      <c r="A59" s="450">
        <f>'SCC List'!A58</f>
        <v>70.069999999999993</v>
      </c>
      <c r="B59" s="451" t="str">
        <f>'SCC List'!B58</f>
        <v>Spare parts</v>
      </c>
      <c r="C59" s="604" t="e">
        <f>'Build Main'!O63</f>
        <v>#DIV/0!</v>
      </c>
    </row>
    <row r="60" spans="1:3" s="95" customFormat="1" ht="15" customHeight="1" x14ac:dyDescent="0.2">
      <c r="A60" s="455" t="str">
        <f>'SCC List'!A59</f>
        <v>80 PROFESSIONAL SERVICES (applies to Cats. 10-50)</v>
      </c>
      <c r="B60" s="456"/>
      <c r="C60" s="604">
        <f>'Build Main'!O64</f>
        <v>0</v>
      </c>
    </row>
    <row r="61" spans="1:3" s="92" customFormat="1" ht="15" customHeight="1" x14ac:dyDescent="0.2">
      <c r="A61" s="457">
        <f>'SCC List'!A60</f>
        <v>80.010000000000005</v>
      </c>
      <c r="B61" s="449" t="str">
        <f>'SCC List'!B60</f>
        <v>Project Development</v>
      </c>
      <c r="C61" s="604" t="e">
        <f>'Build Main'!O65</f>
        <v>#DIV/0!</v>
      </c>
    </row>
    <row r="62" spans="1:3" s="92" customFormat="1" ht="15" customHeight="1" x14ac:dyDescent="0.2">
      <c r="A62" s="457">
        <f>'SCC List'!A61</f>
        <v>80.02</v>
      </c>
      <c r="B62" s="449" t="str">
        <f>'SCC List'!B61</f>
        <v>Engineering</v>
      </c>
      <c r="C62" s="604" t="e">
        <f>'Build Main'!O66</f>
        <v>#DIV/0!</v>
      </c>
    </row>
    <row r="63" spans="1:3" s="92" customFormat="1" ht="15" customHeight="1" x14ac:dyDescent="0.2">
      <c r="A63" s="457">
        <f>'SCC List'!A62</f>
        <v>80.03</v>
      </c>
      <c r="B63" s="449" t="str">
        <f>'SCC List'!B62</f>
        <v>Project Management for Design and Construction</v>
      </c>
      <c r="C63" s="604" t="e">
        <f>'Build Main'!O67</f>
        <v>#DIV/0!</v>
      </c>
    </row>
    <row r="64" spans="1:3" s="92" customFormat="1" ht="15" customHeight="1" x14ac:dyDescent="0.2">
      <c r="A64" s="457">
        <f>'SCC List'!A63</f>
        <v>80.040000000000006</v>
      </c>
      <c r="B64" s="449" t="str">
        <f>'SCC List'!B63</f>
        <v xml:space="preserve">Construction Administration &amp; Management </v>
      </c>
      <c r="C64" s="604" t="e">
        <f>'Build Main'!O68</f>
        <v>#DIV/0!</v>
      </c>
    </row>
    <row r="65" spans="1:63" s="92" customFormat="1" ht="15" customHeight="1" x14ac:dyDescent="0.2">
      <c r="A65" s="457">
        <f>'SCC List'!A64</f>
        <v>80.05</v>
      </c>
      <c r="B65" s="449" t="str">
        <f>'SCC List'!B64</f>
        <v xml:space="preserve">Professional Liability and other Non-Construction Insurance </v>
      </c>
      <c r="C65" s="604" t="e">
        <f>'Build Main'!O69</f>
        <v>#DIV/0!</v>
      </c>
    </row>
    <row r="66" spans="1:63" s="92" customFormat="1" ht="15" customHeight="1" x14ac:dyDescent="0.2">
      <c r="A66" s="457">
        <f>'SCC List'!A65</f>
        <v>80.06</v>
      </c>
      <c r="B66" s="449" t="str">
        <f>'SCC List'!B65</f>
        <v>Legal; Permits; Review Fees by other agencies, cities, etc.</v>
      </c>
      <c r="C66" s="604" t="e">
        <f>'Build Main'!O70</f>
        <v>#DIV/0!</v>
      </c>
    </row>
    <row r="67" spans="1:63" s="92" customFormat="1" ht="15" customHeight="1" x14ac:dyDescent="0.2">
      <c r="A67" s="457">
        <f>'SCC List'!A66</f>
        <v>80.069999999999993</v>
      </c>
      <c r="B67" s="449" t="str">
        <f>'SCC List'!B66</f>
        <v>Surveys, Testing, Investigation, Inspection</v>
      </c>
      <c r="C67" s="604" t="e">
        <f>'Build Main'!O71</f>
        <v>#DIV/0!</v>
      </c>
    </row>
    <row r="68" spans="1:63" s="92" customFormat="1" ht="15" customHeight="1" x14ac:dyDescent="0.2">
      <c r="A68" s="457">
        <f>'SCC List'!A67</f>
        <v>80.08</v>
      </c>
      <c r="B68" s="449" t="str">
        <f>'SCC List'!B67</f>
        <v>Start up</v>
      </c>
      <c r="C68" s="604" t="e">
        <f>'Build Main'!O72</f>
        <v>#DIV/0!</v>
      </c>
    </row>
    <row r="69" spans="1:63" s="90" customFormat="1" ht="15" customHeight="1" x14ac:dyDescent="0.2">
      <c r="A69" s="446" t="str">
        <f>'Build Main'!A73</f>
        <v>Subtotal (10 - 80)</v>
      </c>
      <c r="B69" s="447"/>
      <c r="C69" s="604">
        <f>'Build Main'!O73</f>
        <v>0</v>
      </c>
    </row>
    <row r="70" spans="1:63" s="90" customFormat="1" ht="15" customHeight="1" x14ac:dyDescent="0.2">
      <c r="A70" s="446" t="str">
        <f>'SCC List'!A68</f>
        <v>90 UNALLOCATED CONTINGENCY</v>
      </c>
      <c r="B70" s="453"/>
      <c r="C70" s="604">
        <f>'Build Main'!O74</f>
        <v>0</v>
      </c>
    </row>
    <row r="71" spans="1:63" s="90" customFormat="1" ht="15" customHeight="1" x14ac:dyDescent="0.2">
      <c r="A71" s="446" t="str">
        <f>'Build Main'!A75</f>
        <v>Subtotal (10 - 90)</v>
      </c>
      <c r="B71" s="453"/>
      <c r="C71" s="604">
        <f>'Build Main'!O75</f>
        <v>0</v>
      </c>
    </row>
    <row r="72" spans="1:63" s="90" customFormat="1" ht="15" customHeight="1" x14ac:dyDescent="0.2">
      <c r="A72" s="455" t="str">
        <f>'SCC List'!A69</f>
        <v>100  FINANCE CHARGES</v>
      </c>
      <c r="B72" s="453"/>
      <c r="C72" s="604">
        <f>'Build Main'!O76</f>
        <v>0</v>
      </c>
    </row>
    <row r="73" spans="1:63" s="93" customFormat="1" ht="15.95" customHeight="1" x14ac:dyDescent="0.2">
      <c r="A73" s="605" t="str">
        <f>'SCC Definitions'!A76</f>
        <v>Total Project Cost (10 - 100)</v>
      </c>
      <c r="B73" s="606"/>
      <c r="C73" s="604">
        <f>'Build Main'!O77</f>
        <v>0</v>
      </c>
      <c r="D73" s="90"/>
      <c r="E73" s="90"/>
      <c r="F73" s="90"/>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c r="AG73" s="90"/>
      <c r="AH73" s="90"/>
      <c r="AI73" s="90"/>
      <c r="AJ73" s="90"/>
      <c r="AK73" s="90"/>
      <c r="AL73" s="90"/>
      <c r="AM73" s="90"/>
      <c r="AN73" s="90"/>
      <c r="AO73" s="90"/>
      <c r="AP73" s="90"/>
      <c r="AQ73" s="90"/>
      <c r="AR73" s="90"/>
      <c r="AS73" s="90"/>
      <c r="AT73" s="90"/>
      <c r="AU73" s="90"/>
      <c r="AV73" s="90"/>
      <c r="AW73" s="90"/>
      <c r="AX73" s="90"/>
      <c r="AY73" s="90"/>
      <c r="AZ73" s="90"/>
      <c r="BA73" s="90"/>
      <c r="BB73" s="90"/>
      <c r="BC73" s="90"/>
      <c r="BD73" s="90"/>
      <c r="BE73" s="90"/>
      <c r="BF73" s="90"/>
      <c r="BG73" s="90"/>
      <c r="BH73" s="90"/>
      <c r="BI73" s="90"/>
      <c r="BJ73" s="90"/>
      <c r="BK73" s="90"/>
    </row>
    <row r="74" spans="1:63" s="97" customFormat="1" ht="15" customHeight="1" x14ac:dyDescent="0.2">
      <c r="C74" s="88"/>
    </row>
    <row r="75" spans="1:63" s="97" customFormat="1" ht="15" customHeight="1" x14ac:dyDescent="0.2">
      <c r="C75" s="88"/>
    </row>
    <row r="76" spans="1:63" s="97" customFormat="1" ht="15" customHeight="1" x14ac:dyDescent="0.2">
      <c r="C76" s="88"/>
    </row>
    <row r="77" spans="1:63" s="97" customFormat="1" ht="15" customHeight="1" x14ac:dyDescent="0.2">
      <c r="C77" s="88"/>
    </row>
    <row r="78" spans="1:63" s="97" customFormat="1" ht="15" customHeight="1" x14ac:dyDescent="0.2">
      <c r="C78" s="88"/>
    </row>
    <row r="79" spans="1:63" s="97" customFormat="1" ht="15" customHeight="1" x14ac:dyDescent="0.2">
      <c r="C79" s="88"/>
    </row>
    <row r="80" spans="1:63" s="97" customFormat="1" ht="15" customHeight="1" x14ac:dyDescent="0.2">
      <c r="C80" s="88"/>
    </row>
    <row r="81" spans="3:3" s="97" customFormat="1" ht="15" customHeight="1" x14ac:dyDescent="0.2">
      <c r="C81" s="88"/>
    </row>
    <row r="82" spans="3:3" s="97" customFormat="1" ht="15" customHeight="1" x14ac:dyDescent="0.2">
      <c r="C82" s="88"/>
    </row>
    <row r="83" spans="3:3" s="97" customFormat="1" ht="15" customHeight="1" x14ac:dyDescent="0.2">
      <c r="C83" s="88"/>
    </row>
    <row r="84" spans="3:3" s="97" customFormat="1" ht="15" customHeight="1" x14ac:dyDescent="0.2">
      <c r="C84" s="88"/>
    </row>
    <row r="85" spans="3:3" s="97" customFormat="1" ht="15" customHeight="1" x14ac:dyDescent="0.2">
      <c r="C85" s="88"/>
    </row>
    <row r="86" spans="3:3" s="97" customFormat="1" ht="15" customHeight="1" x14ac:dyDescent="0.2">
      <c r="C86" s="88"/>
    </row>
    <row r="87" spans="3:3" s="97" customFormat="1" ht="15" customHeight="1" x14ac:dyDescent="0.2">
      <c r="C87" s="88"/>
    </row>
    <row r="88" spans="3:3" s="97" customFormat="1" ht="15" customHeight="1" x14ac:dyDescent="0.2">
      <c r="C88" s="88"/>
    </row>
    <row r="89" spans="3:3" s="97" customFormat="1" ht="15" customHeight="1" x14ac:dyDescent="0.2">
      <c r="C89" s="88"/>
    </row>
    <row r="90" spans="3:3" s="97" customFormat="1" ht="15" customHeight="1" x14ac:dyDescent="0.2">
      <c r="C90" s="88"/>
    </row>
    <row r="91" spans="3:3" s="97" customFormat="1" ht="15" customHeight="1" x14ac:dyDescent="0.2">
      <c r="C91" s="88"/>
    </row>
    <row r="92" spans="3:3" s="97" customFormat="1" ht="15" customHeight="1" x14ac:dyDescent="0.2">
      <c r="C92" s="88"/>
    </row>
    <row r="93" spans="3:3" s="97" customFormat="1" ht="15" customHeight="1" x14ac:dyDescent="0.2">
      <c r="C93" s="88"/>
    </row>
    <row r="94" spans="3:3" s="97" customFormat="1" ht="15" customHeight="1" x14ac:dyDescent="0.2">
      <c r="C94" s="88"/>
    </row>
    <row r="95" spans="3:3" s="97" customFormat="1" ht="14.25" x14ac:dyDescent="0.2">
      <c r="C95" s="88"/>
    </row>
    <row r="96" spans="3:3" s="97" customFormat="1" ht="14.25" x14ac:dyDescent="0.2">
      <c r="C96" s="88"/>
    </row>
    <row r="97" spans="3:3" s="97" customFormat="1" ht="14.25" x14ac:dyDescent="0.2">
      <c r="C97" s="88"/>
    </row>
    <row r="98" spans="3:3" s="97" customFormat="1" ht="14.25" x14ac:dyDescent="0.2">
      <c r="C98" s="88"/>
    </row>
    <row r="99" spans="3:3" s="97" customFormat="1" ht="14.25" x14ac:dyDescent="0.2">
      <c r="C99" s="88"/>
    </row>
    <row r="100" spans="3:3" s="97" customFormat="1" ht="14.25" x14ac:dyDescent="0.2">
      <c r="C100" s="88"/>
    </row>
    <row r="101" spans="3:3" s="97" customFormat="1" ht="14.25" x14ac:dyDescent="0.2">
      <c r="C101" s="88"/>
    </row>
    <row r="102" spans="3:3" s="97" customFormat="1" ht="14.25" x14ac:dyDescent="0.2">
      <c r="C102" s="88"/>
    </row>
    <row r="103" spans="3:3" s="97" customFormat="1" ht="14.25" x14ac:dyDescent="0.2">
      <c r="C103" s="88"/>
    </row>
    <row r="104" spans="3:3" s="97" customFormat="1" ht="14.25" x14ac:dyDescent="0.2">
      <c r="C104" s="88"/>
    </row>
    <row r="105" spans="3:3" s="97" customFormat="1" ht="14.25" x14ac:dyDescent="0.2">
      <c r="C105" s="88"/>
    </row>
    <row r="106" spans="3:3" s="97" customFormat="1" ht="14.25" x14ac:dyDescent="0.2">
      <c r="C106" s="88"/>
    </row>
    <row r="107" spans="3:3" s="97" customFormat="1" ht="14.25" x14ac:dyDescent="0.2">
      <c r="C107" s="88"/>
    </row>
    <row r="108" spans="3:3" s="97" customFormat="1" ht="14.25" x14ac:dyDescent="0.2">
      <c r="C108" s="88"/>
    </row>
    <row r="109" spans="3:3" s="97" customFormat="1" ht="14.25" x14ac:dyDescent="0.2">
      <c r="C109" s="88"/>
    </row>
    <row r="110" spans="3:3" s="97" customFormat="1" ht="14.25" x14ac:dyDescent="0.2">
      <c r="C110" s="88"/>
    </row>
    <row r="111" spans="3:3" s="97" customFormat="1" ht="14.25" x14ac:dyDescent="0.2">
      <c r="C111" s="88"/>
    </row>
    <row r="112" spans="3:3" s="97" customFormat="1" ht="14.25" x14ac:dyDescent="0.2">
      <c r="C112" s="88"/>
    </row>
    <row r="113" spans="1:3" s="97" customFormat="1" ht="14.25" x14ac:dyDescent="0.2">
      <c r="C113" s="88"/>
    </row>
    <row r="114" spans="1:3" s="97" customFormat="1" ht="14.25" x14ac:dyDescent="0.2">
      <c r="C114" s="88"/>
    </row>
    <row r="115" spans="1:3" s="97" customFormat="1" ht="14.25" x14ac:dyDescent="0.2">
      <c r="C115" s="88"/>
    </row>
    <row r="116" spans="1:3" s="97" customFormat="1" ht="14.25" x14ac:dyDescent="0.2">
      <c r="C116" s="88"/>
    </row>
    <row r="117" spans="1:3" s="97" customFormat="1" ht="14.25" x14ac:dyDescent="0.2">
      <c r="C117" s="88"/>
    </row>
    <row r="118" spans="1:3" s="97" customFormat="1" ht="14.25" x14ac:dyDescent="0.2">
      <c r="C118" s="88"/>
    </row>
    <row r="119" spans="1:3" s="92" customFormat="1" ht="14.25" x14ac:dyDescent="0.2">
      <c r="A119" s="97"/>
      <c r="B119" s="97"/>
      <c r="C119" s="88"/>
    </row>
    <row r="120" spans="1:3" s="92" customFormat="1" ht="14.25" x14ac:dyDescent="0.2">
      <c r="A120" s="97"/>
      <c r="B120" s="97"/>
      <c r="C120" s="88"/>
    </row>
    <row r="121" spans="1:3" s="92" customFormat="1" ht="14.25" x14ac:dyDescent="0.2">
      <c r="A121" s="97"/>
      <c r="B121" s="97"/>
      <c r="C121" s="88"/>
    </row>
    <row r="122" spans="1:3" s="92" customFormat="1" ht="14.25" x14ac:dyDescent="0.2">
      <c r="A122" s="97"/>
      <c r="B122" s="97"/>
      <c r="C122" s="88"/>
    </row>
    <row r="123" spans="1:3" s="92" customFormat="1" ht="14.25" x14ac:dyDescent="0.2">
      <c r="A123" s="97"/>
      <c r="B123" s="97"/>
      <c r="C123" s="88"/>
    </row>
    <row r="124" spans="1:3" s="92" customFormat="1" ht="14.25" x14ac:dyDescent="0.2">
      <c r="A124" s="97"/>
      <c r="B124" s="97"/>
      <c r="C124" s="88"/>
    </row>
    <row r="125" spans="1:3" s="92" customFormat="1" ht="14.25" x14ac:dyDescent="0.2">
      <c r="A125" s="97"/>
      <c r="B125" s="97"/>
      <c r="C125" s="88"/>
    </row>
    <row r="126" spans="1:3" s="92" customFormat="1" ht="14.25" x14ac:dyDescent="0.2">
      <c r="A126" s="97"/>
      <c r="B126" s="97"/>
      <c r="C126" s="88"/>
    </row>
    <row r="127" spans="1:3" s="92" customFormat="1" ht="14.25" x14ac:dyDescent="0.2">
      <c r="A127" s="97"/>
      <c r="B127" s="97"/>
      <c r="C127" s="88"/>
    </row>
    <row r="128" spans="1:3" s="92" customFormat="1" ht="14.25" x14ac:dyDescent="0.2">
      <c r="A128" s="97"/>
      <c r="B128" s="97"/>
      <c r="C128" s="88"/>
    </row>
    <row r="129" spans="1:3" s="92" customFormat="1" ht="14.25" x14ac:dyDescent="0.2">
      <c r="A129" s="97"/>
      <c r="B129" s="97"/>
      <c r="C129" s="88"/>
    </row>
    <row r="130" spans="1:3" s="92" customFormat="1" ht="14.25" x14ac:dyDescent="0.2">
      <c r="A130" s="97"/>
      <c r="B130" s="97"/>
      <c r="C130" s="88"/>
    </row>
    <row r="131" spans="1:3" s="92" customFormat="1" ht="14.25" x14ac:dyDescent="0.2">
      <c r="A131" s="97"/>
      <c r="B131" s="97"/>
      <c r="C131" s="88"/>
    </row>
    <row r="132" spans="1:3" s="92" customFormat="1" ht="14.25" x14ac:dyDescent="0.2">
      <c r="A132" s="97"/>
      <c r="B132" s="97"/>
      <c r="C132" s="88"/>
    </row>
    <row r="133" spans="1:3" s="92" customFormat="1" ht="14.25" x14ac:dyDescent="0.2">
      <c r="A133" s="97"/>
      <c r="B133" s="97"/>
      <c r="C133" s="88"/>
    </row>
    <row r="134" spans="1:3" s="92" customFormat="1" ht="14.25" x14ac:dyDescent="0.2">
      <c r="A134" s="97"/>
      <c r="B134" s="97"/>
      <c r="C134" s="88"/>
    </row>
    <row r="135" spans="1:3" s="92" customFormat="1" ht="14.25" x14ac:dyDescent="0.2">
      <c r="A135" s="97"/>
      <c r="B135" s="97"/>
      <c r="C135" s="88"/>
    </row>
    <row r="136" spans="1:3" s="92" customFormat="1" ht="14.25" x14ac:dyDescent="0.2">
      <c r="A136" s="97"/>
      <c r="B136" s="97"/>
      <c r="C136" s="88"/>
    </row>
    <row r="137" spans="1:3" s="92" customFormat="1" ht="14.25" x14ac:dyDescent="0.2">
      <c r="A137" s="97"/>
      <c r="B137" s="97"/>
      <c r="C137" s="88"/>
    </row>
    <row r="138" spans="1:3" s="92" customFormat="1" ht="14.25" x14ac:dyDescent="0.2">
      <c r="A138" s="97"/>
      <c r="B138" s="97"/>
      <c r="C138" s="88"/>
    </row>
    <row r="139" spans="1:3" s="92" customFormat="1" ht="14.25" x14ac:dyDescent="0.2">
      <c r="A139" s="97"/>
      <c r="B139" s="97"/>
      <c r="C139" s="88"/>
    </row>
    <row r="140" spans="1:3" s="92" customFormat="1" ht="14.25" x14ac:dyDescent="0.2">
      <c r="A140" s="97"/>
      <c r="B140" s="97"/>
      <c r="C140" s="88"/>
    </row>
    <row r="141" spans="1:3" s="92" customFormat="1" ht="14.25" x14ac:dyDescent="0.2">
      <c r="A141" s="97"/>
      <c r="B141" s="97"/>
      <c r="C141" s="88"/>
    </row>
    <row r="142" spans="1:3" s="92" customFormat="1" ht="14.25" x14ac:dyDescent="0.2">
      <c r="A142" s="97"/>
      <c r="B142" s="97"/>
      <c r="C142" s="88"/>
    </row>
    <row r="143" spans="1:3" s="92" customFormat="1" ht="14.25" x14ac:dyDescent="0.2">
      <c r="A143" s="97"/>
      <c r="B143" s="97"/>
      <c r="C143" s="88"/>
    </row>
    <row r="144" spans="1:3" s="92" customFormat="1" ht="14.25" x14ac:dyDescent="0.2">
      <c r="A144" s="97"/>
      <c r="B144" s="97"/>
      <c r="C144" s="88"/>
    </row>
    <row r="145" spans="1:3" s="92" customFormat="1" ht="14.25" x14ac:dyDescent="0.2">
      <c r="A145" s="97"/>
      <c r="B145" s="97"/>
      <c r="C145" s="88"/>
    </row>
    <row r="146" spans="1:3" s="92" customFormat="1" ht="14.25" x14ac:dyDescent="0.2">
      <c r="A146" s="97"/>
      <c r="B146" s="97"/>
      <c r="C146" s="88"/>
    </row>
    <row r="147" spans="1:3" s="92" customFormat="1" ht="14.25" x14ac:dyDescent="0.2">
      <c r="A147" s="97"/>
      <c r="B147" s="97"/>
      <c r="C147" s="88"/>
    </row>
    <row r="148" spans="1:3" s="92" customFormat="1" ht="14.25" x14ac:dyDescent="0.2">
      <c r="A148" s="97"/>
      <c r="B148" s="97"/>
      <c r="C148" s="88"/>
    </row>
    <row r="149" spans="1:3" s="92" customFormat="1" ht="14.25" x14ac:dyDescent="0.2">
      <c r="A149" s="97"/>
      <c r="B149" s="97"/>
      <c r="C149" s="88"/>
    </row>
    <row r="150" spans="1:3" s="92" customFormat="1" ht="14.25" x14ac:dyDescent="0.2">
      <c r="A150" s="97"/>
      <c r="B150" s="97"/>
      <c r="C150" s="88"/>
    </row>
    <row r="151" spans="1:3" s="92" customFormat="1" ht="14.25" x14ac:dyDescent="0.2">
      <c r="A151" s="97"/>
      <c r="B151" s="97"/>
      <c r="C151" s="88"/>
    </row>
    <row r="152" spans="1:3" s="92" customFormat="1" ht="14.25" x14ac:dyDescent="0.2">
      <c r="A152" s="97"/>
      <c r="B152" s="97"/>
      <c r="C152" s="88"/>
    </row>
    <row r="153" spans="1:3" s="92" customFormat="1" ht="14.25" x14ac:dyDescent="0.2">
      <c r="A153" s="97"/>
      <c r="B153" s="97"/>
      <c r="C153" s="88"/>
    </row>
    <row r="154" spans="1:3" s="92" customFormat="1" ht="14.25" x14ac:dyDescent="0.2">
      <c r="A154" s="97"/>
      <c r="B154" s="97"/>
      <c r="C154" s="88"/>
    </row>
    <row r="155" spans="1:3" s="92" customFormat="1" ht="14.25" x14ac:dyDescent="0.2">
      <c r="A155" s="97"/>
      <c r="B155" s="97"/>
      <c r="C155" s="88"/>
    </row>
    <row r="156" spans="1:3" s="92" customFormat="1" ht="14.25" x14ac:dyDescent="0.2">
      <c r="A156" s="97"/>
      <c r="B156" s="97"/>
      <c r="C156" s="88"/>
    </row>
    <row r="157" spans="1:3" s="92" customFormat="1" ht="14.25" x14ac:dyDescent="0.2">
      <c r="A157" s="97"/>
      <c r="B157" s="97"/>
      <c r="C157" s="88"/>
    </row>
    <row r="158" spans="1:3" s="92" customFormat="1" ht="14.25" x14ac:dyDescent="0.2">
      <c r="A158" s="97"/>
      <c r="B158" s="97"/>
      <c r="C158" s="88"/>
    </row>
    <row r="159" spans="1:3" ht="14.25" x14ac:dyDescent="0.2">
      <c r="A159" s="83"/>
      <c r="B159" s="83"/>
    </row>
    <row r="160" spans="1:3" ht="14.25" x14ac:dyDescent="0.2">
      <c r="A160" s="83"/>
      <c r="B160" s="83"/>
    </row>
    <row r="161" spans="1:2" ht="14.25" x14ac:dyDescent="0.2">
      <c r="A161" s="83"/>
      <c r="B161" s="83"/>
    </row>
    <row r="162" spans="1:2" ht="14.25" x14ac:dyDescent="0.2">
      <c r="A162" s="83"/>
      <c r="B162" s="83"/>
    </row>
    <row r="163" spans="1:2" ht="14.25" x14ac:dyDescent="0.2">
      <c r="A163" s="83"/>
      <c r="B163" s="83"/>
    </row>
    <row r="164" spans="1:2" ht="14.25" x14ac:dyDescent="0.2">
      <c r="A164" s="83"/>
      <c r="B164" s="83"/>
    </row>
    <row r="165" spans="1:2" ht="14.25" x14ac:dyDescent="0.2">
      <c r="A165" s="83"/>
      <c r="B165" s="83"/>
    </row>
    <row r="166" spans="1:2" ht="14.25" x14ac:dyDescent="0.2">
      <c r="A166" s="83"/>
      <c r="B166" s="83"/>
    </row>
    <row r="167" spans="1:2" ht="14.25" x14ac:dyDescent="0.2">
      <c r="A167" s="83"/>
      <c r="B167" s="83"/>
    </row>
    <row r="168" spans="1:2" ht="14.25" x14ac:dyDescent="0.2">
      <c r="A168" s="83"/>
      <c r="B168" s="83"/>
    </row>
    <row r="169" spans="1:2" ht="14.25" x14ac:dyDescent="0.2">
      <c r="A169" s="83"/>
      <c r="B169" s="83"/>
    </row>
    <row r="170" spans="1:2" ht="14.25" x14ac:dyDescent="0.2">
      <c r="A170" s="83"/>
      <c r="B170" s="83"/>
    </row>
    <row r="171" spans="1:2" ht="14.25" x14ac:dyDescent="0.2">
      <c r="A171" s="83"/>
      <c r="B171" s="83"/>
    </row>
    <row r="172" spans="1:2" ht="14.25" x14ac:dyDescent="0.2">
      <c r="A172" s="83"/>
      <c r="B172" s="83"/>
    </row>
    <row r="173" spans="1:2" ht="14.25" x14ac:dyDescent="0.2">
      <c r="A173" s="83"/>
      <c r="B173" s="83"/>
    </row>
    <row r="174" spans="1:2" ht="14.25" x14ac:dyDescent="0.2">
      <c r="A174" s="83"/>
      <c r="B174" s="83"/>
    </row>
    <row r="175" spans="1:2" ht="14.25" x14ac:dyDescent="0.2">
      <c r="A175" s="83"/>
      <c r="B175" s="83"/>
    </row>
    <row r="176" spans="1:2" ht="14.25" x14ac:dyDescent="0.2">
      <c r="A176" s="83"/>
      <c r="B176" s="83"/>
    </row>
    <row r="177" spans="1:2" ht="14.25" x14ac:dyDescent="0.2">
      <c r="A177" s="83"/>
      <c r="B177" s="83"/>
    </row>
    <row r="178" spans="1:2" ht="14.25" x14ac:dyDescent="0.2">
      <c r="A178" s="83"/>
      <c r="B178" s="83"/>
    </row>
    <row r="179" spans="1:2" ht="14.25" x14ac:dyDescent="0.2">
      <c r="A179" s="83"/>
      <c r="B179" s="83"/>
    </row>
    <row r="180" spans="1:2" ht="14.25" x14ac:dyDescent="0.2">
      <c r="A180" s="83"/>
      <c r="B180" s="83"/>
    </row>
    <row r="181" spans="1:2" ht="14.25" x14ac:dyDescent="0.2">
      <c r="A181" s="83"/>
      <c r="B181" s="83"/>
    </row>
    <row r="182" spans="1:2" ht="14.25" x14ac:dyDescent="0.2">
      <c r="A182" s="83"/>
      <c r="B182" s="83"/>
    </row>
    <row r="183" spans="1:2" ht="14.25" x14ac:dyDescent="0.2">
      <c r="A183" s="83"/>
      <c r="B183" s="83"/>
    </row>
    <row r="184" spans="1:2" ht="14.25" x14ac:dyDescent="0.2">
      <c r="A184" s="83"/>
      <c r="B184" s="83"/>
    </row>
    <row r="185" spans="1:2" ht="14.25" x14ac:dyDescent="0.2">
      <c r="A185" s="83"/>
      <c r="B185" s="83"/>
    </row>
    <row r="186" spans="1:2" ht="14.25" x14ac:dyDescent="0.2">
      <c r="A186" s="83"/>
      <c r="B186" s="83"/>
    </row>
    <row r="187" spans="1:2" ht="14.25" x14ac:dyDescent="0.2">
      <c r="A187" s="83"/>
      <c r="B187" s="83"/>
    </row>
    <row r="188" spans="1:2" ht="14.25" x14ac:dyDescent="0.2">
      <c r="A188" s="83"/>
      <c r="B188" s="83"/>
    </row>
    <row r="189" spans="1:2" ht="14.25" x14ac:dyDescent="0.2">
      <c r="A189" s="83"/>
      <c r="B189" s="83"/>
    </row>
    <row r="190" spans="1:2" ht="14.25" x14ac:dyDescent="0.2">
      <c r="A190" s="83"/>
      <c r="B190" s="83"/>
    </row>
    <row r="191" spans="1:2" ht="14.25" x14ac:dyDescent="0.2">
      <c r="A191" s="83"/>
      <c r="B191" s="83"/>
    </row>
    <row r="192" spans="1:2" ht="14.25" x14ac:dyDescent="0.2">
      <c r="A192" s="83"/>
      <c r="B192" s="83"/>
    </row>
    <row r="193" spans="1:2" ht="14.25" x14ac:dyDescent="0.2">
      <c r="A193" s="83"/>
      <c r="B193" s="83"/>
    </row>
    <row r="194" spans="1:2" ht="14.25" x14ac:dyDescent="0.2">
      <c r="A194" s="83"/>
      <c r="B194" s="83"/>
    </row>
    <row r="195" spans="1:2" ht="14.25" x14ac:dyDescent="0.2">
      <c r="A195" s="83"/>
      <c r="B195" s="83"/>
    </row>
    <row r="196" spans="1:2" ht="14.25" x14ac:dyDescent="0.2">
      <c r="A196" s="83"/>
      <c r="B196" s="83"/>
    </row>
    <row r="197" spans="1:2" ht="14.25" x14ac:dyDescent="0.2">
      <c r="A197" s="83"/>
      <c r="B197" s="83"/>
    </row>
    <row r="198" spans="1:2" ht="14.25" x14ac:dyDescent="0.2">
      <c r="A198" s="83"/>
      <c r="B198" s="83"/>
    </row>
    <row r="199" spans="1:2" ht="14.25" x14ac:dyDescent="0.2">
      <c r="A199" s="83"/>
      <c r="B199" s="83"/>
    </row>
    <row r="200" spans="1:2" ht="14.25" x14ac:dyDescent="0.2">
      <c r="A200" s="83"/>
      <c r="B200" s="83"/>
    </row>
    <row r="201" spans="1:2" ht="14.25" x14ac:dyDescent="0.2">
      <c r="A201" s="83"/>
      <c r="B201" s="83"/>
    </row>
    <row r="202" spans="1:2" ht="14.25" x14ac:dyDescent="0.2">
      <c r="A202" s="83"/>
      <c r="B202" s="83"/>
    </row>
    <row r="203" spans="1:2" ht="14.25" x14ac:dyDescent="0.2">
      <c r="A203" s="83"/>
      <c r="B203" s="83"/>
    </row>
    <row r="204" spans="1:2" ht="14.25" x14ac:dyDescent="0.2">
      <c r="A204" s="83"/>
      <c r="B204" s="83"/>
    </row>
    <row r="205" spans="1:2" ht="14.25" x14ac:dyDescent="0.2">
      <c r="A205" s="83"/>
      <c r="B205" s="83"/>
    </row>
    <row r="206" spans="1:2" ht="14.25" x14ac:dyDescent="0.2">
      <c r="A206" s="83"/>
      <c r="B206" s="83"/>
    </row>
    <row r="207" spans="1:2" ht="14.25" x14ac:dyDescent="0.2">
      <c r="A207" s="83"/>
      <c r="B207" s="83"/>
    </row>
    <row r="208" spans="1:2" ht="14.25" x14ac:dyDescent="0.2">
      <c r="A208" s="83"/>
      <c r="B208" s="83"/>
    </row>
    <row r="209" spans="1:2" ht="14.25" x14ac:dyDescent="0.2">
      <c r="A209" s="83"/>
      <c r="B209" s="83"/>
    </row>
    <row r="210" spans="1:2" ht="14.25" x14ac:dyDescent="0.2">
      <c r="A210" s="83"/>
      <c r="B210" s="83"/>
    </row>
    <row r="211" spans="1:2" ht="14.25" x14ac:dyDescent="0.2">
      <c r="A211" s="83"/>
      <c r="B211" s="83"/>
    </row>
    <row r="212" spans="1:2" ht="14.25" x14ac:dyDescent="0.2">
      <c r="A212" s="83"/>
      <c r="B212" s="83"/>
    </row>
    <row r="213" spans="1:2" ht="14.25" x14ac:dyDescent="0.2">
      <c r="A213" s="83"/>
      <c r="B213" s="83"/>
    </row>
    <row r="214" spans="1:2" ht="14.25" x14ac:dyDescent="0.2">
      <c r="A214" s="83"/>
      <c r="B214" s="83"/>
    </row>
    <row r="215" spans="1:2" ht="14.25" x14ac:dyDescent="0.2">
      <c r="A215" s="83"/>
      <c r="B215" s="83"/>
    </row>
    <row r="216" spans="1:2" ht="14.25" x14ac:dyDescent="0.2">
      <c r="A216" s="83"/>
      <c r="B216" s="83"/>
    </row>
    <row r="217" spans="1:2" ht="14.25" x14ac:dyDescent="0.2">
      <c r="A217" s="83"/>
      <c r="B217" s="83"/>
    </row>
    <row r="218" spans="1:2" ht="14.25" x14ac:dyDescent="0.2">
      <c r="A218" s="83"/>
      <c r="B218" s="83"/>
    </row>
    <row r="219" spans="1:2" ht="14.25" x14ac:dyDescent="0.2">
      <c r="A219" s="83"/>
      <c r="B219" s="83"/>
    </row>
    <row r="220" spans="1:2" ht="14.25" x14ac:dyDescent="0.2">
      <c r="A220" s="83"/>
      <c r="B220" s="83"/>
    </row>
    <row r="221" spans="1:2" ht="14.25" x14ac:dyDescent="0.2">
      <c r="A221" s="83"/>
      <c r="B221" s="83"/>
    </row>
    <row r="222" spans="1:2" ht="14.25" x14ac:dyDescent="0.2">
      <c r="A222" s="83"/>
      <c r="B222" s="83"/>
    </row>
    <row r="223" spans="1:2" ht="14.25" x14ac:dyDescent="0.2">
      <c r="A223" s="83"/>
      <c r="B223" s="83"/>
    </row>
    <row r="224" spans="1:2" ht="14.25" x14ac:dyDescent="0.2">
      <c r="A224" s="83"/>
      <c r="B224" s="83"/>
    </row>
    <row r="225" spans="1:2" ht="14.25" x14ac:dyDescent="0.2">
      <c r="A225" s="83"/>
      <c r="B225" s="83"/>
    </row>
    <row r="226" spans="1:2" ht="14.25" x14ac:dyDescent="0.2">
      <c r="A226" s="83"/>
      <c r="B226" s="83"/>
    </row>
    <row r="227" spans="1:2" ht="14.25" x14ac:dyDescent="0.2">
      <c r="A227" s="83"/>
      <c r="B227" s="83"/>
    </row>
    <row r="228" spans="1:2" ht="14.25" x14ac:dyDescent="0.2">
      <c r="A228" s="83"/>
      <c r="B228" s="83"/>
    </row>
    <row r="229" spans="1:2" ht="14.25" x14ac:dyDescent="0.2">
      <c r="A229" s="83"/>
      <c r="B229" s="83"/>
    </row>
    <row r="230" spans="1:2" ht="14.25" x14ac:dyDescent="0.2">
      <c r="A230" s="83"/>
      <c r="B230" s="83"/>
    </row>
    <row r="231" spans="1:2" ht="14.25" x14ac:dyDescent="0.2">
      <c r="A231" s="83"/>
      <c r="B231" s="83"/>
    </row>
    <row r="232" spans="1:2" ht="14.25" x14ac:dyDescent="0.2">
      <c r="A232" s="83"/>
      <c r="B232" s="83"/>
    </row>
    <row r="233" spans="1:2" ht="14.25" x14ac:dyDescent="0.2">
      <c r="A233" s="83"/>
      <c r="B233" s="83"/>
    </row>
    <row r="234" spans="1:2" ht="14.25" x14ac:dyDescent="0.2">
      <c r="A234" s="83"/>
      <c r="B234" s="83"/>
    </row>
    <row r="235" spans="1:2" ht="14.25" x14ac:dyDescent="0.2">
      <c r="A235" s="83"/>
      <c r="B235" s="83"/>
    </row>
    <row r="236" spans="1:2" ht="14.25" x14ac:dyDescent="0.2">
      <c r="A236" s="83"/>
      <c r="B236" s="83"/>
    </row>
    <row r="237" spans="1:2" ht="14.25" x14ac:dyDescent="0.2">
      <c r="A237" s="83"/>
      <c r="B237" s="83"/>
    </row>
    <row r="238" spans="1:2" ht="14.25" x14ac:dyDescent="0.2">
      <c r="A238" s="83"/>
      <c r="B238" s="83"/>
    </row>
    <row r="239" spans="1:2" ht="14.25" x14ac:dyDescent="0.2">
      <c r="A239" s="83"/>
      <c r="B239" s="83"/>
    </row>
    <row r="240" spans="1:2" ht="14.25" x14ac:dyDescent="0.2">
      <c r="A240" s="83"/>
      <c r="B240" s="83"/>
    </row>
    <row r="241" spans="1:2" ht="14.25" x14ac:dyDescent="0.2">
      <c r="A241" s="100"/>
      <c r="B241" s="83"/>
    </row>
    <row r="242" spans="1:2" ht="14.25" x14ac:dyDescent="0.2">
      <c r="A242" s="100"/>
      <c r="B242" s="83"/>
    </row>
    <row r="243" spans="1:2" ht="14.25" x14ac:dyDescent="0.2">
      <c r="A243" s="100"/>
      <c r="B243" s="83"/>
    </row>
    <row r="244" spans="1:2" ht="14.25" x14ac:dyDescent="0.2">
      <c r="A244" s="100"/>
      <c r="B244" s="83"/>
    </row>
    <row r="245" spans="1:2" ht="14.25" x14ac:dyDescent="0.2">
      <c r="A245" s="100"/>
      <c r="B245" s="83"/>
    </row>
    <row r="246" spans="1:2" ht="14.25" x14ac:dyDescent="0.2">
      <c r="A246" s="100"/>
      <c r="B246" s="83"/>
    </row>
    <row r="247" spans="1:2" ht="14.25" x14ac:dyDescent="0.2">
      <c r="A247" s="100"/>
      <c r="B247" s="83"/>
    </row>
    <row r="248" spans="1:2" ht="14.25" x14ac:dyDescent="0.2">
      <c r="A248" s="100"/>
      <c r="B248" s="83"/>
    </row>
    <row r="249" spans="1:2" ht="14.25" x14ac:dyDescent="0.2">
      <c r="A249" s="100"/>
      <c r="B249" s="83"/>
    </row>
    <row r="250" spans="1:2" ht="14.25" x14ac:dyDescent="0.2">
      <c r="A250" s="100"/>
      <c r="B250" s="83"/>
    </row>
    <row r="251" spans="1:2" ht="14.25" x14ac:dyDescent="0.2">
      <c r="A251" s="100"/>
      <c r="B251" s="83"/>
    </row>
    <row r="252" spans="1:2" ht="14.25" x14ac:dyDescent="0.2">
      <c r="A252" s="100"/>
      <c r="B252" s="83"/>
    </row>
    <row r="253" spans="1:2" ht="14.25" x14ac:dyDescent="0.2">
      <c r="A253" s="100"/>
      <c r="B253" s="83"/>
    </row>
    <row r="254" spans="1:2" ht="14.25" x14ac:dyDescent="0.2">
      <c r="A254" s="100"/>
      <c r="B254" s="83"/>
    </row>
    <row r="255" spans="1:2" ht="14.25" x14ac:dyDescent="0.2">
      <c r="A255" s="100"/>
      <c r="B255" s="83"/>
    </row>
    <row r="256" spans="1:2" ht="14.25" x14ac:dyDescent="0.2">
      <c r="A256" s="100"/>
      <c r="B256" s="83"/>
    </row>
    <row r="257" spans="1:2" ht="14.25" x14ac:dyDescent="0.2">
      <c r="A257" s="100"/>
      <c r="B257" s="83"/>
    </row>
    <row r="258" spans="1:2" ht="14.25" x14ac:dyDescent="0.2">
      <c r="A258" s="100"/>
      <c r="B258" s="83"/>
    </row>
    <row r="259" spans="1:2" ht="14.25" x14ac:dyDescent="0.2">
      <c r="A259" s="100"/>
      <c r="B259" s="83"/>
    </row>
    <row r="260" spans="1:2" ht="14.25" x14ac:dyDescent="0.2">
      <c r="A260" s="100"/>
      <c r="B260" s="83"/>
    </row>
    <row r="261" spans="1:2" ht="14.25" x14ac:dyDescent="0.2">
      <c r="A261" s="100"/>
      <c r="B261" s="83"/>
    </row>
    <row r="262" spans="1:2" ht="14.25" x14ac:dyDescent="0.2">
      <c r="A262" s="100"/>
      <c r="B262" s="83"/>
    </row>
    <row r="263" spans="1:2" ht="14.25" x14ac:dyDescent="0.2">
      <c r="A263" s="100"/>
      <c r="B263" s="83"/>
    </row>
    <row r="264" spans="1:2" ht="14.25" x14ac:dyDescent="0.2">
      <c r="A264" s="100"/>
      <c r="B264" s="83"/>
    </row>
    <row r="265" spans="1:2" ht="14.25" x14ac:dyDescent="0.2">
      <c r="A265" s="100"/>
      <c r="B265" s="83"/>
    </row>
    <row r="266" spans="1:2" ht="14.25" x14ac:dyDescent="0.2">
      <c r="A266" s="100"/>
      <c r="B266" s="83"/>
    </row>
    <row r="267" spans="1:2" ht="14.25" x14ac:dyDescent="0.2">
      <c r="A267" s="100"/>
      <c r="B267" s="83"/>
    </row>
    <row r="268" spans="1:2" ht="14.25" x14ac:dyDescent="0.2">
      <c r="A268" s="100"/>
      <c r="B268" s="83"/>
    </row>
    <row r="269" spans="1:2" ht="14.25" x14ac:dyDescent="0.2">
      <c r="A269" s="100"/>
      <c r="B269" s="83"/>
    </row>
    <row r="270" spans="1:2" ht="14.25" x14ac:dyDescent="0.2">
      <c r="A270" s="100"/>
      <c r="B270" s="83"/>
    </row>
    <row r="271" spans="1:2" ht="14.25" x14ac:dyDescent="0.2">
      <c r="A271" s="100"/>
      <c r="B271" s="83"/>
    </row>
    <row r="272" spans="1:2" ht="14.25" x14ac:dyDescent="0.2">
      <c r="A272" s="100"/>
      <c r="B272" s="83"/>
    </row>
    <row r="273" spans="1:2" ht="14.25" x14ac:dyDescent="0.2">
      <c r="A273" s="100"/>
      <c r="B273" s="83"/>
    </row>
    <row r="274" spans="1:2" ht="14.25" x14ac:dyDescent="0.2">
      <c r="A274" s="100"/>
      <c r="B274" s="83"/>
    </row>
    <row r="275" spans="1:2" ht="14.25" x14ac:dyDescent="0.2">
      <c r="A275" s="100"/>
      <c r="B275" s="83"/>
    </row>
    <row r="276" spans="1:2" ht="14.25" x14ac:dyDescent="0.2">
      <c r="A276" s="100"/>
      <c r="B276" s="83"/>
    </row>
    <row r="277" spans="1:2" ht="14.25" x14ac:dyDescent="0.2">
      <c r="A277" s="100"/>
      <c r="B277" s="83"/>
    </row>
    <row r="278" spans="1:2" ht="14.25" x14ac:dyDescent="0.2">
      <c r="A278" s="100"/>
      <c r="B278" s="83"/>
    </row>
    <row r="279" spans="1:2" ht="14.25" x14ac:dyDescent="0.2">
      <c r="A279" s="100"/>
      <c r="B279" s="83"/>
    </row>
    <row r="280" spans="1:2" ht="14.25" x14ac:dyDescent="0.2">
      <c r="A280" s="100"/>
      <c r="B280" s="83"/>
    </row>
    <row r="281" spans="1:2" ht="14.25" x14ac:dyDescent="0.2">
      <c r="A281" s="100"/>
      <c r="B281" s="83"/>
    </row>
    <row r="282" spans="1:2" ht="14.25" x14ac:dyDescent="0.2">
      <c r="A282" s="100"/>
      <c r="B282" s="83"/>
    </row>
    <row r="283" spans="1:2" ht="14.25" x14ac:dyDescent="0.2">
      <c r="A283" s="100"/>
      <c r="B283" s="83"/>
    </row>
    <row r="284" spans="1:2" ht="14.25" x14ac:dyDescent="0.2">
      <c r="A284" s="100"/>
      <c r="B284" s="83"/>
    </row>
    <row r="285" spans="1:2" ht="14.25" x14ac:dyDescent="0.2">
      <c r="A285" s="100"/>
      <c r="B285" s="83"/>
    </row>
    <row r="286" spans="1:2" ht="14.25" x14ac:dyDescent="0.2">
      <c r="A286" s="100"/>
      <c r="B286" s="83"/>
    </row>
    <row r="287" spans="1:2" ht="14.25" x14ac:dyDescent="0.2">
      <c r="A287" s="100"/>
      <c r="B287" s="83"/>
    </row>
    <row r="288" spans="1:2" ht="14.25" x14ac:dyDescent="0.2">
      <c r="A288" s="100"/>
      <c r="B288" s="83"/>
    </row>
    <row r="289" spans="1:2" ht="14.25" x14ac:dyDescent="0.2">
      <c r="A289" s="100"/>
      <c r="B289" s="83"/>
    </row>
    <row r="290" spans="1:2" ht="14.25" x14ac:dyDescent="0.2">
      <c r="A290" s="100"/>
      <c r="B290" s="83"/>
    </row>
    <row r="291" spans="1:2" ht="14.25" x14ac:dyDescent="0.2">
      <c r="A291" s="100"/>
      <c r="B291" s="83"/>
    </row>
    <row r="292" spans="1:2" ht="14.25" x14ac:dyDescent="0.2">
      <c r="A292" s="100"/>
      <c r="B292" s="83"/>
    </row>
    <row r="293" spans="1:2" ht="14.25" x14ac:dyDescent="0.2">
      <c r="A293" s="100"/>
      <c r="B293" s="83"/>
    </row>
    <row r="294" spans="1:2" ht="14.25" x14ac:dyDescent="0.2">
      <c r="A294" s="100"/>
      <c r="B294" s="83"/>
    </row>
    <row r="295" spans="1:2" ht="14.25" x14ac:dyDescent="0.2">
      <c r="A295" s="100"/>
      <c r="B295" s="83"/>
    </row>
    <row r="296" spans="1:2" ht="14.25" x14ac:dyDescent="0.2">
      <c r="A296" s="100"/>
      <c r="B296" s="83"/>
    </row>
    <row r="297" spans="1:2" ht="14.25" x14ac:dyDescent="0.2">
      <c r="A297" s="100"/>
      <c r="B297" s="83"/>
    </row>
    <row r="298" spans="1:2" ht="14.25" x14ac:dyDescent="0.2">
      <c r="A298" s="100"/>
      <c r="B298" s="83"/>
    </row>
    <row r="299" spans="1:2" ht="14.25" x14ac:dyDescent="0.2">
      <c r="A299" s="100"/>
      <c r="B299" s="83"/>
    </row>
    <row r="300" spans="1:2" ht="14.25" x14ac:dyDescent="0.2">
      <c r="A300" s="100"/>
      <c r="B300" s="83"/>
    </row>
    <row r="301" spans="1:2" ht="14.25" x14ac:dyDescent="0.2">
      <c r="A301" s="100"/>
      <c r="B301" s="83"/>
    </row>
    <row r="302" spans="1:2" ht="14.25" x14ac:dyDescent="0.2">
      <c r="A302" s="100"/>
      <c r="B302" s="83"/>
    </row>
    <row r="303" spans="1:2" ht="14.25" x14ac:dyDescent="0.2">
      <c r="A303" s="100"/>
      <c r="B303" s="83"/>
    </row>
    <row r="304" spans="1:2" ht="14.25" x14ac:dyDescent="0.2">
      <c r="A304" s="100"/>
      <c r="B304" s="83"/>
    </row>
    <row r="305" spans="1:2" ht="14.25" x14ac:dyDescent="0.2">
      <c r="A305" s="100"/>
      <c r="B305" s="83"/>
    </row>
    <row r="306" spans="1:2" ht="14.25" x14ac:dyDescent="0.2">
      <c r="A306" s="100"/>
      <c r="B306" s="83"/>
    </row>
    <row r="307" spans="1:2" ht="14.25" x14ac:dyDescent="0.2">
      <c r="A307" s="100"/>
      <c r="B307" s="83"/>
    </row>
    <row r="308" spans="1:2" ht="14.25" x14ac:dyDescent="0.2">
      <c r="A308" s="100"/>
      <c r="B308" s="83"/>
    </row>
    <row r="309" spans="1:2" ht="14.25" x14ac:dyDescent="0.2">
      <c r="A309" s="100"/>
      <c r="B309" s="83"/>
    </row>
    <row r="310" spans="1:2" ht="14.25" x14ac:dyDescent="0.2">
      <c r="A310" s="100"/>
      <c r="B310" s="83"/>
    </row>
    <row r="311" spans="1:2" ht="14.25" x14ac:dyDescent="0.2">
      <c r="A311" s="100"/>
      <c r="B311" s="83"/>
    </row>
    <row r="312" spans="1:2" ht="14.25" x14ac:dyDescent="0.2">
      <c r="A312" s="100"/>
      <c r="B312" s="83"/>
    </row>
    <row r="313" spans="1:2" ht="14.25" x14ac:dyDescent="0.2">
      <c r="A313" s="100"/>
      <c r="B313" s="83"/>
    </row>
    <row r="314" spans="1:2" ht="14.25" x14ac:dyDescent="0.2">
      <c r="A314" s="100"/>
      <c r="B314" s="83"/>
    </row>
    <row r="315" spans="1:2" ht="14.25" x14ac:dyDescent="0.2">
      <c r="A315" s="100"/>
      <c r="B315" s="83"/>
    </row>
    <row r="316" spans="1:2" ht="14.25" x14ac:dyDescent="0.2">
      <c r="A316" s="100"/>
      <c r="B316" s="83"/>
    </row>
    <row r="317" spans="1:2" ht="14.25" x14ac:dyDescent="0.2">
      <c r="A317" s="100"/>
      <c r="B317" s="83"/>
    </row>
    <row r="318" spans="1:2" ht="14.25" x14ac:dyDescent="0.2">
      <c r="A318" s="100"/>
      <c r="B318" s="83"/>
    </row>
    <row r="319" spans="1:2" ht="14.25" x14ac:dyDescent="0.2">
      <c r="A319" s="100"/>
      <c r="B319" s="83"/>
    </row>
    <row r="320" spans="1:2" ht="14.25" x14ac:dyDescent="0.2">
      <c r="A320" s="100"/>
      <c r="B320" s="83"/>
    </row>
    <row r="321" spans="1:2" ht="14.25" x14ac:dyDescent="0.2">
      <c r="A321" s="100"/>
      <c r="B321" s="83"/>
    </row>
    <row r="322" spans="1:2" ht="14.25" x14ac:dyDescent="0.2">
      <c r="A322" s="100"/>
      <c r="B322" s="83"/>
    </row>
    <row r="323" spans="1:2" ht="14.25" x14ac:dyDescent="0.2">
      <c r="A323" s="100"/>
      <c r="B323" s="83"/>
    </row>
    <row r="324" spans="1:2" ht="14.25" x14ac:dyDescent="0.2">
      <c r="A324" s="100"/>
      <c r="B324" s="83"/>
    </row>
    <row r="325" spans="1:2" ht="14.25" x14ac:dyDescent="0.2">
      <c r="A325" s="100"/>
      <c r="B325" s="83"/>
    </row>
    <row r="326" spans="1:2" ht="14.25" x14ac:dyDescent="0.2">
      <c r="A326" s="100"/>
      <c r="B326" s="83"/>
    </row>
    <row r="327" spans="1:2" ht="14.25" x14ac:dyDescent="0.2">
      <c r="A327" s="100"/>
      <c r="B327" s="83"/>
    </row>
    <row r="328" spans="1:2" ht="14.25" x14ac:dyDescent="0.2">
      <c r="A328" s="100"/>
      <c r="B328" s="83"/>
    </row>
    <row r="329" spans="1:2" ht="14.25" x14ac:dyDescent="0.2">
      <c r="A329" s="100"/>
      <c r="B329" s="83"/>
    </row>
    <row r="330" spans="1:2" ht="14.25" x14ac:dyDescent="0.2">
      <c r="A330" s="100"/>
      <c r="B330" s="83"/>
    </row>
    <row r="331" spans="1:2" ht="14.25" x14ac:dyDescent="0.2">
      <c r="A331" s="100"/>
      <c r="B331" s="83"/>
    </row>
    <row r="332" spans="1:2" ht="14.25" x14ac:dyDescent="0.2">
      <c r="A332" s="100"/>
      <c r="B332" s="83"/>
    </row>
    <row r="333" spans="1:2" ht="14.25" x14ac:dyDescent="0.2">
      <c r="A333" s="100"/>
      <c r="B333" s="83"/>
    </row>
    <row r="334" spans="1:2" ht="14.25" x14ac:dyDescent="0.2">
      <c r="A334" s="100"/>
      <c r="B334" s="83"/>
    </row>
    <row r="335" spans="1:2" ht="14.25" x14ac:dyDescent="0.2">
      <c r="A335" s="100"/>
      <c r="B335" s="83"/>
    </row>
    <row r="336" spans="1:2" ht="14.25" x14ac:dyDescent="0.2">
      <c r="A336" s="100"/>
      <c r="B336" s="83"/>
    </row>
    <row r="337" spans="1:2" ht="14.25" x14ac:dyDescent="0.2">
      <c r="A337" s="100"/>
      <c r="B337" s="83"/>
    </row>
    <row r="338" spans="1:2" ht="14.25" x14ac:dyDescent="0.2">
      <c r="A338" s="100"/>
      <c r="B338" s="83"/>
    </row>
    <row r="339" spans="1:2" ht="14.25" x14ac:dyDescent="0.2">
      <c r="A339" s="100"/>
      <c r="B339" s="83"/>
    </row>
    <row r="340" spans="1:2" ht="14.25" x14ac:dyDescent="0.2">
      <c r="A340" s="100"/>
      <c r="B340" s="83"/>
    </row>
    <row r="341" spans="1:2" ht="14.25" x14ac:dyDescent="0.2">
      <c r="A341" s="100"/>
      <c r="B341" s="83"/>
    </row>
    <row r="342" spans="1:2" ht="14.25" x14ac:dyDescent="0.2">
      <c r="A342" s="100"/>
      <c r="B342" s="83"/>
    </row>
    <row r="343" spans="1:2" ht="14.25" x14ac:dyDescent="0.2">
      <c r="A343" s="100"/>
      <c r="B343" s="83"/>
    </row>
    <row r="344" spans="1:2" ht="14.25" x14ac:dyDescent="0.2">
      <c r="A344" s="100"/>
      <c r="B344" s="83"/>
    </row>
    <row r="345" spans="1:2" ht="14.25" x14ac:dyDescent="0.2">
      <c r="A345" s="100"/>
      <c r="B345" s="83"/>
    </row>
    <row r="346" spans="1:2" ht="14.25" x14ac:dyDescent="0.2">
      <c r="A346" s="100"/>
      <c r="B346" s="83"/>
    </row>
    <row r="347" spans="1:2" ht="14.25" x14ac:dyDescent="0.2">
      <c r="A347" s="100"/>
      <c r="B347" s="83"/>
    </row>
    <row r="348" spans="1:2" ht="14.25" x14ac:dyDescent="0.2">
      <c r="A348" s="100"/>
      <c r="B348" s="83"/>
    </row>
    <row r="349" spans="1:2" ht="14.25" x14ac:dyDescent="0.2">
      <c r="A349" s="100"/>
      <c r="B349" s="83"/>
    </row>
    <row r="350" spans="1:2" ht="14.25" x14ac:dyDescent="0.2">
      <c r="A350" s="100"/>
      <c r="B350" s="83"/>
    </row>
    <row r="351" spans="1:2" ht="14.25" x14ac:dyDescent="0.2">
      <c r="A351" s="100"/>
      <c r="B351" s="83"/>
    </row>
    <row r="352" spans="1:2" ht="14.25" x14ac:dyDescent="0.2">
      <c r="A352" s="100"/>
      <c r="B352" s="83"/>
    </row>
    <row r="353" spans="1:2" ht="14.25" x14ac:dyDescent="0.2">
      <c r="A353" s="100"/>
      <c r="B353" s="83"/>
    </row>
    <row r="354" spans="1:2" ht="14.25" x14ac:dyDescent="0.2">
      <c r="A354" s="100"/>
      <c r="B354" s="83"/>
    </row>
    <row r="355" spans="1:2" ht="14.25" x14ac:dyDescent="0.2">
      <c r="A355" s="100"/>
      <c r="B355" s="83"/>
    </row>
    <row r="356" spans="1:2" ht="14.25" x14ac:dyDescent="0.2">
      <c r="A356" s="100"/>
      <c r="B356" s="83"/>
    </row>
    <row r="357" spans="1:2" ht="14.25" x14ac:dyDescent="0.2">
      <c r="A357" s="100"/>
      <c r="B357" s="83"/>
    </row>
    <row r="358" spans="1:2" ht="14.25" x14ac:dyDescent="0.2">
      <c r="A358" s="100"/>
      <c r="B358" s="83"/>
    </row>
    <row r="359" spans="1:2" ht="14.25" x14ac:dyDescent="0.2">
      <c r="A359" s="100"/>
      <c r="B359" s="83"/>
    </row>
    <row r="360" spans="1:2" ht="14.25" x14ac:dyDescent="0.2">
      <c r="A360" s="100"/>
      <c r="B360" s="83"/>
    </row>
    <row r="361" spans="1:2" ht="14.25" x14ac:dyDescent="0.2">
      <c r="A361" s="100"/>
      <c r="B361" s="83"/>
    </row>
    <row r="362" spans="1:2" ht="14.25" x14ac:dyDescent="0.2">
      <c r="A362" s="100"/>
      <c r="B362" s="83"/>
    </row>
    <row r="363" spans="1:2" ht="14.25" x14ac:dyDescent="0.2">
      <c r="A363" s="100"/>
      <c r="B363" s="83"/>
    </row>
    <row r="364" spans="1:2" ht="14.25" x14ac:dyDescent="0.2">
      <c r="A364" s="100"/>
      <c r="B364" s="83"/>
    </row>
    <row r="365" spans="1:2" ht="14.25" x14ac:dyDescent="0.2">
      <c r="A365" s="100"/>
      <c r="B365" s="83"/>
    </row>
    <row r="366" spans="1:2" ht="14.25" x14ac:dyDescent="0.2">
      <c r="A366" s="100"/>
      <c r="B366" s="83"/>
    </row>
    <row r="367" spans="1:2" ht="14.25" x14ac:dyDescent="0.2">
      <c r="A367" s="100"/>
      <c r="B367" s="83"/>
    </row>
    <row r="368" spans="1:2" ht="14.25" x14ac:dyDescent="0.2">
      <c r="A368" s="100"/>
      <c r="B368" s="83"/>
    </row>
    <row r="369" spans="1:2" ht="14.25" x14ac:dyDescent="0.2">
      <c r="A369" s="100"/>
      <c r="B369" s="83"/>
    </row>
    <row r="370" spans="1:2" ht="14.25" x14ac:dyDescent="0.2">
      <c r="A370" s="100"/>
      <c r="B370" s="83"/>
    </row>
    <row r="371" spans="1:2" ht="14.25" x14ac:dyDescent="0.2">
      <c r="A371" s="100"/>
      <c r="B371" s="83"/>
    </row>
    <row r="372" spans="1:2" ht="14.25" x14ac:dyDescent="0.2">
      <c r="A372" s="100"/>
      <c r="B372" s="83"/>
    </row>
    <row r="373" spans="1:2" ht="14.25" x14ac:dyDescent="0.2">
      <c r="A373" s="100"/>
      <c r="B373" s="83"/>
    </row>
    <row r="374" spans="1:2" ht="14.25" x14ac:dyDescent="0.2">
      <c r="A374" s="100"/>
      <c r="B374" s="83"/>
    </row>
    <row r="375" spans="1:2" ht="14.25" x14ac:dyDescent="0.2">
      <c r="A375" s="100"/>
      <c r="B375" s="83"/>
    </row>
    <row r="376" spans="1:2" ht="14.25" x14ac:dyDescent="0.2">
      <c r="A376" s="100"/>
      <c r="B376" s="83"/>
    </row>
    <row r="377" spans="1:2" ht="14.25" x14ac:dyDescent="0.2">
      <c r="A377" s="100"/>
      <c r="B377" s="83"/>
    </row>
    <row r="378" spans="1:2" ht="14.25" x14ac:dyDescent="0.2">
      <c r="A378" s="100"/>
      <c r="B378" s="83"/>
    </row>
    <row r="379" spans="1:2" ht="14.25" x14ac:dyDescent="0.2">
      <c r="A379" s="100"/>
      <c r="B379" s="83"/>
    </row>
    <row r="380" spans="1:2" ht="14.25" x14ac:dyDescent="0.2">
      <c r="A380" s="100"/>
      <c r="B380" s="83"/>
    </row>
    <row r="381" spans="1:2" ht="14.25" x14ac:dyDescent="0.2">
      <c r="A381" s="100"/>
      <c r="B381" s="83"/>
    </row>
    <row r="382" spans="1:2" ht="14.25" x14ac:dyDescent="0.2">
      <c r="A382" s="100"/>
      <c r="B382" s="83"/>
    </row>
    <row r="383" spans="1:2" ht="14.25" x14ac:dyDescent="0.2">
      <c r="A383" s="100"/>
      <c r="B383" s="83"/>
    </row>
    <row r="384" spans="1:2" ht="14.25" x14ac:dyDescent="0.2">
      <c r="A384" s="100"/>
      <c r="B384" s="83"/>
    </row>
    <row r="385" spans="1:2" ht="14.25" x14ac:dyDescent="0.2">
      <c r="A385" s="100"/>
      <c r="B385" s="83"/>
    </row>
    <row r="386" spans="1:2" ht="14.25" x14ac:dyDescent="0.2">
      <c r="A386" s="100"/>
      <c r="B386" s="83"/>
    </row>
    <row r="387" spans="1:2" ht="14.25" x14ac:dyDescent="0.2">
      <c r="A387" s="100"/>
      <c r="B387" s="83"/>
    </row>
    <row r="388" spans="1:2" ht="14.25" x14ac:dyDescent="0.2">
      <c r="A388" s="100"/>
      <c r="B388" s="83"/>
    </row>
    <row r="389" spans="1:2" ht="14.25" x14ac:dyDescent="0.2">
      <c r="A389" s="100"/>
      <c r="B389" s="83"/>
    </row>
    <row r="390" spans="1:2" ht="14.25" x14ac:dyDescent="0.2">
      <c r="A390" s="100"/>
      <c r="B390" s="83"/>
    </row>
    <row r="391" spans="1:2" ht="14.25" x14ac:dyDescent="0.2">
      <c r="A391" s="100"/>
      <c r="B391" s="83"/>
    </row>
    <row r="392" spans="1:2" ht="14.25" x14ac:dyDescent="0.2">
      <c r="A392" s="100"/>
      <c r="B392" s="83"/>
    </row>
    <row r="393" spans="1:2" ht="14.25" x14ac:dyDescent="0.2">
      <c r="A393" s="100"/>
      <c r="B393" s="83"/>
    </row>
    <row r="394" spans="1:2" ht="14.25" x14ac:dyDescent="0.2">
      <c r="A394" s="100"/>
      <c r="B394" s="83"/>
    </row>
    <row r="395" spans="1:2" ht="14.25" x14ac:dyDescent="0.2">
      <c r="A395" s="100"/>
      <c r="B395" s="83"/>
    </row>
    <row r="396" spans="1:2" ht="14.25" x14ac:dyDescent="0.2">
      <c r="A396" s="100"/>
      <c r="B396" s="83"/>
    </row>
    <row r="397" spans="1:2" ht="14.25" x14ac:dyDescent="0.2">
      <c r="A397" s="100"/>
      <c r="B397" s="83"/>
    </row>
    <row r="398" spans="1:2" ht="14.25" x14ac:dyDescent="0.2">
      <c r="A398" s="100"/>
      <c r="B398" s="83"/>
    </row>
    <row r="399" spans="1:2" ht="14.25" x14ac:dyDescent="0.2">
      <c r="A399" s="100"/>
      <c r="B399" s="83"/>
    </row>
    <row r="400" spans="1:2" ht="14.25" x14ac:dyDescent="0.2">
      <c r="A400" s="100"/>
      <c r="B400" s="83"/>
    </row>
    <row r="401" spans="1:2" ht="14.25" x14ac:dyDescent="0.2">
      <c r="A401" s="100"/>
      <c r="B401" s="83"/>
    </row>
    <row r="402" spans="1:2" ht="14.25" x14ac:dyDescent="0.2">
      <c r="A402" s="100"/>
      <c r="B402" s="83"/>
    </row>
    <row r="403" spans="1:2" ht="14.25" x14ac:dyDescent="0.2">
      <c r="A403" s="100"/>
      <c r="B403" s="83"/>
    </row>
    <row r="404" spans="1:2" ht="14.25" x14ac:dyDescent="0.2">
      <c r="A404" s="100"/>
      <c r="B404" s="83"/>
    </row>
    <row r="405" spans="1:2" ht="14.25" x14ac:dyDescent="0.2">
      <c r="A405" s="100"/>
      <c r="B405" s="83"/>
    </row>
    <row r="406" spans="1:2" ht="14.25" x14ac:dyDescent="0.2">
      <c r="A406" s="100"/>
      <c r="B406" s="83"/>
    </row>
    <row r="407" spans="1:2" ht="14.25" x14ac:dyDescent="0.2">
      <c r="A407" s="100"/>
      <c r="B407" s="83"/>
    </row>
    <row r="408" spans="1:2" ht="14.25" x14ac:dyDescent="0.2">
      <c r="A408" s="100"/>
      <c r="B408" s="83"/>
    </row>
    <row r="409" spans="1:2" ht="14.25" x14ac:dyDescent="0.2">
      <c r="A409" s="100"/>
      <c r="B409" s="83"/>
    </row>
    <row r="410" spans="1:2" ht="14.25" x14ac:dyDescent="0.2">
      <c r="A410" s="100"/>
      <c r="B410" s="83"/>
    </row>
    <row r="411" spans="1:2" ht="14.25" x14ac:dyDescent="0.2">
      <c r="A411" s="100"/>
      <c r="B411" s="83"/>
    </row>
    <row r="412" spans="1:2" ht="14.25" x14ac:dyDescent="0.2">
      <c r="A412" s="100"/>
      <c r="B412" s="83"/>
    </row>
    <row r="413" spans="1:2" ht="14.25" x14ac:dyDescent="0.2">
      <c r="A413" s="100"/>
      <c r="B413" s="83"/>
    </row>
    <row r="414" spans="1:2" ht="14.25" x14ac:dyDescent="0.2">
      <c r="A414" s="100"/>
      <c r="B414" s="83"/>
    </row>
    <row r="415" spans="1:2" ht="14.25" x14ac:dyDescent="0.2">
      <c r="A415" s="100"/>
      <c r="B415" s="83"/>
    </row>
    <row r="416" spans="1:2" ht="14.25" x14ac:dyDescent="0.2">
      <c r="A416" s="100"/>
      <c r="B416" s="83"/>
    </row>
    <row r="417" spans="1:2" ht="14.25" x14ac:dyDescent="0.2">
      <c r="A417" s="100"/>
      <c r="B417" s="83"/>
    </row>
    <row r="418" spans="1:2" ht="14.25" x14ac:dyDescent="0.2">
      <c r="A418" s="100"/>
      <c r="B418" s="83"/>
    </row>
    <row r="419" spans="1:2" ht="14.25" x14ac:dyDescent="0.2">
      <c r="A419" s="100"/>
      <c r="B419" s="83"/>
    </row>
    <row r="420" spans="1:2" ht="14.25" x14ac:dyDescent="0.2">
      <c r="A420" s="100"/>
      <c r="B420" s="83"/>
    </row>
    <row r="421" spans="1:2" ht="14.25" x14ac:dyDescent="0.2">
      <c r="A421" s="100"/>
      <c r="B421" s="83"/>
    </row>
    <row r="422" spans="1:2" ht="14.25" x14ac:dyDescent="0.2">
      <c r="A422" s="100"/>
      <c r="B422" s="83"/>
    </row>
    <row r="423" spans="1:2" ht="14.25" x14ac:dyDescent="0.2">
      <c r="A423" s="100"/>
      <c r="B423" s="83"/>
    </row>
    <row r="424" spans="1:2" ht="14.25" x14ac:dyDescent="0.2">
      <c r="A424" s="100"/>
      <c r="B424" s="83"/>
    </row>
    <row r="425" spans="1:2" ht="14.25" x14ac:dyDescent="0.2">
      <c r="A425" s="100"/>
      <c r="B425" s="83"/>
    </row>
    <row r="426" spans="1:2" ht="14.25" x14ac:dyDescent="0.2">
      <c r="A426" s="100"/>
      <c r="B426" s="83"/>
    </row>
    <row r="427" spans="1:2" ht="14.25" x14ac:dyDescent="0.2">
      <c r="A427" s="100"/>
      <c r="B427" s="83"/>
    </row>
    <row r="428" spans="1:2" ht="14.25" x14ac:dyDescent="0.2">
      <c r="A428" s="100"/>
      <c r="B428" s="83"/>
    </row>
    <row r="429" spans="1:2" ht="14.25" x14ac:dyDescent="0.2">
      <c r="A429" s="100"/>
      <c r="B429" s="83"/>
    </row>
    <row r="430" spans="1:2" ht="14.25" x14ac:dyDescent="0.2">
      <c r="A430" s="100"/>
      <c r="B430" s="83"/>
    </row>
    <row r="431" spans="1:2" ht="14.25" x14ac:dyDescent="0.2">
      <c r="A431" s="100"/>
      <c r="B431" s="83"/>
    </row>
    <row r="432" spans="1:2" ht="14.25" x14ac:dyDescent="0.2">
      <c r="A432" s="100"/>
      <c r="B432" s="83"/>
    </row>
    <row r="433" spans="1:2" ht="14.25" x14ac:dyDescent="0.2">
      <c r="A433" s="100"/>
      <c r="B433" s="83"/>
    </row>
    <row r="434" spans="1:2" ht="14.25" x14ac:dyDescent="0.2">
      <c r="A434" s="100"/>
      <c r="B434" s="83"/>
    </row>
    <row r="435" spans="1:2" ht="14.25" x14ac:dyDescent="0.2">
      <c r="A435" s="100"/>
      <c r="B435" s="83"/>
    </row>
    <row r="436" spans="1:2" ht="14.25" x14ac:dyDescent="0.2">
      <c r="A436" s="100"/>
      <c r="B436" s="83"/>
    </row>
    <row r="437" spans="1:2" ht="14.25" x14ac:dyDescent="0.2">
      <c r="A437" s="100"/>
      <c r="B437" s="83"/>
    </row>
    <row r="438" spans="1:2" ht="14.25" x14ac:dyDescent="0.2">
      <c r="A438" s="100"/>
      <c r="B438" s="83"/>
    </row>
    <row r="439" spans="1:2" ht="14.25" x14ac:dyDescent="0.2">
      <c r="A439" s="100"/>
      <c r="B439" s="83"/>
    </row>
    <row r="440" spans="1:2" ht="14.25" x14ac:dyDescent="0.2">
      <c r="A440" s="100"/>
      <c r="B440" s="83"/>
    </row>
    <row r="441" spans="1:2" ht="14.25" x14ac:dyDescent="0.2">
      <c r="A441" s="100"/>
      <c r="B441" s="83"/>
    </row>
    <row r="442" spans="1:2" ht="14.25" x14ac:dyDescent="0.2">
      <c r="A442" s="100"/>
      <c r="B442" s="83"/>
    </row>
    <row r="443" spans="1:2" ht="14.25" x14ac:dyDescent="0.2">
      <c r="A443" s="100"/>
      <c r="B443" s="83"/>
    </row>
    <row r="444" spans="1:2" ht="14.25" x14ac:dyDescent="0.2">
      <c r="A444" s="100"/>
      <c r="B444" s="83"/>
    </row>
    <row r="445" spans="1:2" ht="14.25" x14ac:dyDescent="0.2">
      <c r="A445" s="100"/>
      <c r="B445" s="83"/>
    </row>
    <row r="446" spans="1:2" ht="14.25" x14ac:dyDescent="0.2">
      <c r="A446" s="100"/>
      <c r="B446" s="83"/>
    </row>
    <row r="447" spans="1:2" ht="14.25" x14ac:dyDescent="0.2">
      <c r="A447" s="100"/>
      <c r="B447" s="83"/>
    </row>
    <row r="448" spans="1:2" ht="14.25" x14ac:dyDescent="0.2">
      <c r="A448" s="100"/>
      <c r="B448" s="83"/>
    </row>
    <row r="449" spans="1:2" ht="14.25" x14ac:dyDescent="0.2">
      <c r="A449" s="100"/>
      <c r="B449" s="83"/>
    </row>
    <row r="450" spans="1:2" ht="14.25" x14ac:dyDescent="0.2">
      <c r="A450" s="100"/>
      <c r="B450" s="83"/>
    </row>
    <row r="451" spans="1:2" ht="14.25" x14ac:dyDescent="0.2">
      <c r="A451" s="100"/>
      <c r="B451" s="83"/>
    </row>
    <row r="452" spans="1:2" ht="14.25" x14ac:dyDescent="0.2">
      <c r="A452" s="100"/>
      <c r="B452" s="83"/>
    </row>
    <row r="453" spans="1:2" ht="14.25" x14ac:dyDescent="0.2">
      <c r="A453" s="100"/>
      <c r="B453" s="83"/>
    </row>
    <row r="454" spans="1:2" ht="14.25" x14ac:dyDescent="0.2">
      <c r="A454" s="100"/>
      <c r="B454" s="83"/>
    </row>
    <row r="455" spans="1:2" ht="14.25" x14ac:dyDescent="0.2">
      <c r="A455" s="100"/>
      <c r="B455" s="83"/>
    </row>
    <row r="456" spans="1:2" ht="14.25" x14ac:dyDescent="0.2">
      <c r="A456" s="100"/>
      <c r="B456" s="83"/>
    </row>
    <row r="457" spans="1:2" ht="14.25" x14ac:dyDescent="0.2">
      <c r="A457" s="100"/>
      <c r="B457" s="83"/>
    </row>
    <row r="458" spans="1:2" ht="14.25" x14ac:dyDescent="0.2">
      <c r="A458" s="100"/>
      <c r="B458" s="83"/>
    </row>
    <row r="459" spans="1:2" ht="14.25" x14ac:dyDescent="0.2">
      <c r="A459" s="100"/>
      <c r="B459" s="83"/>
    </row>
    <row r="460" spans="1:2" ht="14.25" x14ac:dyDescent="0.2">
      <c r="A460" s="100"/>
      <c r="B460" s="83"/>
    </row>
    <row r="461" spans="1:2" ht="14.25" x14ac:dyDescent="0.2">
      <c r="A461" s="100"/>
      <c r="B461" s="83"/>
    </row>
    <row r="462" spans="1:2" ht="14.25" x14ac:dyDescent="0.2">
      <c r="A462" s="100"/>
      <c r="B462" s="83"/>
    </row>
    <row r="463" spans="1:2" ht="14.25" x14ac:dyDescent="0.2">
      <c r="A463" s="100"/>
      <c r="B463" s="83"/>
    </row>
    <row r="464" spans="1:2" ht="14.25" x14ac:dyDescent="0.2">
      <c r="A464" s="100"/>
      <c r="B464" s="83"/>
    </row>
    <row r="465" spans="1:2" ht="14.25" x14ac:dyDescent="0.2">
      <c r="A465" s="100"/>
      <c r="B465" s="83"/>
    </row>
    <row r="466" spans="1:2" ht="14.25" x14ac:dyDescent="0.2">
      <c r="A466" s="100"/>
      <c r="B466" s="83"/>
    </row>
    <row r="467" spans="1:2" ht="14.25" x14ac:dyDescent="0.2">
      <c r="A467" s="100"/>
      <c r="B467" s="83"/>
    </row>
    <row r="468" spans="1:2" ht="14.25" x14ac:dyDescent="0.2">
      <c r="A468" s="100"/>
      <c r="B468" s="83"/>
    </row>
    <row r="469" spans="1:2" ht="14.25" x14ac:dyDescent="0.2">
      <c r="A469" s="100"/>
      <c r="B469" s="83"/>
    </row>
    <row r="470" spans="1:2" ht="14.25" x14ac:dyDescent="0.2">
      <c r="A470" s="100"/>
      <c r="B470" s="83"/>
    </row>
    <row r="471" spans="1:2" ht="14.25" x14ac:dyDescent="0.2">
      <c r="A471" s="100"/>
      <c r="B471" s="83"/>
    </row>
    <row r="472" spans="1:2" ht="14.25" x14ac:dyDescent="0.2">
      <c r="A472" s="100"/>
      <c r="B472" s="83"/>
    </row>
    <row r="473" spans="1:2" ht="14.25" x14ac:dyDescent="0.2">
      <c r="A473" s="100"/>
      <c r="B473" s="83"/>
    </row>
    <row r="474" spans="1:2" ht="14.25" x14ac:dyDescent="0.2">
      <c r="A474" s="100"/>
      <c r="B474" s="83"/>
    </row>
    <row r="475" spans="1:2" ht="14.25" x14ac:dyDescent="0.2">
      <c r="A475" s="100"/>
      <c r="B475" s="83"/>
    </row>
    <row r="476" spans="1:2" ht="14.25" x14ac:dyDescent="0.2">
      <c r="A476" s="100"/>
      <c r="B476" s="83"/>
    </row>
    <row r="477" spans="1:2" ht="14.25" x14ac:dyDescent="0.2">
      <c r="A477" s="100"/>
      <c r="B477" s="83"/>
    </row>
    <row r="478" spans="1:2" ht="14.25" x14ac:dyDescent="0.2">
      <c r="A478" s="100"/>
      <c r="B478" s="83"/>
    </row>
    <row r="479" spans="1:2" ht="14.25" x14ac:dyDescent="0.2">
      <c r="A479" s="100"/>
      <c r="B479" s="83"/>
    </row>
    <row r="480" spans="1:2" ht="14.25" x14ac:dyDescent="0.2">
      <c r="A480" s="100"/>
      <c r="B480" s="83"/>
    </row>
    <row r="481" spans="1:2" ht="14.25" x14ac:dyDescent="0.2">
      <c r="A481" s="100"/>
      <c r="B481" s="83"/>
    </row>
    <row r="482" spans="1:2" ht="14.25" x14ac:dyDescent="0.2">
      <c r="A482" s="100"/>
      <c r="B482" s="83"/>
    </row>
    <row r="483" spans="1:2" ht="14.25" x14ac:dyDescent="0.2">
      <c r="A483" s="100"/>
      <c r="B483" s="83"/>
    </row>
    <row r="484" spans="1:2" ht="14.25" x14ac:dyDescent="0.2">
      <c r="A484" s="100"/>
      <c r="B484" s="83"/>
    </row>
    <row r="485" spans="1:2" ht="14.25" x14ac:dyDescent="0.2">
      <c r="A485" s="100"/>
      <c r="B485" s="83"/>
    </row>
    <row r="486" spans="1:2" ht="14.25" x14ac:dyDescent="0.2">
      <c r="A486" s="100"/>
      <c r="B486" s="83"/>
    </row>
    <row r="487" spans="1:2" ht="14.25" x14ac:dyDescent="0.2">
      <c r="A487" s="100"/>
      <c r="B487" s="83"/>
    </row>
    <row r="488" spans="1:2" ht="14.25" x14ac:dyDescent="0.2">
      <c r="A488" s="100"/>
      <c r="B488" s="83"/>
    </row>
    <row r="489" spans="1:2" ht="14.25" x14ac:dyDescent="0.2">
      <c r="A489" s="100"/>
      <c r="B489" s="83"/>
    </row>
    <row r="490" spans="1:2" ht="14.25" x14ac:dyDescent="0.2">
      <c r="A490" s="100"/>
      <c r="B490" s="83"/>
    </row>
    <row r="491" spans="1:2" ht="14.25" x14ac:dyDescent="0.2">
      <c r="A491" s="100"/>
      <c r="B491" s="83"/>
    </row>
    <row r="492" spans="1:2" ht="14.25" x14ac:dyDescent="0.2">
      <c r="A492" s="100"/>
      <c r="B492" s="83"/>
    </row>
    <row r="493" spans="1:2" ht="14.25" x14ac:dyDescent="0.2">
      <c r="A493" s="100"/>
      <c r="B493" s="83"/>
    </row>
    <row r="494" spans="1:2" ht="14.25" x14ac:dyDescent="0.2">
      <c r="A494" s="100"/>
      <c r="B494" s="83"/>
    </row>
    <row r="495" spans="1:2" ht="14.25" x14ac:dyDescent="0.2">
      <c r="A495" s="100"/>
      <c r="B495" s="83"/>
    </row>
    <row r="496" spans="1:2" ht="14.25" x14ac:dyDescent="0.2">
      <c r="A496" s="100"/>
      <c r="B496" s="83"/>
    </row>
    <row r="497" spans="1:2" ht="14.25" x14ac:dyDescent="0.2">
      <c r="A497" s="100"/>
      <c r="B497" s="83"/>
    </row>
    <row r="498" spans="1:2" ht="14.25" x14ac:dyDescent="0.2">
      <c r="A498" s="100"/>
      <c r="B498" s="83"/>
    </row>
    <row r="499" spans="1:2" ht="14.25" x14ac:dyDescent="0.2">
      <c r="A499" s="100"/>
      <c r="B499" s="83"/>
    </row>
    <row r="500" spans="1:2" ht="14.25" x14ac:dyDescent="0.2">
      <c r="A500" s="100"/>
      <c r="B500" s="83"/>
    </row>
    <row r="501" spans="1:2" ht="14.25" x14ac:dyDescent="0.2">
      <c r="A501" s="100"/>
      <c r="B501" s="83"/>
    </row>
    <row r="502" spans="1:2" ht="14.25" x14ac:dyDescent="0.2">
      <c r="A502" s="100"/>
      <c r="B502" s="83"/>
    </row>
    <row r="503" spans="1:2" ht="14.25" x14ac:dyDescent="0.2">
      <c r="A503" s="100"/>
      <c r="B503" s="83"/>
    </row>
    <row r="504" spans="1:2" ht="14.25" x14ac:dyDescent="0.2">
      <c r="A504" s="100"/>
      <c r="B504" s="83"/>
    </row>
    <row r="505" spans="1:2" ht="14.25" x14ac:dyDescent="0.2">
      <c r="A505" s="100"/>
      <c r="B505" s="83"/>
    </row>
    <row r="506" spans="1:2" ht="14.25" x14ac:dyDescent="0.2">
      <c r="A506" s="100"/>
      <c r="B506" s="83"/>
    </row>
    <row r="507" spans="1:2" ht="14.25" x14ac:dyDescent="0.2">
      <c r="A507" s="100"/>
      <c r="B507" s="83"/>
    </row>
    <row r="508" spans="1:2" ht="14.25" x14ac:dyDescent="0.2">
      <c r="A508" s="100"/>
      <c r="B508" s="83"/>
    </row>
    <row r="509" spans="1:2" ht="14.25" x14ac:dyDescent="0.2">
      <c r="A509" s="100"/>
      <c r="B509" s="83"/>
    </row>
    <row r="510" spans="1:2" ht="14.25" x14ac:dyDescent="0.2">
      <c r="A510" s="100"/>
      <c r="B510" s="83"/>
    </row>
    <row r="511" spans="1:2" ht="14.25" x14ac:dyDescent="0.2">
      <c r="A511" s="100"/>
      <c r="B511" s="83"/>
    </row>
    <row r="512" spans="1:2" ht="14.25" x14ac:dyDescent="0.2">
      <c r="A512" s="100"/>
      <c r="B512" s="83"/>
    </row>
    <row r="513" spans="1:2" ht="14.25" x14ac:dyDescent="0.2">
      <c r="A513" s="100"/>
      <c r="B513" s="83"/>
    </row>
    <row r="514" spans="1:2" ht="14.25" x14ac:dyDescent="0.2">
      <c r="A514" s="100"/>
      <c r="B514" s="83"/>
    </row>
    <row r="515" spans="1:2" ht="14.25" x14ac:dyDescent="0.2">
      <c r="A515" s="100"/>
      <c r="B515" s="83"/>
    </row>
    <row r="516" spans="1:2" ht="14.25" x14ac:dyDescent="0.2">
      <c r="A516" s="100"/>
      <c r="B516" s="83"/>
    </row>
    <row r="517" spans="1:2" ht="14.25" x14ac:dyDescent="0.2">
      <c r="A517" s="100"/>
      <c r="B517" s="83"/>
    </row>
    <row r="518" spans="1:2" ht="14.25" x14ac:dyDescent="0.2">
      <c r="A518" s="100"/>
      <c r="B518" s="83"/>
    </row>
    <row r="519" spans="1:2" ht="14.25" x14ac:dyDescent="0.2">
      <c r="A519" s="100"/>
      <c r="B519" s="83"/>
    </row>
    <row r="520" spans="1:2" ht="14.25" x14ac:dyDescent="0.2">
      <c r="A520" s="100"/>
      <c r="B520" s="83"/>
    </row>
    <row r="521" spans="1:2" ht="14.25" x14ac:dyDescent="0.2">
      <c r="A521" s="100"/>
      <c r="B521" s="83"/>
    </row>
    <row r="522" spans="1:2" ht="14.25" x14ac:dyDescent="0.2">
      <c r="A522" s="100"/>
      <c r="B522" s="83"/>
    </row>
    <row r="523" spans="1:2" ht="14.25" x14ac:dyDescent="0.2">
      <c r="A523" s="100"/>
      <c r="B523" s="83"/>
    </row>
    <row r="524" spans="1:2" ht="14.25" x14ac:dyDescent="0.2">
      <c r="A524" s="100"/>
      <c r="B524" s="83"/>
    </row>
    <row r="525" spans="1:2" ht="14.25" x14ac:dyDescent="0.2">
      <c r="A525" s="100"/>
      <c r="B525" s="83"/>
    </row>
    <row r="526" spans="1:2" ht="14.25" x14ac:dyDescent="0.2">
      <c r="A526" s="100"/>
      <c r="B526" s="83"/>
    </row>
    <row r="527" spans="1:2" ht="14.25" x14ac:dyDescent="0.2">
      <c r="A527" s="100"/>
      <c r="B527" s="83"/>
    </row>
    <row r="528" spans="1:2" ht="14.25" x14ac:dyDescent="0.2">
      <c r="A528" s="100"/>
      <c r="B528" s="83"/>
    </row>
    <row r="529" spans="1:2" ht="14.25" x14ac:dyDescent="0.2">
      <c r="A529" s="100"/>
      <c r="B529" s="83"/>
    </row>
    <row r="530" spans="1:2" ht="14.25" x14ac:dyDescent="0.2">
      <c r="A530" s="100"/>
      <c r="B530" s="83"/>
    </row>
    <row r="531" spans="1:2" ht="14.25" x14ac:dyDescent="0.2">
      <c r="A531" s="100"/>
      <c r="B531" s="83"/>
    </row>
    <row r="532" spans="1:2" ht="14.25" x14ac:dyDescent="0.2">
      <c r="A532" s="100"/>
      <c r="B532" s="83"/>
    </row>
    <row r="533" spans="1:2" ht="14.25" x14ac:dyDescent="0.2">
      <c r="A533" s="100"/>
      <c r="B533" s="83"/>
    </row>
    <row r="534" spans="1:2" ht="14.25" x14ac:dyDescent="0.2">
      <c r="A534" s="100"/>
      <c r="B534" s="83"/>
    </row>
    <row r="535" spans="1:2" ht="14.25" x14ac:dyDescent="0.2">
      <c r="A535" s="100"/>
      <c r="B535" s="83"/>
    </row>
    <row r="536" spans="1:2" ht="14.25" x14ac:dyDescent="0.2">
      <c r="A536" s="100"/>
      <c r="B536" s="83"/>
    </row>
    <row r="537" spans="1:2" ht="14.25" x14ac:dyDescent="0.2">
      <c r="A537" s="100"/>
      <c r="B537" s="83"/>
    </row>
    <row r="538" spans="1:2" ht="14.25" x14ac:dyDescent="0.2">
      <c r="A538" s="100"/>
      <c r="B538" s="83"/>
    </row>
    <row r="539" spans="1:2" ht="14.25" x14ac:dyDescent="0.2">
      <c r="A539" s="100"/>
      <c r="B539" s="83"/>
    </row>
    <row r="540" spans="1:2" ht="14.25" x14ac:dyDescent="0.2">
      <c r="A540" s="100"/>
      <c r="B540" s="83"/>
    </row>
    <row r="541" spans="1:2" ht="14.25" x14ac:dyDescent="0.2">
      <c r="A541" s="100"/>
      <c r="B541" s="83"/>
    </row>
    <row r="542" spans="1:2" ht="14.25" x14ac:dyDescent="0.2">
      <c r="A542" s="100"/>
      <c r="B542" s="83"/>
    </row>
    <row r="543" spans="1:2" ht="14.25" x14ac:dyDescent="0.2">
      <c r="A543" s="100"/>
      <c r="B543" s="83"/>
    </row>
    <row r="544" spans="1:2" ht="14.25" x14ac:dyDescent="0.2">
      <c r="A544" s="100"/>
      <c r="B544" s="83"/>
    </row>
    <row r="545" spans="1:2" ht="14.25" x14ac:dyDescent="0.2">
      <c r="A545" s="100"/>
      <c r="B545" s="83"/>
    </row>
    <row r="546" spans="1:2" ht="14.25" x14ac:dyDescent="0.2">
      <c r="A546" s="100"/>
      <c r="B546" s="83"/>
    </row>
    <row r="547" spans="1:2" ht="14.25" x14ac:dyDescent="0.2">
      <c r="A547" s="100"/>
      <c r="B547" s="83"/>
    </row>
    <row r="548" spans="1:2" ht="14.25" x14ac:dyDescent="0.2">
      <c r="A548" s="100"/>
      <c r="B548" s="83"/>
    </row>
    <row r="549" spans="1:2" ht="14.25" x14ac:dyDescent="0.2">
      <c r="A549" s="100"/>
      <c r="B549" s="83"/>
    </row>
    <row r="550" spans="1:2" ht="14.25" x14ac:dyDescent="0.2">
      <c r="A550" s="100"/>
      <c r="B550" s="83"/>
    </row>
    <row r="551" spans="1:2" ht="14.25" x14ac:dyDescent="0.2">
      <c r="A551" s="100"/>
      <c r="B551" s="83"/>
    </row>
    <row r="552" spans="1:2" ht="14.25" x14ac:dyDescent="0.2">
      <c r="A552" s="100"/>
      <c r="B552" s="83"/>
    </row>
    <row r="553" spans="1:2" ht="14.25" x14ac:dyDescent="0.2">
      <c r="A553" s="100"/>
      <c r="B553" s="83"/>
    </row>
    <row r="554" spans="1:2" ht="14.25" x14ac:dyDescent="0.2">
      <c r="A554" s="100"/>
      <c r="B554" s="83"/>
    </row>
    <row r="555" spans="1:2" ht="14.25" x14ac:dyDescent="0.2">
      <c r="A555" s="100"/>
      <c r="B555" s="83"/>
    </row>
    <row r="556" spans="1:2" ht="14.25" x14ac:dyDescent="0.2">
      <c r="A556" s="100"/>
      <c r="B556" s="83"/>
    </row>
    <row r="557" spans="1:2" ht="14.25" x14ac:dyDescent="0.2">
      <c r="A557" s="100"/>
      <c r="B557" s="83"/>
    </row>
    <row r="558" spans="1:2" ht="14.25" x14ac:dyDescent="0.2">
      <c r="A558" s="100"/>
      <c r="B558" s="83"/>
    </row>
    <row r="559" spans="1:2" ht="14.25" x14ac:dyDescent="0.2">
      <c r="A559" s="100"/>
      <c r="B559" s="83"/>
    </row>
    <row r="560" spans="1:2" ht="14.25" x14ac:dyDescent="0.2">
      <c r="A560" s="100"/>
      <c r="B560" s="83"/>
    </row>
    <row r="561" spans="1:2" ht="14.25" x14ac:dyDescent="0.2">
      <c r="A561" s="100"/>
      <c r="B561" s="83"/>
    </row>
    <row r="562" spans="1:2" ht="14.25" x14ac:dyDescent="0.2">
      <c r="A562" s="100"/>
      <c r="B562" s="83"/>
    </row>
    <row r="563" spans="1:2" ht="14.25" x14ac:dyDescent="0.2">
      <c r="A563" s="100"/>
      <c r="B563" s="83"/>
    </row>
    <row r="564" spans="1:2" ht="14.25" x14ac:dyDescent="0.2">
      <c r="A564" s="100"/>
      <c r="B564" s="83"/>
    </row>
    <row r="565" spans="1:2" ht="14.25" x14ac:dyDescent="0.2">
      <c r="A565" s="100"/>
      <c r="B565" s="83"/>
    </row>
    <row r="566" spans="1:2" ht="14.25" x14ac:dyDescent="0.2">
      <c r="A566" s="100"/>
      <c r="B566" s="83"/>
    </row>
    <row r="567" spans="1:2" ht="14.25" x14ac:dyDescent="0.2">
      <c r="A567" s="100"/>
      <c r="B567" s="83"/>
    </row>
    <row r="568" spans="1:2" ht="14.25" x14ac:dyDescent="0.2">
      <c r="A568" s="100"/>
      <c r="B568" s="83"/>
    </row>
    <row r="569" spans="1:2" ht="14.25" x14ac:dyDescent="0.2">
      <c r="A569" s="100"/>
      <c r="B569" s="83"/>
    </row>
    <row r="570" spans="1:2" ht="14.25" x14ac:dyDescent="0.2">
      <c r="A570" s="100"/>
      <c r="B570" s="83"/>
    </row>
    <row r="571" spans="1:2" ht="14.25" x14ac:dyDescent="0.2">
      <c r="A571" s="100"/>
      <c r="B571" s="83"/>
    </row>
    <row r="572" spans="1:2" ht="14.25" x14ac:dyDescent="0.2">
      <c r="A572" s="100"/>
      <c r="B572" s="83"/>
    </row>
    <row r="573" spans="1:2" ht="14.25" x14ac:dyDescent="0.2">
      <c r="A573" s="100"/>
      <c r="B573" s="83"/>
    </row>
    <row r="574" spans="1:2" ht="14.25" x14ac:dyDescent="0.2">
      <c r="A574" s="100"/>
      <c r="B574" s="83"/>
    </row>
    <row r="575" spans="1:2" ht="14.25" x14ac:dyDescent="0.2">
      <c r="A575" s="100"/>
      <c r="B575" s="83"/>
    </row>
    <row r="576" spans="1:2" ht="14.25" x14ac:dyDescent="0.2">
      <c r="A576" s="100"/>
      <c r="B576" s="83"/>
    </row>
    <row r="577" spans="1:2" ht="14.25" x14ac:dyDescent="0.2">
      <c r="A577" s="100"/>
      <c r="B577" s="83"/>
    </row>
    <row r="578" spans="1:2" ht="14.25" x14ac:dyDescent="0.2">
      <c r="A578" s="100"/>
      <c r="B578" s="83"/>
    </row>
    <row r="579" spans="1:2" ht="14.25" x14ac:dyDescent="0.2">
      <c r="A579" s="100"/>
      <c r="B579" s="83"/>
    </row>
    <row r="580" spans="1:2" ht="14.25" x14ac:dyDescent="0.2">
      <c r="A580" s="100"/>
      <c r="B580" s="83"/>
    </row>
    <row r="581" spans="1:2" ht="14.25" x14ac:dyDescent="0.2">
      <c r="A581" s="100"/>
      <c r="B581" s="83"/>
    </row>
    <row r="582" spans="1:2" ht="14.25" x14ac:dyDescent="0.2">
      <c r="A582" s="100"/>
      <c r="B582" s="83"/>
    </row>
    <row r="583" spans="1:2" ht="14.25" x14ac:dyDescent="0.2">
      <c r="A583" s="100"/>
      <c r="B583" s="83"/>
    </row>
    <row r="584" spans="1:2" ht="14.25" x14ac:dyDescent="0.2">
      <c r="A584" s="100"/>
      <c r="B584" s="83"/>
    </row>
    <row r="585" spans="1:2" ht="14.25" x14ac:dyDescent="0.2">
      <c r="A585" s="100"/>
      <c r="B585" s="83"/>
    </row>
    <row r="586" spans="1:2" ht="14.25" x14ac:dyDescent="0.2">
      <c r="A586" s="100"/>
      <c r="B586" s="83"/>
    </row>
    <row r="587" spans="1:2" ht="14.25" x14ac:dyDescent="0.2">
      <c r="A587" s="100"/>
      <c r="B587" s="83"/>
    </row>
    <row r="588" spans="1:2" ht="14.25" x14ac:dyDescent="0.2">
      <c r="A588" s="100"/>
      <c r="B588" s="83"/>
    </row>
    <row r="589" spans="1:2" ht="14.25" x14ac:dyDescent="0.2">
      <c r="A589" s="100"/>
      <c r="B589" s="83"/>
    </row>
    <row r="590" spans="1:2" ht="14.25" x14ac:dyDescent="0.2">
      <c r="A590" s="100"/>
      <c r="B590" s="83"/>
    </row>
    <row r="591" spans="1:2" ht="14.25" x14ac:dyDescent="0.2">
      <c r="A591" s="100"/>
      <c r="B591" s="83"/>
    </row>
    <row r="592" spans="1:2" ht="14.25" x14ac:dyDescent="0.2">
      <c r="A592" s="100"/>
      <c r="B592" s="83"/>
    </row>
    <row r="593" spans="1:2" ht="14.25" x14ac:dyDescent="0.2">
      <c r="A593" s="100"/>
      <c r="B593" s="83"/>
    </row>
    <row r="594" spans="1:2" ht="14.25" x14ac:dyDescent="0.2">
      <c r="A594" s="100"/>
      <c r="B594" s="83"/>
    </row>
    <row r="595" spans="1:2" ht="14.25" x14ac:dyDescent="0.2">
      <c r="A595" s="100"/>
      <c r="B595" s="83"/>
    </row>
    <row r="596" spans="1:2" ht="14.25" x14ac:dyDescent="0.2">
      <c r="A596" s="100"/>
      <c r="B596" s="83"/>
    </row>
    <row r="597" spans="1:2" ht="14.25" x14ac:dyDescent="0.2">
      <c r="A597" s="100"/>
      <c r="B597" s="83"/>
    </row>
    <row r="598" spans="1:2" ht="14.25" x14ac:dyDescent="0.2">
      <c r="A598" s="100"/>
      <c r="B598" s="83"/>
    </row>
    <row r="599" spans="1:2" ht="14.25" x14ac:dyDescent="0.2">
      <c r="A599" s="100"/>
      <c r="B599" s="83"/>
    </row>
    <row r="600" spans="1:2" ht="14.25" x14ac:dyDescent="0.2">
      <c r="A600" s="100"/>
      <c r="B600" s="83"/>
    </row>
    <row r="601" spans="1:2" ht="14.25" x14ac:dyDescent="0.2">
      <c r="A601" s="100"/>
      <c r="B601" s="83"/>
    </row>
    <row r="602" spans="1:2" ht="14.25" x14ac:dyDescent="0.2">
      <c r="A602" s="100"/>
      <c r="B602" s="83"/>
    </row>
    <row r="603" spans="1:2" ht="14.25" x14ac:dyDescent="0.2">
      <c r="A603" s="100"/>
      <c r="B603" s="83"/>
    </row>
    <row r="604" spans="1:2" ht="14.25" x14ac:dyDescent="0.2">
      <c r="A604" s="100"/>
      <c r="B604" s="83"/>
    </row>
    <row r="605" spans="1:2" ht="14.25" x14ac:dyDescent="0.2">
      <c r="A605" s="100"/>
      <c r="B605" s="83"/>
    </row>
    <row r="606" spans="1:2" ht="14.25" x14ac:dyDescent="0.2">
      <c r="A606" s="100"/>
      <c r="B606" s="83"/>
    </row>
    <row r="607" spans="1:2" ht="14.25" x14ac:dyDescent="0.2">
      <c r="A607" s="100"/>
      <c r="B607" s="83"/>
    </row>
    <row r="608" spans="1:2" ht="14.25" x14ac:dyDescent="0.2">
      <c r="A608" s="100"/>
      <c r="B608" s="83"/>
    </row>
    <row r="609" spans="1:2" ht="14.25" x14ac:dyDescent="0.2">
      <c r="A609" s="100"/>
      <c r="B609" s="83"/>
    </row>
    <row r="610" spans="1:2" ht="14.25" x14ac:dyDescent="0.2">
      <c r="A610" s="100"/>
      <c r="B610" s="83"/>
    </row>
    <row r="611" spans="1:2" ht="14.25" x14ac:dyDescent="0.2">
      <c r="A611" s="100"/>
      <c r="B611" s="83"/>
    </row>
    <row r="612" spans="1:2" ht="14.25" x14ac:dyDescent="0.2">
      <c r="A612" s="100"/>
      <c r="B612" s="83"/>
    </row>
    <row r="613" spans="1:2" ht="14.25" x14ac:dyDescent="0.2">
      <c r="A613" s="100"/>
      <c r="B613" s="83"/>
    </row>
    <row r="614" spans="1:2" ht="14.25" x14ac:dyDescent="0.2">
      <c r="A614" s="100"/>
      <c r="B614" s="83"/>
    </row>
    <row r="615" spans="1:2" ht="14.25" x14ac:dyDescent="0.2">
      <c r="A615" s="100"/>
      <c r="B615" s="83"/>
    </row>
    <row r="616" spans="1:2" ht="14.25" x14ac:dyDescent="0.2">
      <c r="A616" s="100"/>
      <c r="B616" s="83"/>
    </row>
    <row r="617" spans="1:2" ht="14.25" x14ac:dyDescent="0.2">
      <c r="A617" s="100"/>
      <c r="B617" s="83"/>
    </row>
    <row r="618" spans="1:2" ht="14.25" x14ac:dyDescent="0.2">
      <c r="A618" s="100"/>
      <c r="B618" s="83"/>
    </row>
    <row r="619" spans="1:2" ht="14.25" x14ac:dyDescent="0.2">
      <c r="A619" s="100"/>
      <c r="B619" s="83"/>
    </row>
    <row r="620" spans="1:2" ht="14.25" x14ac:dyDescent="0.2">
      <c r="A620" s="100"/>
      <c r="B620" s="83"/>
    </row>
    <row r="621" spans="1:2" ht="14.25" x14ac:dyDescent="0.2">
      <c r="A621" s="100"/>
      <c r="B621" s="83"/>
    </row>
    <row r="622" spans="1:2" ht="14.25" x14ac:dyDescent="0.2">
      <c r="A622" s="100"/>
      <c r="B622" s="83"/>
    </row>
    <row r="623" spans="1:2" ht="14.25" x14ac:dyDescent="0.2">
      <c r="A623" s="100"/>
      <c r="B623" s="83"/>
    </row>
    <row r="624" spans="1:2" ht="14.25" x14ac:dyDescent="0.2">
      <c r="A624" s="100"/>
      <c r="B624" s="83"/>
    </row>
    <row r="625" spans="1:2" ht="14.25" x14ac:dyDescent="0.2">
      <c r="A625" s="100"/>
      <c r="B625" s="83"/>
    </row>
    <row r="626" spans="1:2" ht="14.25" x14ac:dyDescent="0.2">
      <c r="A626" s="100"/>
      <c r="B626" s="83"/>
    </row>
    <row r="627" spans="1:2" ht="14.25" x14ac:dyDescent="0.2">
      <c r="A627" s="100"/>
      <c r="B627" s="83"/>
    </row>
    <row r="628" spans="1:2" ht="14.25" x14ac:dyDescent="0.2">
      <c r="A628" s="100"/>
      <c r="B628" s="83"/>
    </row>
    <row r="629" spans="1:2" ht="14.25" x14ac:dyDescent="0.2">
      <c r="A629" s="100"/>
      <c r="B629" s="83"/>
    </row>
    <row r="630" spans="1:2" ht="14.25" x14ac:dyDescent="0.2">
      <c r="A630" s="100"/>
      <c r="B630" s="83"/>
    </row>
    <row r="631" spans="1:2" ht="14.25" x14ac:dyDescent="0.2">
      <c r="A631" s="100"/>
      <c r="B631" s="83"/>
    </row>
    <row r="632" spans="1:2" ht="14.25" x14ac:dyDescent="0.2">
      <c r="A632" s="100"/>
      <c r="B632" s="83"/>
    </row>
    <row r="633" spans="1:2" ht="14.25" x14ac:dyDescent="0.2">
      <c r="A633" s="100"/>
      <c r="B633" s="83"/>
    </row>
    <row r="634" spans="1:2" ht="14.25" x14ac:dyDescent="0.2">
      <c r="A634" s="100"/>
      <c r="B634" s="83"/>
    </row>
    <row r="635" spans="1:2" ht="14.25" x14ac:dyDescent="0.2">
      <c r="A635" s="100"/>
      <c r="B635" s="83"/>
    </row>
    <row r="636" spans="1:2" ht="14.25" x14ac:dyDescent="0.2">
      <c r="A636" s="100"/>
      <c r="B636" s="83"/>
    </row>
    <row r="637" spans="1:2" ht="14.25" x14ac:dyDescent="0.2">
      <c r="A637" s="100"/>
      <c r="B637" s="83"/>
    </row>
    <row r="638" spans="1:2" ht="14.25" x14ac:dyDescent="0.2">
      <c r="A638" s="100"/>
      <c r="B638" s="83"/>
    </row>
    <row r="639" spans="1:2" ht="14.25" x14ac:dyDescent="0.2">
      <c r="A639" s="100"/>
      <c r="B639" s="83"/>
    </row>
    <row r="640" spans="1:2" ht="14.25" x14ac:dyDescent="0.2">
      <c r="A640" s="100"/>
      <c r="B640" s="83"/>
    </row>
    <row r="641" spans="1:2" ht="14.25" x14ac:dyDescent="0.2">
      <c r="A641" s="100"/>
      <c r="B641" s="83"/>
    </row>
    <row r="642" spans="1:2" ht="14.25" x14ac:dyDescent="0.2">
      <c r="A642" s="100"/>
      <c r="B642" s="83"/>
    </row>
    <row r="643" spans="1:2" ht="14.25" x14ac:dyDescent="0.2">
      <c r="A643" s="100"/>
      <c r="B643" s="83"/>
    </row>
    <row r="644" spans="1:2" ht="14.25" x14ac:dyDescent="0.2">
      <c r="A644" s="100"/>
      <c r="B644" s="83"/>
    </row>
    <row r="645" spans="1:2" ht="14.25" x14ac:dyDescent="0.2">
      <c r="A645" s="100"/>
      <c r="B645" s="83"/>
    </row>
    <row r="646" spans="1:2" ht="14.25" x14ac:dyDescent="0.2">
      <c r="A646" s="100"/>
      <c r="B646" s="83"/>
    </row>
    <row r="647" spans="1:2" ht="14.25" x14ac:dyDescent="0.2">
      <c r="A647" s="100"/>
      <c r="B647" s="83"/>
    </row>
    <row r="648" spans="1:2" ht="14.25" x14ac:dyDescent="0.2">
      <c r="A648" s="100"/>
      <c r="B648" s="83"/>
    </row>
    <row r="649" spans="1:2" ht="14.25" x14ac:dyDescent="0.2">
      <c r="A649" s="100"/>
      <c r="B649" s="83"/>
    </row>
    <row r="650" spans="1:2" ht="14.25" x14ac:dyDescent="0.2">
      <c r="A650" s="100"/>
      <c r="B650" s="83"/>
    </row>
    <row r="651" spans="1:2" ht="14.25" x14ac:dyDescent="0.2">
      <c r="A651" s="100"/>
      <c r="B651" s="83"/>
    </row>
    <row r="652" spans="1:2" ht="14.25" x14ac:dyDescent="0.2">
      <c r="A652" s="100"/>
      <c r="B652" s="83"/>
    </row>
    <row r="653" spans="1:2" ht="14.25" x14ac:dyDescent="0.2">
      <c r="A653" s="100"/>
      <c r="B653" s="83"/>
    </row>
    <row r="654" spans="1:2" ht="14.25" x14ac:dyDescent="0.2">
      <c r="A654" s="100"/>
      <c r="B654" s="83"/>
    </row>
    <row r="655" spans="1:2" ht="14.25" x14ac:dyDescent="0.2">
      <c r="A655" s="100"/>
      <c r="B655" s="83"/>
    </row>
    <row r="656" spans="1:2" ht="14.25" x14ac:dyDescent="0.2">
      <c r="A656" s="100"/>
      <c r="B656" s="83"/>
    </row>
    <row r="657" spans="1:2" ht="14.25" x14ac:dyDescent="0.2">
      <c r="A657" s="100"/>
      <c r="B657" s="83"/>
    </row>
    <row r="658" spans="1:2" ht="14.25" x14ac:dyDescent="0.2">
      <c r="A658" s="100"/>
      <c r="B658" s="83"/>
    </row>
    <row r="659" spans="1:2" ht="14.25" x14ac:dyDescent="0.2">
      <c r="A659" s="100"/>
      <c r="B659" s="83"/>
    </row>
    <row r="660" spans="1:2" ht="14.25" x14ac:dyDescent="0.2">
      <c r="A660" s="100"/>
      <c r="B660" s="83"/>
    </row>
    <row r="661" spans="1:2" ht="14.25" x14ac:dyDescent="0.2">
      <c r="A661" s="100"/>
      <c r="B661" s="83"/>
    </row>
    <row r="662" spans="1:2" ht="14.25" x14ac:dyDescent="0.2">
      <c r="A662" s="100"/>
      <c r="B662" s="83"/>
    </row>
    <row r="663" spans="1:2" ht="14.25" x14ac:dyDescent="0.2">
      <c r="A663" s="100"/>
      <c r="B663" s="83"/>
    </row>
    <row r="664" spans="1:2" ht="14.25" x14ac:dyDescent="0.2">
      <c r="A664" s="100"/>
      <c r="B664" s="83"/>
    </row>
    <row r="665" spans="1:2" ht="14.25" x14ac:dyDescent="0.2">
      <c r="A665" s="100"/>
      <c r="B665" s="83"/>
    </row>
    <row r="666" spans="1:2" ht="14.25" x14ac:dyDescent="0.2">
      <c r="A666" s="100"/>
      <c r="B666" s="83"/>
    </row>
    <row r="667" spans="1:2" ht="14.25" x14ac:dyDescent="0.2">
      <c r="A667" s="100"/>
      <c r="B667" s="83"/>
    </row>
    <row r="668" spans="1:2" ht="14.25" x14ac:dyDescent="0.2">
      <c r="A668" s="100"/>
      <c r="B668" s="83"/>
    </row>
    <row r="669" spans="1:2" ht="14.25" x14ac:dyDescent="0.2">
      <c r="A669" s="100"/>
      <c r="B669" s="83"/>
    </row>
    <row r="670" spans="1:2" ht="14.25" x14ac:dyDescent="0.2">
      <c r="A670" s="100"/>
      <c r="B670" s="83"/>
    </row>
    <row r="671" spans="1:2" ht="14.25" x14ac:dyDescent="0.2">
      <c r="A671" s="100"/>
      <c r="B671" s="83"/>
    </row>
    <row r="672" spans="1:2" ht="14.25" x14ac:dyDescent="0.2">
      <c r="A672" s="100"/>
      <c r="B672" s="83"/>
    </row>
    <row r="673" spans="1:2" ht="14.25" x14ac:dyDescent="0.2">
      <c r="A673" s="100"/>
      <c r="B673" s="83"/>
    </row>
    <row r="674" spans="1:2" ht="14.25" x14ac:dyDescent="0.2">
      <c r="A674" s="100"/>
      <c r="B674" s="83"/>
    </row>
    <row r="675" spans="1:2" ht="14.25" x14ac:dyDescent="0.2">
      <c r="A675" s="100"/>
      <c r="B675" s="83"/>
    </row>
    <row r="676" spans="1:2" ht="14.25" x14ac:dyDescent="0.2">
      <c r="A676" s="100"/>
      <c r="B676" s="83"/>
    </row>
    <row r="677" spans="1:2" ht="14.25" x14ac:dyDescent="0.2">
      <c r="A677" s="100"/>
      <c r="B677" s="83"/>
    </row>
    <row r="678" spans="1:2" ht="14.25" x14ac:dyDescent="0.2">
      <c r="A678" s="100"/>
      <c r="B678" s="83"/>
    </row>
    <row r="679" spans="1:2" ht="14.25" x14ac:dyDescent="0.2">
      <c r="A679" s="100"/>
      <c r="B679" s="83"/>
    </row>
    <row r="680" spans="1:2" ht="14.25" x14ac:dyDescent="0.2">
      <c r="A680" s="100"/>
      <c r="B680" s="83"/>
    </row>
    <row r="681" spans="1:2" ht="14.25" x14ac:dyDescent="0.2">
      <c r="A681" s="100"/>
      <c r="B681" s="83"/>
    </row>
    <row r="682" spans="1:2" ht="14.25" x14ac:dyDescent="0.2">
      <c r="A682" s="100"/>
      <c r="B682" s="83"/>
    </row>
    <row r="683" spans="1:2" ht="14.25" x14ac:dyDescent="0.2">
      <c r="A683" s="100"/>
      <c r="B683" s="83"/>
    </row>
    <row r="684" spans="1:2" ht="14.25" x14ac:dyDescent="0.2">
      <c r="A684" s="100"/>
      <c r="B684" s="83"/>
    </row>
    <row r="685" spans="1:2" ht="14.25" x14ac:dyDescent="0.2">
      <c r="A685" s="100"/>
      <c r="B685" s="83"/>
    </row>
    <row r="686" spans="1:2" ht="14.25" x14ac:dyDescent="0.2">
      <c r="A686" s="100"/>
      <c r="B686" s="83"/>
    </row>
    <row r="687" spans="1:2" ht="14.25" x14ac:dyDescent="0.2">
      <c r="A687" s="100"/>
      <c r="B687" s="83"/>
    </row>
    <row r="688" spans="1:2" ht="14.25" x14ac:dyDescent="0.2">
      <c r="A688" s="100"/>
      <c r="B688" s="83"/>
    </row>
    <row r="689" spans="1:2" ht="14.25" x14ac:dyDescent="0.2">
      <c r="A689" s="100"/>
      <c r="B689" s="83"/>
    </row>
    <row r="690" spans="1:2" ht="14.25" x14ac:dyDescent="0.2">
      <c r="A690" s="100"/>
      <c r="B690" s="83"/>
    </row>
    <row r="691" spans="1:2" ht="14.25" x14ac:dyDescent="0.2">
      <c r="A691" s="100"/>
      <c r="B691" s="83"/>
    </row>
    <row r="692" spans="1:2" ht="14.25" x14ac:dyDescent="0.2">
      <c r="A692" s="100"/>
      <c r="B692" s="83"/>
    </row>
    <row r="693" spans="1:2" ht="14.25" x14ac:dyDescent="0.2">
      <c r="A693" s="100"/>
      <c r="B693" s="83"/>
    </row>
    <row r="694" spans="1:2" ht="14.25" x14ac:dyDescent="0.2">
      <c r="A694" s="100"/>
      <c r="B694" s="83"/>
    </row>
    <row r="695" spans="1:2" ht="14.25" x14ac:dyDescent="0.2">
      <c r="A695" s="100"/>
      <c r="B695" s="83"/>
    </row>
    <row r="696" spans="1:2" ht="14.25" x14ac:dyDescent="0.2">
      <c r="A696" s="100"/>
      <c r="B696" s="83"/>
    </row>
    <row r="697" spans="1:2" ht="14.25" x14ac:dyDescent="0.2">
      <c r="A697" s="100"/>
      <c r="B697" s="83"/>
    </row>
    <row r="698" spans="1:2" ht="14.25" x14ac:dyDescent="0.2">
      <c r="A698" s="100"/>
      <c r="B698" s="83"/>
    </row>
    <row r="699" spans="1:2" ht="14.25" x14ac:dyDescent="0.2">
      <c r="A699" s="100"/>
      <c r="B699" s="83"/>
    </row>
    <row r="700" spans="1:2" ht="14.25" x14ac:dyDescent="0.2">
      <c r="A700" s="100"/>
      <c r="B700" s="83"/>
    </row>
    <row r="701" spans="1:2" ht="14.25" x14ac:dyDescent="0.2">
      <c r="A701" s="100"/>
      <c r="B701" s="83"/>
    </row>
    <row r="702" spans="1:2" ht="14.25" x14ac:dyDescent="0.2">
      <c r="A702" s="100"/>
      <c r="B702" s="83"/>
    </row>
    <row r="703" spans="1:2" ht="14.25" x14ac:dyDescent="0.2">
      <c r="A703" s="100"/>
      <c r="B703" s="83"/>
    </row>
    <row r="704" spans="1:2" ht="14.25" x14ac:dyDescent="0.2">
      <c r="A704" s="100"/>
      <c r="B704" s="83"/>
    </row>
    <row r="705" spans="1:2" ht="14.25" x14ac:dyDescent="0.2">
      <c r="A705" s="100"/>
      <c r="B705" s="83"/>
    </row>
    <row r="706" spans="1:2" ht="14.25" x14ac:dyDescent="0.2">
      <c r="A706" s="100"/>
      <c r="B706" s="83"/>
    </row>
    <row r="707" spans="1:2" ht="14.25" x14ac:dyDescent="0.2">
      <c r="A707" s="100"/>
      <c r="B707" s="83"/>
    </row>
    <row r="708" spans="1:2" ht="14.25" x14ac:dyDescent="0.2">
      <c r="A708" s="100"/>
      <c r="B708" s="83"/>
    </row>
    <row r="709" spans="1:2" ht="14.25" x14ac:dyDescent="0.2">
      <c r="A709" s="100"/>
      <c r="B709" s="83"/>
    </row>
    <row r="710" spans="1:2" ht="14.25" x14ac:dyDescent="0.2">
      <c r="A710" s="100"/>
      <c r="B710" s="83"/>
    </row>
    <row r="711" spans="1:2" ht="14.25" x14ac:dyDescent="0.2">
      <c r="A711" s="100"/>
      <c r="B711" s="83"/>
    </row>
    <row r="712" spans="1:2" ht="14.25" x14ac:dyDescent="0.2">
      <c r="A712" s="100"/>
      <c r="B712" s="83"/>
    </row>
    <row r="713" spans="1:2" ht="14.25" x14ac:dyDescent="0.2">
      <c r="A713" s="100"/>
      <c r="B713" s="83"/>
    </row>
    <row r="714" spans="1:2" ht="14.25" x14ac:dyDescent="0.2">
      <c r="A714" s="100"/>
      <c r="B714" s="83"/>
    </row>
    <row r="715" spans="1:2" ht="14.25" x14ac:dyDescent="0.2">
      <c r="A715" s="100"/>
      <c r="B715" s="83"/>
    </row>
    <row r="716" spans="1:2" ht="14.25" x14ac:dyDescent="0.2">
      <c r="A716" s="100"/>
      <c r="B716" s="83"/>
    </row>
    <row r="717" spans="1:2" ht="14.25" x14ac:dyDescent="0.2">
      <c r="A717" s="100"/>
      <c r="B717" s="83"/>
    </row>
    <row r="718" spans="1:2" ht="14.25" x14ac:dyDescent="0.2">
      <c r="A718" s="100"/>
      <c r="B718" s="83"/>
    </row>
    <row r="719" spans="1:2" ht="14.25" x14ac:dyDescent="0.2">
      <c r="A719" s="100"/>
      <c r="B719" s="83"/>
    </row>
    <row r="720" spans="1:2" ht="14.25" x14ac:dyDescent="0.2">
      <c r="A720" s="100"/>
      <c r="B720" s="83"/>
    </row>
    <row r="721" spans="1:2" ht="14.25" x14ac:dyDescent="0.2">
      <c r="A721" s="100"/>
      <c r="B721" s="83"/>
    </row>
    <row r="722" spans="1:2" ht="14.25" x14ac:dyDescent="0.2">
      <c r="A722" s="100"/>
      <c r="B722" s="83"/>
    </row>
    <row r="723" spans="1:2" ht="14.25" x14ac:dyDescent="0.2">
      <c r="A723" s="100"/>
      <c r="B723" s="83"/>
    </row>
    <row r="724" spans="1:2" ht="14.25" x14ac:dyDescent="0.2">
      <c r="A724" s="100"/>
      <c r="B724" s="83"/>
    </row>
    <row r="725" spans="1:2" ht="14.25" x14ac:dyDescent="0.2">
      <c r="A725" s="100"/>
      <c r="B725" s="83"/>
    </row>
    <row r="726" spans="1:2" ht="14.25" x14ac:dyDescent="0.2">
      <c r="A726" s="100"/>
      <c r="B726" s="83"/>
    </row>
    <row r="727" spans="1:2" ht="14.25" x14ac:dyDescent="0.2">
      <c r="A727" s="100"/>
      <c r="B727" s="83"/>
    </row>
    <row r="728" spans="1:2" ht="14.25" x14ac:dyDescent="0.2">
      <c r="A728" s="100"/>
      <c r="B728" s="83"/>
    </row>
    <row r="729" spans="1:2" ht="14.25" x14ac:dyDescent="0.2">
      <c r="A729" s="100"/>
      <c r="B729" s="83"/>
    </row>
    <row r="730" spans="1:2" ht="14.25" x14ac:dyDescent="0.2">
      <c r="A730" s="100"/>
      <c r="B730" s="83"/>
    </row>
    <row r="731" spans="1:2" ht="14.25" x14ac:dyDescent="0.2">
      <c r="A731" s="100"/>
      <c r="B731" s="83"/>
    </row>
    <row r="732" spans="1:2" ht="14.25" x14ac:dyDescent="0.2">
      <c r="A732" s="100"/>
      <c r="B732" s="83"/>
    </row>
    <row r="733" spans="1:2" ht="14.25" x14ac:dyDescent="0.2">
      <c r="A733" s="100"/>
      <c r="B733" s="83"/>
    </row>
    <row r="734" spans="1:2" ht="14.25" x14ac:dyDescent="0.2">
      <c r="A734" s="100"/>
      <c r="B734" s="83"/>
    </row>
    <row r="735" spans="1:2" ht="14.25" x14ac:dyDescent="0.2">
      <c r="A735" s="100"/>
      <c r="B735" s="83"/>
    </row>
    <row r="736" spans="1:2" ht="14.25" x14ac:dyDescent="0.2">
      <c r="A736" s="100"/>
      <c r="B736" s="83"/>
    </row>
    <row r="737" spans="1:2" ht="14.25" x14ac:dyDescent="0.2">
      <c r="A737" s="100"/>
      <c r="B737" s="83"/>
    </row>
    <row r="738" spans="1:2" ht="14.25" x14ac:dyDescent="0.2">
      <c r="A738" s="100"/>
      <c r="B738" s="83"/>
    </row>
    <row r="739" spans="1:2" ht="14.25" x14ac:dyDescent="0.2">
      <c r="A739" s="100"/>
      <c r="B739" s="83"/>
    </row>
    <row r="740" spans="1:2" ht="14.25" x14ac:dyDescent="0.2">
      <c r="A740" s="100"/>
      <c r="B740" s="83"/>
    </row>
    <row r="741" spans="1:2" ht="14.25" x14ac:dyDescent="0.2">
      <c r="A741" s="100"/>
      <c r="B741" s="83"/>
    </row>
    <row r="742" spans="1:2" ht="14.25" x14ac:dyDescent="0.2">
      <c r="A742" s="100"/>
      <c r="B742" s="83"/>
    </row>
    <row r="743" spans="1:2" ht="14.25" x14ac:dyDescent="0.2">
      <c r="A743" s="100"/>
      <c r="B743" s="83"/>
    </row>
    <row r="744" spans="1:2" ht="14.25" x14ac:dyDescent="0.2">
      <c r="A744" s="100"/>
      <c r="B744" s="83"/>
    </row>
    <row r="745" spans="1:2" ht="14.25" x14ac:dyDescent="0.2">
      <c r="A745" s="100"/>
      <c r="B745" s="83"/>
    </row>
    <row r="746" spans="1:2" ht="14.25" x14ac:dyDescent="0.2">
      <c r="A746" s="100"/>
      <c r="B746" s="83"/>
    </row>
    <row r="747" spans="1:2" ht="14.25" x14ac:dyDescent="0.2">
      <c r="A747" s="100"/>
      <c r="B747" s="83"/>
    </row>
    <row r="748" spans="1:2" ht="14.25" x14ac:dyDescent="0.2">
      <c r="A748" s="100"/>
      <c r="B748" s="83"/>
    </row>
    <row r="749" spans="1:2" ht="14.25" x14ac:dyDescent="0.2">
      <c r="A749" s="100"/>
      <c r="B749" s="83"/>
    </row>
    <row r="750" spans="1:2" ht="14.25" x14ac:dyDescent="0.2">
      <c r="A750" s="100"/>
      <c r="B750" s="83"/>
    </row>
    <row r="751" spans="1:2" ht="14.25" x14ac:dyDescent="0.2">
      <c r="A751" s="100"/>
      <c r="B751" s="83"/>
    </row>
    <row r="752" spans="1:2" ht="14.25" x14ac:dyDescent="0.2">
      <c r="A752" s="100"/>
      <c r="B752" s="83"/>
    </row>
    <row r="753" spans="1:2" ht="14.25" x14ac:dyDescent="0.2">
      <c r="A753" s="100"/>
      <c r="B753" s="83"/>
    </row>
    <row r="754" spans="1:2" ht="14.25" x14ac:dyDescent="0.2">
      <c r="A754" s="100"/>
      <c r="B754" s="83"/>
    </row>
    <row r="755" spans="1:2" ht="14.25" x14ac:dyDescent="0.2">
      <c r="A755" s="100"/>
      <c r="B755" s="83"/>
    </row>
    <row r="756" spans="1:2" ht="14.25" x14ac:dyDescent="0.2">
      <c r="A756" s="100"/>
      <c r="B756" s="83"/>
    </row>
    <row r="757" spans="1:2" ht="14.25" x14ac:dyDescent="0.2">
      <c r="A757" s="100"/>
      <c r="B757" s="83"/>
    </row>
    <row r="758" spans="1:2" ht="14.25" x14ac:dyDescent="0.2">
      <c r="A758" s="100"/>
      <c r="B758" s="83"/>
    </row>
    <row r="759" spans="1:2" ht="14.25" x14ac:dyDescent="0.2">
      <c r="A759" s="100"/>
      <c r="B759" s="83"/>
    </row>
    <row r="760" spans="1:2" ht="14.25" x14ac:dyDescent="0.2">
      <c r="A760" s="100"/>
      <c r="B760" s="83"/>
    </row>
    <row r="761" spans="1:2" ht="14.25" x14ac:dyDescent="0.2">
      <c r="A761" s="100"/>
      <c r="B761" s="83"/>
    </row>
    <row r="762" spans="1:2" ht="14.25" x14ac:dyDescent="0.2">
      <c r="A762" s="100"/>
      <c r="B762" s="83"/>
    </row>
    <row r="763" spans="1:2" ht="14.25" x14ac:dyDescent="0.2">
      <c r="A763" s="100"/>
      <c r="B763" s="83"/>
    </row>
    <row r="764" spans="1:2" ht="14.25" x14ac:dyDescent="0.2">
      <c r="A764" s="100"/>
      <c r="B764" s="83"/>
    </row>
    <row r="765" spans="1:2" ht="14.25" x14ac:dyDescent="0.2">
      <c r="A765" s="100"/>
      <c r="B765" s="83"/>
    </row>
    <row r="766" spans="1:2" ht="14.25" x14ac:dyDescent="0.2">
      <c r="A766" s="100"/>
      <c r="B766" s="83"/>
    </row>
    <row r="767" spans="1:2" ht="14.25" x14ac:dyDescent="0.2">
      <c r="A767" s="100"/>
      <c r="B767" s="83"/>
    </row>
    <row r="768" spans="1:2" ht="14.25" x14ac:dyDescent="0.2">
      <c r="A768" s="100"/>
      <c r="B768" s="83"/>
    </row>
    <row r="769" spans="1:2" ht="14.25" x14ac:dyDescent="0.2">
      <c r="A769" s="100"/>
      <c r="B769" s="83"/>
    </row>
    <row r="770" spans="1:2" ht="14.25" x14ac:dyDescent="0.2">
      <c r="A770" s="100"/>
      <c r="B770" s="83"/>
    </row>
    <row r="771" spans="1:2" ht="14.25" x14ac:dyDescent="0.2">
      <c r="A771" s="100"/>
      <c r="B771" s="83"/>
    </row>
    <row r="772" spans="1:2" ht="14.25" x14ac:dyDescent="0.2">
      <c r="A772" s="100"/>
      <c r="B772" s="83"/>
    </row>
    <row r="773" spans="1:2" ht="14.25" x14ac:dyDescent="0.2">
      <c r="A773" s="100"/>
      <c r="B773" s="83"/>
    </row>
    <row r="774" spans="1:2" ht="14.25" x14ac:dyDescent="0.2">
      <c r="A774" s="100"/>
      <c r="B774" s="83"/>
    </row>
    <row r="775" spans="1:2" ht="14.25" x14ac:dyDescent="0.2">
      <c r="A775" s="100"/>
      <c r="B775" s="83"/>
    </row>
    <row r="776" spans="1:2" ht="14.25" x14ac:dyDescent="0.2">
      <c r="A776" s="100"/>
      <c r="B776" s="83"/>
    </row>
    <row r="777" spans="1:2" ht="14.25" x14ac:dyDescent="0.2">
      <c r="A777" s="100"/>
      <c r="B777" s="83"/>
    </row>
    <row r="778" spans="1:2" ht="14.25" x14ac:dyDescent="0.2">
      <c r="A778" s="100"/>
      <c r="B778" s="83"/>
    </row>
    <row r="779" spans="1:2" ht="14.25" x14ac:dyDescent="0.2">
      <c r="A779" s="100"/>
      <c r="B779" s="83"/>
    </row>
    <row r="780" spans="1:2" ht="14.25" x14ac:dyDescent="0.2">
      <c r="A780" s="100"/>
      <c r="B780" s="83"/>
    </row>
    <row r="781" spans="1:2" ht="14.25" x14ac:dyDescent="0.2">
      <c r="A781" s="100"/>
      <c r="B781" s="83"/>
    </row>
    <row r="782" spans="1:2" ht="14.25" x14ac:dyDescent="0.2">
      <c r="A782" s="100"/>
      <c r="B782" s="83"/>
    </row>
    <row r="783" spans="1:2" ht="14.25" x14ac:dyDescent="0.2">
      <c r="A783" s="100"/>
      <c r="B783" s="83"/>
    </row>
    <row r="784" spans="1:2" ht="14.25" x14ac:dyDescent="0.2">
      <c r="A784" s="100"/>
      <c r="B784" s="83"/>
    </row>
    <row r="785" spans="1:2" ht="14.25" x14ac:dyDescent="0.2">
      <c r="A785" s="100"/>
      <c r="B785" s="83"/>
    </row>
    <row r="786" spans="1:2" ht="14.25" x14ac:dyDescent="0.2">
      <c r="A786" s="100"/>
      <c r="B786" s="83"/>
    </row>
    <row r="787" spans="1:2" ht="14.25" x14ac:dyDescent="0.2">
      <c r="A787" s="100"/>
      <c r="B787" s="83"/>
    </row>
    <row r="788" spans="1:2" ht="14.25" x14ac:dyDescent="0.2">
      <c r="A788" s="100"/>
      <c r="B788" s="83"/>
    </row>
    <row r="789" spans="1:2" ht="14.25" x14ac:dyDescent="0.2">
      <c r="A789" s="100"/>
      <c r="B789" s="83"/>
    </row>
    <row r="790" spans="1:2" ht="14.25" x14ac:dyDescent="0.2">
      <c r="A790" s="100"/>
      <c r="B790" s="83"/>
    </row>
    <row r="791" spans="1:2" ht="14.25" x14ac:dyDescent="0.2">
      <c r="A791" s="100"/>
      <c r="B791" s="83"/>
    </row>
    <row r="792" spans="1:2" ht="14.25" x14ac:dyDescent="0.2">
      <c r="A792" s="100"/>
      <c r="B792" s="83"/>
    </row>
    <row r="793" spans="1:2" ht="14.25" x14ac:dyDescent="0.2">
      <c r="A793" s="100"/>
      <c r="B793" s="83"/>
    </row>
    <row r="794" spans="1:2" ht="14.25" x14ac:dyDescent="0.2">
      <c r="A794" s="100"/>
      <c r="B794" s="83"/>
    </row>
    <row r="795" spans="1:2" ht="14.25" x14ac:dyDescent="0.2">
      <c r="A795" s="100"/>
      <c r="B795" s="83"/>
    </row>
    <row r="796" spans="1:2" ht="14.25" x14ac:dyDescent="0.2">
      <c r="A796" s="100"/>
      <c r="B796" s="83"/>
    </row>
    <row r="797" spans="1:2" ht="14.25" x14ac:dyDescent="0.2">
      <c r="A797" s="100"/>
      <c r="B797" s="83"/>
    </row>
    <row r="798" spans="1:2" ht="14.25" x14ac:dyDescent="0.2">
      <c r="A798" s="100"/>
      <c r="B798" s="83"/>
    </row>
    <row r="799" spans="1:2" ht="14.25" x14ac:dyDescent="0.2">
      <c r="A799" s="100"/>
      <c r="B799" s="83"/>
    </row>
    <row r="800" spans="1:2" ht="14.25" x14ac:dyDescent="0.2">
      <c r="A800" s="100"/>
      <c r="B800" s="83"/>
    </row>
    <row r="801" spans="1:2" ht="14.25" x14ac:dyDescent="0.2">
      <c r="A801" s="100"/>
      <c r="B801" s="83"/>
    </row>
    <row r="802" spans="1:2" ht="14.25" x14ac:dyDescent="0.2">
      <c r="A802" s="100"/>
      <c r="B802" s="83"/>
    </row>
    <row r="803" spans="1:2" ht="14.25" x14ac:dyDescent="0.2">
      <c r="A803" s="100"/>
      <c r="B803" s="83"/>
    </row>
    <row r="804" spans="1:2" ht="14.25" x14ac:dyDescent="0.2">
      <c r="A804" s="100"/>
      <c r="B804" s="83"/>
    </row>
    <row r="805" spans="1:2" ht="14.25" x14ac:dyDescent="0.2">
      <c r="A805" s="100"/>
      <c r="B805" s="83"/>
    </row>
    <row r="806" spans="1:2" ht="14.25" x14ac:dyDescent="0.2">
      <c r="A806" s="100"/>
      <c r="B806" s="83"/>
    </row>
    <row r="807" spans="1:2" ht="14.25" x14ac:dyDescent="0.2">
      <c r="A807" s="100"/>
      <c r="B807" s="83"/>
    </row>
    <row r="808" spans="1:2" ht="14.25" x14ac:dyDescent="0.2">
      <c r="A808" s="100"/>
      <c r="B808" s="83"/>
    </row>
    <row r="809" spans="1:2" ht="14.25" x14ac:dyDescent="0.2">
      <c r="A809" s="100"/>
      <c r="B809" s="83"/>
    </row>
    <row r="810" spans="1:2" ht="14.25" x14ac:dyDescent="0.2">
      <c r="A810" s="100"/>
      <c r="B810" s="83"/>
    </row>
    <row r="811" spans="1:2" ht="14.25" x14ac:dyDescent="0.2">
      <c r="A811" s="100"/>
      <c r="B811" s="83"/>
    </row>
    <row r="812" spans="1:2" ht="14.25" x14ac:dyDescent="0.2">
      <c r="A812" s="100"/>
      <c r="B812" s="83"/>
    </row>
    <row r="813" spans="1:2" ht="14.25" x14ac:dyDescent="0.2">
      <c r="A813" s="100"/>
      <c r="B813" s="83"/>
    </row>
    <row r="814" spans="1:2" ht="14.25" x14ac:dyDescent="0.2">
      <c r="A814" s="100"/>
      <c r="B814" s="83"/>
    </row>
    <row r="815" spans="1:2" ht="14.25" x14ac:dyDescent="0.2">
      <c r="A815" s="100"/>
      <c r="B815" s="83"/>
    </row>
    <row r="816" spans="1:2" ht="14.25" x14ac:dyDescent="0.2">
      <c r="A816" s="100"/>
      <c r="B816" s="83"/>
    </row>
    <row r="817" spans="1:2" ht="14.25" x14ac:dyDescent="0.2">
      <c r="A817" s="100"/>
      <c r="B817" s="83"/>
    </row>
    <row r="818" spans="1:2" ht="14.25" x14ac:dyDescent="0.2">
      <c r="A818" s="100"/>
      <c r="B818" s="83"/>
    </row>
    <row r="819" spans="1:2" ht="14.25" x14ac:dyDescent="0.2">
      <c r="A819" s="100"/>
      <c r="B819" s="83"/>
    </row>
    <row r="820" spans="1:2" ht="14.25" x14ac:dyDescent="0.2">
      <c r="A820" s="100"/>
      <c r="B820" s="83"/>
    </row>
    <row r="821" spans="1:2" ht="14.25" x14ac:dyDescent="0.2">
      <c r="A821" s="100"/>
      <c r="B821" s="83"/>
    </row>
    <row r="822" spans="1:2" ht="14.25" x14ac:dyDescent="0.2">
      <c r="A822" s="100"/>
      <c r="B822" s="83"/>
    </row>
    <row r="823" spans="1:2" ht="14.25" x14ac:dyDescent="0.2">
      <c r="A823" s="100"/>
      <c r="B823" s="83"/>
    </row>
    <row r="824" spans="1:2" ht="14.25" x14ac:dyDescent="0.2">
      <c r="A824" s="100"/>
      <c r="B824" s="83"/>
    </row>
    <row r="825" spans="1:2" ht="14.25" x14ac:dyDescent="0.2">
      <c r="A825" s="100"/>
      <c r="B825" s="83"/>
    </row>
    <row r="826" spans="1:2" ht="14.25" x14ac:dyDescent="0.2">
      <c r="A826" s="100"/>
      <c r="B826" s="83"/>
    </row>
    <row r="827" spans="1:2" ht="14.25" x14ac:dyDescent="0.2">
      <c r="A827" s="100"/>
      <c r="B827" s="83"/>
    </row>
    <row r="828" spans="1:2" ht="14.25" x14ac:dyDescent="0.2">
      <c r="A828" s="100"/>
      <c r="B828" s="83"/>
    </row>
    <row r="829" spans="1:2" ht="14.25" x14ac:dyDescent="0.2">
      <c r="A829" s="100"/>
      <c r="B829" s="83"/>
    </row>
    <row r="830" spans="1:2" ht="14.25" x14ac:dyDescent="0.2">
      <c r="A830" s="100"/>
      <c r="B830" s="83"/>
    </row>
    <row r="831" spans="1:2" ht="14.25" x14ac:dyDescent="0.2">
      <c r="A831" s="100"/>
      <c r="B831" s="83"/>
    </row>
    <row r="832" spans="1:2" ht="14.25" x14ac:dyDescent="0.2">
      <c r="A832" s="100"/>
      <c r="B832" s="83"/>
    </row>
    <row r="833" spans="1:2" ht="14.25" x14ac:dyDescent="0.2">
      <c r="A833" s="100"/>
      <c r="B833" s="83"/>
    </row>
    <row r="834" spans="1:2" ht="14.25" x14ac:dyDescent="0.2">
      <c r="A834" s="100"/>
      <c r="B834" s="83"/>
    </row>
    <row r="835" spans="1:2" ht="14.25" x14ac:dyDescent="0.2">
      <c r="A835" s="100"/>
      <c r="B835" s="83"/>
    </row>
    <row r="836" spans="1:2" ht="14.25" x14ac:dyDescent="0.2">
      <c r="A836" s="100"/>
      <c r="B836" s="83"/>
    </row>
    <row r="837" spans="1:2" ht="14.25" x14ac:dyDescent="0.2">
      <c r="A837" s="100"/>
      <c r="B837" s="83"/>
    </row>
    <row r="838" spans="1:2" ht="14.25" x14ac:dyDescent="0.2">
      <c r="A838" s="100"/>
      <c r="B838" s="83"/>
    </row>
    <row r="839" spans="1:2" ht="14.25" x14ac:dyDescent="0.2">
      <c r="A839" s="100"/>
      <c r="B839" s="83"/>
    </row>
    <row r="840" spans="1:2" ht="14.25" x14ac:dyDescent="0.2">
      <c r="A840" s="100"/>
      <c r="B840" s="83"/>
    </row>
    <row r="841" spans="1:2" ht="14.25" x14ac:dyDescent="0.2">
      <c r="A841" s="100"/>
      <c r="B841" s="83"/>
    </row>
    <row r="842" spans="1:2" ht="14.25" x14ac:dyDescent="0.2">
      <c r="A842" s="100"/>
      <c r="B842" s="83"/>
    </row>
    <row r="843" spans="1:2" ht="14.25" x14ac:dyDescent="0.2">
      <c r="A843" s="100"/>
      <c r="B843" s="83"/>
    </row>
    <row r="844" spans="1:2" ht="14.25" x14ac:dyDescent="0.2">
      <c r="A844" s="100"/>
      <c r="B844" s="83"/>
    </row>
    <row r="845" spans="1:2" ht="14.25" x14ac:dyDescent="0.2">
      <c r="A845" s="100"/>
      <c r="B845" s="83"/>
    </row>
    <row r="846" spans="1:2" ht="14.25" x14ac:dyDescent="0.2">
      <c r="A846" s="100"/>
      <c r="B846" s="83"/>
    </row>
    <row r="847" spans="1:2" ht="14.25" x14ac:dyDescent="0.2">
      <c r="A847" s="100"/>
      <c r="B847" s="83"/>
    </row>
    <row r="848" spans="1:2" ht="14.25" x14ac:dyDescent="0.2">
      <c r="A848" s="100"/>
      <c r="B848" s="83"/>
    </row>
    <row r="849" spans="1:2" ht="14.25" x14ac:dyDescent="0.2">
      <c r="A849" s="100"/>
      <c r="B849" s="83"/>
    </row>
    <row r="850" spans="1:2" ht="14.25" x14ac:dyDescent="0.2">
      <c r="A850" s="100"/>
      <c r="B850" s="83"/>
    </row>
    <row r="851" spans="1:2" ht="14.25" x14ac:dyDescent="0.2">
      <c r="A851" s="100"/>
      <c r="B851" s="83"/>
    </row>
    <row r="852" spans="1:2" ht="14.25" x14ac:dyDescent="0.2">
      <c r="A852" s="100"/>
      <c r="B852" s="83"/>
    </row>
    <row r="853" spans="1:2" ht="14.25" x14ac:dyDescent="0.2">
      <c r="A853" s="100"/>
      <c r="B853" s="83"/>
    </row>
    <row r="854" spans="1:2" ht="14.25" x14ac:dyDescent="0.2">
      <c r="A854" s="100"/>
      <c r="B854" s="83"/>
    </row>
    <row r="855" spans="1:2" ht="14.25" x14ac:dyDescent="0.2">
      <c r="A855" s="100"/>
      <c r="B855" s="83"/>
    </row>
    <row r="856" spans="1:2" ht="14.25" x14ac:dyDescent="0.2">
      <c r="A856" s="100"/>
      <c r="B856" s="83"/>
    </row>
    <row r="857" spans="1:2" ht="14.25" x14ac:dyDescent="0.2">
      <c r="A857" s="100"/>
      <c r="B857" s="83"/>
    </row>
    <row r="858" spans="1:2" ht="14.25" x14ac:dyDescent="0.2">
      <c r="A858" s="100"/>
      <c r="B858" s="83"/>
    </row>
    <row r="859" spans="1:2" ht="14.25" x14ac:dyDescent="0.2">
      <c r="A859" s="100"/>
      <c r="B859" s="83"/>
    </row>
    <row r="860" spans="1:2" ht="14.25" x14ac:dyDescent="0.2">
      <c r="A860" s="100"/>
      <c r="B860" s="83"/>
    </row>
    <row r="861" spans="1:2" ht="14.25" x14ac:dyDescent="0.2">
      <c r="A861" s="100"/>
      <c r="B861" s="83"/>
    </row>
    <row r="862" spans="1:2" ht="14.25" x14ac:dyDescent="0.2">
      <c r="A862" s="100"/>
      <c r="B862" s="83"/>
    </row>
    <row r="863" spans="1:2" ht="14.25" x14ac:dyDescent="0.2">
      <c r="A863" s="100"/>
      <c r="B863" s="83"/>
    </row>
    <row r="864" spans="1:2" ht="14.25" x14ac:dyDescent="0.2">
      <c r="A864" s="100"/>
      <c r="B864" s="83"/>
    </row>
    <row r="865" spans="1:2" ht="14.25" x14ac:dyDescent="0.2">
      <c r="A865" s="100"/>
      <c r="B865" s="83"/>
    </row>
    <row r="866" spans="1:2" ht="14.25" x14ac:dyDescent="0.2">
      <c r="A866" s="100"/>
      <c r="B866" s="83"/>
    </row>
    <row r="867" spans="1:2" ht="14.25" x14ac:dyDescent="0.2">
      <c r="A867" s="100"/>
      <c r="B867" s="83"/>
    </row>
    <row r="868" spans="1:2" ht="14.25" x14ac:dyDescent="0.2">
      <c r="A868" s="100"/>
      <c r="B868" s="83"/>
    </row>
    <row r="869" spans="1:2" ht="14.25" x14ac:dyDescent="0.2">
      <c r="A869" s="100"/>
      <c r="B869" s="83"/>
    </row>
    <row r="870" spans="1:2" ht="14.25" x14ac:dyDescent="0.2">
      <c r="A870" s="100"/>
      <c r="B870" s="83"/>
    </row>
    <row r="871" spans="1:2" ht="14.25" x14ac:dyDescent="0.2">
      <c r="A871" s="100"/>
      <c r="B871" s="83"/>
    </row>
    <row r="872" spans="1:2" ht="14.25" x14ac:dyDescent="0.2">
      <c r="A872" s="100"/>
      <c r="B872" s="83"/>
    </row>
    <row r="873" spans="1:2" ht="14.25" x14ac:dyDescent="0.2">
      <c r="A873" s="100"/>
      <c r="B873" s="83"/>
    </row>
    <row r="874" spans="1:2" ht="14.25" x14ac:dyDescent="0.2">
      <c r="A874" s="100"/>
      <c r="B874" s="83"/>
    </row>
    <row r="875" spans="1:2" ht="14.25" x14ac:dyDescent="0.2">
      <c r="A875" s="100"/>
      <c r="B875" s="83"/>
    </row>
    <row r="876" spans="1:2" ht="14.25" x14ac:dyDescent="0.2">
      <c r="A876" s="100"/>
      <c r="B876" s="83"/>
    </row>
    <row r="877" spans="1:2" ht="14.25" x14ac:dyDescent="0.2">
      <c r="A877" s="100"/>
      <c r="B877" s="83"/>
    </row>
    <row r="878" spans="1:2" ht="14.25" x14ac:dyDescent="0.2">
      <c r="A878" s="100"/>
      <c r="B878" s="83"/>
    </row>
    <row r="879" spans="1:2" ht="14.25" x14ac:dyDescent="0.2">
      <c r="A879" s="100"/>
      <c r="B879" s="83"/>
    </row>
    <row r="880" spans="1:2" ht="14.25" x14ac:dyDescent="0.2">
      <c r="A880" s="100"/>
      <c r="B880" s="83"/>
    </row>
    <row r="881" spans="1:2" ht="14.25" x14ac:dyDescent="0.2">
      <c r="A881" s="100"/>
      <c r="B881" s="83"/>
    </row>
    <row r="882" spans="1:2" ht="14.25" x14ac:dyDescent="0.2">
      <c r="A882" s="100"/>
      <c r="B882" s="83"/>
    </row>
    <row r="883" spans="1:2" ht="14.25" x14ac:dyDescent="0.2">
      <c r="A883" s="100"/>
      <c r="B883" s="83"/>
    </row>
    <row r="884" spans="1:2" ht="14.25" x14ac:dyDescent="0.2">
      <c r="A884" s="100"/>
      <c r="B884" s="83"/>
    </row>
    <row r="885" spans="1:2" ht="14.25" x14ac:dyDescent="0.2">
      <c r="A885" s="100"/>
      <c r="B885" s="83"/>
    </row>
    <row r="886" spans="1:2" ht="14.25" x14ac:dyDescent="0.2">
      <c r="A886" s="100"/>
      <c r="B886" s="83"/>
    </row>
    <row r="887" spans="1:2" ht="14.25" x14ac:dyDescent="0.2">
      <c r="A887" s="100"/>
      <c r="B887" s="83"/>
    </row>
    <row r="888" spans="1:2" ht="14.25" x14ac:dyDescent="0.2">
      <c r="A888" s="100"/>
      <c r="B888" s="83"/>
    </row>
    <row r="889" spans="1:2" ht="14.25" x14ac:dyDescent="0.2">
      <c r="A889" s="100"/>
      <c r="B889" s="83"/>
    </row>
    <row r="890" spans="1:2" ht="14.25" x14ac:dyDescent="0.2">
      <c r="A890" s="100"/>
      <c r="B890" s="83"/>
    </row>
    <row r="891" spans="1:2" ht="14.25" x14ac:dyDescent="0.2">
      <c r="A891" s="100"/>
      <c r="B891" s="83"/>
    </row>
    <row r="892" spans="1:2" ht="14.25" x14ac:dyDescent="0.2">
      <c r="A892" s="100"/>
      <c r="B892" s="83"/>
    </row>
    <row r="893" spans="1:2" ht="14.25" x14ac:dyDescent="0.2">
      <c r="A893" s="100"/>
      <c r="B893" s="83"/>
    </row>
    <row r="894" spans="1:2" ht="14.25" x14ac:dyDescent="0.2">
      <c r="A894" s="100"/>
      <c r="B894" s="83"/>
    </row>
    <row r="895" spans="1:2" ht="14.25" x14ac:dyDescent="0.2">
      <c r="A895" s="100"/>
      <c r="B895" s="83"/>
    </row>
    <row r="896" spans="1:2" ht="14.25" x14ac:dyDescent="0.2">
      <c r="A896" s="100"/>
      <c r="B896" s="83"/>
    </row>
    <row r="897" spans="1:2" ht="14.25" x14ac:dyDescent="0.2">
      <c r="A897" s="100"/>
      <c r="B897" s="83"/>
    </row>
    <row r="898" spans="1:2" ht="14.25" x14ac:dyDescent="0.2">
      <c r="A898" s="100"/>
      <c r="B898" s="83"/>
    </row>
    <row r="899" spans="1:2" ht="14.25" x14ac:dyDescent="0.2">
      <c r="A899" s="100"/>
      <c r="B899" s="83"/>
    </row>
    <row r="900" spans="1:2" ht="14.25" x14ac:dyDescent="0.2">
      <c r="A900" s="100"/>
      <c r="B900" s="83"/>
    </row>
    <row r="901" spans="1:2" ht="14.25" x14ac:dyDescent="0.2">
      <c r="A901" s="100"/>
      <c r="B901" s="83"/>
    </row>
    <row r="902" spans="1:2" ht="14.25" x14ac:dyDescent="0.2">
      <c r="A902" s="100"/>
      <c r="B902" s="83"/>
    </row>
    <row r="903" spans="1:2" ht="14.25" x14ac:dyDescent="0.2">
      <c r="A903" s="100"/>
      <c r="B903" s="83"/>
    </row>
    <row r="904" spans="1:2" ht="14.25" x14ac:dyDescent="0.2">
      <c r="A904" s="100"/>
      <c r="B904" s="83"/>
    </row>
    <row r="905" spans="1:2" ht="14.25" x14ac:dyDescent="0.2">
      <c r="A905" s="100"/>
      <c r="B905" s="83"/>
    </row>
    <row r="906" spans="1:2" ht="14.25" x14ac:dyDescent="0.2">
      <c r="A906" s="100"/>
      <c r="B906" s="83"/>
    </row>
    <row r="907" spans="1:2" ht="14.25" x14ac:dyDescent="0.2">
      <c r="A907" s="100"/>
      <c r="B907" s="83"/>
    </row>
    <row r="908" spans="1:2" ht="14.25" x14ac:dyDescent="0.2">
      <c r="A908" s="100"/>
      <c r="B908" s="83"/>
    </row>
    <row r="909" spans="1:2" ht="14.25" x14ac:dyDescent="0.2">
      <c r="A909" s="100"/>
      <c r="B909" s="83"/>
    </row>
    <row r="910" spans="1:2" ht="14.25" x14ac:dyDescent="0.2">
      <c r="A910" s="100"/>
      <c r="B910" s="83"/>
    </row>
    <row r="911" spans="1:2" ht="14.25" x14ac:dyDescent="0.2">
      <c r="A911" s="100"/>
      <c r="B911" s="83"/>
    </row>
    <row r="912" spans="1:2" ht="14.25" x14ac:dyDescent="0.2">
      <c r="A912" s="100"/>
      <c r="B912" s="83"/>
    </row>
    <row r="913" spans="1:2" ht="14.25" x14ac:dyDescent="0.2">
      <c r="A913" s="100"/>
      <c r="B913" s="83"/>
    </row>
    <row r="914" spans="1:2" ht="14.25" x14ac:dyDescent="0.2">
      <c r="A914" s="100"/>
      <c r="B914" s="83"/>
    </row>
    <row r="915" spans="1:2" ht="14.25" x14ac:dyDescent="0.2">
      <c r="A915" s="100"/>
      <c r="B915" s="83"/>
    </row>
    <row r="916" spans="1:2" ht="14.25" x14ac:dyDescent="0.2">
      <c r="A916" s="100"/>
      <c r="B916" s="83"/>
    </row>
    <row r="917" spans="1:2" ht="14.25" x14ac:dyDescent="0.2">
      <c r="A917" s="100"/>
      <c r="B917" s="83"/>
    </row>
    <row r="918" spans="1:2" ht="14.25" x14ac:dyDescent="0.2">
      <c r="A918" s="100"/>
      <c r="B918" s="83"/>
    </row>
    <row r="919" spans="1:2" ht="14.25" x14ac:dyDescent="0.2">
      <c r="A919" s="100"/>
      <c r="B919" s="83"/>
    </row>
    <row r="920" spans="1:2" ht="14.25" x14ac:dyDescent="0.2">
      <c r="A920" s="100"/>
      <c r="B920" s="83"/>
    </row>
    <row r="921" spans="1:2" ht="14.25" x14ac:dyDescent="0.2">
      <c r="A921" s="100"/>
      <c r="B921" s="83"/>
    </row>
    <row r="922" spans="1:2" ht="14.25" x14ac:dyDescent="0.2">
      <c r="A922" s="100"/>
      <c r="B922" s="83"/>
    </row>
    <row r="923" spans="1:2" ht="14.25" x14ac:dyDescent="0.2">
      <c r="A923" s="100"/>
      <c r="B923" s="83"/>
    </row>
    <row r="924" spans="1:2" ht="14.25" x14ac:dyDescent="0.2">
      <c r="A924" s="100"/>
      <c r="B924" s="83"/>
    </row>
    <row r="925" spans="1:2" ht="14.25" x14ac:dyDescent="0.2">
      <c r="A925" s="100"/>
      <c r="B925" s="83"/>
    </row>
    <row r="926" spans="1:2" ht="14.25" x14ac:dyDescent="0.2">
      <c r="A926" s="100"/>
      <c r="B926" s="83"/>
    </row>
    <row r="927" spans="1:2" ht="14.25" x14ac:dyDescent="0.2">
      <c r="A927" s="100"/>
      <c r="B927" s="83"/>
    </row>
    <row r="928" spans="1:2" ht="14.25" x14ac:dyDescent="0.2">
      <c r="A928" s="100"/>
      <c r="B928" s="83"/>
    </row>
    <row r="929" spans="1:2" ht="14.25" x14ac:dyDescent="0.2">
      <c r="A929" s="100"/>
      <c r="B929" s="83"/>
    </row>
    <row r="930" spans="1:2" ht="14.25" x14ac:dyDescent="0.2">
      <c r="A930" s="100"/>
      <c r="B930" s="83"/>
    </row>
    <row r="931" spans="1:2" ht="14.25" x14ac:dyDescent="0.2">
      <c r="A931" s="100"/>
      <c r="B931" s="83"/>
    </row>
    <row r="932" spans="1:2" ht="14.25" x14ac:dyDescent="0.2">
      <c r="A932" s="100"/>
      <c r="B932" s="83"/>
    </row>
    <row r="933" spans="1:2" ht="14.25" x14ac:dyDescent="0.2">
      <c r="A933" s="100"/>
      <c r="B933" s="83"/>
    </row>
    <row r="934" spans="1:2" ht="14.25" x14ac:dyDescent="0.2">
      <c r="A934" s="100"/>
      <c r="B934" s="83"/>
    </row>
    <row r="935" spans="1:2" ht="14.25" x14ac:dyDescent="0.2">
      <c r="A935" s="100"/>
      <c r="B935" s="83"/>
    </row>
    <row r="936" spans="1:2" ht="14.25" x14ac:dyDescent="0.2">
      <c r="A936" s="100"/>
      <c r="B936" s="83"/>
    </row>
    <row r="937" spans="1:2" ht="14.25" x14ac:dyDescent="0.2">
      <c r="A937" s="100"/>
      <c r="B937" s="83"/>
    </row>
    <row r="938" spans="1:2" ht="14.25" x14ac:dyDescent="0.2">
      <c r="A938" s="100"/>
      <c r="B938" s="83"/>
    </row>
    <row r="939" spans="1:2" ht="14.25" x14ac:dyDescent="0.2">
      <c r="A939" s="100"/>
      <c r="B939" s="83"/>
    </row>
    <row r="940" spans="1:2" ht="14.25" x14ac:dyDescent="0.2">
      <c r="A940" s="100"/>
      <c r="B940" s="83"/>
    </row>
    <row r="941" spans="1:2" ht="14.25" x14ac:dyDescent="0.2">
      <c r="A941" s="100"/>
      <c r="B941" s="83"/>
    </row>
    <row r="942" spans="1:2" ht="14.25" x14ac:dyDescent="0.2">
      <c r="A942" s="100"/>
      <c r="B942" s="83"/>
    </row>
    <row r="943" spans="1:2" ht="14.25" x14ac:dyDescent="0.2">
      <c r="A943" s="100"/>
      <c r="B943" s="83"/>
    </row>
    <row r="944" spans="1:2" ht="14.25" x14ac:dyDescent="0.2">
      <c r="A944" s="100"/>
      <c r="B944" s="83"/>
    </row>
    <row r="945" spans="1:2" ht="14.25" x14ac:dyDescent="0.2">
      <c r="A945" s="100"/>
      <c r="B945" s="83"/>
    </row>
    <row r="946" spans="1:2" ht="14.25" x14ac:dyDescent="0.2">
      <c r="A946" s="100"/>
      <c r="B946" s="83"/>
    </row>
    <row r="947" spans="1:2" ht="14.25" x14ac:dyDescent="0.2">
      <c r="A947" s="100"/>
      <c r="B947" s="83"/>
    </row>
    <row r="948" spans="1:2" ht="14.25" x14ac:dyDescent="0.2">
      <c r="A948" s="100"/>
      <c r="B948" s="83"/>
    </row>
    <row r="949" spans="1:2" ht="14.25" x14ac:dyDescent="0.2">
      <c r="A949" s="100"/>
      <c r="B949" s="83"/>
    </row>
    <row r="950" spans="1:2" ht="14.25" x14ac:dyDescent="0.2">
      <c r="A950" s="100"/>
      <c r="B950" s="83"/>
    </row>
    <row r="951" spans="1:2" ht="14.25" x14ac:dyDescent="0.2">
      <c r="A951" s="100"/>
      <c r="B951" s="83"/>
    </row>
    <row r="952" spans="1:2" ht="14.25" x14ac:dyDescent="0.2">
      <c r="A952" s="100"/>
      <c r="B952" s="83"/>
    </row>
    <row r="953" spans="1:2" ht="14.25" x14ac:dyDescent="0.2">
      <c r="A953" s="100"/>
      <c r="B953" s="83"/>
    </row>
    <row r="954" spans="1:2" ht="14.25" x14ac:dyDescent="0.2">
      <c r="A954" s="100"/>
      <c r="B954" s="83"/>
    </row>
    <row r="955" spans="1:2" ht="14.25" x14ac:dyDescent="0.2">
      <c r="A955" s="100"/>
      <c r="B955" s="83"/>
    </row>
    <row r="956" spans="1:2" ht="14.25" x14ac:dyDescent="0.2">
      <c r="A956" s="100"/>
      <c r="B956" s="83"/>
    </row>
    <row r="957" spans="1:2" ht="14.25" x14ac:dyDescent="0.2">
      <c r="A957" s="100"/>
      <c r="B957" s="83"/>
    </row>
    <row r="958" spans="1:2" ht="14.25" x14ac:dyDescent="0.2">
      <c r="A958" s="100"/>
      <c r="B958" s="83"/>
    </row>
    <row r="959" spans="1:2" ht="14.25" x14ac:dyDescent="0.2">
      <c r="A959" s="100"/>
      <c r="B959" s="83"/>
    </row>
    <row r="960" spans="1:2" ht="14.25" x14ac:dyDescent="0.2">
      <c r="A960" s="100"/>
      <c r="B960" s="83"/>
    </row>
    <row r="961" spans="1:2" ht="14.25" x14ac:dyDescent="0.2">
      <c r="A961" s="100"/>
      <c r="B961" s="83"/>
    </row>
    <row r="962" spans="1:2" ht="14.25" x14ac:dyDescent="0.2">
      <c r="A962" s="100"/>
      <c r="B962" s="83"/>
    </row>
    <row r="963" spans="1:2" ht="14.25" x14ac:dyDescent="0.2">
      <c r="A963" s="100"/>
      <c r="B963" s="83"/>
    </row>
    <row r="964" spans="1:2" ht="14.25" x14ac:dyDescent="0.2">
      <c r="A964" s="100"/>
      <c r="B964" s="83"/>
    </row>
    <row r="965" spans="1:2" ht="14.25" x14ac:dyDescent="0.2">
      <c r="A965" s="100"/>
      <c r="B965" s="83"/>
    </row>
    <row r="966" spans="1:2" ht="14.25" x14ac:dyDescent="0.2">
      <c r="A966" s="100"/>
      <c r="B966" s="83"/>
    </row>
    <row r="967" spans="1:2" ht="14.25" x14ac:dyDescent="0.2">
      <c r="A967" s="100"/>
      <c r="B967" s="83"/>
    </row>
    <row r="968" spans="1:2" ht="14.25" x14ac:dyDescent="0.2">
      <c r="A968" s="100"/>
      <c r="B968" s="83"/>
    </row>
    <row r="969" spans="1:2" ht="14.25" x14ac:dyDescent="0.2">
      <c r="A969" s="100"/>
      <c r="B969" s="83"/>
    </row>
    <row r="970" spans="1:2" ht="14.25" x14ac:dyDescent="0.2">
      <c r="A970" s="100"/>
      <c r="B970" s="83"/>
    </row>
    <row r="971" spans="1:2" ht="14.25" x14ac:dyDescent="0.2">
      <c r="A971" s="100"/>
      <c r="B971" s="83"/>
    </row>
    <row r="972" spans="1:2" ht="14.25" x14ac:dyDescent="0.2">
      <c r="A972" s="100"/>
      <c r="B972" s="83"/>
    </row>
    <row r="973" spans="1:2" ht="14.25" x14ac:dyDescent="0.2">
      <c r="A973" s="100"/>
      <c r="B973" s="83"/>
    </row>
    <row r="974" spans="1:2" ht="14.25" x14ac:dyDescent="0.2">
      <c r="A974" s="100"/>
      <c r="B974" s="83"/>
    </row>
    <row r="975" spans="1:2" ht="14.25" x14ac:dyDescent="0.2">
      <c r="A975" s="100"/>
      <c r="B975" s="83"/>
    </row>
    <row r="976" spans="1:2" ht="14.25" x14ac:dyDescent="0.2">
      <c r="A976" s="100"/>
      <c r="B976" s="83"/>
    </row>
    <row r="977" spans="1:2" ht="14.25" x14ac:dyDescent="0.2">
      <c r="A977" s="100"/>
      <c r="B977" s="83"/>
    </row>
    <row r="978" spans="1:2" ht="14.25" x14ac:dyDescent="0.2">
      <c r="A978" s="100"/>
      <c r="B978" s="83"/>
    </row>
    <row r="979" spans="1:2" ht="14.25" x14ac:dyDescent="0.2">
      <c r="A979" s="100"/>
      <c r="B979" s="83"/>
    </row>
    <row r="980" spans="1:2" ht="14.25" x14ac:dyDescent="0.2">
      <c r="A980" s="100"/>
      <c r="B980" s="83"/>
    </row>
    <row r="981" spans="1:2" ht="14.25" x14ac:dyDescent="0.2">
      <c r="A981" s="100"/>
      <c r="B981" s="83"/>
    </row>
    <row r="982" spans="1:2" ht="14.25" x14ac:dyDescent="0.2">
      <c r="A982" s="100"/>
      <c r="B982" s="83"/>
    </row>
    <row r="983" spans="1:2" ht="14.25" x14ac:dyDescent="0.2">
      <c r="A983" s="100"/>
      <c r="B983" s="83"/>
    </row>
    <row r="984" spans="1:2" ht="14.25" x14ac:dyDescent="0.2">
      <c r="A984" s="100"/>
      <c r="B984" s="83"/>
    </row>
    <row r="985" spans="1:2" ht="14.25" x14ac:dyDescent="0.2">
      <c r="A985" s="100"/>
      <c r="B985" s="83"/>
    </row>
    <row r="986" spans="1:2" ht="14.25" x14ac:dyDescent="0.2">
      <c r="A986" s="100"/>
      <c r="B986" s="83"/>
    </row>
    <row r="987" spans="1:2" ht="14.25" x14ac:dyDescent="0.2">
      <c r="A987" s="100"/>
      <c r="B987" s="83"/>
    </row>
    <row r="988" spans="1:2" ht="14.25" x14ac:dyDescent="0.2">
      <c r="A988" s="100"/>
      <c r="B988" s="83"/>
    </row>
    <row r="989" spans="1:2" ht="14.25" x14ac:dyDescent="0.2">
      <c r="A989" s="100"/>
      <c r="B989" s="83"/>
    </row>
    <row r="990" spans="1:2" ht="14.25" x14ac:dyDescent="0.2">
      <c r="A990" s="100"/>
      <c r="B990" s="83"/>
    </row>
    <row r="991" spans="1:2" ht="14.25" x14ac:dyDescent="0.2">
      <c r="A991" s="100"/>
      <c r="B991" s="83"/>
    </row>
    <row r="992" spans="1:2" ht="14.25" x14ac:dyDescent="0.2">
      <c r="A992" s="100"/>
      <c r="B992" s="83"/>
    </row>
    <row r="993" spans="1:2" ht="14.25" x14ac:dyDescent="0.2">
      <c r="A993" s="100"/>
      <c r="B993" s="83"/>
    </row>
    <row r="994" spans="1:2" ht="14.25" x14ac:dyDescent="0.2">
      <c r="A994" s="100"/>
      <c r="B994" s="83"/>
    </row>
    <row r="995" spans="1:2" ht="14.25" x14ac:dyDescent="0.2">
      <c r="A995" s="100"/>
      <c r="B995" s="83"/>
    </row>
    <row r="996" spans="1:2" ht="14.25" x14ac:dyDescent="0.2">
      <c r="A996" s="100"/>
      <c r="B996" s="83"/>
    </row>
    <row r="997" spans="1:2" ht="14.25" x14ac:dyDescent="0.2">
      <c r="A997" s="100"/>
      <c r="B997" s="83"/>
    </row>
    <row r="998" spans="1:2" ht="14.25" x14ac:dyDescent="0.2">
      <c r="A998" s="100"/>
      <c r="B998" s="83"/>
    </row>
    <row r="999" spans="1:2" ht="14.25" x14ac:dyDescent="0.2">
      <c r="A999" s="100"/>
      <c r="B999" s="83"/>
    </row>
    <row r="1000" spans="1:2" ht="14.25" x14ac:dyDescent="0.2">
      <c r="A1000" s="100"/>
      <c r="B1000" s="83"/>
    </row>
    <row r="1001" spans="1:2" ht="14.25" x14ac:dyDescent="0.2">
      <c r="A1001" s="100"/>
      <c r="B1001" s="83"/>
    </row>
    <row r="1002" spans="1:2" ht="14.25" x14ac:dyDescent="0.2">
      <c r="A1002" s="100"/>
      <c r="B1002" s="83"/>
    </row>
    <row r="1003" spans="1:2" ht="14.25" x14ac:dyDescent="0.2">
      <c r="A1003" s="100"/>
      <c r="B1003" s="83"/>
    </row>
    <row r="1004" spans="1:2" ht="14.25" x14ac:dyDescent="0.2">
      <c r="A1004" s="100"/>
      <c r="B1004" s="83"/>
    </row>
    <row r="1005" spans="1:2" ht="14.25" x14ac:dyDescent="0.2">
      <c r="A1005" s="100"/>
      <c r="B1005" s="83"/>
    </row>
    <row r="1006" spans="1:2" ht="14.25" x14ac:dyDescent="0.2">
      <c r="A1006" s="100"/>
      <c r="B1006" s="83"/>
    </row>
    <row r="1007" spans="1:2" ht="14.25" x14ac:dyDescent="0.2">
      <c r="A1007" s="100"/>
      <c r="B1007" s="83"/>
    </row>
    <row r="1008" spans="1:2" ht="14.25" x14ac:dyDescent="0.2">
      <c r="A1008" s="100"/>
      <c r="B1008" s="83"/>
    </row>
    <row r="1009" spans="1:2" ht="14.25" x14ac:dyDescent="0.2">
      <c r="A1009" s="100"/>
      <c r="B1009" s="83"/>
    </row>
    <row r="1010" spans="1:2" ht="14.25" x14ac:dyDescent="0.2">
      <c r="A1010" s="100"/>
      <c r="B1010" s="83"/>
    </row>
    <row r="1011" spans="1:2" ht="14.25" x14ac:dyDescent="0.2">
      <c r="A1011" s="100"/>
      <c r="B1011" s="83"/>
    </row>
    <row r="1012" spans="1:2" ht="14.25" x14ac:dyDescent="0.2">
      <c r="A1012" s="100"/>
      <c r="B1012" s="83"/>
    </row>
    <row r="1013" spans="1:2" ht="14.25" x14ac:dyDescent="0.2">
      <c r="A1013" s="100"/>
      <c r="B1013" s="83"/>
    </row>
    <row r="1014" spans="1:2" ht="14.25" x14ac:dyDescent="0.2">
      <c r="A1014" s="100"/>
      <c r="B1014" s="83"/>
    </row>
    <row r="1015" spans="1:2" ht="14.25" x14ac:dyDescent="0.2">
      <c r="A1015" s="100"/>
      <c r="B1015" s="83"/>
    </row>
    <row r="1016" spans="1:2" ht="14.25" x14ac:dyDescent="0.2">
      <c r="A1016" s="100"/>
      <c r="B1016" s="83"/>
    </row>
    <row r="1017" spans="1:2" ht="14.25" x14ac:dyDescent="0.2">
      <c r="A1017" s="100"/>
      <c r="B1017" s="83"/>
    </row>
    <row r="1018" spans="1:2" ht="14.25" x14ac:dyDescent="0.2">
      <c r="A1018" s="100"/>
      <c r="B1018" s="83"/>
    </row>
    <row r="1019" spans="1:2" ht="14.25" x14ac:dyDescent="0.2">
      <c r="A1019" s="100"/>
      <c r="B1019" s="83"/>
    </row>
    <row r="1020" spans="1:2" ht="14.25" x14ac:dyDescent="0.2">
      <c r="A1020" s="100"/>
      <c r="B1020" s="83"/>
    </row>
    <row r="1021" spans="1:2" ht="14.25" x14ac:dyDescent="0.2">
      <c r="A1021" s="100"/>
      <c r="B1021" s="83"/>
    </row>
    <row r="1022" spans="1:2" ht="14.25" x14ac:dyDescent="0.2">
      <c r="A1022" s="100"/>
      <c r="B1022" s="83"/>
    </row>
    <row r="1023" spans="1:2" ht="14.25" x14ac:dyDescent="0.2">
      <c r="A1023" s="100"/>
      <c r="B1023" s="83"/>
    </row>
    <row r="1024" spans="1:2" ht="14.25" x14ac:dyDescent="0.2">
      <c r="A1024" s="100"/>
      <c r="B1024" s="83"/>
    </row>
    <row r="1025" spans="1:2" ht="14.25" x14ac:dyDescent="0.2">
      <c r="A1025" s="100"/>
      <c r="B1025" s="83"/>
    </row>
    <row r="1026" spans="1:2" ht="14.25" x14ac:dyDescent="0.2">
      <c r="A1026" s="100"/>
      <c r="B1026" s="83"/>
    </row>
    <row r="1027" spans="1:2" ht="14.25" x14ac:dyDescent="0.2">
      <c r="A1027" s="100"/>
      <c r="B1027" s="83"/>
    </row>
    <row r="1028" spans="1:2" ht="14.25" x14ac:dyDescent="0.2">
      <c r="A1028" s="100"/>
      <c r="B1028" s="83"/>
    </row>
    <row r="1029" spans="1:2" ht="14.25" x14ac:dyDescent="0.2">
      <c r="A1029" s="100"/>
      <c r="B1029" s="83"/>
    </row>
    <row r="1030" spans="1:2" ht="14.25" x14ac:dyDescent="0.2">
      <c r="A1030" s="100"/>
      <c r="B1030" s="83"/>
    </row>
    <row r="1031" spans="1:2" ht="14.25" x14ac:dyDescent="0.2">
      <c r="A1031" s="100"/>
      <c r="B1031" s="83"/>
    </row>
    <row r="1032" spans="1:2" ht="14.25" x14ac:dyDescent="0.2">
      <c r="A1032" s="100"/>
      <c r="B1032" s="83"/>
    </row>
    <row r="1033" spans="1:2" ht="14.25" x14ac:dyDescent="0.2">
      <c r="A1033" s="100"/>
      <c r="B1033" s="83"/>
    </row>
    <row r="1034" spans="1:2" ht="14.25" x14ac:dyDescent="0.2">
      <c r="A1034" s="100"/>
      <c r="B1034" s="83"/>
    </row>
    <row r="1035" spans="1:2" ht="14.25" x14ac:dyDescent="0.2">
      <c r="A1035" s="100"/>
      <c r="B1035" s="83"/>
    </row>
    <row r="1036" spans="1:2" ht="14.25" x14ac:dyDescent="0.2">
      <c r="A1036" s="100"/>
      <c r="B1036" s="83"/>
    </row>
    <row r="1037" spans="1:2" ht="14.25" x14ac:dyDescent="0.2">
      <c r="A1037" s="100"/>
      <c r="B1037" s="83"/>
    </row>
    <row r="1038" spans="1:2" ht="14.25" x14ac:dyDescent="0.2">
      <c r="A1038" s="100"/>
      <c r="B1038" s="83"/>
    </row>
    <row r="1039" spans="1:2" ht="14.25" x14ac:dyDescent="0.2">
      <c r="A1039" s="100"/>
      <c r="B1039" s="83"/>
    </row>
    <row r="1040" spans="1:2" ht="14.25" x14ac:dyDescent="0.2">
      <c r="A1040" s="100"/>
      <c r="B1040" s="83"/>
    </row>
    <row r="1041" spans="1:2" ht="14.25" x14ac:dyDescent="0.2">
      <c r="A1041" s="100"/>
      <c r="B1041" s="83"/>
    </row>
    <row r="1042" spans="1:2" ht="14.25" x14ac:dyDescent="0.2">
      <c r="A1042" s="100"/>
      <c r="B1042" s="83"/>
    </row>
    <row r="1043" spans="1:2" ht="14.25" x14ac:dyDescent="0.2">
      <c r="A1043" s="100"/>
      <c r="B1043" s="83"/>
    </row>
    <row r="1044" spans="1:2" ht="14.25" x14ac:dyDescent="0.2">
      <c r="A1044" s="100"/>
      <c r="B1044" s="83"/>
    </row>
    <row r="1045" spans="1:2" ht="14.25" x14ac:dyDescent="0.2">
      <c r="A1045" s="100"/>
      <c r="B1045" s="83"/>
    </row>
    <row r="1046" spans="1:2" ht="14.25" x14ac:dyDescent="0.2">
      <c r="A1046" s="100"/>
      <c r="B1046" s="83"/>
    </row>
    <row r="1047" spans="1:2" ht="14.25" x14ac:dyDescent="0.2">
      <c r="A1047" s="100"/>
      <c r="B1047" s="83"/>
    </row>
    <row r="1048" spans="1:2" ht="14.25" x14ac:dyDescent="0.2">
      <c r="A1048" s="100"/>
      <c r="B1048" s="83"/>
    </row>
    <row r="1049" spans="1:2" ht="14.25" x14ac:dyDescent="0.2">
      <c r="A1049" s="100"/>
      <c r="B1049" s="83"/>
    </row>
    <row r="1050" spans="1:2" ht="14.25" x14ac:dyDescent="0.2">
      <c r="A1050" s="100"/>
      <c r="B1050" s="83"/>
    </row>
    <row r="1051" spans="1:2" ht="14.25" x14ac:dyDescent="0.2">
      <c r="A1051" s="100"/>
      <c r="B1051" s="83"/>
    </row>
    <row r="1052" spans="1:2" ht="14.25" x14ac:dyDescent="0.2">
      <c r="A1052" s="100"/>
      <c r="B1052" s="83"/>
    </row>
    <row r="1053" spans="1:2" ht="14.25" x14ac:dyDescent="0.2">
      <c r="A1053" s="100"/>
      <c r="B1053" s="83"/>
    </row>
    <row r="1054" spans="1:2" ht="14.25" x14ac:dyDescent="0.2">
      <c r="A1054" s="100"/>
      <c r="B1054" s="83"/>
    </row>
    <row r="1055" spans="1:2" ht="14.25" x14ac:dyDescent="0.2">
      <c r="A1055" s="100"/>
      <c r="B1055" s="83"/>
    </row>
    <row r="1056" spans="1:2" ht="14.25" x14ac:dyDescent="0.2">
      <c r="A1056" s="100"/>
      <c r="B1056" s="83"/>
    </row>
    <row r="1057" spans="1:2" ht="14.25" x14ac:dyDescent="0.2">
      <c r="A1057" s="100"/>
      <c r="B1057" s="83"/>
    </row>
    <row r="1058" spans="1:2" ht="14.25" x14ac:dyDescent="0.2">
      <c r="A1058" s="100"/>
      <c r="B1058" s="83"/>
    </row>
    <row r="1059" spans="1:2" ht="14.25" x14ac:dyDescent="0.2">
      <c r="A1059" s="100"/>
      <c r="B1059" s="83"/>
    </row>
    <row r="1060" spans="1:2" ht="14.25" x14ac:dyDescent="0.2">
      <c r="A1060" s="100"/>
      <c r="B1060" s="83"/>
    </row>
    <row r="1061" spans="1:2" ht="14.25" x14ac:dyDescent="0.2">
      <c r="A1061" s="100"/>
      <c r="B1061" s="83"/>
    </row>
    <row r="1062" spans="1:2" ht="14.25" x14ac:dyDescent="0.2">
      <c r="A1062" s="100"/>
      <c r="B1062" s="83"/>
    </row>
    <row r="1063" spans="1:2" ht="14.25" x14ac:dyDescent="0.2">
      <c r="A1063" s="100"/>
      <c r="B1063" s="83"/>
    </row>
    <row r="1064" spans="1:2" ht="14.25" x14ac:dyDescent="0.2">
      <c r="A1064" s="100"/>
      <c r="B1064" s="83"/>
    </row>
    <row r="1065" spans="1:2" ht="14.25" x14ac:dyDescent="0.2">
      <c r="A1065" s="100"/>
      <c r="B1065" s="83"/>
    </row>
    <row r="1066" spans="1:2" ht="14.25" x14ac:dyDescent="0.2">
      <c r="A1066" s="100"/>
      <c r="B1066" s="83"/>
    </row>
    <row r="1067" spans="1:2" ht="14.25" x14ac:dyDescent="0.2">
      <c r="A1067" s="100"/>
      <c r="B1067" s="83"/>
    </row>
    <row r="1068" spans="1:2" ht="14.25" x14ac:dyDescent="0.2">
      <c r="A1068" s="100"/>
      <c r="B1068" s="83"/>
    </row>
    <row r="1069" spans="1:2" ht="14.25" x14ac:dyDescent="0.2">
      <c r="A1069" s="100"/>
      <c r="B1069" s="83"/>
    </row>
    <row r="1070" spans="1:2" ht="14.25" x14ac:dyDescent="0.2">
      <c r="A1070" s="100"/>
      <c r="B1070" s="83"/>
    </row>
    <row r="1071" spans="1:2" ht="14.25" x14ac:dyDescent="0.2">
      <c r="A1071" s="100"/>
      <c r="B1071" s="83"/>
    </row>
    <row r="1072" spans="1:2" ht="14.25" x14ac:dyDescent="0.2">
      <c r="A1072" s="100"/>
      <c r="B1072" s="83"/>
    </row>
    <row r="1073" spans="1:2" ht="14.25" x14ac:dyDescent="0.2">
      <c r="A1073" s="100"/>
      <c r="B1073" s="83"/>
    </row>
    <row r="1074" spans="1:2" ht="14.25" x14ac:dyDescent="0.2">
      <c r="A1074" s="100"/>
      <c r="B1074" s="83"/>
    </row>
    <row r="1075" spans="1:2" ht="14.25" x14ac:dyDescent="0.2">
      <c r="A1075" s="100"/>
      <c r="B1075" s="83"/>
    </row>
    <row r="1076" spans="1:2" ht="14.25" x14ac:dyDescent="0.2">
      <c r="A1076" s="100"/>
      <c r="B1076" s="83"/>
    </row>
    <row r="1077" spans="1:2" ht="14.25" x14ac:dyDescent="0.2">
      <c r="A1077" s="100"/>
      <c r="B1077" s="83"/>
    </row>
    <row r="1078" spans="1:2" ht="14.25" x14ac:dyDescent="0.2">
      <c r="A1078" s="100"/>
      <c r="B1078" s="83"/>
    </row>
    <row r="1079" spans="1:2" ht="14.25" x14ac:dyDescent="0.2">
      <c r="A1079" s="100"/>
      <c r="B1079" s="83"/>
    </row>
    <row r="1080" spans="1:2" ht="14.25" x14ac:dyDescent="0.2">
      <c r="A1080" s="100"/>
      <c r="B1080" s="83"/>
    </row>
    <row r="1081" spans="1:2" ht="14.25" x14ac:dyDescent="0.2">
      <c r="A1081" s="100"/>
      <c r="B1081" s="83"/>
    </row>
    <row r="1082" spans="1:2" ht="14.25" x14ac:dyDescent="0.2">
      <c r="A1082" s="100"/>
      <c r="B1082" s="83"/>
    </row>
    <row r="1083" spans="1:2" ht="14.25" x14ac:dyDescent="0.2">
      <c r="A1083" s="100"/>
      <c r="B1083" s="83"/>
    </row>
    <row r="1084" spans="1:2" ht="14.25" x14ac:dyDescent="0.2">
      <c r="A1084" s="100"/>
      <c r="B1084" s="83"/>
    </row>
    <row r="1085" spans="1:2" ht="14.25" x14ac:dyDescent="0.2">
      <c r="A1085" s="100"/>
      <c r="B1085" s="83"/>
    </row>
    <row r="1086" spans="1:2" ht="14.25" x14ac:dyDescent="0.2">
      <c r="A1086" s="100"/>
      <c r="B1086" s="83"/>
    </row>
    <row r="1087" spans="1:2" ht="14.25" x14ac:dyDescent="0.2">
      <c r="A1087" s="100"/>
      <c r="B1087" s="83"/>
    </row>
    <row r="1088" spans="1:2" ht="14.25" x14ac:dyDescent="0.2">
      <c r="A1088" s="100"/>
      <c r="B1088" s="83"/>
    </row>
    <row r="1089" spans="1:2" ht="14.25" x14ac:dyDescent="0.2">
      <c r="A1089" s="100"/>
      <c r="B1089" s="83"/>
    </row>
    <row r="1090" spans="1:2" ht="14.25" x14ac:dyDescent="0.2">
      <c r="A1090" s="100"/>
      <c r="B1090" s="83"/>
    </row>
    <row r="1091" spans="1:2" ht="14.25" x14ac:dyDescent="0.2">
      <c r="A1091" s="100"/>
      <c r="B1091" s="83"/>
    </row>
    <row r="1092" spans="1:2" ht="14.25" x14ac:dyDescent="0.2">
      <c r="A1092" s="100"/>
      <c r="B1092" s="83"/>
    </row>
    <row r="1093" spans="1:2" ht="14.25" x14ac:dyDescent="0.2">
      <c r="A1093" s="100"/>
      <c r="B1093" s="83"/>
    </row>
    <row r="1094" spans="1:2" ht="14.25" x14ac:dyDescent="0.2">
      <c r="A1094" s="100"/>
      <c r="B1094" s="83"/>
    </row>
    <row r="1095" spans="1:2" ht="14.25" x14ac:dyDescent="0.2">
      <c r="A1095" s="100"/>
      <c r="B1095" s="83"/>
    </row>
    <row r="1096" spans="1:2" ht="14.25" x14ac:dyDescent="0.2">
      <c r="A1096" s="100"/>
      <c r="B1096" s="83"/>
    </row>
    <row r="1097" spans="1:2" ht="14.25" x14ac:dyDescent="0.2">
      <c r="A1097" s="100"/>
      <c r="B1097" s="83"/>
    </row>
    <row r="1098" spans="1:2" ht="14.25" x14ac:dyDescent="0.2">
      <c r="A1098" s="100"/>
      <c r="B1098" s="83"/>
    </row>
    <row r="1099" spans="1:2" ht="14.25" x14ac:dyDescent="0.2">
      <c r="A1099" s="100"/>
      <c r="B1099" s="83"/>
    </row>
    <row r="1100" spans="1:2" ht="14.25" x14ac:dyDescent="0.2">
      <c r="A1100" s="100"/>
      <c r="B1100" s="83"/>
    </row>
    <row r="1101" spans="1:2" ht="14.25" x14ac:dyDescent="0.2">
      <c r="A1101" s="100"/>
      <c r="B1101" s="83"/>
    </row>
    <row r="1102" spans="1:2" ht="14.25" x14ac:dyDescent="0.2">
      <c r="A1102" s="100"/>
      <c r="B1102" s="83"/>
    </row>
    <row r="1103" spans="1:2" ht="14.25" x14ac:dyDescent="0.2">
      <c r="A1103" s="100"/>
      <c r="B1103" s="83"/>
    </row>
    <row r="1104" spans="1:2" ht="14.25" x14ac:dyDescent="0.2">
      <c r="A1104" s="100"/>
      <c r="B1104" s="83"/>
    </row>
    <row r="1105" spans="1:2" ht="14.25" x14ac:dyDescent="0.2">
      <c r="A1105" s="100"/>
      <c r="B1105" s="83"/>
    </row>
    <row r="1106" spans="1:2" ht="14.25" x14ac:dyDescent="0.2">
      <c r="A1106" s="100"/>
      <c r="B1106" s="83"/>
    </row>
    <row r="1107" spans="1:2" ht="14.25" x14ac:dyDescent="0.2">
      <c r="A1107" s="100"/>
      <c r="B1107" s="83"/>
    </row>
    <row r="1108" spans="1:2" ht="14.25" x14ac:dyDescent="0.2">
      <c r="A1108" s="100"/>
      <c r="B1108" s="83"/>
    </row>
    <row r="1109" spans="1:2" ht="14.25" x14ac:dyDescent="0.2">
      <c r="A1109" s="100"/>
      <c r="B1109" s="83"/>
    </row>
    <row r="1110" spans="1:2" ht="14.25" x14ac:dyDescent="0.2">
      <c r="A1110" s="100"/>
      <c r="B1110" s="83"/>
    </row>
    <row r="1111" spans="1:2" ht="14.25" x14ac:dyDescent="0.2">
      <c r="A1111" s="100"/>
      <c r="B1111" s="83"/>
    </row>
    <row r="1112" spans="1:2" ht="14.25" x14ac:dyDescent="0.2">
      <c r="A1112" s="100"/>
      <c r="B1112" s="83"/>
    </row>
    <row r="1113" spans="1:2" ht="14.25" x14ac:dyDescent="0.2">
      <c r="A1113" s="100"/>
      <c r="B1113" s="83"/>
    </row>
    <row r="1114" spans="1:2" ht="14.25" x14ac:dyDescent="0.2">
      <c r="A1114" s="100"/>
      <c r="B1114" s="83"/>
    </row>
    <row r="1115" spans="1:2" ht="14.25" x14ac:dyDescent="0.2">
      <c r="A1115" s="100"/>
      <c r="B1115" s="83"/>
    </row>
    <row r="1116" spans="1:2" ht="14.25" x14ac:dyDescent="0.2">
      <c r="A1116" s="100"/>
      <c r="B1116" s="83"/>
    </row>
    <row r="1117" spans="1:2" ht="14.25" x14ac:dyDescent="0.2">
      <c r="A1117" s="100"/>
      <c r="B1117" s="83"/>
    </row>
    <row r="1118" spans="1:2" ht="14.25" x14ac:dyDescent="0.2">
      <c r="A1118" s="100"/>
      <c r="B1118" s="83"/>
    </row>
    <row r="1119" spans="1:2" ht="14.25" x14ac:dyDescent="0.2">
      <c r="A1119" s="100"/>
      <c r="B1119" s="83"/>
    </row>
    <row r="1120" spans="1:2" ht="14.25" x14ac:dyDescent="0.2">
      <c r="A1120" s="100"/>
      <c r="B1120" s="83"/>
    </row>
    <row r="1121" spans="1:2" ht="14.25" x14ac:dyDescent="0.2">
      <c r="A1121" s="100"/>
      <c r="B1121" s="83"/>
    </row>
    <row r="1122" spans="1:2" ht="14.25" x14ac:dyDescent="0.2">
      <c r="A1122" s="100"/>
      <c r="B1122" s="83"/>
    </row>
    <row r="1123" spans="1:2" ht="14.25" x14ac:dyDescent="0.2">
      <c r="A1123" s="100"/>
      <c r="B1123" s="83"/>
    </row>
    <row r="1124" spans="1:2" ht="14.25" x14ac:dyDescent="0.2">
      <c r="A1124" s="100"/>
      <c r="B1124" s="83"/>
    </row>
    <row r="1125" spans="1:2" ht="14.25" x14ac:dyDescent="0.2">
      <c r="A1125" s="100"/>
      <c r="B1125" s="83"/>
    </row>
    <row r="1126" spans="1:2" ht="14.25" x14ac:dyDescent="0.2">
      <c r="A1126" s="100"/>
      <c r="B1126" s="83"/>
    </row>
    <row r="1127" spans="1:2" ht="14.25" x14ac:dyDescent="0.2">
      <c r="A1127" s="100"/>
      <c r="B1127" s="83"/>
    </row>
    <row r="1128" spans="1:2" ht="14.25" x14ac:dyDescent="0.2">
      <c r="A1128" s="100"/>
      <c r="B1128" s="83"/>
    </row>
    <row r="1129" spans="1:2" ht="14.25" x14ac:dyDescent="0.2">
      <c r="A1129" s="100"/>
      <c r="B1129" s="83"/>
    </row>
    <row r="1130" spans="1:2" ht="14.25" x14ac:dyDescent="0.2">
      <c r="A1130" s="100"/>
      <c r="B1130" s="83"/>
    </row>
    <row r="1131" spans="1:2" ht="14.25" x14ac:dyDescent="0.2">
      <c r="A1131" s="100"/>
      <c r="B1131" s="83"/>
    </row>
    <row r="1132" spans="1:2" ht="14.25" x14ac:dyDescent="0.2">
      <c r="A1132" s="100"/>
      <c r="B1132" s="83"/>
    </row>
    <row r="1133" spans="1:2" ht="14.25" x14ac:dyDescent="0.2">
      <c r="A1133" s="100"/>
      <c r="B1133" s="83"/>
    </row>
    <row r="1134" spans="1:2" ht="14.25" x14ac:dyDescent="0.2">
      <c r="A1134" s="100"/>
      <c r="B1134" s="83"/>
    </row>
    <row r="1135" spans="1:2" ht="14.25" x14ac:dyDescent="0.2">
      <c r="A1135" s="100"/>
      <c r="B1135" s="83"/>
    </row>
    <row r="1136" spans="1:2" ht="14.25" x14ac:dyDescent="0.2">
      <c r="A1136" s="100"/>
      <c r="B1136" s="83"/>
    </row>
    <row r="1137" spans="1:2" ht="14.25" x14ac:dyDescent="0.2">
      <c r="A1137" s="100"/>
      <c r="B1137" s="83"/>
    </row>
    <row r="1138" spans="1:2" ht="14.25" x14ac:dyDescent="0.2">
      <c r="A1138" s="100"/>
      <c r="B1138" s="83"/>
    </row>
    <row r="1139" spans="1:2" ht="14.25" x14ac:dyDescent="0.2">
      <c r="A1139" s="100"/>
      <c r="B1139" s="83"/>
    </row>
    <row r="1140" spans="1:2" ht="14.25" x14ac:dyDescent="0.2">
      <c r="A1140" s="100"/>
      <c r="B1140" s="83"/>
    </row>
    <row r="1141" spans="1:2" ht="14.25" x14ac:dyDescent="0.2">
      <c r="A1141" s="100"/>
      <c r="B1141" s="83"/>
    </row>
    <row r="1142" spans="1:2" ht="14.25" x14ac:dyDescent="0.2">
      <c r="A1142" s="100"/>
      <c r="B1142" s="83"/>
    </row>
    <row r="1143" spans="1:2" ht="14.25" x14ac:dyDescent="0.2">
      <c r="A1143" s="100"/>
      <c r="B1143" s="83"/>
    </row>
    <row r="1144" spans="1:2" ht="14.25" x14ac:dyDescent="0.2">
      <c r="A1144" s="100"/>
      <c r="B1144" s="83"/>
    </row>
    <row r="1145" spans="1:2" ht="14.25" x14ac:dyDescent="0.2">
      <c r="A1145" s="100"/>
      <c r="B1145" s="83"/>
    </row>
    <row r="1146" spans="1:2" ht="14.25" x14ac:dyDescent="0.2">
      <c r="A1146" s="100"/>
      <c r="B1146" s="83"/>
    </row>
    <row r="1147" spans="1:2" ht="14.25" x14ac:dyDescent="0.2">
      <c r="A1147" s="100"/>
      <c r="B1147" s="83"/>
    </row>
    <row r="1148" spans="1:2" ht="14.25" x14ac:dyDescent="0.2">
      <c r="A1148" s="100"/>
      <c r="B1148" s="83"/>
    </row>
    <row r="1149" spans="1:2" ht="14.25" x14ac:dyDescent="0.2">
      <c r="A1149" s="100"/>
      <c r="B1149" s="83"/>
    </row>
    <row r="1150" spans="1:2" ht="14.25" x14ac:dyDescent="0.2">
      <c r="A1150" s="100"/>
      <c r="B1150" s="83"/>
    </row>
    <row r="1151" spans="1:2" ht="14.25" x14ac:dyDescent="0.2">
      <c r="A1151" s="100"/>
      <c r="B1151" s="83"/>
    </row>
    <row r="1152" spans="1:2" ht="14.25" x14ac:dyDescent="0.2">
      <c r="A1152" s="100"/>
      <c r="B1152" s="83"/>
    </row>
    <row r="1153" spans="1:2" ht="14.25" x14ac:dyDescent="0.2">
      <c r="A1153" s="100"/>
      <c r="B1153" s="83"/>
    </row>
    <row r="1154" spans="1:2" ht="14.25" x14ac:dyDescent="0.2">
      <c r="A1154" s="100"/>
      <c r="B1154" s="83"/>
    </row>
    <row r="1155" spans="1:2" ht="14.25" x14ac:dyDescent="0.2">
      <c r="A1155" s="100"/>
      <c r="B1155" s="83"/>
    </row>
    <row r="1156" spans="1:2" ht="14.25" x14ac:dyDescent="0.2">
      <c r="A1156" s="100"/>
      <c r="B1156" s="83"/>
    </row>
    <row r="1157" spans="1:2" ht="14.25" x14ac:dyDescent="0.2">
      <c r="A1157" s="100"/>
      <c r="B1157" s="83"/>
    </row>
    <row r="1158" spans="1:2" ht="14.25" x14ac:dyDescent="0.2">
      <c r="A1158" s="100"/>
      <c r="B1158" s="83"/>
    </row>
    <row r="1159" spans="1:2" ht="14.25" x14ac:dyDescent="0.2">
      <c r="A1159" s="100"/>
      <c r="B1159" s="83"/>
    </row>
    <row r="1160" spans="1:2" ht="14.25" x14ac:dyDescent="0.2">
      <c r="A1160" s="100"/>
      <c r="B1160" s="83"/>
    </row>
    <row r="1161" spans="1:2" ht="14.25" x14ac:dyDescent="0.2">
      <c r="A1161" s="100"/>
      <c r="B1161" s="83"/>
    </row>
    <row r="1162" spans="1:2" ht="14.25" x14ac:dyDescent="0.2">
      <c r="A1162" s="100"/>
      <c r="B1162" s="83"/>
    </row>
    <row r="1163" spans="1:2" ht="14.25" x14ac:dyDescent="0.2">
      <c r="A1163" s="100"/>
      <c r="B1163" s="83"/>
    </row>
    <row r="1164" spans="1:2" ht="14.25" x14ac:dyDescent="0.2">
      <c r="A1164" s="100"/>
      <c r="B1164" s="83"/>
    </row>
    <row r="1165" spans="1:2" ht="14.25" x14ac:dyDescent="0.2">
      <c r="A1165" s="100"/>
      <c r="B1165" s="83"/>
    </row>
    <row r="1166" spans="1:2" ht="14.25" x14ac:dyDescent="0.2">
      <c r="A1166" s="100"/>
      <c r="B1166" s="83"/>
    </row>
    <row r="1167" spans="1:2" ht="14.25" x14ac:dyDescent="0.2">
      <c r="A1167" s="100"/>
      <c r="B1167" s="83"/>
    </row>
    <row r="1168" spans="1:2" ht="14.25" x14ac:dyDescent="0.2">
      <c r="A1168" s="100"/>
      <c r="B1168" s="83"/>
    </row>
    <row r="1169" spans="1:2" ht="14.25" x14ac:dyDescent="0.2">
      <c r="A1169" s="100"/>
      <c r="B1169" s="83"/>
    </row>
    <row r="1170" spans="1:2" ht="14.25" x14ac:dyDescent="0.2">
      <c r="A1170" s="100"/>
      <c r="B1170" s="83"/>
    </row>
    <row r="1171" spans="1:2" ht="14.25" x14ac:dyDescent="0.2">
      <c r="A1171" s="100"/>
      <c r="B1171" s="83"/>
    </row>
    <row r="1172" spans="1:2" ht="14.25" x14ac:dyDescent="0.2">
      <c r="A1172" s="100"/>
      <c r="B1172" s="83"/>
    </row>
    <row r="1173" spans="1:2" ht="14.25" x14ac:dyDescent="0.2">
      <c r="A1173" s="100"/>
      <c r="B1173" s="83"/>
    </row>
    <row r="1174" spans="1:2" ht="14.25" x14ac:dyDescent="0.2">
      <c r="A1174" s="100"/>
      <c r="B1174" s="83"/>
    </row>
    <row r="1175" spans="1:2" ht="14.25" x14ac:dyDescent="0.2">
      <c r="A1175" s="100"/>
      <c r="B1175" s="83"/>
    </row>
    <row r="1176" spans="1:2" ht="14.25" x14ac:dyDescent="0.2">
      <c r="A1176" s="100"/>
      <c r="B1176" s="83"/>
    </row>
    <row r="1177" spans="1:2" ht="14.25" x14ac:dyDescent="0.2">
      <c r="A1177" s="100"/>
      <c r="B1177" s="83"/>
    </row>
    <row r="1178" spans="1:2" ht="14.25" x14ac:dyDescent="0.2">
      <c r="A1178" s="100"/>
      <c r="B1178" s="83"/>
    </row>
    <row r="1179" spans="1:2" ht="14.25" x14ac:dyDescent="0.2">
      <c r="A1179" s="100"/>
      <c r="B1179" s="83"/>
    </row>
    <row r="1180" spans="1:2" ht="14.25" x14ac:dyDescent="0.2">
      <c r="A1180" s="100"/>
      <c r="B1180" s="83"/>
    </row>
    <row r="1181" spans="1:2" ht="14.25" x14ac:dyDescent="0.2">
      <c r="A1181" s="100"/>
      <c r="B1181" s="83"/>
    </row>
    <row r="1182" spans="1:2" ht="14.25" x14ac:dyDescent="0.2">
      <c r="A1182" s="100"/>
      <c r="B1182" s="83"/>
    </row>
    <row r="1183" spans="1:2" ht="14.25" x14ac:dyDescent="0.2">
      <c r="A1183" s="100"/>
      <c r="B1183" s="83"/>
    </row>
    <row r="1184" spans="1:2" ht="14.25" x14ac:dyDescent="0.2">
      <c r="A1184" s="100"/>
      <c r="B1184" s="83"/>
    </row>
    <row r="1185" spans="1:2" ht="14.25" x14ac:dyDescent="0.2">
      <c r="A1185" s="100"/>
      <c r="B1185" s="83"/>
    </row>
    <row r="1186" spans="1:2" ht="14.25" x14ac:dyDescent="0.2">
      <c r="A1186" s="100"/>
      <c r="B1186" s="83"/>
    </row>
    <row r="1187" spans="1:2" ht="14.25" x14ac:dyDescent="0.2">
      <c r="A1187" s="100"/>
      <c r="B1187" s="83"/>
    </row>
    <row r="1188" spans="1:2" ht="14.25" x14ac:dyDescent="0.2">
      <c r="A1188" s="100"/>
      <c r="B1188" s="83"/>
    </row>
    <row r="1189" spans="1:2" ht="14.25" x14ac:dyDescent="0.2">
      <c r="A1189" s="100"/>
      <c r="B1189" s="83"/>
    </row>
    <row r="1190" spans="1:2" ht="14.25" x14ac:dyDescent="0.2">
      <c r="A1190" s="100"/>
      <c r="B1190" s="83"/>
    </row>
    <row r="1191" spans="1:2" ht="14.25" x14ac:dyDescent="0.2">
      <c r="A1191" s="100"/>
      <c r="B1191" s="83"/>
    </row>
    <row r="1192" spans="1:2" ht="14.25" x14ac:dyDescent="0.2">
      <c r="A1192" s="100"/>
      <c r="B1192" s="83"/>
    </row>
    <row r="1193" spans="1:2" ht="14.25" x14ac:dyDescent="0.2">
      <c r="A1193" s="100"/>
      <c r="B1193" s="83"/>
    </row>
    <row r="1194" spans="1:2" ht="14.25" x14ac:dyDescent="0.2">
      <c r="A1194" s="100"/>
      <c r="B1194" s="83"/>
    </row>
    <row r="1195" spans="1:2" ht="14.25" x14ac:dyDescent="0.2">
      <c r="A1195" s="100"/>
      <c r="B1195" s="83"/>
    </row>
    <row r="1196" spans="1:2" ht="14.25" x14ac:dyDescent="0.2">
      <c r="A1196" s="100"/>
      <c r="B1196" s="83"/>
    </row>
    <row r="1197" spans="1:2" ht="14.25" x14ac:dyDescent="0.2">
      <c r="A1197" s="100"/>
      <c r="B1197" s="83"/>
    </row>
    <row r="1198" spans="1:2" ht="14.25" x14ac:dyDescent="0.2">
      <c r="A1198" s="100"/>
      <c r="B1198" s="83"/>
    </row>
    <row r="1199" spans="1:2" ht="14.25" x14ac:dyDescent="0.2">
      <c r="A1199" s="100"/>
      <c r="B1199" s="83"/>
    </row>
    <row r="1200" spans="1:2" ht="14.25" x14ac:dyDescent="0.2">
      <c r="A1200" s="100"/>
      <c r="B1200" s="83"/>
    </row>
    <row r="1201" spans="1:2" ht="14.25" x14ac:dyDescent="0.2">
      <c r="A1201" s="100"/>
      <c r="B1201" s="83"/>
    </row>
    <row r="1202" spans="1:2" ht="14.25" x14ac:dyDescent="0.2">
      <c r="A1202" s="100"/>
      <c r="B1202" s="83"/>
    </row>
    <row r="1203" spans="1:2" ht="14.25" x14ac:dyDescent="0.2">
      <c r="A1203" s="100"/>
      <c r="B1203" s="83"/>
    </row>
    <row r="1204" spans="1:2" ht="14.25" x14ac:dyDescent="0.2">
      <c r="A1204" s="100"/>
      <c r="B1204" s="83"/>
    </row>
    <row r="1205" spans="1:2" ht="14.25" x14ac:dyDescent="0.2">
      <c r="A1205" s="100"/>
      <c r="B1205" s="83"/>
    </row>
    <row r="1206" spans="1:2" ht="14.25" x14ac:dyDescent="0.2">
      <c r="A1206" s="100"/>
      <c r="B1206" s="83"/>
    </row>
    <row r="1207" spans="1:2" ht="14.25" x14ac:dyDescent="0.2">
      <c r="A1207" s="100"/>
      <c r="B1207" s="83"/>
    </row>
    <row r="1208" spans="1:2" ht="14.25" x14ac:dyDescent="0.2">
      <c r="A1208" s="100"/>
      <c r="B1208" s="83"/>
    </row>
    <row r="1209" spans="1:2" ht="14.25" x14ac:dyDescent="0.2">
      <c r="A1209" s="100"/>
      <c r="B1209" s="83"/>
    </row>
    <row r="1210" spans="1:2" ht="14.25" x14ac:dyDescent="0.2">
      <c r="A1210" s="100"/>
      <c r="B1210" s="83"/>
    </row>
    <row r="1211" spans="1:2" ht="14.25" x14ac:dyDescent="0.2">
      <c r="A1211" s="100"/>
      <c r="B1211" s="83"/>
    </row>
    <row r="1212" spans="1:2" ht="14.25" x14ac:dyDescent="0.2">
      <c r="A1212" s="100"/>
      <c r="B1212" s="83"/>
    </row>
    <row r="1213" spans="1:2" ht="14.25" x14ac:dyDescent="0.2">
      <c r="A1213" s="100"/>
      <c r="B1213" s="83"/>
    </row>
    <row r="1214" spans="1:2" ht="14.25" x14ac:dyDescent="0.2">
      <c r="A1214" s="100"/>
      <c r="B1214" s="83"/>
    </row>
    <row r="1215" spans="1:2" ht="14.25" x14ac:dyDescent="0.2">
      <c r="A1215" s="100"/>
      <c r="B1215" s="83"/>
    </row>
    <row r="1216" spans="1:2" ht="14.25" x14ac:dyDescent="0.2">
      <c r="A1216" s="100"/>
      <c r="B1216" s="83"/>
    </row>
    <row r="1217" spans="1:2" ht="14.25" x14ac:dyDescent="0.2">
      <c r="A1217" s="100"/>
      <c r="B1217" s="83"/>
    </row>
    <row r="1218" spans="1:2" ht="14.25" x14ac:dyDescent="0.2">
      <c r="A1218" s="100"/>
      <c r="B1218" s="83"/>
    </row>
    <row r="1219" spans="1:2" ht="14.25" x14ac:dyDescent="0.2">
      <c r="A1219" s="100"/>
      <c r="B1219" s="83"/>
    </row>
    <row r="1220" spans="1:2" ht="14.25" x14ac:dyDescent="0.2">
      <c r="A1220" s="100"/>
      <c r="B1220" s="83"/>
    </row>
    <row r="1221" spans="1:2" ht="14.25" x14ac:dyDescent="0.2">
      <c r="A1221" s="100"/>
      <c r="B1221" s="83"/>
    </row>
    <row r="1222" spans="1:2" ht="14.25" x14ac:dyDescent="0.2">
      <c r="A1222" s="100"/>
      <c r="B1222" s="83"/>
    </row>
    <row r="1223" spans="1:2" ht="14.25" x14ac:dyDescent="0.2">
      <c r="A1223" s="100"/>
      <c r="B1223" s="83"/>
    </row>
    <row r="1224" spans="1:2" ht="14.25" x14ac:dyDescent="0.2">
      <c r="A1224" s="100"/>
      <c r="B1224" s="83"/>
    </row>
    <row r="1225" spans="1:2" ht="14.25" x14ac:dyDescent="0.2">
      <c r="A1225" s="100"/>
      <c r="B1225" s="83"/>
    </row>
    <row r="1226" spans="1:2" ht="14.25" x14ac:dyDescent="0.2">
      <c r="A1226" s="100"/>
      <c r="B1226" s="83"/>
    </row>
    <row r="1227" spans="1:2" ht="14.25" x14ac:dyDescent="0.2">
      <c r="A1227" s="100"/>
      <c r="B1227" s="83"/>
    </row>
    <row r="1228" spans="1:2" ht="14.25" x14ac:dyDescent="0.2">
      <c r="A1228" s="100"/>
      <c r="B1228" s="83"/>
    </row>
    <row r="1229" spans="1:2" ht="14.25" x14ac:dyDescent="0.2">
      <c r="A1229" s="100"/>
      <c r="B1229" s="83"/>
    </row>
    <row r="1230" spans="1:2" ht="14.25" x14ac:dyDescent="0.2">
      <c r="A1230" s="100"/>
      <c r="B1230" s="83"/>
    </row>
    <row r="1231" spans="1:2" ht="14.25" x14ac:dyDescent="0.2">
      <c r="A1231" s="100"/>
      <c r="B1231" s="83"/>
    </row>
    <row r="1232" spans="1:2" ht="14.25" x14ac:dyDescent="0.2">
      <c r="A1232" s="100"/>
      <c r="B1232" s="83"/>
    </row>
    <row r="1233" spans="1:2" ht="14.25" x14ac:dyDescent="0.2">
      <c r="A1233" s="100"/>
      <c r="B1233" s="83"/>
    </row>
    <row r="1234" spans="1:2" ht="14.25" x14ac:dyDescent="0.2">
      <c r="A1234" s="100"/>
      <c r="B1234" s="83"/>
    </row>
    <row r="1235" spans="1:2" ht="14.25" x14ac:dyDescent="0.2">
      <c r="A1235" s="100"/>
      <c r="B1235" s="83"/>
    </row>
    <row r="1236" spans="1:2" ht="14.25" x14ac:dyDescent="0.2">
      <c r="A1236" s="100"/>
      <c r="B1236" s="83"/>
    </row>
    <row r="1237" spans="1:2" ht="14.25" x14ac:dyDescent="0.2">
      <c r="A1237" s="100"/>
      <c r="B1237" s="83"/>
    </row>
    <row r="1238" spans="1:2" ht="14.25" x14ac:dyDescent="0.2">
      <c r="A1238" s="100"/>
      <c r="B1238" s="83"/>
    </row>
    <row r="1239" spans="1:2" ht="14.25" x14ac:dyDescent="0.2">
      <c r="A1239" s="100"/>
      <c r="B1239" s="83"/>
    </row>
    <row r="1240" spans="1:2" ht="14.25" x14ac:dyDescent="0.2">
      <c r="A1240" s="100"/>
      <c r="B1240" s="83"/>
    </row>
    <row r="1241" spans="1:2" ht="14.25" x14ac:dyDescent="0.2">
      <c r="A1241" s="100"/>
      <c r="B1241" s="83"/>
    </row>
    <row r="1242" spans="1:2" ht="14.25" x14ac:dyDescent="0.2">
      <c r="A1242" s="100"/>
      <c r="B1242" s="83"/>
    </row>
    <row r="1243" spans="1:2" ht="14.25" x14ac:dyDescent="0.2">
      <c r="A1243" s="100"/>
      <c r="B1243" s="83"/>
    </row>
    <row r="1244" spans="1:2" ht="14.25" x14ac:dyDescent="0.2">
      <c r="A1244" s="100"/>
      <c r="B1244" s="83"/>
    </row>
    <row r="1245" spans="1:2" ht="14.25" x14ac:dyDescent="0.2">
      <c r="A1245" s="100"/>
      <c r="B1245" s="83"/>
    </row>
    <row r="1246" spans="1:2" ht="14.25" x14ac:dyDescent="0.2">
      <c r="A1246" s="100"/>
      <c r="B1246" s="83"/>
    </row>
    <row r="1247" spans="1:2" ht="14.25" x14ac:dyDescent="0.2">
      <c r="A1247" s="100"/>
      <c r="B1247" s="83"/>
    </row>
    <row r="1248" spans="1:2" ht="14.25" x14ac:dyDescent="0.2">
      <c r="A1248" s="100"/>
      <c r="B1248" s="83"/>
    </row>
    <row r="1249" spans="1:2" ht="14.25" x14ac:dyDescent="0.2">
      <c r="A1249" s="100"/>
      <c r="B1249" s="83"/>
    </row>
    <row r="1250" spans="1:2" ht="14.25" x14ac:dyDescent="0.2">
      <c r="A1250" s="100"/>
      <c r="B1250" s="83"/>
    </row>
    <row r="1251" spans="1:2" ht="14.25" x14ac:dyDescent="0.2">
      <c r="A1251" s="100"/>
      <c r="B1251" s="83"/>
    </row>
    <row r="1252" spans="1:2" ht="14.25" x14ac:dyDescent="0.2">
      <c r="A1252" s="100"/>
      <c r="B1252" s="83"/>
    </row>
    <row r="1253" spans="1:2" ht="14.25" x14ac:dyDescent="0.2">
      <c r="A1253" s="100"/>
      <c r="B1253" s="83"/>
    </row>
    <row r="1254" spans="1:2" ht="14.25" x14ac:dyDescent="0.2">
      <c r="A1254" s="100"/>
      <c r="B1254" s="83"/>
    </row>
    <row r="1255" spans="1:2" ht="14.25" x14ac:dyDescent="0.2">
      <c r="A1255" s="100"/>
      <c r="B1255" s="83"/>
    </row>
    <row r="1256" spans="1:2" ht="14.25" x14ac:dyDescent="0.2">
      <c r="A1256" s="100"/>
      <c r="B1256" s="83"/>
    </row>
    <row r="1257" spans="1:2" ht="14.25" x14ac:dyDescent="0.2">
      <c r="A1257" s="100"/>
      <c r="B1257" s="83"/>
    </row>
    <row r="1258" spans="1:2" ht="14.25" x14ac:dyDescent="0.2">
      <c r="A1258" s="100"/>
      <c r="B1258" s="83"/>
    </row>
    <row r="1259" spans="1:2" ht="14.25" x14ac:dyDescent="0.2">
      <c r="A1259" s="100"/>
      <c r="B1259" s="83"/>
    </row>
    <row r="1260" spans="1:2" ht="14.25" x14ac:dyDescent="0.2">
      <c r="A1260" s="100"/>
      <c r="B1260" s="83"/>
    </row>
    <row r="1261" spans="1:2" ht="14.25" x14ac:dyDescent="0.2">
      <c r="A1261" s="100"/>
      <c r="B1261" s="83"/>
    </row>
    <row r="1262" spans="1:2" ht="14.25" x14ac:dyDescent="0.2">
      <c r="A1262" s="100"/>
      <c r="B1262" s="83"/>
    </row>
    <row r="1263" spans="1:2" ht="14.25" x14ac:dyDescent="0.2">
      <c r="A1263" s="100"/>
      <c r="B1263" s="83"/>
    </row>
    <row r="1264" spans="1:2" ht="14.25" x14ac:dyDescent="0.2">
      <c r="A1264" s="100"/>
      <c r="B1264" s="83"/>
    </row>
    <row r="1265" spans="1:2" ht="14.25" x14ac:dyDescent="0.2">
      <c r="A1265" s="100"/>
      <c r="B1265" s="83"/>
    </row>
    <row r="1266" spans="1:2" ht="14.25" x14ac:dyDescent="0.2">
      <c r="A1266" s="100"/>
      <c r="B1266" s="83"/>
    </row>
    <row r="1267" spans="1:2" ht="14.25" x14ac:dyDescent="0.2">
      <c r="A1267" s="100"/>
      <c r="B1267" s="83"/>
    </row>
    <row r="1268" spans="1:2" ht="14.25" x14ac:dyDescent="0.2">
      <c r="A1268" s="100"/>
      <c r="B1268" s="83"/>
    </row>
    <row r="1269" spans="1:2" ht="14.25" x14ac:dyDescent="0.2">
      <c r="A1269" s="100"/>
      <c r="B1269" s="83"/>
    </row>
    <row r="1270" spans="1:2" ht="14.25" x14ac:dyDescent="0.2">
      <c r="A1270" s="100"/>
      <c r="B1270" s="83"/>
    </row>
    <row r="1271" spans="1:2" ht="14.25" x14ac:dyDescent="0.2">
      <c r="A1271" s="100"/>
      <c r="B1271" s="83"/>
    </row>
    <row r="1272" spans="1:2" ht="14.25" x14ac:dyDescent="0.2">
      <c r="A1272" s="100"/>
      <c r="B1272" s="83"/>
    </row>
    <row r="1273" spans="1:2" ht="14.25" x14ac:dyDescent="0.2">
      <c r="A1273" s="100"/>
      <c r="B1273" s="83"/>
    </row>
    <row r="1274" spans="1:2" ht="14.25" x14ac:dyDescent="0.2">
      <c r="A1274" s="100"/>
      <c r="B1274" s="83"/>
    </row>
    <row r="1275" spans="1:2" ht="14.25" x14ac:dyDescent="0.2">
      <c r="A1275" s="100"/>
      <c r="B1275" s="83"/>
    </row>
    <row r="1276" spans="1:2" ht="14.25" x14ac:dyDescent="0.2">
      <c r="A1276" s="100"/>
      <c r="B1276" s="83"/>
    </row>
    <row r="1277" spans="1:2" ht="14.25" x14ac:dyDescent="0.2">
      <c r="A1277" s="100"/>
      <c r="B1277" s="83"/>
    </row>
    <row r="1278" spans="1:2" ht="14.25" x14ac:dyDescent="0.2">
      <c r="A1278" s="100"/>
      <c r="B1278" s="83"/>
    </row>
    <row r="1279" spans="1:2" ht="14.25" x14ac:dyDescent="0.2">
      <c r="A1279" s="100"/>
      <c r="B1279" s="83"/>
    </row>
    <row r="1280" spans="1:2" ht="14.25" x14ac:dyDescent="0.2">
      <c r="A1280" s="100"/>
      <c r="B1280" s="83"/>
    </row>
    <row r="1281" spans="1:2" ht="14.25" x14ac:dyDescent="0.2">
      <c r="A1281" s="100"/>
      <c r="B1281" s="83"/>
    </row>
    <row r="1282" spans="1:2" ht="14.25" x14ac:dyDescent="0.2">
      <c r="A1282" s="100"/>
      <c r="B1282" s="83"/>
    </row>
    <row r="1283" spans="1:2" ht="14.25" x14ac:dyDescent="0.2">
      <c r="A1283" s="100"/>
      <c r="B1283" s="83"/>
    </row>
    <row r="1284" spans="1:2" ht="14.25" x14ac:dyDescent="0.2">
      <c r="A1284" s="100"/>
      <c r="B1284" s="83"/>
    </row>
    <row r="1285" spans="1:2" ht="14.25" x14ac:dyDescent="0.2">
      <c r="A1285" s="100"/>
      <c r="B1285" s="83"/>
    </row>
    <row r="1286" spans="1:2" ht="14.25" x14ac:dyDescent="0.2">
      <c r="A1286" s="100"/>
      <c r="B1286" s="83"/>
    </row>
    <row r="1287" spans="1:2" ht="14.25" x14ac:dyDescent="0.2">
      <c r="A1287" s="100"/>
      <c r="B1287" s="83"/>
    </row>
    <row r="1288" spans="1:2" ht="14.25" x14ac:dyDescent="0.2">
      <c r="A1288" s="100"/>
      <c r="B1288" s="83"/>
    </row>
    <row r="1289" spans="1:2" ht="14.25" x14ac:dyDescent="0.2">
      <c r="A1289" s="100"/>
      <c r="B1289" s="83"/>
    </row>
    <row r="1290" spans="1:2" ht="14.25" x14ac:dyDescent="0.2">
      <c r="A1290" s="100"/>
      <c r="B1290" s="83"/>
    </row>
    <row r="1291" spans="1:2" ht="14.25" x14ac:dyDescent="0.2">
      <c r="A1291" s="100"/>
      <c r="B1291" s="83"/>
    </row>
    <row r="1292" spans="1:2" ht="14.25" x14ac:dyDescent="0.2">
      <c r="A1292" s="100"/>
      <c r="B1292" s="83"/>
    </row>
    <row r="1293" spans="1:2" ht="14.25" x14ac:dyDescent="0.2">
      <c r="A1293" s="100"/>
      <c r="B1293" s="83"/>
    </row>
    <row r="1294" spans="1:2" ht="14.25" x14ac:dyDescent="0.2">
      <c r="A1294" s="100"/>
      <c r="B1294" s="83"/>
    </row>
    <row r="1295" spans="1:2" ht="14.25" x14ac:dyDescent="0.2">
      <c r="A1295" s="100"/>
      <c r="B1295" s="83"/>
    </row>
    <row r="1296" spans="1:2" ht="14.25" x14ac:dyDescent="0.2">
      <c r="A1296" s="100"/>
      <c r="B1296" s="83"/>
    </row>
    <row r="1297" spans="1:2" ht="14.25" x14ac:dyDescent="0.2">
      <c r="A1297" s="100"/>
      <c r="B1297" s="83"/>
    </row>
    <row r="1298" spans="1:2" ht="14.25" x14ac:dyDescent="0.2">
      <c r="A1298" s="100"/>
      <c r="B1298" s="83"/>
    </row>
    <row r="1299" spans="1:2" ht="14.25" x14ac:dyDescent="0.2">
      <c r="A1299" s="100"/>
      <c r="B1299" s="83"/>
    </row>
    <row r="1300" spans="1:2" ht="14.25" x14ac:dyDescent="0.2">
      <c r="A1300" s="100"/>
      <c r="B1300" s="83"/>
    </row>
    <row r="1301" spans="1:2" ht="14.25" x14ac:dyDescent="0.2">
      <c r="A1301" s="100"/>
      <c r="B1301" s="83"/>
    </row>
    <row r="1302" spans="1:2" ht="14.25" x14ac:dyDescent="0.2">
      <c r="A1302" s="100"/>
      <c r="B1302" s="83"/>
    </row>
    <row r="1303" spans="1:2" ht="14.25" x14ac:dyDescent="0.2">
      <c r="A1303" s="100"/>
      <c r="B1303" s="83"/>
    </row>
    <row r="1304" spans="1:2" ht="14.25" x14ac:dyDescent="0.2">
      <c r="A1304" s="100"/>
      <c r="B1304" s="83"/>
    </row>
    <row r="1305" spans="1:2" ht="14.25" x14ac:dyDescent="0.2">
      <c r="A1305" s="100"/>
      <c r="B1305" s="83"/>
    </row>
    <row r="1306" spans="1:2" ht="14.25" x14ac:dyDescent="0.2">
      <c r="A1306" s="100"/>
      <c r="B1306" s="83"/>
    </row>
    <row r="1307" spans="1:2" ht="14.25" x14ac:dyDescent="0.2">
      <c r="A1307" s="100"/>
      <c r="B1307" s="83"/>
    </row>
    <row r="1308" spans="1:2" ht="14.25" x14ac:dyDescent="0.2">
      <c r="A1308" s="100"/>
      <c r="B1308" s="83"/>
    </row>
    <row r="1309" spans="1:2" ht="14.25" x14ac:dyDescent="0.2">
      <c r="A1309" s="100"/>
      <c r="B1309" s="83"/>
    </row>
    <row r="1310" spans="1:2" ht="14.25" x14ac:dyDescent="0.2">
      <c r="A1310" s="100"/>
      <c r="B1310" s="83"/>
    </row>
    <row r="1311" spans="1:2" ht="14.25" x14ac:dyDescent="0.2">
      <c r="A1311" s="100"/>
      <c r="B1311" s="83"/>
    </row>
    <row r="1312" spans="1:2" ht="14.25" x14ac:dyDescent="0.2">
      <c r="A1312" s="100"/>
      <c r="B1312" s="83"/>
    </row>
    <row r="1313" spans="1:2" ht="14.25" x14ac:dyDescent="0.2">
      <c r="A1313" s="100"/>
      <c r="B1313" s="83"/>
    </row>
    <row r="1314" spans="1:2" ht="14.25" x14ac:dyDescent="0.2">
      <c r="A1314" s="100"/>
      <c r="B1314" s="83"/>
    </row>
    <row r="1315" spans="1:2" ht="14.25" x14ac:dyDescent="0.2">
      <c r="A1315" s="100"/>
      <c r="B1315" s="83"/>
    </row>
    <row r="1316" spans="1:2" ht="14.25" x14ac:dyDescent="0.2">
      <c r="A1316" s="100"/>
      <c r="B1316" s="83"/>
    </row>
    <row r="1317" spans="1:2" ht="14.25" x14ac:dyDescent="0.2">
      <c r="A1317" s="100"/>
      <c r="B1317" s="83"/>
    </row>
    <row r="1318" spans="1:2" ht="14.25" x14ac:dyDescent="0.2">
      <c r="A1318" s="100"/>
      <c r="B1318" s="83"/>
    </row>
    <row r="1319" spans="1:2" ht="14.25" x14ac:dyDescent="0.2">
      <c r="A1319" s="100"/>
      <c r="B1319" s="83"/>
    </row>
    <row r="1320" spans="1:2" ht="14.25" x14ac:dyDescent="0.2">
      <c r="A1320" s="100"/>
      <c r="B1320" s="83"/>
    </row>
    <row r="1321" spans="1:2" ht="14.25" x14ac:dyDescent="0.2">
      <c r="A1321" s="100"/>
      <c r="B1321" s="83"/>
    </row>
    <row r="1322" spans="1:2" ht="14.25" x14ac:dyDescent="0.2">
      <c r="A1322" s="100"/>
      <c r="B1322" s="83"/>
    </row>
    <row r="1323" spans="1:2" ht="14.25" x14ac:dyDescent="0.2">
      <c r="A1323" s="100"/>
      <c r="B1323" s="83"/>
    </row>
    <row r="1324" spans="1:2" ht="14.25" x14ac:dyDescent="0.2">
      <c r="A1324" s="100"/>
      <c r="B1324" s="83"/>
    </row>
    <row r="1325" spans="1:2" ht="14.25" x14ac:dyDescent="0.2">
      <c r="A1325" s="100"/>
      <c r="B1325" s="83"/>
    </row>
    <row r="1326" spans="1:2" ht="14.25" x14ac:dyDescent="0.2">
      <c r="A1326" s="100"/>
      <c r="B1326" s="83"/>
    </row>
    <row r="1327" spans="1:2" ht="14.25" x14ac:dyDescent="0.2">
      <c r="A1327" s="100"/>
      <c r="B1327" s="83"/>
    </row>
    <row r="1328" spans="1:2" ht="14.25" x14ac:dyDescent="0.2">
      <c r="A1328" s="100"/>
      <c r="B1328" s="83"/>
    </row>
    <row r="1329" spans="1:2" ht="14.25" x14ac:dyDescent="0.2">
      <c r="A1329" s="100"/>
      <c r="B1329" s="83"/>
    </row>
    <row r="1330" spans="1:2" ht="14.25" x14ac:dyDescent="0.2">
      <c r="A1330" s="100"/>
      <c r="B1330" s="83"/>
    </row>
    <row r="1331" spans="1:2" ht="14.25" x14ac:dyDescent="0.2">
      <c r="A1331" s="100"/>
      <c r="B1331" s="83"/>
    </row>
    <row r="1332" spans="1:2" ht="14.25" x14ac:dyDescent="0.2">
      <c r="A1332" s="100"/>
      <c r="B1332" s="83"/>
    </row>
    <row r="1333" spans="1:2" ht="14.25" x14ac:dyDescent="0.2">
      <c r="A1333" s="100"/>
      <c r="B1333" s="83"/>
    </row>
    <row r="1334" spans="1:2" ht="14.25" x14ac:dyDescent="0.2">
      <c r="A1334" s="100"/>
      <c r="B1334" s="83"/>
    </row>
    <row r="1335" spans="1:2" ht="14.25" x14ac:dyDescent="0.2">
      <c r="A1335" s="100"/>
      <c r="B1335" s="83"/>
    </row>
    <row r="1336" spans="1:2" ht="14.25" x14ac:dyDescent="0.2">
      <c r="A1336" s="100"/>
      <c r="B1336" s="83"/>
    </row>
    <row r="1337" spans="1:2" ht="14.25" x14ac:dyDescent="0.2">
      <c r="A1337" s="100"/>
      <c r="B1337" s="83"/>
    </row>
    <row r="1338" spans="1:2" ht="14.25" x14ac:dyDescent="0.2">
      <c r="A1338" s="100"/>
      <c r="B1338" s="83"/>
    </row>
    <row r="1339" spans="1:2" ht="14.25" x14ac:dyDescent="0.2">
      <c r="A1339" s="100"/>
      <c r="B1339" s="83"/>
    </row>
    <row r="1340" spans="1:2" ht="14.25" x14ac:dyDescent="0.2">
      <c r="A1340" s="100"/>
      <c r="B1340" s="83"/>
    </row>
    <row r="1341" spans="1:2" ht="14.25" x14ac:dyDescent="0.2">
      <c r="A1341" s="100"/>
      <c r="B1341" s="83"/>
    </row>
    <row r="1342" spans="1:2" ht="14.25" x14ac:dyDescent="0.2">
      <c r="A1342" s="100"/>
      <c r="B1342" s="83"/>
    </row>
    <row r="1343" spans="1:2" ht="14.25" x14ac:dyDescent="0.2">
      <c r="A1343" s="100"/>
      <c r="B1343" s="83"/>
    </row>
    <row r="1344" spans="1:2" ht="14.25" x14ac:dyDescent="0.2">
      <c r="A1344" s="100"/>
      <c r="B1344" s="83"/>
    </row>
    <row r="1345" spans="1:2" ht="14.25" x14ac:dyDescent="0.2">
      <c r="A1345" s="100"/>
      <c r="B1345" s="83"/>
    </row>
    <row r="1346" spans="1:2" ht="14.25" x14ac:dyDescent="0.2">
      <c r="A1346" s="100"/>
      <c r="B1346" s="83"/>
    </row>
    <row r="1347" spans="1:2" ht="14.25" x14ac:dyDescent="0.2">
      <c r="A1347" s="100"/>
      <c r="B1347" s="83"/>
    </row>
    <row r="1348" spans="1:2" ht="14.25" x14ac:dyDescent="0.2">
      <c r="A1348" s="100"/>
      <c r="B1348" s="83"/>
    </row>
    <row r="1349" spans="1:2" ht="14.25" x14ac:dyDescent="0.2">
      <c r="A1349" s="100"/>
      <c r="B1349" s="83"/>
    </row>
    <row r="1350" spans="1:2" ht="14.25" x14ac:dyDescent="0.2">
      <c r="A1350" s="100"/>
      <c r="B1350" s="83"/>
    </row>
    <row r="1351" spans="1:2" ht="14.25" x14ac:dyDescent="0.2">
      <c r="A1351" s="100"/>
      <c r="B1351" s="83"/>
    </row>
    <row r="1352" spans="1:2" ht="14.25" x14ac:dyDescent="0.2">
      <c r="A1352" s="100"/>
      <c r="B1352" s="83"/>
    </row>
    <row r="1353" spans="1:2" ht="14.25" x14ac:dyDescent="0.2">
      <c r="A1353" s="100"/>
      <c r="B1353" s="83"/>
    </row>
    <row r="1354" spans="1:2" ht="14.25" x14ac:dyDescent="0.2">
      <c r="A1354" s="100"/>
      <c r="B1354" s="83"/>
    </row>
    <row r="1355" spans="1:2" ht="14.25" x14ac:dyDescent="0.2">
      <c r="A1355" s="100"/>
      <c r="B1355" s="83"/>
    </row>
    <row r="1356" spans="1:2" ht="14.25" x14ac:dyDescent="0.2">
      <c r="A1356" s="100"/>
      <c r="B1356" s="83"/>
    </row>
    <row r="1357" spans="1:2" ht="14.25" x14ac:dyDescent="0.2">
      <c r="A1357" s="100"/>
      <c r="B1357" s="83"/>
    </row>
    <row r="1358" spans="1:2" ht="14.25" x14ac:dyDescent="0.2">
      <c r="A1358" s="100"/>
      <c r="B1358" s="83"/>
    </row>
    <row r="1359" spans="1:2" ht="14.25" x14ac:dyDescent="0.2">
      <c r="A1359" s="100"/>
      <c r="B1359" s="83"/>
    </row>
    <row r="1360" spans="1:2" ht="14.25" x14ac:dyDescent="0.2">
      <c r="A1360" s="100"/>
      <c r="B1360" s="83"/>
    </row>
    <row r="1361" spans="1:2" ht="14.25" x14ac:dyDescent="0.2">
      <c r="A1361" s="100"/>
      <c r="B1361" s="83"/>
    </row>
    <row r="1362" spans="1:2" ht="14.25" x14ac:dyDescent="0.2">
      <c r="A1362" s="100"/>
      <c r="B1362" s="83"/>
    </row>
    <row r="1363" spans="1:2" ht="14.25" x14ac:dyDescent="0.2">
      <c r="A1363" s="100"/>
      <c r="B1363" s="83"/>
    </row>
    <row r="1364" spans="1:2" ht="14.25" x14ac:dyDescent="0.2">
      <c r="A1364" s="100"/>
      <c r="B1364" s="83"/>
    </row>
    <row r="1365" spans="1:2" ht="14.25" x14ac:dyDescent="0.2">
      <c r="A1365" s="100"/>
      <c r="B1365" s="83"/>
    </row>
    <row r="1366" spans="1:2" ht="14.25" x14ac:dyDescent="0.2">
      <c r="A1366" s="100"/>
      <c r="B1366" s="83"/>
    </row>
    <row r="1367" spans="1:2" ht="14.25" x14ac:dyDescent="0.2">
      <c r="A1367" s="100"/>
      <c r="B1367" s="83"/>
    </row>
    <row r="1368" spans="1:2" ht="14.25" x14ac:dyDescent="0.2">
      <c r="A1368" s="100"/>
      <c r="B1368" s="83"/>
    </row>
    <row r="1369" spans="1:2" ht="14.25" x14ac:dyDescent="0.2">
      <c r="A1369" s="100"/>
      <c r="B1369" s="83"/>
    </row>
    <row r="1370" spans="1:2" ht="14.25" x14ac:dyDescent="0.2">
      <c r="A1370" s="100"/>
      <c r="B1370" s="83"/>
    </row>
    <row r="1371" spans="1:2" ht="14.25" x14ac:dyDescent="0.2">
      <c r="A1371" s="100"/>
      <c r="B1371" s="83"/>
    </row>
    <row r="1372" spans="1:2" ht="14.25" x14ac:dyDescent="0.2">
      <c r="A1372" s="100"/>
      <c r="B1372" s="83"/>
    </row>
    <row r="1373" spans="1:2" ht="14.25" x14ac:dyDescent="0.2">
      <c r="A1373" s="100"/>
      <c r="B1373" s="83"/>
    </row>
    <row r="1374" spans="1:2" ht="14.25" x14ac:dyDescent="0.2">
      <c r="A1374" s="100"/>
      <c r="B1374" s="83"/>
    </row>
    <row r="1375" spans="1:2" ht="14.25" x14ac:dyDescent="0.2">
      <c r="A1375" s="100"/>
      <c r="B1375" s="83"/>
    </row>
    <row r="1376" spans="1:2" ht="14.25" x14ac:dyDescent="0.2">
      <c r="A1376" s="100"/>
      <c r="B1376" s="83"/>
    </row>
    <row r="1377" spans="1:2" ht="14.25" x14ac:dyDescent="0.2">
      <c r="A1377" s="100"/>
      <c r="B1377" s="83"/>
    </row>
    <row r="1378" spans="1:2" ht="14.25" x14ac:dyDescent="0.2">
      <c r="A1378" s="100"/>
      <c r="B1378" s="83"/>
    </row>
    <row r="1379" spans="1:2" ht="14.25" x14ac:dyDescent="0.2">
      <c r="A1379" s="100"/>
      <c r="B1379" s="83"/>
    </row>
    <row r="1380" spans="1:2" ht="14.25" x14ac:dyDescent="0.2">
      <c r="A1380" s="100"/>
      <c r="B1380" s="83"/>
    </row>
    <row r="1381" spans="1:2" ht="14.25" x14ac:dyDescent="0.2">
      <c r="A1381" s="100"/>
      <c r="B1381" s="83"/>
    </row>
    <row r="1382" spans="1:2" ht="14.25" x14ac:dyDescent="0.2">
      <c r="A1382" s="100"/>
      <c r="B1382" s="83"/>
    </row>
    <row r="1383" spans="1:2" ht="14.25" x14ac:dyDescent="0.2">
      <c r="A1383" s="100"/>
      <c r="B1383" s="83"/>
    </row>
    <row r="1384" spans="1:2" ht="14.25" x14ac:dyDescent="0.2">
      <c r="A1384" s="100"/>
      <c r="B1384" s="83"/>
    </row>
    <row r="1385" spans="1:2" ht="14.25" x14ac:dyDescent="0.2">
      <c r="A1385" s="100"/>
      <c r="B1385" s="83"/>
    </row>
    <row r="1386" spans="1:2" ht="14.25" x14ac:dyDescent="0.2">
      <c r="A1386" s="100"/>
      <c r="B1386" s="83"/>
    </row>
    <row r="1387" spans="1:2" ht="14.25" x14ac:dyDescent="0.2">
      <c r="A1387" s="100"/>
      <c r="B1387" s="83"/>
    </row>
    <row r="1388" spans="1:2" ht="14.25" x14ac:dyDescent="0.2">
      <c r="A1388" s="100"/>
      <c r="B1388" s="83"/>
    </row>
    <row r="1389" spans="1:2" ht="14.25" x14ac:dyDescent="0.2">
      <c r="A1389" s="100"/>
      <c r="B1389" s="83"/>
    </row>
    <row r="1390" spans="1:2" ht="14.25" x14ac:dyDescent="0.2">
      <c r="A1390" s="100"/>
      <c r="B1390" s="83"/>
    </row>
    <row r="1391" spans="1:2" ht="14.25" x14ac:dyDescent="0.2">
      <c r="A1391" s="100"/>
      <c r="B1391" s="83"/>
    </row>
    <row r="1392" spans="1:2" ht="14.25" x14ac:dyDescent="0.2">
      <c r="A1392" s="100"/>
      <c r="B1392" s="83"/>
    </row>
    <row r="1393" spans="1:2" ht="14.25" x14ac:dyDescent="0.2">
      <c r="A1393" s="100"/>
      <c r="B1393" s="83"/>
    </row>
    <row r="1394" spans="1:2" ht="14.25" x14ac:dyDescent="0.2">
      <c r="A1394" s="100"/>
      <c r="B1394" s="83"/>
    </row>
    <row r="1395" spans="1:2" ht="14.25" x14ac:dyDescent="0.2">
      <c r="A1395" s="100"/>
      <c r="B1395" s="83"/>
    </row>
    <row r="1396" spans="1:2" ht="14.25" x14ac:dyDescent="0.2">
      <c r="A1396" s="100"/>
      <c r="B1396" s="83"/>
    </row>
    <row r="1397" spans="1:2" ht="14.25" x14ac:dyDescent="0.2">
      <c r="A1397" s="100"/>
      <c r="B1397" s="83"/>
    </row>
    <row r="1398" spans="1:2" ht="14.25" x14ac:dyDescent="0.2">
      <c r="A1398" s="100"/>
      <c r="B1398" s="83"/>
    </row>
    <row r="1399" spans="1:2" ht="14.25" x14ac:dyDescent="0.2">
      <c r="A1399" s="100"/>
      <c r="B1399" s="83"/>
    </row>
    <row r="1400" spans="1:2" ht="14.25" x14ac:dyDescent="0.2">
      <c r="A1400" s="100"/>
      <c r="B1400" s="83"/>
    </row>
    <row r="1401" spans="1:2" ht="14.25" x14ac:dyDescent="0.2">
      <c r="A1401" s="100"/>
      <c r="B1401" s="83"/>
    </row>
    <row r="1402" spans="1:2" ht="14.25" x14ac:dyDescent="0.2">
      <c r="A1402" s="100"/>
      <c r="B1402" s="83"/>
    </row>
    <row r="1403" spans="1:2" ht="14.25" x14ac:dyDescent="0.2">
      <c r="A1403" s="100"/>
      <c r="B1403" s="83"/>
    </row>
    <row r="1404" spans="1:2" ht="14.25" x14ac:dyDescent="0.2">
      <c r="A1404" s="100"/>
      <c r="B1404" s="83"/>
    </row>
    <row r="1405" spans="1:2" ht="14.25" x14ac:dyDescent="0.2">
      <c r="A1405" s="100"/>
      <c r="B1405" s="83"/>
    </row>
    <row r="1406" spans="1:2" ht="14.25" x14ac:dyDescent="0.2">
      <c r="A1406" s="100"/>
      <c r="B1406" s="83"/>
    </row>
    <row r="1407" spans="1:2" ht="14.25" x14ac:dyDescent="0.2">
      <c r="A1407" s="100"/>
      <c r="B1407" s="83"/>
    </row>
    <row r="1408" spans="1:2" ht="14.25" x14ac:dyDescent="0.2">
      <c r="A1408" s="100"/>
      <c r="B1408" s="83"/>
    </row>
    <row r="1409" spans="1:2" ht="14.25" x14ac:dyDescent="0.2">
      <c r="A1409" s="100"/>
      <c r="B1409" s="83"/>
    </row>
    <row r="1410" spans="1:2" ht="14.25" x14ac:dyDescent="0.2">
      <c r="A1410" s="100"/>
      <c r="B1410" s="83"/>
    </row>
    <row r="1411" spans="1:2" ht="14.25" x14ac:dyDescent="0.2">
      <c r="A1411" s="100"/>
      <c r="B1411" s="83"/>
    </row>
    <row r="1412" spans="1:2" ht="14.25" x14ac:dyDescent="0.2">
      <c r="A1412" s="100"/>
      <c r="B1412" s="83"/>
    </row>
    <row r="1413" spans="1:2" ht="14.25" x14ac:dyDescent="0.2">
      <c r="A1413" s="100"/>
      <c r="B1413" s="83"/>
    </row>
    <row r="1414" spans="1:2" ht="14.25" x14ac:dyDescent="0.2">
      <c r="A1414" s="100"/>
      <c r="B1414" s="83"/>
    </row>
    <row r="1415" spans="1:2" ht="14.25" x14ac:dyDescent="0.2">
      <c r="A1415" s="100"/>
      <c r="B1415" s="83"/>
    </row>
    <row r="1416" spans="1:2" ht="14.25" x14ac:dyDescent="0.2">
      <c r="A1416" s="100"/>
      <c r="B1416" s="83"/>
    </row>
    <row r="1417" spans="1:2" ht="14.25" x14ac:dyDescent="0.2">
      <c r="A1417" s="100"/>
      <c r="B1417" s="83"/>
    </row>
    <row r="1418" spans="1:2" ht="14.25" x14ac:dyDescent="0.2">
      <c r="A1418" s="100"/>
      <c r="B1418" s="83"/>
    </row>
    <row r="1419" spans="1:2" ht="14.25" x14ac:dyDescent="0.2">
      <c r="A1419" s="100"/>
      <c r="B1419" s="83"/>
    </row>
    <row r="1420" spans="1:2" ht="14.25" x14ac:dyDescent="0.2">
      <c r="A1420" s="100"/>
      <c r="B1420" s="83"/>
    </row>
    <row r="1421" spans="1:2" ht="14.25" x14ac:dyDescent="0.2">
      <c r="A1421" s="100"/>
      <c r="B1421" s="83"/>
    </row>
    <row r="1422" spans="1:2" ht="14.25" x14ac:dyDescent="0.2">
      <c r="A1422" s="100"/>
      <c r="B1422" s="83"/>
    </row>
    <row r="1423" spans="1:2" ht="14.25" x14ac:dyDescent="0.2">
      <c r="A1423" s="100"/>
      <c r="B1423" s="83"/>
    </row>
    <row r="1424" spans="1:2" ht="14.25" x14ac:dyDescent="0.2">
      <c r="A1424" s="100"/>
      <c r="B1424" s="83"/>
    </row>
    <row r="1425" spans="1:2" ht="14.25" x14ac:dyDescent="0.2">
      <c r="A1425" s="100"/>
      <c r="B1425" s="83"/>
    </row>
    <row r="1426" spans="1:2" ht="14.25" x14ac:dyDescent="0.2">
      <c r="A1426" s="100"/>
      <c r="B1426" s="83"/>
    </row>
    <row r="1427" spans="1:2" ht="14.25" x14ac:dyDescent="0.2">
      <c r="A1427" s="100"/>
      <c r="B1427" s="83"/>
    </row>
    <row r="1428" spans="1:2" ht="14.25" x14ac:dyDescent="0.2">
      <c r="A1428" s="100"/>
      <c r="B1428" s="83"/>
    </row>
    <row r="1429" spans="1:2" ht="14.25" x14ac:dyDescent="0.2">
      <c r="A1429" s="100"/>
      <c r="B1429" s="83"/>
    </row>
    <row r="1430" spans="1:2" ht="14.25" x14ac:dyDescent="0.2">
      <c r="A1430" s="100"/>
      <c r="B1430" s="83"/>
    </row>
    <row r="1431" spans="1:2" ht="14.25" x14ac:dyDescent="0.2">
      <c r="A1431" s="100"/>
      <c r="B1431" s="83"/>
    </row>
    <row r="1432" spans="1:2" ht="14.25" x14ac:dyDescent="0.2">
      <c r="A1432" s="100"/>
      <c r="B1432" s="83"/>
    </row>
    <row r="1433" spans="1:2" ht="14.25" x14ac:dyDescent="0.2">
      <c r="A1433" s="100"/>
      <c r="B1433" s="83"/>
    </row>
    <row r="1434" spans="1:2" ht="14.25" x14ac:dyDescent="0.2">
      <c r="A1434" s="100"/>
      <c r="B1434" s="83"/>
    </row>
    <row r="1435" spans="1:2" ht="14.25" x14ac:dyDescent="0.2">
      <c r="A1435" s="100"/>
      <c r="B1435" s="83"/>
    </row>
    <row r="1436" spans="1:2" ht="14.25" x14ac:dyDescent="0.2">
      <c r="A1436" s="100"/>
      <c r="B1436" s="83"/>
    </row>
    <row r="1437" spans="1:2" ht="14.25" x14ac:dyDescent="0.2">
      <c r="A1437" s="100"/>
      <c r="B1437" s="83"/>
    </row>
    <row r="1438" spans="1:2" ht="14.25" x14ac:dyDescent="0.2">
      <c r="A1438" s="100"/>
      <c r="B1438" s="83"/>
    </row>
    <row r="1439" spans="1:2" ht="14.25" x14ac:dyDescent="0.2">
      <c r="A1439" s="100"/>
      <c r="B1439" s="83"/>
    </row>
    <row r="1440" spans="1:2" ht="14.25" x14ac:dyDescent="0.2">
      <c r="A1440" s="100"/>
      <c r="B1440" s="83"/>
    </row>
    <row r="1441" spans="1:2" ht="14.25" x14ac:dyDescent="0.2">
      <c r="A1441" s="100"/>
      <c r="B1441" s="83"/>
    </row>
    <row r="1442" spans="1:2" ht="14.25" x14ac:dyDescent="0.2">
      <c r="A1442" s="100"/>
      <c r="B1442" s="83"/>
    </row>
    <row r="1443" spans="1:2" ht="14.25" x14ac:dyDescent="0.2">
      <c r="A1443" s="100"/>
      <c r="B1443" s="83"/>
    </row>
    <row r="1444" spans="1:2" ht="14.25" x14ac:dyDescent="0.2">
      <c r="A1444" s="100"/>
      <c r="B1444" s="83"/>
    </row>
    <row r="1445" spans="1:2" ht="14.25" x14ac:dyDescent="0.2">
      <c r="A1445" s="100"/>
      <c r="B1445" s="83"/>
    </row>
    <row r="1446" spans="1:2" ht="14.25" x14ac:dyDescent="0.2">
      <c r="A1446" s="100"/>
      <c r="B1446" s="83"/>
    </row>
    <row r="1447" spans="1:2" ht="14.25" x14ac:dyDescent="0.2">
      <c r="A1447" s="100"/>
      <c r="B1447" s="83"/>
    </row>
    <row r="1448" spans="1:2" ht="14.25" x14ac:dyDescent="0.2">
      <c r="A1448" s="100"/>
      <c r="B1448" s="83"/>
    </row>
    <row r="1449" spans="1:2" ht="14.25" x14ac:dyDescent="0.2">
      <c r="A1449" s="100"/>
      <c r="B1449" s="83"/>
    </row>
    <row r="1450" spans="1:2" ht="14.25" x14ac:dyDescent="0.2">
      <c r="A1450" s="100"/>
      <c r="B1450" s="83"/>
    </row>
    <row r="1451" spans="1:2" ht="14.25" x14ac:dyDescent="0.2">
      <c r="A1451" s="100"/>
      <c r="B1451" s="83"/>
    </row>
    <row r="1452" spans="1:2" ht="14.25" x14ac:dyDescent="0.2">
      <c r="A1452" s="100"/>
      <c r="B1452" s="83"/>
    </row>
    <row r="1453" spans="1:2" ht="14.25" x14ac:dyDescent="0.2">
      <c r="A1453" s="100"/>
      <c r="B1453" s="83"/>
    </row>
    <row r="1454" spans="1:2" ht="14.25" x14ac:dyDescent="0.2">
      <c r="A1454" s="100"/>
      <c r="B1454" s="83"/>
    </row>
    <row r="1455" spans="1:2" ht="14.25" x14ac:dyDescent="0.2">
      <c r="A1455" s="100"/>
      <c r="B1455" s="83"/>
    </row>
    <row r="1456" spans="1:2" ht="14.25" x14ac:dyDescent="0.2">
      <c r="A1456" s="100"/>
      <c r="B1456" s="83"/>
    </row>
    <row r="1457" spans="1:2" ht="14.25" x14ac:dyDescent="0.2">
      <c r="A1457" s="100"/>
      <c r="B1457" s="83"/>
    </row>
    <row r="1458" spans="1:2" ht="14.25" x14ac:dyDescent="0.2">
      <c r="A1458" s="100"/>
      <c r="B1458" s="83"/>
    </row>
    <row r="1459" spans="1:2" ht="14.25" x14ac:dyDescent="0.2">
      <c r="A1459" s="100"/>
      <c r="B1459" s="83"/>
    </row>
    <row r="1460" spans="1:2" ht="14.25" x14ac:dyDescent="0.2">
      <c r="A1460" s="100"/>
      <c r="B1460" s="83"/>
    </row>
    <row r="1461" spans="1:2" ht="14.25" x14ac:dyDescent="0.2">
      <c r="A1461" s="100"/>
      <c r="B1461" s="83"/>
    </row>
    <row r="1462" spans="1:2" ht="14.25" x14ac:dyDescent="0.2">
      <c r="A1462" s="100"/>
      <c r="B1462" s="83"/>
    </row>
    <row r="1463" spans="1:2" ht="14.25" x14ac:dyDescent="0.2">
      <c r="A1463" s="100"/>
      <c r="B1463" s="83"/>
    </row>
    <row r="1464" spans="1:2" ht="14.25" x14ac:dyDescent="0.2">
      <c r="A1464" s="100"/>
      <c r="B1464" s="83"/>
    </row>
    <row r="1465" spans="1:2" ht="14.25" x14ac:dyDescent="0.2">
      <c r="A1465" s="100"/>
      <c r="B1465" s="83"/>
    </row>
    <row r="1466" spans="1:2" ht="14.25" x14ac:dyDescent="0.2">
      <c r="A1466" s="100"/>
      <c r="B1466" s="83"/>
    </row>
    <row r="1467" spans="1:2" ht="14.25" x14ac:dyDescent="0.2">
      <c r="A1467" s="100"/>
      <c r="B1467" s="83"/>
    </row>
    <row r="1468" spans="1:2" ht="14.25" x14ac:dyDescent="0.2">
      <c r="A1468" s="100"/>
      <c r="B1468" s="83"/>
    </row>
    <row r="1469" spans="1:2" ht="14.25" x14ac:dyDescent="0.2">
      <c r="A1469" s="100"/>
      <c r="B1469" s="83"/>
    </row>
    <row r="1470" spans="1:2" ht="14.25" x14ac:dyDescent="0.2">
      <c r="A1470" s="100"/>
      <c r="B1470" s="83"/>
    </row>
    <row r="1471" spans="1:2" ht="14.25" x14ac:dyDescent="0.2">
      <c r="A1471" s="100"/>
      <c r="B1471" s="83"/>
    </row>
    <row r="1472" spans="1:2" ht="14.25" x14ac:dyDescent="0.2">
      <c r="A1472" s="100"/>
      <c r="B1472" s="83"/>
    </row>
    <row r="1473" spans="1:2" ht="14.25" x14ac:dyDescent="0.2">
      <c r="A1473" s="100"/>
      <c r="B1473" s="83"/>
    </row>
    <row r="1474" spans="1:2" ht="14.25" x14ac:dyDescent="0.2">
      <c r="A1474" s="100"/>
      <c r="B1474" s="83"/>
    </row>
    <row r="1475" spans="1:2" ht="14.25" x14ac:dyDescent="0.2">
      <c r="A1475" s="100"/>
      <c r="B1475" s="83"/>
    </row>
    <row r="1476" spans="1:2" ht="14.25" x14ac:dyDescent="0.2">
      <c r="A1476" s="100"/>
      <c r="B1476" s="83"/>
    </row>
    <row r="1477" spans="1:2" ht="14.25" x14ac:dyDescent="0.2">
      <c r="A1477" s="100"/>
      <c r="B1477" s="83"/>
    </row>
    <row r="1478" spans="1:2" ht="14.25" x14ac:dyDescent="0.2">
      <c r="A1478" s="100"/>
      <c r="B1478" s="83"/>
    </row>
    <row r="1479" spans="1:2" ht="14.25" x14ac:dyDescent="0.2">
      <c r="A1479" s="100"/>
      <c r="B1479" s="83"/>
    </row>
    <row r="1480" spans="1:2" ht="14.25" x14ac:dyDescent="0.2">
      <c r="A1480" s="100"/>
      <c r="B1480" s="83"/>
    </row>
    <row r="1481" spans="1:2" ht="14.25" x14ac:dyDescent="0.2">
      <c r="A1481" s="100"/>
      <c r="B1481" s="83"/>
    </row>
    <row r="1482" spans="1:2" ht="14.25" x14ac:dyDescent="0.2">
      <c r="A1482" s="100"/>
      <c r="B1482" s="83"/>
    </row>
    <row r="1483" spans="1:2" ht="14.25" x14ac:dyDescent="0.2">
      <c r="A1483" s="100"/>
      <c r="B1483" s="83"/>
    </row>
    <row r="1484" spans="1:2" ht="14.25" x14ac:dyDescent="0.2">
      <c r="A1484" s="100"/>
      <c r="B1484" s="83"/>
    </row>
    <row r="1485" spans="1:2" ht="14.25" x14ac:dyDescent="0.2">
      <c r="A1485" s="100"/>
      <c r="B1485" s="83"/>
    </row>
    <row r="1486" spans="1:2" ht="14.25" x14ac:dyDescent="0.2">
      <c r="A1486" s="100"/>
      <c r="B1486" s="83"/>
    </row>
    <row r="1487" spans="1:2" ht="14.25" x14ac:dyDescent="0.2">
      <c r="A1487" s="100"/>
      <c r="B1487" s="83"/>
    </row>
    <row r="1488" spans="1:2" ht="14.25" x14ac:dyDescent="0.2">
      <c r="A1488" s="100"/>
      <c r="B1488" s="83"/>
    </row>
    <row r="1489" spans="1:2" ht="14.25" x14ac:dyDescent="0.2">
      <c r="A1489" s="100"/>
      <c r="B1489" s="83"/>
    </row>
    <row r="1490" spans="1:2" ht="14.25" x14ac:dyDescent="0.2">
      <c r="A1490" s="100"/>
      <c r="B1490" s="83"/>
    </row>
    <row r="1491" spans="1:2" ht="14.25" x14ac:dyDescent="0.2">
      <c r="A1491" s="100"/>
      <c r="B1491" s="83"/>
    </row>
    <row r="1492" spans="1:2" ht="14.25" x14ac:dyDescent="0.2">
      <c r="A1492" s="100"/>
      <c r="B1492" s="83"/>
    </row>
    <row r="1493" spans="1:2" ht="14.25" x14ac:dyDescent="0.2">
      <c r="A1493" s="100"/>
      <c r="B1493" s="83"/>
    </row>
    <row r="1494" spans="1:2" ht="14.25" x14ac:dyDescent="0.2">
      <c r="A1494" s="100"/>
      <c r="B1494" s="83"/>
    </row>
    <row r="1495" spans="1:2" ht="14.25" x14ac:dyDescent="0.2">
      <c r="A1495" s="100"/>
      <c r="B1495" s="83"/>
    </row>
    <row r="1496" spans="1:2" ht="14.25" x14ac:dyDescent="0.2">
      <c r="A1496" s="100"/>
      <c r="B1496" s="83"/>
    </row>
    <row r="1497" spans="1:2" ht="14.25" x14ac:dyDescent="0.2">
      <c r="A1497" s="100"/>
      <c r="B1497" s="83"/>
    </row>
    <row r="1498" spans="1:2" ht="14.25" x14ac:dyDescent="0.2">
      <c r="A1498" s="100"/>
      <c r="B1498" s="83"/>
    </row>
    <row r="1499" spans="1:2" ht="14.25" x14ac:dyDescent="0.2">
      <c r="A1499" s="100"/>
      <c r="B1499" s="83"/>
    </row>
    <row r="1500" spans="1:2" ht="14.25" x14ac:dyDescent="0.2">
      <c r="A1500" s="100"/>
      <c r="B1500" s="83"/>
    </row>
    <row r="1501" spans="1:2" ht="14.25" x14ac:dyDescent="0.2">
      <c r="A1501" s="100"/>
      <c r="B1501" s="83"/>
    </row>
    <row r="1502" spans="1:2" ht="14.25" x14ac:dyDescent="0.2">
      <c r="A1502" s="100"/>
      <c r="B1502" s="83"/>
    </row>
    <row r="1503" spans="1:2" ht="14.25" x14ac:dyDescent="0.2">
      <c r="A1503" s="100"/>
      <c r="B1503" s="83"/>
    </row>
    <row r="1504" spans="1:2" ht="14.25" x14ac:dyDescent="0.2">
      <c r="A1504" s="100"/>
      <c r="B1504" s="83"/>
    </row>
    <row r="1505" spans="1:2" ht="14.25" x14ac:dyDescent="0.2">
      <c r="A1505" s="100"/>
      <c r="B1505" s="83"/>
    </row>
    <row r="1506" spans="1:2" ht="14.25" x14ac:dyDescent="0.2">
      <c r="A1506" s="100"/>
      <c r="B1506" s="83"/>
    </row>
    <row r="1507" spans="1:2" ht="14.25" x14ac:dyDescent="0.2">
      <c r="A1507" s="100"/>
      <c r="B1507" s="83"/>
    </row>
    <row r="1508" spans="1:2" ht="14.25" x14ac:dyDescent="0.2">
      <c r="A1508" s="100"/>
      <c r="B1508" s="83"/>
    </row>
    <row r="1509" spans="1:2" ht="14.25" x14ac:dyDescent="0.2">
      <c r="A1509" s="100"/>
      <c r="B1509" s="83"/>
    </row>
    <row r="1510" spans="1:2" ht="14.25" x14ac:dyDescent="0.2">
      <c r="A1510" s="100"/>
      <c r="B1510" s="83"/>
    </row>
    <row r="1511" spans="1:2" ht="14.25" x14ac:dyDescent="0.2">
      <c r="A1511" s="100"/>
      <c r="B1511" s="83"/>
    </row>
    <row r="1512" spans="1:2" ht="14.25" x14ac:dyDescent="0.2">
      <c r="A1512" s="100"/>
      <c r="B1512" s="83"/>
    </row>
    <row r="1513" spans="1:2" ht="14.25" x14ac:dyDescent="0.2">
      <c r="A1513" s="100"/>
      <c r="B1513" s="83"/>
    </row>
    <row r="1514" spans="1:2" ht="14.25" x14ac:dyDescent="0.2">
      <c r="A1514" s="100"/>
      <c r="B1514" s="83"/>
    </row>
    <row r="1515" spans="1:2" ht="14.25" x14ac:dyDescent="0.2">
      <c r="A1515" s="100"/>
      <c r="B1515" s="83"/>
    </row>
    <row r="1516" spans="1:2" ht="14.25" x14ac:dyDescent="0.2">
      <c r="A1516" s="100"/>
      <c r="B1516" s="83"/>
    </row>
    <row r="1517" spans="1:2" ht="14.25" x14ac:dyDescent="0.2">
      <c r="A1517" s="100"/>
      <c r="B1517" s="83"/>
    </row>
    <row r="1518" spans="1:2" ht="14.25" x14ac:dyDescent="0.2">
      <c r="A1518" s="100"/>
      <c r="B1518" s="83"/>
    </row>
    <row r="1519" spans="1:2" ht="14.25" x14ac:dyDescent="0.2">
      <c r="A1519" s="100"/>
      <c r="B1519" s="83"/>
    </row>
    <row r="1520" spans="1:2" ht="14.25" x14ac:dyDescent="0.2">
      <c r="A1520" s="100"/>
      <c r="B1520" s="83"/>
    </row>
    <row r="1521" spans="1:2" ht="14.25" x14ac:dyDescent="0.2">
      <c r="A1521" s="100"/>
      <c r="B1521" s="83"/>
    </row>
    <row r="1522" spans="1:2" ht="14.25" x14ac:dyDescent="0.2">
      <c r="A1522" s="100"/>
      <c r="B1522" s="83"/>
    </row>
    <row r="1523" spans="1:2" ht="14.25" x14ac:dyDescent="0.2">
      <c r="A1523" s="100"/>
      <c r="B1523" s="83"/>
    </row>
    <row r="1524" spans="1:2" ht="14.25" x14ac:dyDescent="0.2">
      <c r="A1524" s="100"/>
      <c r="B1524" s="83"/>
    </row>
    <row r="1525" spans="1:2" ht="14.25" x14ac:dyDescent="0.2">
      <c r="A1525" s="100"/>
      <c r="B1525" s="83"/>
    </row>
    <row r="1526" spans="1:2" ht="14.25" x14ac:dyDescent="0.2">
      <c r="A1526" s="100"/>
      <c r="B1526" s="83"/>
    </row>
    <row r="1527" spans="1:2" ht="14.25" x14ac:dyDescent="0.2">
      <c r="A1527" s="100"/>
      <c r="B1527" s="83"/>
    </row>
    <row r="1528" spans="1:2" ht="14.25" x14ac:dyDescent="0.2">
      <c r="A1528" s="100"/>
      <c r="B1528" s="83"/>
    </row>
    <row r="1529" spans="1:2" ht="14.25" x14ac:dyDescent="0.2">
      <c r="A1529" s="100"/>
      <c r="B1529" s="83"/>
    </row>
    <row r="1530" spans="1:2" ht="14.25" x14ac:dyDescent="0.2">
      <c r="A1530" s="100"/>
      <c r="B1530" s="83"/>
    </row>
    <row r="1531" spans="1:2" ht="14.25" x14ac:dyDescent="0.2">
      <c r="A1531" s="100"/>
      <c r="B1531" s="83"/>
    </row>
    <row r="1532" spans="1:2" ht="14.25" x14ac:dyDescent="0.2">
      <c r="A1532" s="100"/>
      <c r="B1532" s="83"/>
    </row>
    <row r="1533" spans="1:2" ht="14.25" x14ac:dyDescent="0.2">
      <c r="A1533" s="100"/>
      <c r="B1533" s="83"/>
    </row>
    <row r="1534" spans="1:2" ht="14.25" x14ac:dyDescent="0.2">
      <c r="A1534" s="100"/>
      <c r="B1534" s="83"/>
    </row>
    <row r="1535" spans="1:2" ht="14.25" x14ac:dyDescent="0.2">
      <c r="A1535" s="100"/>
      <c r="B1535" s="83"/>
    </row>
    <row r="1536" spans="1:2" ht="14.25" x14ac:dyDescent="0.2">
      <c r="A1536" s="100"/>
      <c r="B1536" s="83"/>
    </row>
    <row r="1537" spans="1:2" ht="14.25" x14ac:dyDescent="0.2">
      <c r="A1537" s="100"/>
      <c r="B1537" s="83"/>
    </row>
    <row r="1538" spans="1:2" ht="14.25" x14ac:dyDescent="0.2">
      <c r="A1538" s="100"/>
      <c r="B1538" s="83"/>
    </row>
    <row r="1539" spans="1:2" ht="14.25" x14ac:dyDescent="0.2">
      <c r="A1539" s="100"/>
      <c r="B1539" s="83"/>
    </row>
    <row r="1540" spans="1:2" ht="14.25" x14ac:dyDescent="0.2">
      <c r="A1540" s="100"/>
      <c r="B1540" s="83"/>
    </row>
    <row r="1541" spans="1:2" ht="14.25" x14ac:dyDescent="0.2">
      <c r="A1541" s="100"/>
      <c r="B1541" s="83"/>
    </row>
    <row r="1542" spans="1:2" ht="14.25" x14ac:dyDescent="0.2">
      <c r="A1542" s="100"/>
      <c r="B1542" s="83"/>
    </row>
    <row r="1543" spans="1:2" ht="14.25" x14ac:dyDescent="0.2">
      <c r="A1543" s="100"/>
      <c r="B1543" s="83"/>
    </row>
    <row r="1544" spans="1:2" ht="14.25" x14ac:dyDescent="0.2">
      <c r="A1544" s="100"/>
      <c r="B1544" s="83"/>
    </row>
    <row r="1545" spans="1:2" ht="14.25" x14ac:dyDescent="0.2">
      <c r="A1545" s="100"/>
      <c r="B1545" s="83"/>
    </row>
    <row r="1546" spans="1:2" ht="14.25" x14ac:dyDescent="0.2">
      <c r="A1546" s="100"/>
      <c r="B1546" s="83"/>
    </row>
    <row r="1547" spans="1:2" ht="14.25" x14ac:dyDescent="0.2">
      <c r="A1547" s="100"/>
      <c r="B1547" s="83"/>
    </row>
    <row r="1548" spans="1:2" ht="14.25" x14ac:dyDescent="0.2">
      <c r="A1548" s="100"/>
      <c r="B1548" s="83"/>
    </row>
    <row r="1549" spans="1:2" ht="14.25" x14ac:dyDescent="0.2">
      <c r="A1549" s="100"/>
      <c r="B1549" s="83"/>
    </row>
    <row r="1550" spans="1:2" ht="14.25" x14ac:dyDescent="0.2">
      <c r="A1550" s="100"/>
      <c r="B1550" s="83"/>
    </row>
    <row r="1551" spans="1:2" ht="14.25" x14ac:dyDescent="0.2">
      <c r="A1551" s="100"/>
      <c r="B1551" s="83"/>
    </row>
    <row r="1552" spans="1:2" ht="14.25" x14ac:dyDescent="0.2">
      <c r="A1552" s="100"/>
      <c r="B1552" s="83"/>
    </row>
    <row r="1553" spans="1:2" ht="14.25" x14ac:dyDescent="0.2">
      <c r="A1553" s="100"/>
      <c r="B1553" s="83"/>
    </row>
    <row r="1554" spans="1:2" ht="14.25" x14ac:dyDescent="0.2">
      <c r="A1554" s="100"/>
      <c r="B1554" s="83"/>
    </row>
    <row r="1555" spans="1:2" ht="14.25" x14ac:dyDescent="0.2">
      <c r="A1555" s="100"/>
      <c r="B1555" s="83"/>
    </row>
    <row r="1556" spans="1:2" ht="14.25" x14ac:dyDescent="0.2">
      <c r="A1556" s="100"/>
      <c r="B1556" s="83"/>
    </row>
    <row r="1557" spans="1:2" ht="14.25" x14ac:dyDescent="0.2">
      <c r="A1557" s="100"/>
      <c r="B1557" s="83"/>
    </row>
    <row r="1558" spans="1:2" ht="14.25" x14ac:dyDescent="0.2">
      <c r="A1558" s="100"/>
      <c r="B1558" s="83"/>
    </row>
    <row r="1559" spans="1:2" ht="14.25" x14ac:dyDescent="0.2">
      <c r="A1559" s="100"/>
      <c r="B1559" s="83"/>
    </row>
    <row r="1560" spans="1:2" ht="14.25" x14ac:dyDescent="0.2">
      <c r="A1560" s="100"/>
      <c r="B1560" s="83"/>
    </row>
    <row r="1561" spans="1:2" ht="14.25" x14ac:dyDescent="0.2">
      <c r="A1561" s="100"/>
      <c r="B1561" s="83"/>
    </row>
    <row r="1562" spans="1:2" ht="14.25" x14ac:dyDescent="0.2">
      <c r="A1562" s="100"/>
      <c r="B1562" s="83"/>
    </row>
    <row r="1563" spans="1:2" ht="14.25" x14ac:dyDescent="0.2">
      <c r="A1563" s="100"/>
      <c r="B1563" s="83"/>
    </row>
    <row r="1564" spans="1:2" ht="14.25" x14ac:dyDescent="0.2">
      <c r="A1564" s="100"/>
      <c r="B1564" s="83"/>
    </row>
    <row r="1565" spans="1:2" ht="14.25" x14ac:dyDescent="0.2">
      <c r="A1565" s="100"/>
      <c r="B1565" s="83"/>
    </row>
    <row r="1566" spans="1:2" ht="14.25" x14ac:dyDescent="0.2">
      <c r="A1566" s="100"/>
      <c r="B1566" s="83"/>
    </row>
    <row r="1567" spans="1:2" ht="14.25" x14ac:dyDescent="0.2">
      <c r="A1567" s="100"/>
      <c r="B1567" s="83"/>
    </row>
    <row r="1568" spans="1:2" ht="14.25" x14ac:dyDescent="0.2">
      <c r="A1568" s="100"/>
      <c r="B1568" s="83"/>
    </row>
    <row r="1569" spans="1:2" ht="14.25" x14ac:dyDescent="0.2">
      <c r="A1569" s="100"/>
      <c r="B1569" s="83"/>
    </row>
    <row r="1570" spans="1:2" ht="14.25" x14ac:dyDescent="0.2">
      <c r="A1570" s="100"/>
      <c r="B1570" s="83"/>
    </row>
    <row r="1571" spans="1:2" ht="14.25" x14ac:dyDescent="0.2">
      <c r="A1571" s="100"/>
      <c r="B1571" s="83"/>
    </row>
    <row r="1572" spans="1:2" ht="14.25" x14ac:dyDescent="0.2">
      <c r="A1572" s="100"/>
      <c r="B1572" s="83"/>
    </row>
    <row r="1573" spans="1:2" ht="14.25" x14ac:dyDescent="0.2">
      <c r="A1573" s="100"/>
      <c r="B1573" s="83"/>
    </row>
    <row r="1574" spans="1:2" ht="14.25" x14ac:dyDescent="0.2">
      <c r="A1574" s="100"/>
      <c r="B1574" s="83"/>
    </row>
    <row r="1575" spans="1:2" ht="14.25" x14ac:dyDescent="0.2">
      <c r="A1575" s="100"/>
      <c r="B1575" s="83"/>
    </row>
    <row r="1576" spans="1:2" ht="14.25" x14ac:dyDescent="0.2">
      <c r="A1576" s="100"/>
      <c r="B1576" s="83"/>
    </row>
    <row r="1577" spans="1:2" ht="14.25" x14ac:dyDescent="0.2">
      <c r="A1577" s="100"/>
      <c r="B1577" s="83"/>
    </row>
    <row r="1578" spans="1:2" ht="14.25" x14ac:dyDescent="0.2">
      <c r="A1578" s="100"/>
      <c r="B1578" s="83"/>
    </row>
    <row r="1579" spans="1:2" ht="14.25" x14ac:dyDescent="0.2">
      <c r="A1579" s="100"/>
      <c r="B1579" s="83"/>
    </row>
    <row r="1580" spans="1:2" ht="14.25" x14ac:dyDescent="0.2">
      <c r="A1580" s="100"/>
      <c r="B1580" s="83"/>
    </row>
    <row r="1581" spans="1:2" ht="14.25" x14ac:dyDescent="0.2">
      <c r="A1581" s="100"/>
      <c r="B1581" s="83"/>
    </row>
    <row r="1582" spans="1:2" ht="14.25" x14ac:dyDescent="0.2">
      <c r="A1582" s="100"/>
      <c r="B1582" s="83"/>
    </row>
    <row r="1583" spans="1:2" ht="14.25" x14ac:dyDescent="0.2">
      <c r="A1583" s="100"/>
      <c r="B1583" s="83"/>
    </row>
    <row r="1584" spans="1:2" ht="14.25" x14ac:dyDescent="0.2">
      <c r="A1584" s="100"/>
      <c r="B1584" s="83"/>
    </row>
    <row r="1585" spans="1:2" ht="14.25" x14ac:dyDescent="0.2">
      <c r="A1585" s="100"/>
      <c r="B1585" s="83"/>
    </row>
    <row r="1586" spans="1:2" ht="14.25" x14ac:dyDescent="0.2">
      <c r="A1586" s="100"/>
      <c r="B1586" s="83"/>
    </row>
    <row r="1587" spans="1:2" ht="14.25" x14ac:dyDescent="0.2">
      <c r="A1587" s="100"/>
      <c r="B1587" s="83"/>
    </row>
    <row r="1588" spans="1:2" ht="14.25" x14ac:dyDescent="0.2">
      <c r="A1588" s="100"/>
      <c r="B1588" s="83"/>
    </row>
    <row r="1589" spans="1:2" ht="14.25" x14ac:dyDescent="0.2">
      <c r="A1589" s="100"/>
      <c r="B1589" s="83"/>
    </row>
    <row r="1590" spans="1:2" ht="14.25" x14ac:dyDescent="0.2">
      <c r="A1590" s="100"/>
      <c r="B1590" s="83"/>
    </row>
    <row r="1591" spans="1:2" ht="14.25" x14ac:dyDescent="0.2">
      <c r="A1591" s="100"/>
      <c r="B1591" s="83"/>
    </row>
    <row r="1592" spans="1:2" ht="14.25" x14ac:dyDescent="0.2">
      <c r="A1592" s="100"/>
      <c r="B1592" s="83"/>
    </row>
    <row r="1593" spans="1:2" ht="14.25" x14ac:dyDescent="0.2">
      <c r="A1593" s="100"/>
      <c r="B1593" s="83"/>
    </row>
    <row r="1594" spans="1:2" ht="14.25" x14ac:dyDescent="0.2">
      <c r="A1594" s="100"/>
      <c r="B1594" s="83"/>
    </row>
    <row r="1595" spans="1:2" ht="14.25" x14ac:dyDescent="0.2">
      <c r="A1595" s="100"/>
      <c r="B1595" s="83"/>
    </row>
    <row r="1596" spans="1:2" ht="14.25" x14ac:dyDescent="0.2">
      <c r="A1596" s="100"/>
      <c r="B1596" s="83"/>
    </row>
    <row r="1597" spans="1:2" ht="14.25" x14ac:dyDescent="0.2">
      <c r="A1597" s="100"/>
      <c r="B1597" s="83"/>
    </row>
    <row r="1598" spans="1:2" ht="14.25" x14ac:dyDescent="0.2">
      <c r="A1598" s="100"/>
      <c r="B1598" s="83"/>
    </row>
    <row r="1599" spans="1:2" ht="14.25" x14ac:dyDescent="0.2">
      <c r="A1599" s="100"/>
      <c r="B1599" s="83"/>
    </row>
    <row r="1600" spans="1:2" ht="14.25" x14ac:dyDescent="0.2">
      <c r="A1600" s="100"/>
      <c r="B1600" s="83"/>
    </row>
    <row r="1601" spans="1:2" ht="14.25" x14ac:dyDescent="0.2">
      <c r="A1601" s="100"/>
      <c r="B1601" s="83"/>
    </row>
    <row r="1602" spans="1:2" ht="14.25" x14ac:dyDescent="0.2">
      <c r="A1602" s="100"/>
      <c r="B1602" s="83"/>
    </row>
    <row r="1603" spans="1:2" ht="14.25" x14ac:dyDescent="0.2">
      <c r="A1603" s="100"/>
      <c r="B1603" s="83"/>
    </row>
    <row r="1604" spans="1:2" ht="14.25" x14ac:dyDescent="0.2">
      <c r="A1604" s="100"/>
      <c r="B1604" s="83"/>
    </row>
    <row r="1605" spans="1:2" ht="14.25" x14ac:dyDescent="0.2">
      <c r="A1605" s="100"/>
      <c r="B1605" s="83"/>
    </row>
    <row r="1606" spans="1:2" ht="14.25" x14ac:dyDescent="0.2">
      <c r="A1606" s="100"/>
      <c r="B1606" s="83"/>
    </row>
    <row r="1607" spans="1:2" ht="14.25" x14ac:dyDescent="0.2">
      <c r="A1607" s="100"/>
      <c r="B1607" s="83"/>
    </row>
    <row r="1608" spans="1:2" ht="14.25" x14ac:dyDescent="0.2">
      <c r="A1608" s="100"/>
      <c r="B1608" s="83"/>
    </row>
    <row r="1609" spans="1:2" ht="14.25" x14ac:dyDescent="0.2">
      <c r="A1609" s="100"/>
      <c r="B1609" s="83"/>
    </row>
    <row r="1610" spans="1:2" ht="14.25" x14ac:dyDescent="0.2">
      <c r="A1610" s="100"/>
      <c r="B1610" s="83"/>
    </row>
    <row r="1611" spans="1:2" ht="14.25" x14ac:dyDescent="0.2">
      <c r="A1611" s="100"/>
      <c r="B1611" s="83"/>
    </row>
    <row r="1612" spans="1:2" ht="14.25" x14ac:dyDescent="0.2">
      <c r="A1612" s="100"/>
      <c r="B1612" s="83"/>
    </row>
    <row r="1613" spans="1:2" ht="14.25" x14ac:dyDescent="0.2">
      <c r="A1613" s="100"/>
      <c r="B1613" s="83"/>
    </row>
    <row r="1614" spans="1:2" ht="14.25" x14ac:dyDescent="0.2">
      <c r="A1614" s="100"/>
      <c r="B1614" s="83"/>
    </row>
    <row r="1615" spans="1:2" ht="14.25" x14ac:dyDescent="0.2">
      <c r="A1615" s="100"/>
      <c r="B1615" s="83"/>
    </row>
    <row r="1616" spans="1:2" ht="14.25" x14ac:dyDescent="0.2">
      <c r="A1616" s="100"/>
      <c r="B1616" s="83"/>
    </row>
    <row r="1617" spans="1:2" ht="14.25" x14ac:dyDescent="0.2">
      <c r="A1617" s="100"/>
      <c r="B1617" s="83"/>
    </row>
    <row r="1618" spans="1:2" ht="14.25" x14ac:dyDescent="0.2">
      <c r="A1618" s="100"/>
      <c r="B1618" s="83"/>
    </row>
    <row r="1619" spans="1:2" ht="14.25" x14ac:dyDescent="0.2">
      <c r="A1619" s="100"/>
      <c r="B1619" s="83"/>
    </row>
    <row r="1620" spans="1:2" ht="14.25" x14ac:dyDescent="0.2">
      <c r="A1620" s="100"/>
      <c r="B1620" s="83"/>
    </row>
    <row r="1621" spans="1:2" ht="14.25" x14ac:dyDescent="0.2">
      <c r="A1621" s="100"/>
      <c r="B1621" s="83"/>
    </row>
    <row r="1622" spans="1:2" ht="14.25" x14ac:dyDescent="0.2">
      <c r="A1622" s="100"/>
      <c r="B1622" s="83"/>
    </row>
    <row r="1623" spans="1:2" ht="14.25" x14ac:dyDescent="0.2">
      <c r="A1623" s="100"/>
      <c r="B1623" s="83"/>
    </row>
    <row r="1624" spans="1:2" ht="14.25" x14ac:dyDescent="0.2">
      <c r="A1624" s="100"/>
      <c r="B1624" s="83"/>
    </row>
    <row r="1625" spans="1:2" ht="14.25" x14ac:dyDescent="0.2">
      <c r="A1625" s="100"/>
      <c r="B1625" s="83"/>
    </row>
    <row r="1626" spans="1:2" ht="14.25" x14ac:dyDescent="0.2">
      <c r="A1626" s="100"/>
      <c r="B1626" s="83"/>
    </row>
    <row r="1627" spans="1:2" ht="14.25" x14ac:dyDescent="0.2">
      <c r="A1627" s="100"/>
      <c r="B1627" s="83"/>
    </row>
    <row r="1628" spans="1:2" ht="14.25" x14ac:dyDescent="0.2">
      <c r="A1628" s="100"/>
      <c r="B1628" s="83"/>
    </row>
    <row r="1629" spans="1:2" ht="14.25" x14ac:dyDescent="0.2">
      <c r="A1629" s="100"/>
      <c r="B1629" s="83"/>
    </row>
    <row r="1630" spans="1:2" ht="14.25" x14ac:dyDescent="0.2">
      <c r="A1630" s="100"/>
      <c r="B1630" s="83"/>
    </row>
    <row r="1631" spans="1:2" ht="14.25" x14ac:dyDescent="0.2">
      <c r="A1631" s="100"/>
      <c r="B1631" s="83"/>
    </row>
    <row r="1632" spans="1:2" ht="14.25" x14ac:dyDescent="0.2">
      <c r="A1632" s="100"/>
      <c r="B1632" s="83"/>
    </row>
    <row r="1633" spans="1:2" ht="14.25" x14ac:dyDescent="0.2">
      <c r="A1633" s="100"/>
      <c r="B1633" s="83"/>
    </row>
    <row r="1634" spans="1:2" ht="14.25" x14ac:dyDescent="0.2">
      <c r="A1634" s="100"/>
      <c r="B1634" s="83"/>
    </row>
    <row r="1635" spans="1:2" ht="14.25" x14ac:dyDescent="0.2">
      <c r="A1635" s="100"/>
      <c r="B1635" s="83"/>
    </row>
    <row r="1636" spans="1:2" ht="14.25" x14ac:dyDescent="0.2">
      <c r="A1636" s="100"/>
      <c r="B1636" s="83"/>
    </row>
    <row r="1637" spans="1:2" ht="14.25" x14ac:dyDescent="0.2">
      <c r="A1637" s="100"/>
      <c r="B1637" s="83"/>
    </row>
    <row r="1638" spans="1:2" ht="14.25" x14ac:dyDescent="0.2">
      <c r="A1638" s="100"/>
      <c r="B1638" s="83"/>
    </row>
    <row r="1639" spans="1:2" ht="14.25" x14ac:dyDescent="0.2">
      <c r="A1639" s="100"/>
      <c r="B1639" s="83"/>
    </row>
    <row r="1640" spans="1:2" ht="14.25" x14ac:dyDescent="0.2">
      <c r="A1640" s="100"/>
      <c r="B1640" s="83"/>
    </row>
    <row r="1641" spans="1:2" ht="14.25" x14ac:dyDescent="0.2">
      <c r="A1641" s="100"/>
      <c r="B1641" s="83"/>
    </row>
    <row r="1642" spans="1:2" ht="14.25" x14ac:dyDescent="0.2">
      <c r="A1642" s="100"/>
      <c r="B1642" s="83"/>
    </row>
    <row r="1643" spans="1:2" ht="14.25" x14ac:dyDescent="0.2">
      <c r="A1643" s="100"/>
      <c r="B1643" s="83"/>
    </row>
    <row r="1644" spans="1:2" ht="14.25" x14ac:dyDescent="0.2">
      <c r="A1644" s="100"/>
      <c r="B1644" s="83"/>
    </row>
    <row r="1645" spans="1:2" ht="14.25" x14ac:dyDescent="0.2">
      <c r="A1645" s="100"/>
      <c r="B1645" s="83"/>
    </row>
    <row r="1646" spans="1:2" ht="14.25" x14ac:dyDescent="0.2">
      <c r="A1646" s="100"/>
      <c r="B1646" s="83"/>
    </row>
    <row r="1647" spans="1:2" ht="14.25" x14ac:dyDescent="0.2">
      <c r="A1647" s="100"/>
      <c r="B1647" s="83"/>
    </row>
    <row r="1648" spans="1:2" ht="14.25" x14ac:dyDescent="0.2">
      <c r="A1648" s="100"/>
      <c r="B1648" s="83"/>
    </row>
    <row r="1649" spans="1:2" ht="14.25" x14ac:dyDescent="0.2">
      <c r="A1649" s="100"/>
      <c r="B1649" s="83"/>
    </row>
    <row r="1650" spans="1:2" ht="14.25" x14ac:dyDescent="0.2">
      <c r="A1650" s="100"/>
      <c r="B1650" s="83"/>
    </row>
    <row r="1651" spans="1:2" ht="14.25" x14ac:dyDescent="0.2">
      <c r="A1651" s="100"/>
      <c r="B1651" s="83"/>
    </row>
    <row r="1652" spans="1:2" ht="14.25" x14ac:dyDescent="0.2">
      <c r="A1652" s="100"/>
      <c r="B1652" s="83"/>
    </row>
    <row r="1653" spans="1:2" ht="14.25" x14ac:dyDescent="0.2">
      <c r="A1653" s="100"/>
      <c r="B1653" s="83"/>
    </row>
    <row r="1654" spans="1:2" ht="14.25" x14ac:dyDescent="0.2">
      <c r="A1654" s="100"/>
      <c r="B1654" s="83"/>
    </row>
    <row r="1655" spans="1:2" ht="14.25" x14ac:dyDescent="0.2">
      <c r="A1655" s="100"/>
      <c r="B1655" s="83"/>
    </row>
    <row r="1656" spans="1:2" ht="14.25" x14ac:dyDescent="0.2">
      <c r="A1656" s="100"/>
      <c r="B1656" s="83"/>
    </row>
    <row r="1657" spans="1:2" ht="14.25" x14ac:dyDescent="0.2">
      <c r="A1657" s="100"/>
      <c r="B1657" s="83"/>
    </row>
    <row r="1658" spans="1:2" ht="14.25" x14ac:dyDescent="0.2">
      <c r="A1658" s="100"/>
      <c r="B1658" s="83"/>
    </row>
    <row r="1659" spans="1:2" ht="14.25" x14ac:dyDescent="0.2">
      <c r="A1659" s="100"/>
      <c r="B1659" s="83"/>
    </row>
    <row r="1660" spans="1:2" ht="14.25" x14ac:dyDescent="0.2">
      <c r="A1660" s="100"/>
      <c r="B1660" s="83"/>
    </row>
    <row r="1661" spans="1:2" ht="14.25" x14ac:dyDescent="0.2">
      <c r="A1661" s="100"/>
      <c r="B1661" s="83"/>
    </row>
    <row r="1662" spans="1:2" ht="14.25" x14ac:dyDescent="0.2">
      <c r="A1662" s="100"/>
      <c r="B1662" s="83"/>
    </row>
    <row r="1663" spans="1:2" ht="14.25" x14ac:dyDescent="0.2">
      <c r="A1663" s="100"/>
      <c r="B1663" s="83"/>
    </row>
    <row r="1664" spans="1:2" ht="14.25" x14ac:dyDescent="0.2">
      <c r="A1664" s="100"/>
      <c r="B1664" s="83"/>
    </row>
    <row r="1665" spans="1:2" ht="14.25" x14ac:dyDescent="0.2">
      <c r="A1665" s="100"/>
      <c r="B1665" s="83"/>
    </row>
    <row r="1666" spans="1:2" ht="14.25" x14ac:dyDescent="0.2">
      <c r="A1666" s="100"/>
      <c r="B1666" s="83"/>
    </row>
    <row r="1667" spans="1:2" ht="14.25" x14ac:dyDescent="0.2">
      <c r="A1667" s="100"/>
      <c r="B1667" s="83"/>
    </row>
    <row r="1668" spans="1:2" ht="14.25" x14ac:dyDescent="0.2">
      <c r="A1668" s="100"/>
      <c r="B1668" s="83"/>
    </row>
    <row r="1669" spans="1:2" ht="14.25" x14ac:dyDescent="0.2">
      <c r="A1669" s="100"/>
      <c r="B1669" s="83"/>
    </row>
    <row r="1670" spans="1:2" ht="14.25" x14ac:dyDescent="0.2">
      <c r="A1670" s="100"/>
      <c r="B1670" s="83"/>
    </row>
    <row r="1671" spans="1:2" ht="14.25" x14ac:dyDescent="0.2">
      <c r="A1671" s="100"/>
      <c r="B1671" s="83"/>
    </row>
    <row r="1672" spans="1:2" ht="14.25" x14ac:dyDescent="0.2">
      <c r="A1672" s="100"/>
      <c r="B1672" s="83"/>
    </row>
    <row r="1673" spans="1:2" ht="14.25" x14ac:dyDescent="0.2">
      <c r="A1673" s="100"/>
      <c r="B1673" s="83"/>
    </row>
    <row r="1674" spans="1:2" ht="14.25" x14ac:dyDescent="0.2">
      <c r="A1674" s="100"/>
      <c r="B1674" s="83"/>
    </row>
    <row r="1675" spans="1:2" ht="14.25" x14ac:dyDescent="0.2">
      <c r="A1675" s="100"/>
      <c r="B1675" s="83"/>
    </row>
    <row r="1676" spans="1:2" ht="14.25" x14ac:dyDescent="0.2">
      <c r="A1676" s="100"/>
      <c r="B1676" s="83"/>
    </row>
    <row r="1677" spans="1:2" ht="14.25" x14ac:dyDescent="0.2">
      <c r="A1677" s="100"/>
      <c r="B1677" s="83"/>
    </row>
    <row r="1678" spans="1:2" ht="14.25" x14ac:dyDescent="0.2">
      <c r="A1678" s="100"/>
      <c r="B1678" s="83"/>
    </row>
    <row r="1679" spans="1:2" ht="14.25" x14ac:dyDescent="0.2">
      <c r="A1679" s="100"/>
      <c r="B1679" s="83"/>
    </row>
    <row r="1680" spans="1:2" ht="14.25" x14ac:dyDescent="0.2">
      <c r="A1680" s="100"/>
      <c r="B1680" s="83"/>
    </row>
    <row r="1681" spans="1:2" ht="14.25" x14ac:dyDescent="0.2">
      <c r="A1681" s="100"/>
      <c r="B1681" s="83"/>
    </row>
    <row r="1682" spans="1:2" ht="14.25" x14ac:dyDescent="0.2">
      <c r="A1682" s="100"/>
      <c r="B1682" s="83"/>
    </row>
    <row r="1683" spans="1:2" ht="14.25" x14ac:dyDescent="0.2">
      <c r="A1683" s="100"/>
      <c r="B1683" s="83"/>
    </row>
    <row r="1684" spans="1:2" ht="14.25" x14ac:dyDescent="0.2">
      <c r="A1684" s="100"/>
      <c r="B1684" s="83"/>
    </row>
    <row r="1685" spans="1:2" ht="14.25" x14ac:dyDescent="0.2">
      <c r="A1685" s="100"/>
      <c r="B1685" s="83"/>
    </row>
    <row r="1686" spans="1:2" ht="14.25" x14ac:dyDescent="0.2">
      <c r="A1686" s="100"/>
      <c r="B1686" s="83"/>
    </row>
    <row r="1687" spans="1:2" ht="14.25" x14ac:dyDescent="0.2">
      <c r="A1687" s="100"/>
      <c r="B1687" s="83"/>
    </row>
    <row r="1688" spans="1:2" ht="14.25" x14ac:dyDescent="0.2">
      <c r="A1688" s="100"/>
      <c r="B1688" s="83"/>
    </row>
    <row r="1689" spans="1:2" ht="14.25" x14ac:dyDescent="0.2">
      <c r="A1689" s="100"/>
      <c r="B1689" s="83"/>
    </row>
    <row r="1690" spans="1:2" ht="14.25" x14ac:dyDescent="0.2">
      <c r="A1690" s="100"/>
      <c r="B1690" s="83"/>
    </row>
    <row r="1691" spans="1:2" ht="14.25" x14ac:dyDescent="0.2">
      <c r="A1691" s="100"/>
      <c r="B1691" s="83"/>
    </row>
    <row r="1692" spans="1:2" ht="14.25" x14ac:dyDescent="0.2">
      <c r="A1692" s="100"/>
      <c r="B1692" s="83"/>
    </row>
    <row r="1693" spans="1:2" ht="14.25" x14ac:dyDescent="0.2">
      <c r="A1693" s="100"/>
      <c r="B1693" s="83"/>
    </row>
    <row r="1694" spans="1:2" ht="14.25" x14ac:dyDescent="0.2">
      <c r="A1694" s="100"/>
      <c r="B1694" s="83"/>
    </row>
    <row r="1695" spans="1:2" ht="14.25" x14ac:dyDescent="0.2">
      <c r="A1695" s="100"/>
      <c r="B1695" s="83"/>
    </row>
    <row r="1696" spans="1:2" ht="14.25" x14ac:dyDescent="0.2">
      <c r="A1696" s="100"/>
      <c r="B1696" s="83"/>
    </row>
    <row r="1697" spans="1:2" ht="14.25" x14ac:dyDescent="0.2">
      <c r="A1697" s="100"/>
      <c r="B1697" s="83"/>
    </row>
    <row r="1698" spans="1:2" ht="14.25" x14ac:dyDescent="0.2">
      <c r="A1698" s="100"/>
      <c r="B1698" s="83"/>
    </row>
    <row r="1699" spans="1:2" ht="14.25" x14ac:dyDescent="0.2">
      <c r="A1699" s="100"/>
      <c r="B1699" s="83"/>
    </row>
    <row r="1700" spans="1:2" ht="14.25" x14ac:dyDescent="0.2">
      <c r="A1700" s="100"/>
      <c r="B1700" s="83"/>
    </row>
    <row r="1701" spans="1:2" ht="14.25" x14ac:dyDescent="0.2">
      <c r="A1701" s="100"/>
      <c r="B1701" s="83"/>
    </row>
    <row r="1702" spans="1:2" ht="14.25" x14ac:dyDescent="0.2">
      <c r="A1702" s="100"/>
      <c r="B1702" s="83"/>
    </row>
    <row r="1703" spans="1:2" ht="14.25" x14ac:dyDescent="0.2">
      <c r="A1703" s="100"/>
      <c r="B1703" s="83"/>
    </row>
    <row r="1704" spans="1:2" ht="14.25" x14ac:dyDescent="0.2">
      <c r="A1704" s="100"/>
      <c r="B1704" s="83"/>
    </row>
    <row r="1705" spans="1:2" ht="14.25" x14ac:dyDescent="0.2">
      <c r="A1705" s="100"/>
      <c r="B1705" s="83"/>
    </row>
    <row r="1706" spans="1:2" ht="14.25" x14ac:dyDescent="0.2">
      <c r="A1706" s="100"/>
      <c r="B1706" s="83"/>
    </row>
    <row r="1707" spans="1:2" ht="14.25" x14ac:dyDescent="0.2">
      <c r="A1707" s="100"/>
      <c r="B1707" s="83"/>
    </row>
    <row r="1708" spans="1:2" ht="14.25" x14ac:dyDescent="0.2">
      <c r="A1708" s="100"/>
      <c r="B1708" s="83"/>
    </row>
    <row r="1709" spans="1:2" ht="14.25" x14ac:dyDescent="0.2">
      <c r="A1709" s="100"/>
      <c r="B1709" s="83"/>
    </row>
    <row r="1710" spans="1:2" ht="14.25" x14ac:dyDescent="0.2">
      <c r="A1710" s="100"/>
      <c r="B1710" s="83"/>
    </row>
    <row r="1711" spans="1:2" ht="14.25" x14ac:dyDescent="0.2">
      <c r="A1711" s="100"/>
      <c r="B1711" s="83"/>
    </row>
    <row r="1712" spans="1:2" ht="14.25" x14ac:dyDescent="0.2">
      <c r="A1712" s="100"/>
      <c r="B1712" s="83"/>
    </row>
    <row r="1713" spans="1:2" ht="14.25" x14ac:dyDescent="0.2">
      <c r="A1713" s="100"/>
      <c r="B1713" s="83"/>
    </row>
    <row r="1714" spans="1:2" ht="14.25" x14ac:dyDescent="0.2">
      <c r="A1714" s="100"/>
      <c r="B1714" s="83"/>
    </row>
    <row r="1715" spans="1:2" ht="14.25" x14ac:dyDescent="0.2">
      <c r="A1715" s="100"/>
      <c r="B1715" s="83"/>
    </row>
    <row r="1716" spans="1:2" ht="14.25" x14ac:dyDescent="0.2">
      <c r="A1716" s="100"/>
      <c r="B1716" s="83"/>
    </row>
    <row r="1717" spans="1:2" ht="14.25" x14ac:dyDescent="0.2">
      <c r="A1717" s="100"/>
      <c r="B1717" s="83"/>
    </row>
    <row r="1718" spans="1:2" ht="14.25" x14ac:dyDescent="0.2">
      <c r="A1718" s="100"/>
      <c r="B1718" s="83"/>
    </row>
    <row r="1719" spans="1:2" ht="14.25" x14ac:dyDescent="0.2">
      <c r="A1719" s="100"/>
      <c r="B1719" s="83"/>
    </row>
    <row r="1720" spans="1:2" ht="14.25" x14ac:dyDescent="0.2">
      <c r="A1720" s="100"/>
      <c r="B1720" s="83"/>
    </row>
    <row r="1721" spans="1:2" ht="14.25" x14ac:dyDescent="0.2">
      <c r="A1721" s="100"/>
      <c r="B1721" s="83"/>
    </row>
    <row r="1722" spans="1:2" ht="14.25" x14ac:dyDescent="0.2">
      <c r="A1722" s="100"/>
      <c r="B1722" s="83"/>
    </row>
    <row r="1723" spans="1:2" ht="14.25" x14ac:dyDescent="0.2">
      <c r="A1723" s="100"/>
      <c r="B1723" s="83"/>
    </row>
    <row r="1724" spans="1:2" ht="14.25" x14ac:dyDescent="0.2">
      <c r="A1724" s="100"/>
      <c r="B1724" s="83"/>
    </row>
    <row r="1725" spans="1:2" ht="14.25" x14ac:dyDescent="0.2">
      <c r="A1725" s="100"/>
      <c r="B1725" s="83"/>
    </row>
    <row r="1726" spans="1:2" ht="14.25" x14ac:dyDescent="0.2">
      <c r="A1726" s="100"/>
      <c r="B1726" s="83"/>
    </row>
    <row r="1727" spans="1:2" ht="14.25" x14ac:dyDescent="0.2">
      <c r="A1727" s="100"/>
      <c r="B1727" s="83"/>
    </row>
  </sheetData>
  <sheetProtection formatCells="0" formatColumns="0" formatRows="0" insertColumns="0" insertRows="0" insertHyperlinks="0" deleteColumns="0" deleteRows="0" sort="0" autoFilter="0" pivotTables="0"/>
  <phoneticPr fontId="0" type="noConversion"/>
  <printOptions horizontalCentered="1"/>
  <pageMargins left="1.48" right="1.34" top="1.27" bottom="0.49" header="0.6" footer="0.16"/>
  <pageSetup scale="59" orientation="portrait" r:id="rId1"/>
  <headerFooter alignWithMargins="0">
    <oddHeader>&amp;C&amp;"Calibri"&amp;7&amp;K000000Client Confidential&amp;1#_x000D_&amp;"Verdana"&amp;9&amp;K000000&amp;"Verdana"&amp;9&amp;K000000&amp;11Attachment 3
Baseline Cost Estimate
Project Sponsor Name
Project Name</oddHeader>
    <oddFooter xml:space="preserve">&amp;R
</oddFooter>
  </headerFooter>
  <ignoredErrors>
    <ignoredError sqref="C1:C2 B57:B68 A4:A46 A3 A47:A73 B4:B5 B7:B10 B12:B46" unlockedFormula="1"/>
  </ignoredError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indexed="15"/>
    <pageSetUpPr fitToPage="1"/>
  </sheetPr>
  <dimension ref="A1:BO1667"/>
  <sheetViews>
    <sheetView zoomScale="75" zoomScaleNormal="75" workbookViewId="0">
      <selection activeCell="M5" sqref="M5"/>
    </sheetView>
  </sheetViews>
  <sheetFormatPr defaultColWidth="9.140625" defaultRowHeight="12.75" x14ac:dyDescent="0.2"/>
  <cols>
    <col min="1" max="1" width="14.5703125" style="78" customWidth="1"/>
    <col min="2" max="2" width="52.42578125" style="30" customWidth="1"/>
    <col min="3" max="3" width="15" style="99" customWidth="1"/>
    <col min="4" max="4" width="13.42578125" style="99" customWidth="1"/>
    <col min="5" max="5" width="15.140625" style="99" customWidth="1"/>
    <col min="6" max="6" width="13.42578125" style="99" customWidth="1"/>
    <col min="7" max="7" width="15.140625" style="99" customWidth="1"/>
    <col min="8" max="16384" width="9.140625" style="30"/>
  </cols>
  <sheetData>
    <row r="1" spans="1:67" ht="30" customHeight="1" x14ac:dyDescent="0.2">
      <c r="A1" s="607" t="s">
        <v>312</v>
      </c>
      <c r="B1" s="599"/>
      <c r="C1" s="600"/>
      <c r="D1" s="600"/>
      <c r="E1" s="600"/>
      <c r="F1" s="600"/>
      <c r="G1" s="600"/>
    </row>
    <row r="2" spans="1:67" ht="74.25" customHeight="1" x14ac:dyDescent="0.2">
      <c r="A2" s="1036"/>
      <c r="B2" s="1037"/>
      <c r="C2" s="608" t="s">
        <v>126</v>
      </c>
      <c r="D2" s="608" t="s">
        <v>127</v>
      </c>
      <c r="E2" s="608" t="s">
        <v>128</v>
      </c>
      <c r="F2" s="608" t="s">
        <v>195</v>
      </c>
      <c r="G2" s="608" t="s">
        <v>247</v>
      </c>
    </row>
    <row r="3" spans="1:67" s="113" customFormat="1" ht="24" customHeight="1" x14ac:dyDescent="0.2">
      <c r="A3" s="609" t="str">
        <f>'SCC List'!A3:B3</f>
        <v>10 GUIDEWAY &amp; TRACK ELEMENTS (route miles)</v>
      </c>
      <c r="B3" s="610"/>
      <c r="C3" s="611">
        <f>'Build Main'!H7</f>
        <v>0</v>
      </c>
      <c r="D3" s="611">
        <f>'Build Main'!I7</f>
        <v>0</v>
      </c>
      <c r="E3" s="611">
        <f>'Build Main'!J7</f>
        <v>0</v>
      </c>
      <c r="F3" s="757" t="e">
        <f>'Build Main'!P7</f>
        <v>#DIV/0!</v>
      </c>
      <c r="G3" s="758">
        <f>'Build Main'!O7</f>
        <v>0</v>
      </c>
    </row>
    <row r="4" spans="1:67" s="113" customFormat="1" ht="24" customHeight="1" x14ac:dyDescent="0.2">
      <c r="A4" s="609" t="str">
        <f>'SCC List'!A17:B17</f>
        <v>20 STATIONS, STOPS, TERMINALS, INTERMODAL (number)</v>
      </c>
      <c r="B4" s="610"/>
      <c r="C4" s="611">
        <f>'Build Main'!H21</f>
        <v>0</v>
      </c>
      <c r="D4" s="611">
        <f>'Build Main'!I21</f>
        <v>0</v>
      </c>
      <c r="E4" s="611">
        <f>'Build Main'!J21</f>
        <v>0</v>
      </c>
      <c r="F4" s="759" t="e">
        <f>'Build Main'!P21</f>
        <v>#DIV/0!</v>
      </c>
      <c r="G4" s="611">
        <f>'Build Main'!O21</f>
        <v>0</v>
      </c>
    </row>
    <row r="5" spans="1:67" s="113" customFormat="1" ht="24" customHeight="1" x14ac:dyDescent="0.2">
      <c r="A5" s="609" t="str">
        <f>'SCC List'!A25</f>
        <v>30 SUPPORT FACILITIES: YARDS, SHOPS, ADMIN. BLDGS</v>
      </c>
      <c r="B5" s="610"/>
      <c r="C5" s="611">
        <f>'Build Main'!H29</f>
        <v>0</v>
      </c>
      <c r="D5" s="611">
        <f>'Build Main'!I29</f>
        <v>0</v>
      </c>
      <c r="E5" s="611">
        <f>'Build Main'!J29</f>
        <v>0</v>
      </c>
      <c r="F5" s="759" t="e">
        <f>'Build Main'!P29</f>
        <v>#DIV/0!</v>
      </c>
      <c r="G5" s="611">
        <f>'Build Main'!O29</f>
        <v>0</v>
      </c>
    </row>
    <row r="6" spans="1:67" s="113" customFormat="1" ht="24" customHeight="1" x14ac:dyDescent="0.2">
      <c r="A6" s="609" t="str">
        <f>'SCC List'!A31</f>
        <v>40 SITEWORK &amp; SPECIAL CONDITIONS</v>
      </c>
      <c r="B6" s="598"/>
      <c r="C6" s="611">
        <f>'Build Main'!H35</f>
        <v>0</v>
      </c>
      <c r="D6" s="612">
        <f>'Build Main'!I35</f>
        <v>0</v>
      </c>
      <c r="E6" s="611">
        <f>'Build Main'!J35</f>
        <v>0</v>
      </c>
      <c r="F6" s="759" t="e">
        <f>'Build Main'!P35</f>
        <v>#DIV/0!</v>
      </c>
      <c r="G6" s="611">
        <f>'Build Main'!O35</f>
        <v>0</v>
      </c>
    </row>
    <row r="7" spans="1:67" s="113" customFormat="1" ht="24" customHeight="1" x14ac:dyDescent="0.2">
      <c r="A7" s="609" t="str">
        <f>'SCC List'!A40</f>
        <v>50  SYSTEMS</v>
      </c>
      <c r="B7" s="610"/>
      <c r="C7" s="611">
        <f>'Build Main'!H44</f>
        <v>0</v>
      </c>
      <c r="D7" s="612">
        <f>'Build Main'!I44</f>
        <v>0</v>
      </c>
      <c r="E7" s="611">
        <f>'Build Main'!J44</f>
        <v>0</v>
      </c>
      <c r="F7" s="759" t="e">
        <f>'Build Main'!P44</f>
        <v>#DIV/0!</v>
      </c>
      <c r="G7" s="611">
        <f>'Build Main'!O44</f>
        <v>0</v>
      </c>
    </row>
    <row r="8" spans="1:67" s="113" customFormat="1" ht="24" customHeight="1" x14ac:dyDescent="0.2">
      <c r="A8" s="609" t="str">
        <f>'SCC List'!A48:B48</f>
        <v>60 ROW, LAND, EXISTING IMPROVEMENTS</v>
      </c>
      <c r="B8" s="351"/>
      <c r="C8" s="611">
        <f>'Build Main'!H53</f>
        <v>0</v>
      </c>
      <c r="D8" s="611">
        <f>'Build Main'!I53</f>
        <v>0</v>
      </c>
      <c r="E8" s="613">
        <f>'Build Main'!J53</f>
        <v>0</v>
      </c>
      <c r="F8" s="760" t="e">
        <f>'Build Main'!P53</f>
        <v>#DIV/0!</v>
      </c>
      <c r="G8" s="611">
        <f>'Build Main'!O53</f>
        <v>0</v>
      </c>
    </row>
    <row r="9" spans="1:67" s="113" customFormat="1" ht="24" customHeight="1" x14ac:dyDescent="0.2">
      <c r="A9" s="614" t="str">
        <f>'SCC List'!A51</f>
        <v>70 VEHICLES (number)</v>
      </c>
      <c r="B9" s="610"/>
      <c r="C9" s="611">
        <f>'Build Main'!H56</f>
        <v>0</v>
      </c>
      <c r="D9" s="612">
        <f>'Build Main'!I56</f>
        <v>0</v>
      </c>
      <c r="E9" s="611">
        <f>'Build Main'!J56</f>
        <v>0</v>
      </c>
      <c r="F9" s="759" t="e">
        <f>'Build Main'!P56</f>
        <v>#DIV/0!</v>
      </c>
      <c r="G9" s="611">
        <f>'Build Main'!O56</f>
        <v>0</v>
      </c>
    </row>
    <row r="10" spans="1:67" s="113" customFormat="1" ht="24" customHeight="1" x14ac:dyDescent="0.2">
      <c r="A10" s="614" t="str">
        <f>'SCC List'!A59</f>
        <v>80 PROFESSIONAL SERVICES (applies to Cats. 10-50)</v>
      </c>
      <c r="B10" s="351"/>
      <c r="C10" s="611">
        <f>'Build Main'!H64</f>
        <v>0</v>
      </c>
      <c r="D10" s="611">
        <f>'Build Main'!I64</f>
        <v>0</v>
      </c>
      <c r="E10" s="611">
        <f>'Build Main'!J64</f>
        <v>0</v>
      </c>
      <c r="F10" s="759" t="e">
        <f>'Build Main'!P64</f>
        <v>#DIV/0!</v>
      </c>
      <c r="G10" s="611">
        <f>'Build Main'!O64</f>
        <v>0</v>
      </c>
    </row>
    <row r="11" spans="1:67" s="113" customFormat="1" ht="24" customHeight="1" x14ac:dyDescent="0.2">
      <c r="A11" s="609" t="str">
        <f>'SCC List'!A68</f>
        <v>90 UNALLOCATED CONTINGENCY</v>
      </c>
      <c r="B11" s="598"/>
      <c r="C11" s="615"/>
      <c r="D11" s="615"/>
      <c r="E11" s="611">
        <f>'Build Main'!J74</f>
        <v>0</v>
      </c>
      <c r="F11" s="761" t="e">
        <f>'Build Main'!P74</f>
        <v>#DIV/0!</v>
      </c>
      <c r="G11" s="762">
        <f>'Build Main'!O74</f>
        <v>0</v>
      </c>
    </row>
    <row r="12" spans="1:67" s="113" customFormat="1" ht="24" customHeight="1" x14ac:dyDescent="0.2">
      <c r="A12" s="616" t="str">
        <f>'SCC List'!A69</f>
        <v>100  FINANCE CHARGES</v>
      </c>
      <c r="B12" s="607"/>
      <c r="C12" s="617"/>
      <c r="D12" s="613"/>
      <c r="E12" s="611">
        <f>'Build Main'!J76</f>
        <v>0</v>
      </c>
      <c r="F12" s="759" t="e">
        <f>'Build Main'!P76</f>
        <v>#DIV/0!</v>
      </c>
      <c r="G12" s="611">
        <f>'Build Main'!O76</f>
        <v>0</v>
      </c>
    </row>
    <row r="13" spans="1:67" s="114" customFormat="1" ht="24" customHeight="1" x14ac:dyDescent="0.2">
      <c r="A13" s="618" t="str">
        <f>'SCC Definitions'!A76</f>
        <v>Total Project Cost (10 - 100)</v>
      </c>
      <c r="B13" s="619"/>
      <c r="C13" s="617"/>
      <c r="D13" s="613"/>
      <c r="E13" s="620">
        <f>'Build Main'!J77</f>
        <v>0</v>
      </c>
      <c r="F13" s="763" t="e">
        <f>'Build Main'!P77</f>
        <v>#DIV/0!</v>
      </c>
      <c r="G13" s="620">
        <f>'Build Main'!O77</f>
        <v>0</v>
      </c>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c r="BB13" s="113"/>
      <c r="BC13" s="113"/>
      <c r="BD13" s="113"/>
      <c r="BE13" s="113"/>
      <c r="BF13" s="113"/>
      <c r="BG13" s="113"/>
      <c r="BH13" s="113"/>
      <c r="BI13" s="113"/>
      <c r="BJ13" s="113"/>
      <c r="BK13" s="113"/>
      <c r="BL13" s="113"/>
      <c r="BM13" s="113"/>
      <c r="BN13" s="113"/>
      <c r="BO13" s="113"/>
    </row>
    <row r="14" spans="1:67" s="83" customFormat="1" ht="15" customHeight="1" x14ac:dyDescent="0.2">
      <c r="C14" s="99"/>
      <c r="D14" s="99"/>
      <c r="E14" s="99"/>
      <c r="F14" s="99"/>
      <c r="G14" s="99"/>
    </row>
    <row r="15" spans="1:67" s="83" customFormat="1" ht="15" customHeight="1" x14ac:dyDescent="0.2">
      <c r="C15" s="99"/>
      <c r="D15" s="99"/>
      <c r="E15" s="99"/>
      <c r="F15" s="99"/>
      <c r="G15" s="99"/>
    </row>
    <row r="16" spans="1:67" s="83" customFormat="1" ht="15" customHeight="1" x14ac:dyDescent="0.2">
      <c r="C16" s="99"/>
      <c r="D16" s="99"/>
      <c r="E16" s="99"/>
      <c r="F16" s="99"/>
      <c r="G16" s="99"/>
    </row>
    <row r="17" spans="3:7" s="83" customFormat="1" ht="15" customHeight="1" x14ac:dyDescent="0.2">
      <c r="C17" s="99"/>
      <c r="D17" s="99"/>
      <c r="E17" s="99"/>
      <c r="F17" s="99"/>
      <c r="G17" s="99"/>
    </row>
    <row r="18" spans="3:7" s="83" customFormat="1" ht="15" customHeight="1" x14ac:dyDescent="0.2">
      <c r="C18" s="99"/>
      <c r="D18" s="99"/>
      <c r="E18" s="99"/>
      <c r="F18" s="99"/>
      <c r="G18" s="99"/>
    </row>
    <row r="19" spans="3:7" s="83" customFormat="1" ht="15" customHeight="1" x14ac:dyDescent="0.2">
      <c r="C19" s="99"/>
      <c r="D19" s="99"/>
      <c r="E19" s="99"/>
      <c r="F19" s="99"/>
      <c r="G19" s="99"/>
    </row>
    <row r="20" spans="3:7" s="83" customFormat="1" ht="15" customHeight="1" x14ac:dyDescent="0.2">
      <c r="C20" s="99"/>
      <c r="D20" s="99"/>
      <c r="E20" s="99"/>
      <c r="F20" s="99"/>
      <c r="G20" s="99"/>
    </row>
    <row r="21" spans="3:7" s="83" customFormat="1" ht="15" customHeight="1" x14ac:dyDescent="0.2">
      <c r="C21" s="99"/>
      <c r="D21" s="99"/>
      <c r="E21" s="99"/>
      <c r="F21" s="99"/>
      <c r="G21" s="99"/>
    </row>
    <row r="22" spans="3:7" s="83" customFormat="1" ht="15" customHeight="1" x14ac:dyDescent="0.2">
      <c r="C22" s="99"/>
      <c r="D22" s="99"/>
      <c r="E22" s="99"/>
      <c r="F22" s="99"/>
      <c r="G22" s="99"/>
    </row>
    <row r="23" spans="3:7" s="83" customFormat="1" ht="15" customHeight="1" x14ac:dyDescent="0.2">
      <c r="C23" s="99"/>
      <c r="D23" s="99"/>
      <c r="E23" s="99"/>
      <c r="F23" s="99"/>
      <c r="G23" s="99"/>
    </row>
    <row r="24" spans="3:7" s="83" customFormat="1" ht="15" customHeight="1" x14ac:dyDescent="0.2">
      <c r="C24" s="99"/>
      <c r="D24" s="99"/>
      <c r="E24" s="99"/>
      <c r="F24" s="99"/>
      <c r="G24" s="99"/>
    </row>
    <row r="25" spans="3:7" s="83" customFormat="1" ht="15" customHeight="1" x14ac:dyDescent="0.2">
      <c r="C25" s="99"/>
      <c r="D25" s="99"/>
      <c r="E25" s="99"/>
      <c r="F25" s="99"/>
      <c r="G25" s="99"/>
    </row>
    <row r="26" spans="3:7" s="83" customFormat="1" ht="15" customHeight="1" x14ac:dyDescent="0.2">
      <c r="C26" s="99"/>
      <c r="D26" s="99"/>
      <c r="E26" s="99"/>
      <c r="F26" s="99"/>
      <c r="G26" s="99"/>
    </row>
    <row r="27" spans="3:7" s="83" customFormat="1" ht="15" customHeight="1" x14ac:dyDescent="0.2">
      <c r="C27" s="99"/>
      <c r="D27" s="99"/>
      <c r="E27" s="99"/>
      <c r="F27" s="99"/>
      <c r="G27" s="99"/>
    </row>
    <row r="28" spans="3:7" s="83" customFormat="1" ht="15" customHeight="1" x14ac:dyDescent="0.2">
      <c r="C28" s="99"/>
      <c r="D28" s="99"/>
      <c r="E28" s="99"/>
      <c r="F28" s="99"/>
      <c r="G28" s="99"/>
    </row>
    <row r="29" spans="3:7" s="83" customFormat="1" ht="15" customHeight="1" x14ac:dyDescent="0.2">
      <c r="C29" s="99"/>
      <c r="D29" s="99"/>
      <c r="E29" s="99"/>
      <c r="F29" s="99"/>
      <c r="G29" s="99"/>
    </row>
    <row r="30" spans="3:7" s="83" customFormat="1" ht="15" customHeight="1" x14ac:dyDescent="0.2">
      <c r="C30" s="99"/>
      <c r="D30" s="99"/>
      <c r="E30" s="99"/>
      <c r="F30" s="99"/>
      <c r="G30" s="99"/>
    </row>
    <row r="31" spans="3:7" s="83" customFormat="1" ht="15" customHeight="1" x14ac:dyDescent="0.2">
      <c r="C31" s="99"/>
      <c r="D31" s="99"/>
      <c r="E31" s="99"/>
      <c r="F31" s="99"/>
      <c r="G31" s="99"/>
    </row>
    <row r="32" spans="3:7" s="83" customFormat="1" ht="15" customHeight="1" x14ac:dyDescent="0.2">
      <c r="C32" s="99"/>
      <c r="D32" s="99"/>
      <c r="E32" s="99"/>
      <c r="F32" s="99"/>
      <c r="G32" s="99"/>
    </row>
    <row r="33" spans="3:7" s="83" customFormat="1" ht="15" customHeight="1" x14ac:dyDescent="0.2">
      <c r="C33" s="99"/>
      <c r="D33" s="99"/>
      <c r="E33" s="99"/>
      <c r="F33" s="99"/>
      <c r="G33" s="99"/>
    </row>
    <row r="34" spans="3:7" s="83" customFormat="1" ht="15" customHeight="1" x14ac:dyDescent="0.2">
      <c r="C34" s="99"/>
      <c r="D34" s="99"/>
      <c r="E34" s="99"/>
      <c r="F34" s="99"/>
      <c r="G34" s="99"/>
    </row>
    <row r="35" spans="3:7" s="83" customFormat="1" ht="14.25" x14ac:dyDescent="0.2">
      <c r="C35" s="99"/>
      <c r="D35" s="99"/>
      <c r="E35" s="99"/>
      <c r="F35" s="99"/>
      <c r="G35" s="99"/>
    </row>
    <row r="36" spans="3:7" s="83" customFormat="1" ht="14.25" x14ac:dyDescent="0.2">
      <c r="C36" s="99"/>
      <c r="D36" s="99"/>
      <c r="E36" s="99"/>
      <c r="F36" s="99"/>
      <c r="G36" s="99"/>
    </row>
    <row r="37" spans="3:7" s="83" customFormat="1" ht="14.25" x14ac:dyDescent="0.2">
      <c r="C37" s="99"/>
      <c r="D37" s="99"/>
      <c r="E37" s="99"/>
      <c r="F37" s="99"/>
      <c r="G37" s="99"/>
    </row>
    <row r="38" spans="3:7" s="83" customFormat="1" ht="14.25" x14ac:dyDescent="0.2">
      <c r="C38" s="99"/>
      <c r="D38" s="99"/>
      <c r="E38" s="99"/>
      <c r="F38" s="99"/>
      <c r="G38" s="99"/>
    </row>
    <row r="39" spans="3:7" s="83" customFormat="1" ht="14.25" x14ac:dyDescent="0.2">
      <c r="C39" s="99"/>
      <c r="D39" s="99"/>
      <c r="E39" s="99"/>
      <c r="F39" s="99"/>
      <c r="G39" s="99"/>
    </row>
    <row r="40" spans="3:7" s="83" customFormat="1" ht="14.25" x14ac:dyDescent="0.2">
      <c r="C40" s="99"/>
      <c r="D40" s="99"/>
      <c r="E40" s="99"/>
      <c r="F40" s="99"/>
      <c r="G40" s="99"/>
    </row>
    <row r="41" spans="3:7" s="83" customFormat="1" ht="14.25" x14ac:dyDescent="0.2">
      <c r="C41" s="99"/>
      <c r="D41" s="99"/>
      <c r="E41" s="99"/>
      <c r="F41" s="99"/>
      <c r="G41" s="99"/>
    </row>
    <row r="42" spans="3:7" s="83" customFormat="1" ht="14.25" x14ac:dyDescent="0.2">
      <c r="C42" s="99"/>
      <c r="D42" s="99"/>
      <c r="E42" s="99"/>
      <c r="F42" s="99"/>
      <c r="G42" s="99"/>
    </row>
    <row r="43" spans="3:7" s="83" customFormat="1" ht="14.25" x14ac:dyDescent="0.2">
      <c r="C43" s="99"/>
      <c r="D43" s="99"/>
      <c r="E43" s="99"/>
      <c r="F43" s="99"/>
      <c r="G43" s="99"/>
    </row>
    <row r="44" spans="3:7" s="83" customFormat="1" ht="14.25" x14ac:dyDescent="0.2">
      <c r="C44" s="99"/>
      <c r="D44" s="99"/>
      <c r="E44" s="99"/>
      <c r="F44" s="99"/>
      <c r="G44" s="99"/>
    </row>
    <row r="45" spans="3:7" s="83" customFormat="1" ht="14.25" x14ac:dyDescent="0.2">
      <c r="C45" s="99"/>
      <c r="D45" s="99"/>
      <c r="E45" s="99"/>
      <c r="F45" s="99"/>
      <c r="G45" s="99"/>
    </row>
    <row r="46" spans="3:7" s="83" customFormat="1" ht="14.25" x14ac:dyDescent="0.2">
      <c r="C46" s="99"/>
      <c r="D46" s="99"/>
      <c r="E46" s="99"/>
      <c r="F46" s="99"/>
      <c r="G46" s="99"/>
    </row>
    <row r="47" spans="3:7" s="83" customFormat="1" ht="14.25" x14ac:dyDescent="0.2">
      <c r="C47" s="99"/>
      <c r="D47" s="99"/>
      <c r="E47" s="99"/>
      <c r="F47" s="99"/>
      <c r="G47" s="99"/>
    </row>
    <row r="48" spans="3:7" s="83" customFormat="1" ht="14.25" x14ac:dyDescent="0.2">
      <c r="C48" s="99"/>
      <c r="D48" s="99"/>
      <c r="E48" s="99"/>
      <c r="F48" s="99"/>
      <c r="G48" s="99"/>
    </row>
    <row r="49" spans="1:7" s="83" customFormat="1" ht="14.25" x14ac:dyDescent="0.2">
      <c r="C49" s="99"/>
      <c r="D49" s="99"/>
      <c r="E49" s="99"/>
      <c r="F49" s="99"/>
      <c r="G49" s="99"/>
    </row>
    <row r="50" spans="1:7" s="83" customFormat="1" ht="14.25" x14ac:dyDescent="0.2">
      <c r="C50" s="99"/>
      <c r="D50" s="99"/>
      <c r="E50" s="99"/>
      <c r="F50" s="99"/>
      <c r="G50" s="99"/>
    </row>
    <row r="51" spans="1:7" s="83" customFormat="1" ht="14.25" x14ac:dyDescent="0.2">
      <c r="C51" s="99"/>
      <c r="D51" s="99"/>
      <c r="E51" s="99"/>
      <c r="F51" s="99"/>
      <c r="G51" s="99"/>
    </row>
    <row r="52" spans="1:7" s="83" customFormat="1" ht="14.25" x14ac:dyDescent="0.2">
      <c r="C52" s="99"/>
      <c r="D52" s="99"/>
      <c r="E52" s="99"/>
      <c r="F52" s="99"/>
      <c r="G52" s="99"/>
    </row>
    <row r="53" spans="1:7" s="83" customFormat="1" ht="14.25" x14ac:dyDescent="0.2">
      <c r="C53" s="99"/>
      <c r="D53" s="99"/>
      <c r="E53" s="99"/>
      <c r="F53" s="99"/>
      <c r="G53" s="99"/>
    </row>
    <row r="54" spans="1:7" s="83" customFormat="1" ht="14.25" x14ac:dyDescent="0.2">
      <c r="C54" s="99"/>
      <c r="D54" s="99"/>
      <c r="E54" s="99"/>
      <c r="F54" s="99"/>
      <c r="G54" s="99"/>
    </row>
    <row r="55" spans="1:7" s="83" customFormat="1" ht="14.25" x14ac:dyDescent="0.2">
      <c r="C55" s="99"/>
      <c r="D55" s="99"/>
      <c r="E55" s="99"/>
      <c r="F55" s="99"/>
      <c r="G55" s="99"/>
    </row>
    <row r="56" spans="1:7" s="83" customFormat="1" ht="14.25" x14ac:dyDescent="0.2">
      <c r="C56" s="99"/>
      <c r="D56" s="99"/>
      <c r="E56" s="99"/>
      <c r="F56" s="99"/>
      <c r="G56" s="99"/>
    </row>
    <row r="57" spans="1:7" s="83" customFormat="1" ht="14.25" x14ac:dyDescent="0.2">
      <c r="C57" s="99"/>
      <c r="D57" s="99"/>
      <c r="E57" s="99"/>
      <c r="F57" s="99"/>
      <c r="G57" s="99"/>
    </row>
    <row r="58" spans="1:7" s="83" customFormat="1" ht="14.25" x14ac:dyDescent="0.2">
      <c r="C58" s="99"/>
      <c r="D58" s="99"/>
      <c r="E58" s="99"/>
      <c r="F58" s="99"/>
      <c r="G58" s="99"/>
    </row>
    <row r="59" spans="1:7" ht="14.25" x14ac:dyDescent="0.2">
      <c r="A59" s="83"/>
      <c r="B59" s="83"/>
    </row>
    <row r="60" spans="1:7" ht="14.25" x14ac:dyDescent="0.2">
      <c r="A60" s="83"/>
      <c r="B60" s="83"/>
    </row>
    <row r="61" spans="1:7" ht="14.25" x14ac:dyDescent="0.2">
      <c r="A61" s="83"/>
      <c r="B61" s="83"/>
    </row>
    <row r="62" spans="1:7" ht="14.25" x14ac:dyDescent="0.2">
      <c r="A62" s="83"/>
      <c r="B62" s="83"/>
    </row>
    <row r="63" spans="1:7" ht="14.25" x14ac:dyDescent="0.2">
      <c r="A63" s="83"/>
      <c r="B63" s="83"/>
    </row>
    <row r="64" spans="1:7" ht="14.25" x14ac:dyDescent="0.2">
      <c r="A64" s="83"/>
      <c r="B64" s="83"/>
    </row>
    <row r="65" spans="1:2" ht="14.25" x14ac:dyDescent="0.2">
      <c r="A65" s="83"/>
      <c r="B65" s="83"/>
    </row>
    <row r="66" spans="1:2" ht="14.25" x14ac:dyDescent="0.2">
      <c r="A66" s="83"/>
      <c r="B66" s="83"/>
    </row>
    <row r="67" spans="1:2" ht="14.25" x14ac:dyDescent="0.2">
      <c r="A67" s="83"/>
      <c r="B67" s="83"/>
    </row>
    <row r="68" spans="1:2" ht="14.25" x14ac:dyDescent="0.2">
      <c r="A68" s="83"/>
      <c r="B68" s="83"/>
    </row>
    <row r="69" spans="1:2" ht="14.25" x14ac:dyDescent="0.2">
      <c r="A69" s="83"/>
      <c r="B69" s="83"/>
    </row>
    <row r="70" spans="1:2" ht="14.25" x14ac:dyDescent="0.2">
      <c r="A70" s="83"/>
      <c r="B70" s="83"/>
    </row>
    <row r="71" spans="1:2" ht="14.25" x14ac:dyDescent="0.2">
      <c r="A71" s="83"/>
      <c r="B71" s="83"/>
    </row>
    <row r="72" spans="1:2" ht="14.25" x14ac:dyDescent="0.2">
      <c r="A72" s="83"/>
      <c r="B72" s="83"/>
    </row>
    <row r="73" spans="1:2" ht="14.25" x14ac:dyDescent="0.2">
      <c r="A73" s="83"/>
      <c r="B73" s="83"/>
    </row>
    <row r="74" spans="1:2" ht="14.25" x14ac:dyDescent="0.2">
      <c r="A74" s="83"/>
      <c r="B74" s="83"/>
    </row>
    <row r="75" spans="1:2" ht="14.25" x14ac:dyDescent="0.2">
      <c r="A75" s="83"/>
      <c r="B75" s="83"/>
    </row>
    <row r="76" spans="1:2" ht="14.25" x14ac:dyDescent="0.2">
      <c r="A76" s="83"/>
      <c r="B76" s="83"/>
    </row>
    <row r="77" spans="1:2" ht="14.25" x14ac:dyDescent="0.2">
      <c r="A77" s="83"/>
      <c r="B77" s="83"/>
    </row>
    <row r="78" spans="1:2" ht="14.25" x14ac:dyDescent="0.2">
      <c r="A78" s="83"/>
      <c r="B78" s="83"/>
    </row>
    <row r="79" spans="1:2" ht="14.25" x14ac:dyDescent="0.2">
      <c r="A79" s="83"/>
      <c r="B79" s="83"/>
    </row>
    <row r="80" spans="1:2" ht="14.25" x14ac:dyDescent="0.2">
      <c r="A80" s="83"/>
      <c r="B80" s="83"/>
    </row>
    <row r="81" spans="1:2" ht="14.25" x14ac:dyDescent="0.2">
      <c r="A81" s="83"/>
      <c r="B81" s="83"/>
    </row>
    <row r="82" spans="1:2" ht="14.25" x14ac:dyDescent="0.2">
      <c r="A82" s="83"/>
      <c r="B82" s="83"/>
    </row>
    <row r="83" spans="1:2" ht="14.25" x14ac:dyDescent="0.2">
      <c r="A83" s="83"/>
      <c r="B83" s="83"/>
    </row>
    <row r="84" spans="1:2" ht="14.25" x14ac:dyDescent="0.2">
      <c r="A84" s="83"/>
      <c r="B84" s="83"/>
    </row>
    <row r="85" spans="1:2" ht="14.25" x14ac:dyDescent="0.2">
      <c r="A85" s="83"/>
      <c r="B85" s="83"/>
    </row>
    <row r="86" spans="1:2" ht="14.25" x14ac:dyDescent="0.2">
      <c r="A86" s="83"/>
      <c r="B86" s="83"/>
    </row>
    <row r="87" spans="1:2" ht="14.25" x14ac:dyDescent="0.2">
      <c r="A87" s="83"/>
      <c r="B87" s="83"/>
    </row>
    <row r="88" spans="1:2" ht="14.25" x14ac:dyDescent="0.2">
      <c r="A88" s="83"/>
      <c r="B88" s="83"/>
    </row>
    <row r="89" spans="1:2" ht="14.25" x14ac:dyDescent="0.2">
      <c r="A89" s="83"/>
      <c r="B89" s="83"/>
    </row>
    <row r="90" spans="1:2" ht="14.25" x14ac:dyDescent="0.2">
      <c r="A90" s="83"/>
      <c r="B90" s="83"/>
    </row>
    <row r="91" spans="1:2" ht="14.25" x14ac:dyDescent="0.2">
      <c r="A91" s="83"/>
      <c r="B91" s="83"/>
    </row>
    <row r="92" spans="1:2" ht="14.25" x14ac:dyDescent="0.2">
      <c r="A92" s="83"/>
      <c r="B92" s="83"/>
    </row>
    <row r="93" spans="1:2" ht="14.25" x14ac:dyDescent="0.2">
      <c r="A93" s="83"/>
      <c r="B93" s="83"/>
    </row>
    <row r="94" spans="1:2" ht="14.25" x14ac:dyDescent="0.2">
      <c r="A94" s="83"/>
      <c r="B94" s="83"/>
    </row>
    <row r="95" spans="1:2" ht="14.25" x14ac:dyDescent="0.2">
      <c r="A95" s="83"/>
      <c r="B95" s="83"/>
    </row>
    <row r="96" spans="1:2" ht="14.25" x14ac:dyDescent="0.2">
      <c r="A96" s="83"/>
      <c r="B96" s="83"/>
    </row>
    <row r="97" spans="1:2" ht="14.25" x14ac:dyDescent="0.2">
      <c r="A97" s="83"/>
      <c r="B97" s="83"/>
    </row>
    <row r="98" spans="1:2" ht="14.25" x14ac:dyDescent="0.2">
      <c r="A98" s="83"/>
      <c r="B98" s="83"/>
    </row>
    <row r="99" spans="1:2" ht="14.25" x14ac:dyDescent="0.2">
      <c r="A99" s="83"/>
      <c r="B99" s="83"/>
    </row>
    <row r="100" spans="1:2" ht="14.25" x14ac:dyDescent="0.2">
      <c r="A100" s="83"/>
      <c r="B100" s="83"/>
    </row>
    <row r="101" spans="1:2" ht="14.25" x14ac:dyDescent="0.2">
      <c r="A101" s="83"/>
      <c r="B101" s="83"/>
    </row>
    <row r="102" spans="1:2" ht="14.25" x14ac:dyDescent="0.2">
      <c r="A102" s="83"/>
      <c r="B102" s="83"/>
    </row>
    <row r="103" spans="1:2" ht="14.25" x14ac:dyDescent="0.2">
      <c r="A103" s="83"/>
      <c r="B103" s="83"/>
    </row>
    <row r="104" spans="1:2" ht="14.25" x14ac:dyDescent="0.2">
      <c r="A104" s="83"/>
      <c r="B104" s="83"/>
    </row>
    <row r="105" spans="1:2" ht="14.25" x14ac:dyDescent="0.2">
      <c r="A105" s="83"/>
      <c r="B105" s="83"/>
    </row>
    <row r="106" spans="1:2" ht="14.25" x14ac:dyDescent="0.2">
      <c r="A106" s="83"/>
      <c r="B106" s="83"/>
    </row>
    <row r="107" spans="1:2" ht="14.25" x14ac:dyDescent="0.2">
      <c r="A107" s="83"/>
      <c r="B107" s="83"/>
    </row>
    <row r="108" spans="1:2" ht="14.25" x14ac:dyDescent="0.2">
      <c r="A108" s="83"/>
      <c r="B108" s="83"/>
    </row>
    <row r="109" spans="1:2" ht="14.25" x14ac:dyDescent="0.2">
      <c r="A109" s="83"/>
      <c r="B109" s="83"/>
    </row>
    <row r="110" spans="1:2" ht="14.25" x14ac:dyDescent="0.2">
      <c r="A110" s="83"/>
      <c r="B110" s="83"/>
    </row>
    <row r="111" spans="1:2" ht="14.25" x14ac:dyDescent="0.2">
      <c r="A111" s="83"/>
      <c r="B111" s="83"/>
    </row>
    <row r="112" spans="1:2" ht="14.25" x14ac:dyDescent="0.2">
      <c r="A112" s="83"/>
      <c r="B112" s="83"/>
    </row>
    <row r="113" spans="1:2" ht="14.25" x14ac:dyDescent="0.2">
      <c r="A113" s="83"/>
      <c r="B113" s="83"/>
    </row>
    <row r="114" spans="1:2" ht="14.25" x14ac:dyDescent="0.2">
      <c r="A114" s="83"/>
      <c r="B114" s="83"/>
    </row>
    <row r="115" spans="1:2" ht="14.25" x14ac:dyDescent="0.2">
      <c r="A115" s="83"/>
      <c r="B115" s="83"/>
    </row>
    <row r="116" spans="1:2" ht="14.25" x14ac:dyDescent="0.2">
      <c r="A116" s="83"/>
      <c r="B116" s="83"/>
    </row>
    <row r="117" spans="1:2" ht="14.25" x14ac:dyDescent="0.2">
      <c r="A117" s="83"/>
      <c r="B117" s="83"/>
    </row>
    <row r="118" spans="1:2" ht="14.25" x14ac:dyDescent="0.2">
      <c r="A118" s="83"/>
      <c r="B118" s="83"/>
    </row>
    <row r="119" spans="1:2" ht="14.25" x14ac:dyDescent="0.2">
      <c r="A119" s="83"/>
      <c r="B119" s="83"/>
    </row>
    <row r="120" spans="1:2" ht="14.25" x14ac:dyDescent="0.2">
      <c r="A120" s="83"/>
      <c r="B120" s="83"/>
    </row>
    <row r="121" spans="1:2" ht="14.25" x14ac:dyDescent="0.2">
      <c r="A121" s="83"/>
      <c r="B121" s="83"/>
    </row>
    <row r="122" spans="1:2" ht="14.25" x14ac:dyDescent="0.2">
      <c r="A122" s="83"/>
      <c r="B122" s="83"/>
    </row>
    <row r="123" spans="1:2" ht="14.25" x14ac:dyDescent="0.2">
      <c r="A123" s="83"/>
      <c r="B123" s="83"/>
    </row>
    <row r="124" spans="1:2" ht="14.25" x14ac:dyDescent="0.2">
      <c r="A124" s="83"/>
      <c r="B124" s="83"/>
    </row>
    <row r="125" spans="1:2" ht="14.25" x14ac:dyDescent="0.2">
      <c r="A125" s="83"/>
      <c r="B125" s="83"/>
    </row>
    <row r="126" spans="1:2" ht="14.25" x14ac:dyDescent="0.2">
      <c r="A126" s="83"/>
      <c r="B126" s="83"/>
    </row>
    <row r="127" spans="1:2" ht="14.25" x14ac:dyDescent="0.2">
      <c r="A127" s="83"/>
      <c r="B127" s="83"/>
    </row>
    <row r="128" spans="1:2" ht="14.25" x14ac:dyDescent="0.2">
      <c r="A128" s="83"/>
      <c r="B128" s="83"/>
    </row>
    <row r="129" spans="1:2" ht="14.25" x14ac:dyDescent="0.2">
      <c r="A129" s="83"/>
      <c r="B129" s="83"/>
    </row>
    <row r="130" spans="1:2" ht="14.25" x14ac:dyDescent="0.2">
      <c r="A130" s="83"/>
      <c r="B130" s="83"/>
    </row>
    <row r="131" spans="1:2" ht="14.25" x14ac:dyDescent="0.2">
      <c r="A131" s="83"/>
      <c r="B131" s="83"/>
    </row>
    <row r="132" spans="1:2" ht="14.25" x14ac:dyDescent="0.2">
      <c r="A132" s="83"/>
      <c r="B132" s="83"/>
    </row>
    <row r="133" spans="1:2" ht="14.25" x14ac:dyDescent="0.2">
      <c r="A133" s="83"/>
      <c r="B133" s="83"/>
    </row>
    <row r="134" spans="1:2" ht="14.25" x14ac:dyDescent="0.2">
      <c r="A134" s="83"/>
      <c r="B134" s="83"/>
    </row>
    <row r="135" spans="1:2" ht="14.25" x14ac:dyDescent="0.2">
      <c r="A135" s="83"/>
      <c r="B135" s="83"/>
    </row>
    <row r="136" spans="1:2" ht="14.25" x14ac:dyDescent="0.2">
      <c r="A136" s="83"/>
      <c r="B136" s="83"/>
    </row>
    <row r="137" spans="1:2" ht="14.25" x14ac:dyDescent="0.2">
      <c r="A137" s="83"/>
      <c r="B137" s="83"/>
    </row>
    <row r="138" spans="1:2" ht="14.25" x14ac:dyDescent="0.2">
      <c r="A138" s="83"/>
      <c r="B138" s="83"/>
    </row>
    <row r="139" spans="1:2" ht="14.25" x14ac:dyDescent="0.2">
      <c r="A139" s="83"/>
      <c r="B139" s="83"/>
    </row>
    <row r="140" spans="1:2" ht="14.25" x14ac:dyDescent="0.2">
      <c r="A140" s="83"/>
      <c r="B140" s="83"/>
    </row>
    <row r="141" spans="1:2" ht="14.25" x14ac:dyDescent="0.2">
      <c r="A141" s="83"/>
      <c r="B141" s="83"/>
    </row>
    <row r="142" spans="1:2" ht="14.25" x14ac:dyDescent="0.2">
      <c r="A142" s="83"/>
      <c r="B142" s="83"/>
    </row>
    <row r="143" spans="1:2" ht="14.25" x14ac:dyDescent="0.2">
      <c r="A143" s="83"/>
      <c r="B143" s="83"/>
    </row>
    <row r="144" spans="1:2" ht="14.25" x14ac:dyDescent="0.2">
      <c r="A144" s="83"/>
      <c r="B144" s="83"/>
    </row>
    <row r="145" spans="1:2" ht="14.25" x14ac:dyDescent="0.2">
      <c r="A145" s="83"/>
      <c r="B145" s="83"/>
    </row>
    <row r="146" spans="1:2" ht="14.25" x14ac:dyDescent="0.2">
      <c r="A146" s="83"/>
      <c r="B146" s="83"/>
    </row>
    <row r="147" spans="1:2" ht="14.25" x14ac:dyDescent="0.2">
      <c r="A147" s="83"/>
      <c r="B147" s="83"/>
    </row>
    <row r="148" spans="1:2" ht="14.25" x14ac:dyDescent="0.2">
      <c r="A148" s="83"/>
      <c r="B148" s="83"/>
    </row>
    <row r="149" spans="1:2" ht="14.25" x14ac:dyDescent="0.2">
      <c r="A149" s="83"/>
      <c r="B149" s="83"/>
    </row>
    <row r="150" spans="1:2" ht="14.25" x14ac:dyDescent="0.2">
      <c r="A150" s="83"/>
      <c r="B150" s="83"/>
    </row>
    <row r="151" spans="1:2" ht="14.25" x14ac:dyDescent="0.2">
      <c r="A151" s="83"/>
      <c r="B151" s="83"/>
    </row>
    <row r="152" spans="1:2" ht="14.25" x14ac:dyDescent="0.2">
      <c r="A152" s="83"/>
      <c r="B152" s="83"/>
    </row>
    <row r="153" spans="1:2" ht="14.25" x14ac:dyDescent="0.2">
      <c r="A153" s="83"/>
      <c r="B153" s="83"/>
    </row>
    <row r="154" spans="1:2" ht="14.25" x14ac:dyDescent="0.2">
      <c r="A154" s="83"/>
      <c r="B154" s="83"/>
    </row>
    <row r="155" spans="1:2" ht="14.25" x14ac:dyDescent="0.2">
      <c r="A155" s="83"/>
      <c r="B155" s="83"/>
    </row>
    <row r="156" spans="1:2" ht="14.25" x14ac:dyDescent="0.2">
      <c r="A156" s="83"/>
      <c r="B156" s="83"/>
    </row>
    <row r="157" spans="1:2" ht="14.25" x14ac:dyDescent="0.2">
      <c r="A157" s="83"/>
      <c r="B157" s="83"/>
    </row>
    <row r="158" spans="1:2" ht="14.25" x14ac:dyDescent="0.2">
      <c r="A158" s="83"/>
      <c r="B158" s="83"/>
    </row>
    <row r="159" spans="1:2" ht="14.25" x14ac:dyDescent="0.2">
      <c r="A159" s="83"/>
      <c r="B159" s="83"/>
    </row>
    <row r="160" spans="1:2" ht="14.25" x14ac:dyDescent="0.2">
      <c r="A160" s="83"/>
      <c r="B160" s="83"/>
    </row>
    <row r="161" spans="1:2" ht="14.25" x14ac:dyDescent="0.2">
      <c r="A161" s="83"/>
      <c r="B161" s="83"/>
    </row>
    <row r="162" spans="1:2" ht="14.25" x14ac:dyDescent="0.2">
      <c r="A162" s="83"/>
      <c r="B162" s="83"/>
    </row>
    <row r="163" spans="1:2" ht="14.25" x14ac:dyDescent="0.2">
      <c r="A163" s="83"/>
      <c r="B163" s="83"/>
    </row>
    <row r="164" spans="1:2" ht="14.25" x14ac:dyDescent="0.2">
      <c r="A164" s="83"/>
      <c r="B164" s="83"/>
    </row>
    <row r="165" spans="1:2" ht="14.25" x14ac:dyDescent="0.2">
      <c r="A165" s="83"/>
      <c r="B165" s="83"/>
    </row>
    <row r="166" spans="1:2" ht="14.25" x14ac:dyDescent="0.2">
      <c r="A166" s="83"/>
      <c r="B166" s="83"/>
    </row>
    <row r="167" spans="1:2" ht="14.25" x14ac:dyDescent="0.2">
      <c r="A167" s="83"/>
      <c r="B167" s="83"/>
    </row>
    <row r="168" spans="1:2" ht="14.25" x14ac:dyDescent="0.2">
      <c r="A168" s="83"/>
      <c r="B168" s="83"/>
    </row>
    <row r="169" spans="1:2" ht="14.25" x14ac:dyDescent="0.2">
      <c r="A169" s="83"/>
      <c r="B169" s="83"/>
    </row>
    <row r="170" spans="1:2" ht="14.25" x14ac:dyDescent="0.2">
      <c r="A170" s="83"/>
      <c r="B170" s="83"/>
    </row>
    <row r="171" spans="1:2" ht="14.25" x14ac:dyDescent="0.2">
      <c r="A171" s="83"/>
      <c r="B171" s="83"/>
    </row>
    <row r="172" spans="1:2" ht="14.25" x14ac:dyDescent="0.2">
      <c r="A172" s="83"/>
      <c r="B172" s="83"/>
    </row>
    <row r="173" spans="1:2" ht="14.25" x14ac:dyDescent="0.2">
      <c r="A173" s="83"/>
      <c r="B173" s="83"/>
    </row>
    <row r="174" spans="1:2" ht="14.25" x14ac:dyDescent="0.2">
      <c r="A174" s="83"/>
      <c r="B174" s="83"/>
    </row>
    <row r="175" spans="1:2" ht="14.25" x14ac:dyDescent="0.2">
      <c r="A175" s="83"/>
      <c r="B175" s="83"/>
    </row>
    <row r="176" spans="1:2" ht="14.25" x14ac:dyDescent="0.2">
      <c r="A176" s="83"/>
      <c r="B176" s="83"/>
    </row>
    <row r="177" spans="1:2" ht="14.25" x14ac:dyDescent="0.2">
      <c r="A177" s="83"/>
      <c r="B177" s="83"/>
    </row>
    <row r="178" spans="1:2" ht="14.25" x14ac:dyDescent="0.2">
      <c r="A178" s="83"/>
      <c r="B178" s="83"/>
    </row>
    <row r="179" spans="1:2" ht="14.25" x14ac:dyDescent="0.2">
      <c r="A179" s="83"/>
      <c r="B179" s="83"/>
    </row>
    <row r="180" spans="1:2" ht="14.25" x14ac:dyDescent="0.2">
      <c r="A180" s="83"/>
      <c r="B180" s="83"/>
    </row>
    <row r="181" spans="1:2" ht="14.25" x14ac:dyDescent="0.2">
      <c r="A181" s="100"/>
      <c r="B181" s="83"/>
    </row>
    <row r="182" spans="1:2" ht="14.25" x14ac:dyDescent="0.2">
      <c r="A182" s="100"/>
      <c r="B182" s="83"/>
    </row>
    <row r="183" spans="1:2" ht="14.25" x14ac:dyDescent="0.2">
      <c r="A183" s="100"/>
      <c r="B183" s="83"/>
    </row>
    <row r="184" spans="1:2" ht="14.25" x14ac:dyDescent="0.2">
      <c r="A184" s="100"/>
      <c r="B184" s="83"/>
    </row>
    <row r="185" spans="1:2" ht="14.25" x14ac:dyDescent="0.2">
      <c r="A185" s="100"/>
      <c r="B185" s="83"/>
    </row>
    <row r="186" spans="1:2" ht="14.25" x14ac:dyDescent="0.2">
      <c r="A186" s="100"/>
      <c r="B186" s="83"/>
    </row>
    <row r="187" spans="1:2" ht="14.25" x14ac:dyDescent="0.2">
      <c r="A187" s="100"/>
      <c r="B187" s="83"/>
    </row>
    <row r="188" spans="1:2" ht="14.25" x14ac:dyDescent="0.2">
      <c r="A188" s="100"/>
      <c r="B188" s="83"/>
    </row>
    <row r="189" spans="1:2" ht="14.25" x14ac:dyDescent="0.2">
      <c r="A189" s="100"/>
      <c r="B189" s="83"/>
    </row>
    <row r="190" spans="1:2" ht="14.25" x14ac:dyDescent="0.2">
      <c r="A190" s="100"/>
      <c r="B190" s="83"/>
    </row>
    <row r="191" spans="1:2" ht="14.25" x14ac:dyDescent="0.2">
      <c r="A191" s="100"/>
      <c r="B191" s="83"/>
    </row>
    <row r="192" spans="1:2" ht="14.25" x14ac:dyDescent="0.2">
      <c r="A192" s="100"/>
      <c r="B192" s="83"/>
    </row>
    <row r="193" spans="1:2" ht="14.25" x14ac:dyDescent="0.2">
      <c r="A193" s="100"/>
      <c r="B193" s="83"/>
    </row>
    <row r="194" spans="1:2" ht="14.25" x14ac:dyDescent="0.2">
      <c r="A194" s="100"/>
      <c r="B194" s="83"/>
    </row>
    <row r="195" spans="1:2" ht="14.25" x14ac:dyDescent="0.2">
      <c r="A195" s="100"/>
      <c r="B195" s="83"/>
    </row>
    <row r="196" spans="1:2" ht="14.25" x14ac:dyDescent="0.2">
      <c r="A196" s="100"/>
      <c r="B196" s="83"/>
    </row>
    <row r="197" spans="1:2" ht="14.25" x14ac:dyDescent="0.2">
      <c r="A197" s="100"/>
      <c r="B197" s="83"/>
    </row>
    <row r="198" spans="1:2" ht="14.25" x14ac:dyDescent="0.2">
      <c r="A198" s="100"/>
      <c r="B198" s="83"/>
    </row>
    <row r="199" spans="1:2" ht="14.25" x14ac:dyDescent="0.2">
      <c r="A199" s="100"/>
      <c r="B199" s="83"/>
    </row>
    <row r="200" spans="1:2" ht="14.25" x14ac:dyDescent="0.2">
      <c r="A200" s="100"/>
      <c r="B200" s="83"/>
    </row>
    <row r="201" spans="1:2" ht="14.25" x14ac:dyDescent="0.2">
      <c r="A201" s="100"/>
      <c r="B201" s="83"/>
    </row>
    <row r="202" spans="1:2" ht="14.25" x14ac:dyDescent="0.2">
      <c r="A202" s="100"/>
      <c r="B202" s="83"/>
    </row>
    <row r="203" spans="1:2" ht="14.25" x14ac:dyDescent="0.2">
      <c r="A203" s="100"/>
      <c r="B203" s="83"/>
    </row>
    <row r="204" spans="1:2" ht="14.25" x14ac:dyDescent="0.2">
      <c r="A204" s="100"/>
      <c r="B204" s="83"/>
    </row>
    <row r="205" spans="1:2" ht="14.25" x14ac:dyDescent="0.2">
      <c r="A205" s="100"/>
      <c r="B205" s="83"/>
    </row>
    <row r="206" spans="1:2" ht="14.25" x14ac:dyDescent="0.2">
      <c r="A206" s="100"/>
      <c r="B206" s="83"/>
    </row>
    <row r="207" spans="1:2" ht="14.25" x14ac:dyDescent="0.2">
      <c r="A207" s="100"/>
      <c r="B207" s="83"/>
    </row>
    <row r="208" spans="1:2" ht="14.25" x14ac:dyDescent="0.2">
      <c r="A208" s="100"/>
      <c r="B208" s="83"/>
    </row>
    <row r="209" spans="1:2" ht="14.25" x14ac:dyDescent="0.2">
      <c r="A209" s="100"/>
      <c r="B209" s="83"/>
    </row>
    <row r="210" spans="1:2" ht="14.25" x14ac:dyDescent="0.2">
      <c r="A210" s="100"/>
      <c r="B210" s="83"/>
    </row>
    <row r="211" spans="1:2" ht="14.25" x14ac:dyDescent="0.2">
      <c r="A211" s="100"/>
      <c r="B211" s="83"/>
    </row>
    <row r="212" spans="1:2" ht="14.25" x14ac:dyDescent="0.2">
      <c r="A212" s="100"/>
      <c r="B212" s="83"/>
    </row>
    <row r="213" spans="1:2" ht="14.25" x14ac:dyDescent="0.2">
      <c r="A213" s="100"/>
      <c r="B213" s="83"/>
    </row>
    <row r="214" spans="1:2" ht="14.25" x14ac:dyDescent="0.2">
      <c r="A214" s="100"/>
      <c r="B214" s="83"/>
    </row>
    <row r="215" spans="1:2" ht="14.25" x14ac:dyDescent="0.2">
      <c r="A215" s="100"/>
      <c r="B215" s="83"/>
    </row>
    <row r="216" spans="1:2" ht="14.25" x14ac:dyDescent="0.2">
      <c r="A216" s="100"/>
      <c r="B216" s="83"/>
    </row>
    <row r="217" spans="1:2" ht="14.25" x14ac:dyDescent="0.2">
      <c r="A217" s="100"/>
      <c r="B217" s="83"/>
    </row>
    <row r="218" spans="1:2" ht="14.25" x14ac:dyDescent="0.2">
      <c r="A218" s="100"/>
      <c r="B218" s="83"/>
    </row>
    <row r="219" spans="1:2" ht="14.25" x14ac:dyDescent="0.2">
      <c r="A219" s="100"/>
      <c r="B219" s="83"/>
    </row>
    <row r="220" spans="1:2" ht="14.25" x14ac:dyDescent="0.2">
      <c r="A220" s="100"/>
      <c r="B220" s="83"/>
    </row>
    <row r="221" spans="1:2" ht="14.25" x14ac:dyDescent="0.2">
      <c r="A221" s="100"/>
      <c r="B221" s="83"/>
    </row>
    <row r="222" spans="1:2" ht="14.25" x14ac:dyDescent="0.2">
      <c r="A222" s="100"/>
      <c r="B222" s="83"/>
    </row>
    <row r="223" spans="1:2" ht="14.25" x14ac:dyDescent="0.2">
      <c r="A223" s="100"/>
      <c r="B223" s="83"/>
    </row>
    <row r="224" spans="1:2" ht="14.25" x14ac:dyDescent="0.2">
      <c r="A224" s="100"/>
      <c r="B224" s="83"/>
    </row>
    <row r="225" spans="1:2" ht="14.25" x14ac:dyDescent="0.2">
      <c r="A225" s="100"/>
      <c r="B225" s="83"/>
    </row>
    <row r="226" spans="1:2" ht="14.25" x14ac:dyDescent="0.2">
      <c r="A226" s="100"/>
      <c r="B226" s="83"/>
    </row>
    <row r="227" spans="1:2" ht="14.25" x14ac:dyDescent="0.2">
      <c r="A227" s="100"/>
      <c r="B227" s="83"/>
    </row>
    <row r="228" spans="1:2" ht="14.25" x14ac:dyDescent="0.2">
      <c r="A228" s="100"/>
      <c r="B228" s="83"/>
    </row>
    <row r="229" spans="1:2" ht="14.25" x14ac:dyDescent="0.2">
      <c r="A229" s="100"/>
      <c r="B229" s="83"/>
    </row>
    <row r="230" spans="1:2" ht="14.25" x14ac:dyDescent="0.2">
      <c r="A230" s="100"/>
      <c r="B230" s="83"/>
    </row>
    <row r="231" spans="1:2" ht="14.25" x14ac:dyDescent="0.2">
      <c r="A231" s="100"/>
      <c r="B231" s="83"/>
    </row>
    <row r="232" spans="1:2" ht="14.25" x14ac:dyDescent="0.2">
      <c r="A232" s="100"/>
      <c r="B232" s="83"/>
    </row>
    <row r="233" spans="1:2" ht="14.25" x14ac:dyDescent="0.2">
      <c r="A233" s="100"/>
      <c r="B233" s="83"/>
    </row>
    <row r="234" spans="1:2" ht="14.25" x14ac:dyDescent="0.2">
      <c r="A234" s="100"/>
      <c r="B234" s="83"/>
    </row>
    <row r="235" spans="1:2" ht="14.25" x14ac:dyDescent="0.2">
      <c r="A235" s="100"/>
      <c r="B235" s="83"/>
    </row>
    <row r="236" spans="1:2" ht="14.25" x14ac:dyDescent="0.2">
      <c r="A236" s="100"/>
      <c r="B236" s="83"/>
    </row>
    <row r="237" spans="1:2" ht="14.25" x14ac:dyDescent="0.2">
      <c r="A237" s="100"/>
      <c r="B237" s="83"/>
    </row>
    <row r="238" spans="1:2" ht="14.25" x14ac:dyDescent="0.2">
      <c r="A238" s="100"/>
      <c r="B238" s="83"/>
    </row>
    <row r="239" spans="1:2" ht="14.25" x14ac:dyDescent="0.2">
      <c r="A239" s="100"/>
      <c r="B239" s="83"/>
    </row>
    <row r="240" spans="1:2" ht="14.25" x14ac:dyDescent="0.2">
      <c r="A240" s="100"/>
      <c r="B240" s="83"/>
    </row>
    <row r="241" spans="1:2" ht="14.25" x14ac:dyDescent="0.2">
      <c r="A241" s="100"/>
      <c r="B241" s="83"/>
    </row>
    <row r="242" spans="1:2" ht="14.25" x14ac:dyDescent="0.2">
      <c r="A242" s="100"/>
      <c r="B242" s="83"/>
    </row>
    <row r="243" spans="1:2" ht="14.25" x14ac:dyDescent="0.2">
      <c r="A243" s="100"/>
      <c r="B243" s="83"/>
    </row>
    <row r="244" spans="1:2" ht="14.25" x14ac:dyDescent="0.2">
      <c r="A244" s="100"/>
      <c r="B244" s="83"/>
    </row>
    <row r="245" spans="1:2" ht="14.25" x14ac:dyDescent="0.2">
      <c r="A245" s="100"/>
      <c r="B245" s="83"/>
    </row>
    <row r="246" spans="1:2" ht="14.25" x14ac:dyDescent="0.2">
      <c r="A246" s="100"/>
      <c r="B246" s="83"/>
    </row>
    <row r="247" spans="1:2" ht="14.25" x14ac:dyDescent="0.2">
      <c r="A247" s="100"/>
      <c r="B247" s="83"/>
    </row>
    <row r="248" spans="1:2" ht="14.25" x14ac:dyDescent="0.2">
      <c r="A248" s="100"/>
      <c r="B248" s="83"/>
    </row>
    <row r="249" spans="1:2" ht="14.25" x14ac:dyDescent="0.2">
      <c r="A249" s="100"/>
      <c r="B249" s="83"/>
    </row>
    <row r="250" spans="1:2" ht="14.25" x14ac:dyDescent="0.2">
      <c r="A250" s="100"/>
      <c r="B250" s="83"/>
    </row>
    <row r="251" spans="1:2" ht="14.25" x14ac:dyDescent="0.2">
      <c r="A251" s="100"/>
      <c r="B251" s="83"/>
    </row>
    <row r="252" spans="1:2" ht="14.25" x14ac:dyDescent="0.2">
      <c r="A252" s="100"/>
      <c r="B252" s="83"/>
    </row>
    <row r="253" spans="1:2" ht="14.25" x14ac:dyDescent="0.2">
      <c r="A253" s="100"/>
      <c r="B253" s="83"/>
    </row>
    <row r="254" spans="1:2" ht="14.25" x14ac:dyDescent="0.2">
      <c r="A254" s="100"/>
      <c r="B254" s="83"/>
    </row>
    <row r="255" spans="1:2" ht="14.25" x14ac:dyDescent="0.2">
      <c r="A255" s="100"/>
      <c r="B255" s="83"/>
    </row>
    <row r="256" spans="1:2" ht="14.25" x14ac:dyDescent="0.2">
      <c r="A256" s="100"/>
      <c r="B256" s="83"/>
    </row>
    <row r="257" spans="1:2" ht="14.25" x14ac:dyDescent="0.2">
      <c r="A257" s="100"/>
      <c r="B257" s="83"/>
    </row>
    <row r="258" spans="1:2" ht="14.25" x14ac:dyDescent="0.2">
      <c r="A258" s="100"/>
      <c r="B258" s="83"/>
    </row>
    <row r="259" spans="1:2" ht="14.25" x14ac:dyDescent="0.2">
      <c r="A259" s="100"/>
      <c r="B259" s="83"/>
    </row>
    <row r="260" spans="1:2" ht="14.25" x14ac:dyDescent="0.2">
      <c r="A260" s="100"/>
      <c r="B260" s="83"/>
    </row>
    <row r="261" spans="1:2" ht="14.25" x14ac:dyDescent="0.2">
      <c r="A261" s="100"/>
      <c r="B261" s="83"/>
    </row>
    <row r="262" spans="1:2" ht="14.25" x14ac:dyDescent="0.2">
      <c r="A262" s="100"/>
      <c r="B262" s="83"/>
    </row>
    <row r="263" spans="1:2" ht="14.25" x14ac:dyDescent="0.2">
      <c r="A263" s="100"/>
      <c r="B263" s="83"/>
    </row>
    <row r="264" spans="1:2" ht="14.25" x14ac:dyDescent="0.2">
      <c r="A264" s="100"/>
      <c r="B264" s="83"/>
    </row>
    <row r="265" spans="1:2" ht="14.25" x14ac:dyDescent="0.2">
      <c r="A265" s="100"/>
      <c r="B265" s="83"/>
    </row>
    <row r="266" spans="1:2" ht="14.25" x14ac:dyDescent="0.2">
      <c r="A266" s="100"/>
      <c r="B266" s="83"/>
    </row>
    <row r="267" spans="1:2" ht="14.25" x14ac:dyDescent="0.2">
      <c r="A267" s="100"/>
      <c r="B267" s="83"/>
    </row>
    <row r="268" spans="1:2" ht="14.25" x14ac:dyDescent="0.2">
      <c r="A268" s="100"/>
      <c r="B268" s="83"/>
    </row>
    <row r="269" spans="1:2" ht="14.25" x14ac:dyDescent="0.2">
      <c r="A269" s="100"/>
      <c r="B269" s="83"/>
    </row>
    <row r="270" spans="1:2" ht="14.25" x14ac:dyDescent="0.2">
      <c r="A270" s="100"/>
      <c r="B270" s="83"/>
    </row>
    <row r="271" spans="1:2" ht="14.25" x14ac:dyDescent="0.2">
      <c r="A271" s="100"/>
      <c r="B271" s="83"/>
    </row>
    <row r="272" spans="1:2" ht="14.25" x14ac:dyDescent="0.2">
      <c r="A272" s="100"/>
      <c r="B272" s="83"/>
    </row>
    <row r="273" spans="1:2" ht="14.25" x14ac:dyDescent="0.2">
      <c r="A273" s="100"/>
      <c r="B273" s="83"/>
    </row>
    <row r="274" spans="1:2" ht="14.25" x14ac:dyDescent="0.2">
      <c r="A274" s="100"/>
      <c r="B274" s="83"/>
    </row>
    <row r="275" spans="1:2" ht="14.25" x14ac:dyDescent="0.2">
      <c r="A275" s="100"/>
      <c r="B275" s="83"/>
    </row>
    <row r="276" spans="1:2" ht="14.25" x14ac:dyDescent="0.2">
      <c r="A276" s="100"/>
      <c r="B276" s="83"/>
    </row>
    <row r="277" spans="1:2" ht="14.25" x14ac:dyDescent="0.2">
      <c r="A277" s="100"/>
      <c r="B277" s="83"/>
    </row>
    <row r="278" spans="1:2" ht="14.25" x14ac:dyDescent="0.2">
      <c r="A278" s="100"/>
      <c r="B278" s="83"/>
    </row>
    <row r="279" spans="1:2" ht="14.25" x14ac:dyDescent="0.2">
      <c r="A279" s="100"/>
      <c r="B279" s="83"/>
    </row>
    <row r="280" spans="1:2" ht="14.25" x14ac:dyDescent="0.2">
      <c r="A280" s="100"/>
      <c r="B280" s="83"/>
    </row>
    <row r="281" spans="1:2" ht="14.25" x14ac:dyDescent="0.2">
      <c r="A281" s="100"/>
      <c r="B281" s="83"/>
    </row>
    <row r="282" spans="1:2" ht="14.25" x14ac:dyDescent="0.2">
      <c r="A282" s="100"/>
      <c r="B282" s="83"/>
    </row>
    <row r="283" spans="1:2" ht="14.25" x14ac:dyDescent="0.2">
      <c r="A283" s="100"/>
      <c r="B283" s="83"/>
    </row>
    <row r="284" spans="1:2" ht="14.25" x14ac:dyDescent="0.2">
      <c r="A284" s="100"/>
      <c r="B284" s="83"/>
    </row>
    <row r="285" spans="1:2" ht="14.25" x14ac:dyDescent="0.2">
      <c r="A285" s="100"/>
      <c r="B285" s="83"/>
    </row>
    <row r="286" spans="1:2" ht="14.25" x14ac:dyDescent="0.2">
      <c r="A286" s="100"/>
      <c r="B286" s="83"/>
    </row>
    <row r="287" spans="1:2" ht="14.25" x14ac:dyDescent="0.2">
      <c r="A287" s="100"/>
      <c r="B287" s="83"/>
    </row>
    <row r="288" spans="1:2" ht="14.25" x14ac:dyDescent="0.2">
      <c r="A288" s="100"/>
      <c r="B288" s="83"/>
    </row>
    <row r="289" spans="1:2" ht="14.25" x14ac:dyDescent="0.2">
      <c r="A289" s="100"/>
      <c r="B289" s="83"/>
    </row>
    <row r="290" spans="1:2" ht="14.25" x14ac:dyDescent="0.2">
      <c r="A290" s="100"/>
      <c r="B290" s="83"/>
    </row>
    <row r="291" spans="1:2" ht="14.25" x14ac:dyDescent="0.2">
      <c r="A291" s="100"/>
      <c r="B291" s="83"/>
    </row>
    <row r="292" spans="1:2" ht="14.25" x14ac:dyDescent="0.2">
      <c r="A292" s="100"/>
      <c r="B292" s="83"/>
    </row>
    <row r="293" spans="1:2" ht="14.25" x14ac:dyDescent="0.2">
      <c r="A293" s="100"/>
      <c r="B293" s="83"/>
    </row>
    <row r="294" spans="1:2" ht="14.25" x14ac:dyDescent="0.2">
      <c r="A294" s="100"/>
      <c r="B294" s="83"/>
    </row>
    <row r="295" spans="1:2" ht="14.25" x14ac:dyDescent="0.2">
      <c r="A295" s="100"/>
      <c r="B295" s="83"/>
    </row>
    <row r="296" spans="1:2" ht="14.25" x14ac:dyDescent="0.2">
      <c r="A296" s="100"/>
      <c r="B296" s="83"/>
    </row>
    <row r="297" spans="1:2" ht="14.25" x14ac:dyDescent="0.2">
      <c r="A297" s="100"/>
      <c r="B297" s="83"/>
    </row>
    <row r="298" spans="1:2" ht="14.25" x14ac:dyDescent="0.2">
      <c r="A298" s="100"/>
      <c r="B298" s="83"/>
    </row>
    <row r="299" spans="1:2" ht="14.25" x14ac:dyDescent="0.2">
      <c r="A299" s="100"/>
      <c r="B299" s="83"/>
    </row>
    <row r="300" spans="1:2" ht="14.25" x14ac:dyDescent="0.2">
      <c r="A300" s="100"/>
      <c r="B300" s="83"/>
    </row>
    <row r="301" spans="1:2" ht="14.25" x14ac:dyDescent="0.2">
      <c r="A301" s="100"/>
      <c r="B301" s="83"/>
    </row>
    <row r="302" spans="1:2" ht="14.25" x14ac:dyDescent="0.2">
      <c r="A302" s="100"/>
      <c r="B302" s="83"/>
    </row>
    <row r="303" spans="1:2" ht="14.25" x14ac:dyDescent="0.2">
      <c r="A303" s="100"/>
      <c r="B303" s="83"/>
    </row>
    <row r="304" spans="1:2" ht="14.25" x14ac:dyDescent="0.2">
      <c r="A304" s="100"/>
      <c r="B304" s="83"/>
    </row>
    <row r="305" spans="1:2" ht="14.25" x14ac:dyDescent="0.2">
      <c r="A305" s="100"/>
      <c r="B305" s="83"/>
    </row>
    <row r="306" spans="1:2" ht="14.25" x14ac:dyDescent="0.2">
      <c r="A306" s="100"/>
      <c r="B306" s="83"/>
    </row>
    <row r="307" spans="1:2" ht="14.25" x14ac:dyDescent="0.2">
      <c r="A307" s="100"/>
      <c r="B307" s="83"/>
    </row>
    <row r="308" spans="1:2" ht="14.25" x14ac:dyDescent="0.2">
      <c r="A308" s="100"/>
      <c r="B308" s="83"/>
    </row>
    <row r="309" spans="1:2" ht="14.25" x14ac:dyDescent="0.2">
      <c r="A309" s="100"/>
      <c r="B309" s="83"/>
    </row>
    <row r="310" spans="1:2" ht="14.25" x14ac:dyDescent="0.2">
      <c r="A310" s="100"/>
      <c r="B310" s="83"/>
    </row>
    <row r="311" spans="1:2" ht="14.25" x14ac:dyDescent="0.2">
      <c r="A311" s="100"/>
      <c r="B311" s="83"/>
    </row>
    <row r="312" spans="1:2" ht="14.25" x14ac:dyDescent="0.2">
      <c r="A312" s="100"/>
      <c r="B312" s="83"/>
    </row>
    <row r="313" spans="1:2" ht="14.25" x14ac:dyDescent="0.2">
      <c r="A313" s="100"/>
      <c r="B313" s="83"/>
    </row>
    <row r="314" spans="1:2" ht="14.25" x14ac:dyDescent="0.2">
      <c r="A314" s="100"/>
      <c r="B314" s="83"/>
    </row>
    <row r="315" spans="1:2" ht="14.25" x14ac:dyDescent="0.2">
      <c r="A315" s="100"/>
      <c r="B315" s="83"/>
    </row>
    <row r="316" spans="1:2" ht="14.25" x14ac:dyDescent="0.2">
      <c r="A316" s="100"/>
      <c r="B316" s="83"/>
    </row>
    <row r="317" spans="1:2" ht="14.25" x14ac:dyDescent="0.2">
      <c r="A317" s="100"/>
      <c r="B317" s="83"/>
    </row>
    <row r="318" spans="1:2" ht="14.25" x14ac:dyDescent="0.2">
      <c r="A318" s="100"/>
      <c r="B318" s="83"/>
    </row>
    <row r="319" spans="1:2" ht="14.25" x14ac:dyDescent="0.2">
      <c r="A319" s="100"/>
      <c r="B319" s="83"/>
    </row>
    <row r="320" spans="1:2" ht="14.25" x14ac:dyDescent="0.2">
      <c r="A320" s="100"/>
      <c r="B320" s="83"/>
    </row>
    <row r="321" spans="1:2" ht="14.25" x14ac:dyDescent="0.2">
      <c r="A321" s="100"/>
      <c r="B321" s="83"/>
    </row>
    <row r="322" spans="1:2" ht="14.25" x14ac:dyDescent="0.2">
      <c r="A322" s="100"/>
      <c r="B322" s="83"/>
    </row>
    <row r="323" spans="1:2" ht="14.25" x14ac:dyDescent="0.2">
      <c r="A323" s="100"/>
      <c r="B323" s="83"/>
    </row>
    <row r="324" spans="1:2" ht="14.25" x14ac:dyDescent="0.2">
      <c r="A324" s="100"/>
      <c r="B324" s="83"/>
    </row>
    <row r="325" spans="1:2" ht="14.25" x14ac:dyDescent="0.2">
      <c r="A325" s="100"/>
      <c r="B325" s="83"/>
    </row>
    <row r="326" spans="1:2" ht="14.25" x14ac:dyDescent="0.2">
      <c r="A326" s="100"/>
      <c r="B326" s="83"/>
    </row>
    <row r="327" spans="1:2" ht="14.25" x14ac:dyDescent="0.2">
      <c r="A327" s="100"/>
      <c r="B327" s="83"/>
    </row>
    <row r="328" spans="1:2" ht="14.25" x14ac:dyDescent="0.2">
      <c r="A328" s="100"/>
      <c r="B328" s="83"/>
    </row>
    <row r="329" spans="1:2" ht="14.25" x14ac:dyDescent="0.2">
      <c r="A329" s="100"/>
      <c r="B329" s="83"/>
    </row>
    <row r="330" spans="1:2" ht="14.25" x14ac:dyDescent="0.2">
      <c r="A330" s="100"/>
      <c r="B330" s="83"/>
    </row>
    <row r="331" spans="1:2" ht="14.25" x14ac:dyDescent="0.2">
      <c r="A331" s="100"/>
      <c r="B331" s="83"/>
    </row>
    <row r="332" spans="1:2" ht="14.25" x14ac:dyDescent="0.2">
      <c r="A332" s="100"/>
      <c r="B332" s="83"/>
    </row>
    <row r="333" spans="1:2" ht="14.25" x14ac:dyDescent="0.2">
      <c r="A333" s="100"/>
      <c r="B333" s="83"/>
    </row>
    <row r="334" spans="1:2" ht="14.25" x14ac:dyDescent="0.2">
      <c r="A334" s="100"/>
      <c r="B334" s="83"/>
    </row>
    <row r="335" spans="1:2" ht="14.25" x14ac:dyDescent="0.2">
      <c r="A335" s="100"/>
      <c r="B335" s="83"/>
    </row>
    <row r="336" spans="1:2" ht="14.25" x14ac:dyDescent="0.2">
      <c r="A336" s="100"/>
      <c r="B336" s="83"/>
    </row>
    <row r="337" spans="1:2" ht="14.25" x14ac:dyDescent="0.2">
      <c r="A337" s="100"/>
      <c r="B337" s="83"/>
    </row>
    <row r="338" spans="1:2" ht="14.25" x14ac:dyDescent="0.2">
      <c r="A338" s="100"/>
      <c r="B338" s="83"/>
    </row>
    <row r="339" spans="1:2" ht="14.25" x14ac:dyDescent="0.2">
      <c r="A339" s="100"/>
      <c r="B339" s="83"/>
    </row>
    <row r="340" spans="1:2" ht="14.25" x14ac:dyDescent="0.2">
      <c r="A340" s="100"/>
      <c r="B340" s="83"/>
    </row>
    <row r="341" spans="1:2" ht="14.25" x14ac:dyDescent="0.2">
      <c r="A341" s="100"/>
      <c r="B341" s="83"/>
    </row>
    <row r="342" spans="1:2" ht="14.25" x14ac:dyDescent="0.2">
      <c r="A342" s="100"/>
      <c r="B342" s="83"/>
    </row>
    <row r="343" spans="1:2" ht="14.25" x14ac:dyDescent="0.2">
      <c r="A343" s="100"/>
      <c r="B343" s="83"/>
    </row>
    <row r="344" spans="1:2" ht="14.25" x14ac:dyDescent="0.2">
      <c r="A344" s="100"/>
      <c r="B344" s="83"/>
    </row>
    <row r="345" spans="1:2" ht="14.25" x14ac:dyDescent="0.2">
      <c r="A345" s="100"/>
      <c r="B345" s="83"/>
    </row>
    <row r="346" spans="1:2" ht="14.25" x14ac:dyDescent="0.2">
      <c r="A346" s="100"/>
      <c r="B346" s="83"/>
    </row>
    <row r="347" spans="1:2" ht="14.25" x14ac:dyDescent="0.2">
      <c r="A347" s="100"/>
      <c r="B347" s="83"/>
    </row>
    <row r="348" spans="1:2" ht="14.25" x14ac:dyDescent="0.2">
      <c r="A348" s="100"/>
      <c r="B348" s="83"/>
    </row>
    <row r="349" spans="1:2" ht="14.25" x14ac:dyDescent="0.2">
      <c r="A349" s="100"/>
      <c r="B349" s="83"/>
    </row>
    <row r="350" spans="1:2" ht="14.25" x14ac:dyDescent="0.2">
      <c r="A350" s="100"/>
      <c r="B350" s="83"/>
    </row>
    <row r="351" spans="1:2" ht="14.25" x14ac:dyDescent="0.2">
      <c r="A351" s="100"/>
      <c r="B351" s="83"/>
    </row>
    <row r="352" spans="1:2" ht="14.25" x14ac:dyDescent="0.2">
      <c r="A352" s="100"/>
      <c r="B352" s="83"/>
    </row>
    <row r="353" spans="1:2" ht="14.25" x14ac:dyDescent="0.2">
      <c r="A353" s="100"/>
      <c r="B353" s="83"/>
    </row>
    <row r="354" spans="1:2" ht="14.25" x14ac:dyDescent="0.2">
      <c r="A354" s="100"/>
      <c r="B354" s="83"/>
    </row>
    <row r="355" spans="1:2" ht="14.25" x14ac:dyDescent="0.2">
      <c r="A355" s="100"/>
      <c r="B355" s="83"/>
    </row>
    <row r="356" spans="1:2" ht="14.25" x14ac:dyDescent="0.2">
      <c r="A356" s="100"/>
      <c r="B356" s="83"/>
    </row>
    <row r="357" spans="1:2" ht="14.25" x14ac:dyDescent="0.2">
      <c r="A357" s="100"/>
      <c r="B357" s="83"/>
    </row>
    <row r="358" spans="1:2" ht="14.25" x14ac:dyDescent="0.2">
      <c r="A358" s="100"/>
      <c r="B358" s="83"/>
    </row>
    <row r="359" spans="1:2" ht="14.25" x14ac:dyDescent="0.2">
      <c r="A359" s="100"/>
      <c r="B359" s="83"/>
    </row>
    <row r="360" spans="1:2" ht="14.25" x14ac:dyDescent="0.2">
      <c r="A360" s="100"/>
      <c r="B360" s="83"/>
    </row>
    <row r="361" spans="1:2" ht="14.25" x14ac:dyDescent="0.2">
      <c r="A361" s="100"/>
      <c r="B361" s="83"/>
    </row>
    <row r="362" spans="1:2" ht="14.25" x14ac:dyDescent="0.2">
      <c r="A362" s="100"/>
      <c r="B362" s="83"/>
    </row>
    <row r="363" spans="1:2" ht="14.25" x14ac:dyDescent="0.2">
      <c r="A363" s="100"/>
      <c r="B363" s="83"/>
    </row>
    <row r="364" spans="1:2" ht="14.25" x14ac:dyDescent="0.2">
      <c r="A364" s="100"/>
      <c r="B364" s="83"/>
    </row>
    <row r="365" spans="1:2" ht="14.25" x14ac:dyDescent="0.2">
      <c r="A365" s="100"/>
      <c r="B365" s="83"/>
    </row>
    <row r="366" spans="1:2" ht="14.25" x14ac:dyDescent="0.2">
      <c r="A366" s="100"/>
      <c r="B366" s="83"/>
    </row>
    <row r="367" spans="1:2" ht="14.25" x14ac:dyDescent="0.2">
      <c r="A367" s="100"/>
      <c r="B367" s="83"/>
    </row>
    <row r="368" spans="1:2" ht="14.25" x14ac:dyDescent="0.2">
      <c r="A368" s="100"/>
      <c r="B368" s="83"/>
    </row>
    <row r="369" spans="1:2" ht="14.25" x14ac:dyDescent="0.2">
      <c r="A369" s="100"/>
      <c r="B369" s="83"/>
    </row>
    <row r="370" spans="1:2" ht="14.25" x14ac:dyDescent="0.2">
      <c r="A370" s="100"/>
      <c r="B370" s="83"/>
    </row>
    <row r="371" spans="1:2" ht="14.25" x14ac:dyDescent="0.2">
      <c r="A371" s="100"/>
      <c r="B371" s="83"/>
    </row>
    <row r="372" spans="1:2" ht="14.25" x14ac:dyDescent="0.2">
      <c r="A372" s="100"/>
      <c r="B372" s="83"/>
    </row>
    <row r="373" spans="1:2" ht="14.25" x14ac:dyDescent="0.2">
      <c r="A373" s="100"/>
      <c r="B373" s="83"/>
    </row>
    <row r="374" spans="1:2" ht="14.25" x14ac:dyDescent="0.2">
      <c r="A374" s="100"/>
      <c r="B374" s="83"/>
    </row>
    <row r="375" spans="1:2" ht="14.25" x14ac:dyDescent="0.2">
      <c r="A375" s="100"/>
      <c r="B375" s="83"/>
    </row>
    <row r="376" spans="1:2" ht="14.25" x14ac:dyDescent="0.2">
      <c r="A376" s="100"/>
      <c r="B376" s="83"/>
    </row>
    <row r="377" spans="1:2" ht="14.25" x14ac:dyDescent="0.2">
      <c r="A377" s="100"/>
      <c r="B377" s="83"/>
    </row>
    <row r="378" spans="1:2" ht="14.25" x14ac:dyDescent="0.2">
      <c r="A378" s="100"/>
      <c r="B378" s="83"/>
    </row>
    <row r="379" spans="1:2" ht="14.25" x14ac:dyDescent="0.2">
      <c r="A379" s="100"/>
      <c r="B379" s="83"/>
    </row>
    <row r="380" spans="1:2" ht="14.25" x14ac:dyDescent="0.2">
      <c r="A380" s="100"/>
      <c r="B380" s="83"/>
    </row>
    <row r="381" spans="1:2" ht="14.25" x14ac:dyDescent="0.2">
      <c r="A381" s="100"/>
      <c r="B381" s="83"/>
    </row>
    <row r="382" spans="1:2" ht="14.25" x14ac:dyDescent="0.2">
      <c r="A382" s="100"/>
      <c r="B382" s="83"/>
    </row>
    <row r="383" spans="1:2" ht="14.25" x14ac:dyDescent="0.2">
      <c r="A383" s="100"/>
      <c r="B383" s="83"/>
    </row>
    <row r="384" spans="1:2" ht="14.25" x14ac:dyDescent="0.2">
      <c r="A384" s="100"/>
      <c r="B384" s="83"/>
    </row>
    <row r="385" spans="1:2" ht="14.25" x14ac:dyDescent="0.2">
      <c r="A385" s="100"/>
      <c r="B385" s="83"/>
    </row>
    <row r="386" spans="1:2" ht="14.25" x14ac:dyDescent="0.2">
      <c r="A386" s="100"/>
      <c r="B386" s="83"/>
    </row>
    <row r="387" spans="1:2" ht="14.25" x14ac:dyDescent="0.2">
      <c r="A387" s="100"/>
      <c r="B387" s="83"/>
    </row>
    <row r="388" spans="1:2" ht="14.25" x14ac:dyDescent="0.2">
      <c r="A388" s="100"/>
      <c r="B388" s="83"/>
    </row>
    <row r="389" spans="1:2" ht="14.25" x14ac:dyDescent="0.2">
      <c r="A389" s="100"/>
      <c r="B389" s="83"/>
    </row>
    <row r="390" spans="1:2" ht="14.25" x14ac:dyDescent="0.2">
      <c r="A390" s="100"/>
      <c r="B390" s="83"/>
    </row>
    <row r="391" spans="1:2" ht="14.25" x14ac:dyDescent="0.2">
      <c r="A391" s="100"/>
      <c r="B391" s="83"/>
    </row>
    <row r="392" spans="1:2" ht="14.25" x14ac:dyDescent="0.2">
      <c r="A392" s="100"/>
      <c r="B392" s="83"/>
    </row>
    <row r="393" spans="1:2" ht="14.25" x14ac:dyDescent="0.2">
      <c r="A393" s="100"/>
      <c r="B393" s="83"/>
    </row>
    <row r="394" spans="1:2" ht="14.25" x14ac:dyDescent="0.2">
      <c r="A394" s="100"/>
      <c r="B394" s="83"/>
    </row>
    <row r="395" spans="1:2" ht="14.25" x14ac:dyDescent="0.2">
      <c r="A395" s="100"/>
      <c r="B395" s="83"/>
    </row>
    <row r="396" spans="1:2" ht="14.25" x14ac:dyDescent="0.2">
      <c r="A396" s="100"/>
      <c r="B396" s="83"/>
    </row>
    <row r="397" spans="1:2" ht="14.25" x14ac:dyDescent="0.2">
      <c r="A397" s="100"/>
      <c r="B397" s="83"/>
    </row>
    <row r="398" spans="1:2" ht="14.25" x14ac:dyDescent="0.2">
      <c r="A398" s="100"/>
      <c r="B398" s="83"/>
    </row>
    <row r="399" spans="1:2" ht="14.25" x14ac:dyDescent="0.2">
      <c r="A399" s="100"/>
      <c r="B399" s="83"/>
    </row>
    <row r="400" spans="1:2" ht="14.25" x14ac:dyDescent="0.2">
      <c r="A400" s="100"/>
      <c r="B400" s="83"/>
    </row>
    <row r="401" spans="1:2" ht="14.25" x14ac:dyDescent="0.2">
      <c r="A401" s="100"/>
      <c r="B401" s="83"/>
    </row>
    <row r="402" spans="1:2" ht="14.25" x14ac:dyDescent="0.2">
      <c r="A402" s="100"/>
      <c r="B402" s="83"/>
    </row>
    <row r="403" spans="1:2" ht="14.25" x14ac:dyDescent="0.2">
      <c r="A403" s="100"/>
      <c r="B403" s="83"/>
    </row>
    <row r="404" spans="1:2" ht="14.25" x14ac:dyDescent="0.2">
      <c r="A404" s="100"/>
      <c r="B404" s="83"/>
    </row>
    <row r="405" spans="1:2" ht="14.25" x14ac:dyDescent="0.2">
      <c r="A405" s="100"/>
      <c r="B405" s="83"/>
    </row>
    <row r="406" spans="1:2" ht="14.25" x14ac:dyDescent="0.2">
      <c r="A406" s="100"/>
      <c r="B406" s="83"/>
    </row>
    <row r="407" spans="1:2" ht="14.25" x14ac:dyDescent="0.2">
      <c r="A407" s="100"/>
      <c r="B407" s="83"/>
    </row>
    <row r="408" spans="1:2" ht="14.25" x14ac:dyDescent="0.2">
      <c r="A408" s="100"/>
      <c r="B408" s="83"/>
    </row>
    <row r="409" spans="1:2" ht="14.25" x14ac:dyDescent="0.2">
      <c r="A409" s="100"/>
      <c r="B409" s="83"/>
    </row>
    <row r="410" spans="1:2" ht="14.25" x14ac:dyDescent="0.2">
      <c r="A410" s="100"/>
      <c r="B410" s="83"/>
    </row>
    <row r="411" spans="1:2" ht="14.25" x14ac:dyDescent="0.2">
      <c r="A411" s="100"/>
      <c r="B411" s="83"/>
    </row>
    <row r="412" spans="1:2" ht="14.25" x14ac:dyDescent="0.2">
      <c r="A412" s="100"/>
      <c r="B412" s="83"/>
    </row>
    <row r="413" spans="1:2" ht="14.25" x14ac:dyDescent="0.2">
      <c r="A413" s="100"/>
      <c r="B413" s="83"/>
    </row>
    <row r="414" spans="1:2" ht="14.25" x14ac:dyDescent="0.2">
      <c r="A414" s="100"/>
      <c r="B414" s="83"/>
    </row>
    <row r="415" spans="1:2" ht="14.25" x14ac:dyDescent="0.2">
      <c r="A415" s="100"/>
      <c r="B415" s="83"/>
    </row>
    <row r="416" spans="1:2" ht="14.25" x14ac:dyDescent="0.2">
      <c r="A416" s="100"/>
      <c r="B416" s="83"/>
    </row>
    <row r="417" spans="1:2" ht="14.25" x14ac:dyDescent="0.2">
      <c r="A417" s="100"/>
      <c r="B417" s="83"/>
    </row>
    <row r="418" spans="1:2" ht="14.25" x14ac:dyDescent="0.2">
      <c r="A418" s="100"/>
      <c r="B418" s="83"/>
    </row>
    <row r="419" spans="1:2" ht="14.25" x14ac:dyDescent="0.2">
      <c r="A419" s="100"/>
      <c r="B419" s="83"/>
    </row>
    <row r="420" spans="1:2" ht="14.25" x14ac:dyDescent="0.2">
      <c r="A420" s="100"/>
      <c r="B420" s="83"/>
    </row>
    <row r="421" spans="1:2" ht="14.25" x14ac:dyDescent="0.2">
      <c r="A421" s="100"/>
      <c r="B421" s="83"/>
    </row>
    <row r="422" spans="1:2" ht="14.25" x14ac:dyDescent="0.2">
      <c r="A422" s="100"/>
      <c r="B422" s="83"/>
    </row>
    <row r="423" spans="1:2" ht="14.25" x14ac:dyDescent="0.2">
      <c r="A423" s="100"/>
      <c r="B423" s="83"/>
    </row>
    <row r="424" spans="1:2" ht="14.25" x14ac:dyDescent="0.2">
      <c r="A424" s="100"/>
      <c r="B424" s="83"/>
    </row>
    <row r="425" spans="1:2" ht="14.25" x14ac:dyDescent="0.2">
      <c r="A425" s="100"/>
      <c r="B425" s="83"/>
    </row>
    <row r="426" spans="1:2" ht="14.25" x14ac:dyDescent="0.2">
      <c r="A426" s="100"/>
      <c r="B426" s="83"/>
    </row>
    <row r="427" spans="1:2" ht="14.25" x14ac:dyDescent="0.2">
      <c r="A427" s="100"/>
      <c r="B427" s="83"/>
    </row>
    <row r="428" spans="1:2" ht="14.25" x14ac:dyDescent="0.2">
      <c r="A428" s="100"/>
      <c r="B428" s="83"/>
    </row>
    <row r="429" spans="1:2" ht="14.25" x14ac:dyDescent="0.2">
      <c r="A429" s="100"/>
      <c r="B429" s="83"/>
    </row>
    <row r="430" spans="1:2" ht="14.25" x14ac:dyDescent="0.2">
      <c r="A430" s="100"/>
      <c r="B430" s="83"/>
    </row>
    <row r="431" spans="1:2" ht="14.25" x14ac:dyDescent="0.2">
      <c r="A431" s="100"/>
      <c r="B431" s="83"/>
    </row>
    <row r="432" spans="1:2" ht="14.25" x14ac:dyDescent="0.2">
      <c r="A432" s="100"/>
      <c r="B432" s="83"/>
    </row>
    <row r="433" spans="1:2" ht="14.25" x14ac:dyDescent="0.2">
      <c r="A433" s="100"/>
      <c r="B433" s="83"/>
    </row>
    <row r="434" spans="1:2" ht="14.25" x14ac:dyDescent="0.2">
      <c r="A434" s="100"/>
      <c r="B434" s="83"/>
    </row>
    <row r="435" spans="1:2" ht="14.25" x14ac:dyDescent="0.2">
      <c r="A435" s="100"/>
      <c r="B435" s="83"/>
    </row>
    <row r="436" spans="1:2" ht="14.25" x14ac:dyDescent="0.2">
      <c r="A436" s="100"/>
      <c r="B436" s="83"/>
    </row>
    <row r="437" spans="1:2" ht="14.25" x14ac:dyDescent="0.2">
      <c r="A437" s="100"/>
      <c r="B437" s="83"/>
    </row>
    <row r="438" spans="1:2" ht="14.25" x14ac:dyDescent="0.2">
      <c r="A438" s="100"/>
      <c r="B438" s="83"/>
    </row>
    <row r="439" spans="1:2" ht="14.25" x14ac:dyDescent="0.2">
      <c r="A439" s="100"/>
      <c r="B439" s="83"/>
    </row>
    <row r="440" spans="1:2" ht="14.25" x14ac:dyDescent="0.2">
      <c r="A440" s="100"/>
      <c r="B440" s="83"/>
    </row>
    <row r="441" spans="1:2" ht="14.25" x14ac:dyDescent="0.2">
      <c r="A441" s="100"/>
      <c r="B441" s="83"/>
    </row>
    <row r="442" spans="1:2" ht="14.25" x14ac:dyDescent="0.2">
      <c r="A442" s="100"/>
      <c r="B442" s="83"/>
    </row>
    <row r="443" spans="1:2" ht="14.25" x14ac:dyDescent="0.2">
      <c r="A443" s="100"/>
      <c r="B443" s="83"/>
    </row>
    <row r="444" spans="1:2" ht="14.25" x14ac:dyDescent="0.2">
      <c r="A444" s="100"/>
      <c r="B444" s="83"/>
    </row>
    <row r="445" spans="1:2" ht="14.25" x14ac:dyDescent="0.2">
      <c r="A445" s="100"/>
      <c r="B445" s="83"/>
    </row>
    <row r="446" spans="1:2" ht="14.25" x14ac:dyDescent="0.2">
      <c r="A446" s="100"/>
      <c r="B446" s="83"/>
    </row>
    <row r="447" spans="1:2" ht="14.25" x14ac:dyDescent="0.2">
      <c r="A447" s="100"/>
      <c r="B447" s="83"/>
    </row>
    <row r="448" spans="1:2" ht="14.25" x14ac:dyDescent="0.2">
      <c r="A448" s="100"/>
      <c r="B448" s="83"/>
    </row>
    <row r="449" spans="1:2" ht="14.25" x14ac:dyDescent="0.2">
      <c r="A449" s="100"/>
      <c r="B449" s="83"/>
    </row>
    <row r="450" spans="1:2" ht="14.25" x14ac:dyDescent="0.2">
      <c r="A450" s="100"/>
      <c r="B450" s="83"/>
    </row>
    <row r="451" spans="1:2" ht="14.25" x14ac:dyDescent="0.2">
      <c r="A451" s="100"/>
      <c r="B451" s="83"/>
    </row>
    <row r="452" spans="1:2" ht="14.25" x14ac:dyDescent="0.2">
      <c r="A452" s="100"/>
      <c r="B452" s="83"/>
    </row>
    <row r="453" spans="1:2" ht="14.25" x14ac:dyDescent="0.2">
      <c r="A453" s="100"/>
      <c r="B453" s="83"/>
    </row>
    <row r="454" spans="1:2" ht="14.25" x14ac:dyDescent="0.2">
      <c r="A454" s="100"/>
      <c r="B454" s="83"/>
    </row>
    <row r="455" spans="1:2" ht="14.25" x14ac:dyDescent="0.2">
      <c r="A455" s="100"/>
      <c r="B455" s="83"/>
    </row>
    <row r="456" spans="1:2" ht="14.25" x14ac:dyDescent="0.2">
      <c r="A456" s="100"/>
      <c r="B456" s="83"/>
    </row>
    <row r="457" spans="1:2" ht="14.25" x14ac:dyDescent="0.2">
      <c r="A457" s="100"/>
      <c r="B457" s="83"/>
    </row>
    <row r="458" spans="1:2" ht="14.25" x14ac:dyDescent="0.2">
      <c r="A458" s="100"/>
      <c r="B458" s="83"/>
    </row>
    <row r="459" spans="1:2" ht="14.25" x14ac:dyDescent="0.2">
      <c r="A459" s="100"/>
      <c r="B459" s="83"/>
    </row>
    <row r="460" spans="1:2" ht="14.25" x14ac:dyDescent="0.2">
      <c r="A460" s="100"/>
      <c r="B460" s="83"/>
    </row>
    <row r="461" spans="1:2" ht="14.25" x14ac:dyDescent="0.2">
      <c r="A461" s="100"/>
      <c r="B461" s="83"/>
    </row>
    <row r="462" spans="1:2" ht="14.25" x14ac:dyDescent="0.2">
      <c r="A462" s="100"/>
      <c r="B462" s="83"/>
    </row>
    <row r="463" spans="1:2" ht="14.25" x14ac:dyDescent="0.2">
      <c r="A463" s="100"/>
      <c r="B463" s="83"/>
    </row>
    <row r="464" spans="1:2" ht="14.25" x14ac:dyDescent="0.2">
      <c r="A464" s="100"/>
      <c r="B464" s="83"/>
    </row>
    <row r="465" spans="1:2" ht="14.25" x14ac:dyDescent="0.2">
      <c r="A465" s="100"/>
      <c r="B465" s="83"/>
    </row>
    <row r="466" spans="1:2" ht="14.25" x14ac:dyDescent="0.2">
      <c r="A466" s="100"/>
      <c r="B466" s="83"/>
    </row>
    <row r="467" spans="1:2" ht="14.25" x14ac:dyDescent="0.2">
      <c r="A467" s="100"/>
      <c r="B467" s="83"/>
    </row>
    <row r="468" spans="1:2" ht="14.25" x14ac:dyDescent="0.2">
      <c r="A468" s="100"/>
      <c r="B468" s="83"/>
    </row>
    <row r="469" spans="1:2" ht="14.25" x14ac:dyDescent="0.2">
      <c r="A469" s="100"/>
      <c r="B469" s="83"/>
    </row>
    <row r="470" spans="1:2" ht="14.25" x14ac:dyDescent="0.2">
      <c r="A470" s="100"/>
      <c r="B470" s="83"/>
    </row>
    <row r="471" spans="1:2" ht="14.25" x14ac:dyDescent="0.2">
      <c r="A471" s="100"/>
      <c r="B471" s="83"/>
    </row>
    <row r="472" spans="1:2" ht="14.25" x14ac:dyDescent="0.2">
      <c r="A472" s="100"/>
      <c r="B472" s="83"/>
    </row>
    <row r="473" spans="1:2" ht="14.25" x14ac:dyDescent="0.2">
      <c r="A473" s="100"/>
      <c r="B473" s="83"/>
    </row>
    <row r="474" spans="1:2" ht="14.25" x14ac:dyDescent="0.2">
      <c r="A474" s="100"/>
      <c r="B474" s="83"/>
    </row>
    <row r="475" spans="1:2" ht="14.25" x14ac:dyDescent="0.2">
      <c r="A475" s="100"/>
      <c r="B475" s="83"/>
    </row>
    <row r="476" spans="1:2" ht="14.25" x14ac:dyDescent="0.2">
      <c r="A476" s="100"/>
      <c r="B476" s="83"/>
    </row>
    <row r="477" spans="1:2" ht="14.25" x14ac:dyDescent="0.2">
      <c r="A477" s="100"/>
      <c r="B477" s="83"/>
    </row>
    <row r="478" spans="1:2" ht="14.25" x14ac:dyDescent="0.2">
      <c r="A478" s="100"/>
      <c r="B478" s="83"/>
    </row>
    <row r="479" spans="1:2" ht="14.25" x14ac:dyDescent="0.2">
      <c r="A479" s="100"/>
      <c r="B479" s="83"/>
    </row>
    <row r="480" spans="1:2" ht="14.25" x14ac:dyDescent="0.2">
      <c r="A480" s="100"/>
      <c r="B480" s="83"/>
    </row>
    <row r="481" spans="1:2" ht="14.25" x14ac:dyDescent="0.2">
      <c r="A481" s="100"/>
      <c r="B481" s="83"/>
    </row>
    <row r="482" spans="1:2" ht="14.25" x14ac:dyDescent="0.2">
      <c r="A482" s="100"/>
      <c r="B482" s="83"/>
    </row>
    <row r="483" spans="1:2" ht="14.25" x14ac:dyDescent="0.2">
      <c r="A483" s="100"/>
      <c r="B483" s="83"/>
    </row>
    <row r="484" spans="1:2" ht="14.25" x14ac:dyDescent="0.2">
      <c r="A484" s="100"/>
      <c r="B484" s="83"/>
    </row>
    <row r="485" spans="1:2" ht="14.25" x14ac:dyDescent="0.2">
      <c r="A485" s="100"/>
      <c r="B485" s="83"/>
    </row>
    <row r="486" spans="1:2" ht="14.25" x14ac:dyDescent="0.2">
      <c r="A486" s="100"/>
      <c r="B486" s="83"/>
    </row>
    <row r="487" spans="1:2" ht="14.25" x14ac:dyDescent="0.2">
      <c r="A487" s="100"/>
      <c r="B487" s="83"/>
    </row>
    <row r="488" spans="1:2" ht="14.25" x14ac:dyDescent="0.2">
      <c r="A488" s="100"/>
      <c r="B488" s="83"/>
    </row>
    <row r="489" spans="1:2" ht="14.25" x14ac:dyDescent="0.2">
      <c r="A489" s="100"/>
      <c r="B489" s="83"/>
    </row>
    <row r="490" spans="1:2" ht="14.25" x14ac:dyDescent="0.2">
      <c r="A490" s="100"/>
      <c r="B490" s="83"/>
    </row>
    <row r="491" spans="1:2" ht="14.25" x14ac:dyDescent="0.2">
      <c r="A491" s="100"/>
      <c r="B491" s="83"/>
    </row>
    <row r="492" spans="1:2" ht="14.25" x14ac:dyDescent="0.2">
      <c r="A492" s="100"/>
      <c r="B492" s="83"/>
    </row>
    <row r="493" spans="1:2" ht="14.25" x14ac:dyDescent="0.2">
      <c r="A493" s="100"/>
      <c r="B493" s="83"/>
    </row>
    <row r="494" spans="1:2" ht="14.25" x14ac:dyDescent="0.2">
      <c r="A494" s="100"/>
      <c r="B494" s="83"/>
    </row>
    <row r="495" spans="1:2" ht="14.25" x14ac:dyDescent="0.2">
      <c r="A495" s="100"/>
      <c r="B495" s="83"/>
    </row>
    <row r="496" spans="1:2" ht="14.25" x14ac:dyDescent="0.2">
      <c r="A496" s="100"/>
      <c r="B496" s="83"/>
    </row>
    <row r="497" spans="1:2" ht="14.25" x14ac:dyDescent="0.2">
      <c r="A497" s="100"/>
      <c r="B497" s="83"/>
    </row>
    <row r="498" spans="1:2" ht="14.25" x14ac:dyDescent="0.2">
      <c r="A498" s="100"/>
      <c r="B498" s="83"/>
    </row>
    <row r="499" spans="1:2" ht="14.25" x14ac:dyDescent="0.2">
      <c r="A499" s="100"/>
      <c r="B499" s="83"/>
    </row>
    <row r="500" spans="1:2" ht="14.25" x14ac:dyDescent="0.2">
      <c r="A500" s="100"/>
      <c r="B500" s="83"/>
    </row>
    <row r="501" spans="1:2" ht="14.25" x14ac:dyDescent="0.2">
      <c r="A501" s="100"/>
      <c r="B501" s="83"/>
    </row>
    <row r="502" spans="1:2" ht="14.25" x14ac:dyDescent="0.2">
      <c r="A502" s="100"/>
      <c r="B502" s="83"/>
    </row>
    <row r="503" spans="1:2" ht="14.25" x14ac:dyDescent="0.2">
      <c r="A503" s="100"/>
      <c r="B503" s="83"/>
    </row>
    <row r="504" spans="1:2" ht="14.25" x14ac:dyDescent="0.2">
      <c r="A504" s="100"/>
      <c r="B504" s="83"/>
    </row>
    <row r="505" spans="1:2" ht="14.25" x14ac:dyDescent="0.2">
      <c r="A505" s="100"/>
      <c r="B505" s="83"/>
    </row>
    <row r="506" spans="1:2" ht="14.25" x14ac:dyDescent="0.2">
      <c r="A506" s="100"/>
      <c r="B506" s="83"/>
    </row>
    <row r="507" spans="1:2" ht="14.25" x14ac:dyDescent="0.2">
      <c r="A507" s="100"/>
      <c r="B507" s="83"/>
    </row>
    <row r="508" spans="1:2" ht="14.25" x14ac:dyDescent="0.2">
      <c r="A508" s="100"/>
      <c r="B508" s="83"/>
    </row>
    <row r="509" spans="1:2" ht="14.25" x14ac:dyDescent="0.2">
      <c r="A509" s="100"/>
      <c r="B509" s="83"/>
    </row>
    <row r="510" spans="1:2" ht="14.25" x14ac:dyDescent="0.2">
      <c r="A510" s="100"/>
      <c r="B510" s="83"/>
    </row>
    <row r="511" spans="1:2" ht="14.25" x14ac:dyDescent="0.2">
      <c r="A511" s="100"/>
      <c r="B511" s="83"/>
    </row>
    <row r="512" spans="1:2" ht="14.25" x14ac:dyDescent="0.2">
      <c r="A512" s="100"/>
      <c r="B512" s="83"/>
    </row>
    <row r="513" spans="1:2" ht="14.25" x14ac:dyDescent="0.2">
      <c r="A513" s="100"/>
      <c r="B513" s="83"/>
    </row>
    <row r="514" spans="1:2" ht="14.25" x14ac:dyDescent="0.2">
      <c r="A514" s="100"/>
      <c r="B514" s="83"/>
    </row>
    <row r="515" spans="1:2" ht="14.25" x14ac:dyDescent="0.2">
      <c r="A515" s="100"/>
      <c r="B515" s="83"/>
    </row>
    <row r="516" spans="1:2" ht="14.25" x14ac:dyDescent="0.2">
      <c r="A516" s="100"/>
      <c r="B516" s="83"/>
    </row>
    <row r="517" spans="1:2" ht="14.25" x14ac:dyDescent="0.2">
      <c r="A517" s="100"/>
      <c r="B517" s="83"/>
    </row>
    <row r="518" spans="1:2" ht="14.25" x14ac:dyDescent="0.2">
      <c r="A518" s="100"/>
      <c r="B518" s="83"/>
    </row>
    <row r="519" spans="1:2" ht="14.25" x14ac:dyDescent="0.2">
      <c r="A519" s="100"/>
      <c r="B519" s="83"/>
    </row>
    <row r="520" spans="1:2" ht="14.25" x14ac:dyDescent="0.2">
      <c r="A520" s="100"/>
      <c r="B520" s="83"/>
    </row>
    <row r="521" spans="1:2" ht="14.25" x14ac:dyDescent="0.2">
      <c r="A521" s="100"/>
      <c r="B521" s="83"/>
    </row>
    <row r="522" spans="1:2" ht="14.25" x14ac:dyDescent="0.2">
      <c r="A522" s="100"/>
      <c r="B522" s="83"/>
    </row>
    <row r="523" spans="1:2" ht="14.25" x14ac:dyDescent="0.2">
      <c r="A523" s="100"/>
      <c r="B523" s="83"/>
    </row>
    <row r="524" spans="1:2" ht="14.25" x14ac:dyDescent="0.2">
      <c r="A524" s="100"/>
      <c r="B524" s="83"/>
    </row>
    <row r="525" spans="1:2" ht="14.25" x14ac:dyDescent="0.2">
      <c r="A525" s="100"/>
      <c r="B525" s="83"/>
    </row>
    <row r="526" spans="1:2" ht="14.25" x14ac:dyDescent="0.2">
      <c r="A526" s="100"/>
      <c r="B526" s="83"/>
    </row>
    <row r="527" spans="1:2" ht="14.25" x14ac:dyDescent="0.2">
      <c r="A527" s="100"/>
      <c r="B527" s="83"/>
    </row>
    <row r="528" spans="1:2" ht="14.25" x14ac:dyDescent="0.2">
      <c r="A528" s="100"/>
      <c r="B528" s="83"/>
    </row>
    <row r="529" spans="1:2" ht="14.25" x14ac:dyDescent="0.2">
      <c r="A529" s="100"/>
      <c r="B529" s="83"/>
    </row>
    <row r="530" spans="1:2" ht="14.25" x14ac:dyDescent="0.2">
      <c r="A530" s="100"/>
      <c r="B530" s="83"/>
    </row>
    <row r="531" spans="1:2" ht="14.25" x14ac:dyDescent="0.2">
      <c r="A531" s="100"/>
      <c r="B531" s="83"/>
    </row>
    <row r="532" spans="1:2" ht="14.25" x14ac:dyDescent="0.2">
      <c r="A532" s="100"/>
      <c r="B532" s="83"/>
    </row>
    <row r="533" spans="1:2" ht="14.25" x14ac:dyDescent="0.2">
      <c r="A533" s="100"/>
      <c r="B533" s="83"/>
    </row>
    <row r="534" spans="1:2" ht="14.25" x14ac:dyDescent="0.2">
      <c r="A534" s="100"/>
      <c r="B534" s="83"/>
    </row>
    <row r="535" spans="1:2" ht="14.25" x14ac:dyDescent="0.2">
      <c r="A535" s="100"/>
      <c r="B535" s="83"/>
    </row>
    <row r="536" spans="1:2" ht="14.25" x14ac:dyDescent="0.2">
      <c r="A536" s="100"/>
      <c r="B536" s="83"/>
    </row>
    <row r="537" spans="1:2" ht="14.25" x14ac:dyDescent="0.2">
      <c r="A537" s="100"/>
      <c r="B537" s="83"/>
    </row>
    <row r="538" spans="1:2" ht="14.25" x14ac:dyDescent="0.2">
      <c r="A538" s="100"/>
      <c r="B538" s="83"/>
    </row>
    <row r="539" spans="1:2" ht="14.25" x14ac:dyDescent="0.2">
      <c r="A539" s="100"/>
      <c r="B539" s="83"/>
    </row>
    <row r="540" spans="1:2" ht="14.25" x14ac:dyDescent="0.2">
      <c r="A540" s="100"/>
      <c r="B540" s="83"/>
    </row>
    <row r="541" spans="1:2" ht="14.25" x14ac:dyDescent="0.2">
      <c r="A541" s="100"/>
      <c r="B541" s="83"/>
    </row>
    <row r="542" spans="1:2" ht="14.25" x14ac:dyDescent="0.2">
      <c r="A542" s="100"/>
      <c r="B542" s="83"/>
    </row>
    <row r="543" spans="1:2" ht="14.25" x14ac:dyDescent="0.2">
      <c r="A543" s="100"/>
      <c r="B543" s="83"/>
    </row>
    <row r="544" spans="1:2" ht="14.25" x14ac:dyDescent="0.2">
      <c r="A544" s="100"/>
      <c r="B544" s="83"/>
    </row>
    <row r="545" spans="1:2" ht="14.25" x14ac:dyDescent="0.2">
      <c r="A545" s="100"/>
      <c r="B545" s="83"/>
    </row>
    <row r="546" spans="1:2" ht="14.25" x14ac:dyDescent="0.2">
      <c r="A546" s="100"/>
      <c r="B546" s="83"/>
    </row>
    <row r="547" spans="1:2" ht="14.25" x14ac:dyDescent="0.2">
      <c r="A547" s="100"/>
      <c r="B547" s="83"/>
    </row>
    <row r="548" spans="1:2" ht="14.25" x14ac:dyDescent="0.2">
      <c r="A548" s="100"/>
      <c r="B548" s="83"/>
    </row>
    <row r="549" spans="1:2" ht="14.25" x14ac:dyDescent="0.2">
      <c r="A549" s="100"/>
      <c r="B549" s="83"/>
    </row>
    <row r="550" spans="1:2" ht="14.25" x14ac:dyDescent="0.2">
      <c r="A550" s="100"/>
      <c r="B550" s="83"/>
    </row>
    <row r="551" spans="1:2" ht="14.25" x14ac:dyDescent="0.2">
      <c r="A551" s="100"/>
      <c r="B551" s="83"/>
    </row>
    <row r="552" spans="1:2" ht="14.25" x14ac:dyDescent="0.2">
      <c r="A552" s="100"/>
      <c r="B552" s="83"/>
    </row>
    <row r="553" spans="1:2" ht="14.25" x14ac:dyDescent="0.2">
      <c r="A553" s="100"/>
      <c r="B553" s="83"/>
    </row>
    <row r="554" spans="1:2" ht="14.25" x14ac:dyDescent="0.2">
      <c r="A554" s="100"/>
      <c r="B554" s="83"/>
    </row>
    <row r="555" spans="1:2" ht="14.25" x14ac:dyDescent="0.2">
      <c r="A555" s="100"/>
      <c r="B555" s="83"/>
    </row>
    <row r="556" spans="1:2" ht="14.25" x14ac:dyDescent="0.2">
      <c r="A556" s="100"/>
      <c r="B556" s="83"/>
    </row>
    <row r="557" spans="1:2" ht="14.25" x14ac:dyDescent="0.2">
      <c r="A557" s="100"/>
      <c r="B557" s="83"/>
    </row>
    <row r="558" spans="1:2" ht="14.25" x14ac:dyDescent="0.2">
      <c r="A558" s="100"/>
      <c r="B558" s="83"/>
    </row>
    <row r="559" spans="1:2" ht="14.25" x14ac:dyDescent="0.2">
      <c r="A559" s="100"/>
      <c r="B559" s="83"/>
    </row>
    <row r="560" spans="1:2" ht="14.25" x14ac:dyDescent="0.2">
      <c r="A560" s="100"/>
      <c r="B560" s="83"/>
    </row>
    <row r="561" spans="1:2" ht="14.25" x14ac:dyDescent="0.2">
      <c r="A561" s="100"/>
      <c r="B561" s="83"/>
    </row>
    <row r="562" spans="1:2" ht="14.25" x14ac:dyDescent="0.2">
      <c r="A562" s="100"/>
      <c r="B562" s="83"/>
    </row>
    <row r="563" spans="1:2" ht="14.25" x14ac:dyDescent="0.2">
      <c r="A563" s="100"/>
      <c r="B563" s="83"/>
    </row>
    <row r="564" spans="1:2" ht="14.25" x14ac:dyDescent="0.2">
      <c r="A564" s="100"/>
      <c r="B564" s="83"/>
    </row>
    <row r="565" spans="1:2" ht="14.25" x14ac:dyDescent="0.2">
      <c r="A565" s="100"/>
      <c r="B565" s="83"/>
    </row>
    <row r="566" spans="1:2" ht="14.25" x14ac:dyDescent="0.2">
      <c r="A566" s="100"/>
      <c r="B566" s="83"/>
    </row>
    <row r="567" spans="1:2" ht="14.25" x14ac:dyDescent="0.2">
      <c r="A567" s="100"/>
      <c r="B567" s="83"/>
    </row>
    <row r="568" spans="1:2" ht="14.25" x14ac:dyDescent="0.2">
      <c r="A568" s="100"/>
      <c r="B568" s="83"/>
    </row>
    <row r="569" spans="1:2" ht="14.25" x14ac:dyDescent="0.2">
      <c r="A569" s="100"/>
      <c r="B569" s="83"/>
    </row>
    <row r="570" spans="1:2" ht="14.25" x14ac:dyDescent="0.2">
      <c r="A570" s="100"/>
      <c r="B570" s="83"/>
    </row>
    <row r="571" spans="1:2" ht="14.25" x14ac:dyDescent="0.2">
      <c r="A571" s="100"/>
      <c r="B571" s="83"/>
    </row>
    <row r="572" spans="1:2" ht="14.25" x14ac:dyDescent="0.2">
      <c r="A572" s="100"/>
      <c r="B572" s="83"/>
    </row>
    <row r="573" spans="1:2" ht="14.25" x14ac:dyDescent="0.2">
      <c r="A573" s="100"/>
      <c r="B573" s="83"/>
    </row>
    <row r="574" spans="1:2" ht="14.25" x14ac:dyDescent="0.2">
      <c r="A574" s="100"/>
      <c r="B574" s="83"/>
    </row>
    <row r="575" spans="1:2" ht="14.25" x14ac:dyDescent="0.2">
      <c r="A575" s="100"/>
      <c r="B575" s="83"/>
    </row>
    <row r="576" spans="1:2" ht="14.25" x14ac:dyDescent="0.2">
      <c r="A576" s="100"/>
      <c r="B576" s="83"/>
    </row>
    <row r="577" spans="1:2" ht="14.25" x14ac:dyDescent="0.2">
      <c r="A577" s="100"/>
      <c r="B577" s="83"/>
    </row>
    <row r="578" spans="1:2" ht="14.25" x14ac:dyDescent="0.2">
      <c r="A578" s="100"/>
      <c r="B578" s="83"/>
    </row>
    <row r="579" spans="1:2" ht="14.25" x14ac:dyDescent="0.2">
      <c r="A579" s="100"/>
      <c r="B579" s="83"/>
    </row>
    <row r="580" spans="1:2" ht="14.25" x14ac:dyDescent="0.2">
      <c r="A580" s="100"/>
      <c r="B580" s="83"/>
    </row>
    <row r="581" spans="1:2" ht="14.25" x14ac:dyDescent="0.2">
      <c r="A581" s="100"/>
      <c r="B581" s="83"/>
    </row>
    <row r="582" spans="1:2" ht="14.25" x14ac:dyDescent="0.2">
      <c r="A582" s="100"/>
      <c r="B582" s="83"/>
    </row>
    <row r="583" spans="1:2" ht="14.25" x14ac:dyDescent="0.2">
      <c r="A583" s="100"/>
      <c r="B583" s="83"/>
    </row>
    <row r="584" spans="1:2" ht="14.25" x14ac:dyDescent="0.2">
      <c r="A584" s="100"/>
      <c r="B584" s="83"/>
    </row>
    <row r="585" spans="1:2" ht="14.25" x14ac:dyDescent="0.2">
      <c r="A585" s="100"/>
      <c r="B585" s="83"/>
    </row>
    <row r="586" spans="1:2" ht="14.25" x14ac:dyDescent="0.2">
      <c r="A586" s="100"/>
      <c r="B586" s="83"/>
    </row>
    <row r="587" spans="1:2" ht="14.25" x14ac:dyDescent="0.2">
      <c r="A587" s="100"/>
      <c r="B587" s="83"/>
    </row>
    <row r="588" spans="1:2" ht="14.25" x14ac:dyDescent="0.2">
      <c r="A588" s="100"/>
      <c r="B588" s="83"/>
    </row>
    <row r="589" spans="1:2" ht="14.25" x14ac:dyDescent="0.2">
      <c r="A589" s="100"/>
      <c r="B589" s="83"/>
    </row>
    <row r="590" spans="1:2" ht="14.25" x14ac:dyDescent="0.2">
      <c r="A590" s="100"/>
      <c r="B590" s="83"/>
    </row>
    <row r="591" spans="1:2" ht="14.25" x14ac:dyDescent="0.2">
      <c r="A591" s="100"/>
      <c r="B591" s="83"/>
    </row>
    <row r="592" spans="1:2" ht="14.25" x14ac:dyDescent="0.2">
      <c r="A592" s="100"/>
      <c r="B592" s="83"/>
    </row>
    <row r="593" spans="1:2" ht="14.25" x14ac:dyDescent="0.2">
      <c r="A593" s="100"/>
      <c r="B593" s="83"/>
    </row>
    <row r="594" spans="1:2" ht="14.25" x14ac:dyDescent="0.2">
      <c r="A594" s="100"/>
      <c r="B594" s="83"/>
    </row>
    <row r="595" spans="1:2" ht="14.25" x14ac:dyDescent="0.2">
      <c r="A595" s="100"/>
      <c r="B595" s="83"/>
    </row>
    <row r="596" spans="1:2" ht="14.25" x14ac:dyDescent="0.2">
      <c r="A596" s="100"/>
      <c r="B596" s="83"/>
    </row>
    <row r="597" spans="1:2" ht="14.25" x14ac:dyDescent="0.2">
      <c r="A597" s="100"/>
      <c r="B597" s="83"/>
    </row>
    <row r="598" spans="1:2" ht="14.25" x14ac:dyDescent="0.2">
      <c r="A598" s="100"/>
      <c r="B598" s="83"/>
    </row>
    <row r="599" spans="1:2" ht="14.25" x14ac:dyDescent="0.2">
      <c r="A599" s="100"/>
      <c r="B599" s="83"/>
    </row>
    <row r="600" spans="1:2" ht="14.25" x14ac:dyDescent="0.2">
      <c r="A600" s="100"/>
      <c r="B600" s="83"/>
    </row>
    <row r="601" spans="1:2" ht="14.25" x14ac:dyDescent="0.2">
      <c r="A601" s="100"/>
      <c r="B601" s="83"/>
    </row>
    <row r="602" spans="1:2" ht="14.25" x14ac:dyDescent="0.2">
      <c r="A602" s="100"/>
      <c r="B602" s="83"/>
    </row>
    <row r="603" spans="1:2" ht="14.25" x14ac:dyDescent="0.2">
      <c r="A603" s="100"/>
      <c r="B603" s="83"/>
    </row>
    <row r="604" spans="1:2" ht="14.25" x14ac:dyDescent="0.2">
      <c r="A604" s="100"/>
      <c r="B604" s="83"/>
    </row>
    <row r="605" spans="1:2" ht="14.25" x14ac:dyDescent="0.2">
      <c r="A605" s="100"/>
      <c r="B605" s="83"/>
    </row>
    <row r="606" spans="1:2" ht="14.25" x14ac:dyDescent="0.2">
      <c r="A606" s="100"/>
      <c r="B606" s="83"/>
    </row>
    <row r="607" spans="1:2" ht="14.25" x14ac:dyDescent="0.2">
      <c r="A607" s="100"/>
      <c r="B607" s="83"/>
    </row>
    <row r="608" spans="1:2" ht="14.25" x14ac:dyDescent="0.2">
      <c r="A608" s="100"/>
      <c r="B608" s="83"/>
    </row>
    <row r="609" spans="1:2" ht="14.25" x14ac:dyDescent="0.2">
      <c r="A609" s="100"/>
      <c r="B609" s="83"/>
    </row>
    <row r="610" spans="1:2" ht="14.25" x14ac:dyDescent="0.2">
      <c r="A610" s="100"/>
      <c r="B610" s="83"/>
    </row>
    <row r="611" spans="1:2" ht="14.25" x14ac:dyDescent="0.2">
      <c r="A611" s="100"/>
      <c r="B611" s="83"/>
    </row>
    <row r="612" spans="1:2" ht="14.25" x14ac:dyDescent="0.2">
      <c r="A612" s="100"/>
      <c r="B612" s="83"/>
    </row>
    <row r="613" spans="1:2" ht="14.25" x14ac:dyDescent="0.2">
      <c r="A613" s="100"/>
      <c r="B613" s="83"/>
    </row>
    <row r="614" spans="1:2" ht="14.25" x14ac:dyDescent="0.2">
      <c r="A614" s="100"/>
      <c r="B614" s="83"/>
    </row>
    <row r="615" spans="1:2" ht="14.25" x14ac:dyDescent="0.2">
      <c r="A615" s="100"/>
      <c r="B615" s="83"/>
    </row>
    <row r="616" spans="1:2" ht="14.25" x14ac:dyDescent="0.2">
      <c r="A616" s="100"/>
      <c r="B616" s="83"/>
    </row>
    <row r="617" spans="1:2" ht="14.25" x14ac:dyDescent="0.2">
      <c r="A617" s="100"/>
      <c r="B617" s="83"/>
    </row>
    <row r="618" spans="1:2" ht="14.25" x14ac:dyDescent="0.2">
      <c r="A618" s="100"/>
      <c r="B618" s="83"/>
    </row>
    <row r="619" spans="1:2" ht="14.25" x14ac:dyDescent="0.2">
      <c r="A619" s="100"/>
      <c r="B619" s="83"/>
    </row>
    <row r="620" spans="1:2" ht="14.25" x14ac:dyDescent="0.2">
      <c r="A620" s="100"/>
      <c r="B620" s="83"/>
    </row>
    <row r="621" spans="1:2" ht="14.25" x14ac:dyDescent="0.2">
      <c r="A621" s="100"/>
      <c r="B621" s="83"/>
    </row>
    <row r="622" spans="1:2" ht="14.25" x14ac:dyDescent="0.2">
      <c r="A622" s="100"/>
      <c r="B622" s="83"/>
    </row>
    <row r="623" spans="1:2" ht="14.25" x14ac:dyDescent="0.2">
      <c r="A623" s="100"/>
      <c r="B623" s="83"/>
    </row>
    <row r="624" spans="1:2" ht="14.25" x14ac:dyDescent="0.2">
      <c r="A624" s="100"/>
      <c r="B624" s="83"/>
    </row>
    <row r="625" spans="1:2" ht="14.25" x14ac:dyDescent="0.2">
      <c r="A625" s="100"/>
      <c r="B625" s="83"/>
    </row>
    <row r="626" spans="1:2" ht="14.25" x14ac:dyDescent="0.2">
      <c r="A626" s="100"/>
      <c r="B626" s="83"/>
    </row>
    <row r="627" spans="1:2" ht="14.25" x14ac:dyDescent="0.2">
      <c r="A627" s="100"/>
      <c r="B627" s="83"/>
    </row>
    <row r="628" spans="1:2" ht="14.25" x14ac:dyDescent="0.2">
      <c r="A628" s="100"/>
      <c r="B628" s="83"/>
    </row>
    <row r="629" spans="1:2" ht="14.25" x14ac:dyDescent="0.2">
      <c r="A629" s="100"/>
      <c r="B629" s="83"/>
    </row>
    <row r="630" spans="1:2" ht="14.25" x14ac:dyDescent="0.2">
      <c r="A630" s="100"/>
      <c r="B630" s="83"/>
    </row>
    <row r="631" spans="1:2" ht="14.25" x14ac:dyDescent="0.2">
      <c r="A631" s="100"/>
      <c r="B631" s="83"/>
    </row>
    <row r="632" spans="1:2" ht="14.25" x14ac:dyDescent="0.2">
      <c r="A632" s="100"/>
      <c r="B632" s="83"/>
    </row>
    <row r="633" spans="1:2" ht="14.25" x14ac:dyDescent="0.2">
      <c r="A633" s="100"/>
      <c r="B633" s="83"/>
    </row>
    <row r="634" spans="1:2" ht="14.25" x14ac:dyDescent="0.2">
      <c r="A634" s="100"/>
      <c r="B634" s="83"/>
    </row>
    <row r="635" spans="1:2" ht="14.25" x14ac:dyDescent="0.2">
      <c r="A635" s="100"/>
      <c r="B635" s="83"/>
    </row>
    <row r="636" spans="1:2" ht="14.25" x14ac:dyDescent="0.2">
      <c r="A636" s="100"/>
      <c r="B636" s="83"/>
    </row>
    <row r="637" spans="1:2" ht="14.25" x14ac:dyDescent="0.2">
      <c r="A637" s="100"/>
      <c r="B637" s="83"/>
    </row>
    <row r="638" spans="1:2" ht="14.25" x14ac:dyDescent="0.2">
      <c r="A638" s="100"/>
      <c r="B638" s="83"/>
    </row>
    <row r="639" spans="1:2" ht="14.25" x14ac:dyDescent="0.2">
      <c r="A639" s="100"/>
      <c r="B639" s="83"/>
    </row>
    <row r="640" spans="1:2" ht="14.25" x14ac:dyDescent="0.2">
      <c r="A640" s="100"/>
      <c r="B640" s="83"/>
    </row>
    <row r="641" spans="1:2" ht="14.25" x14ac:dyDescent="0.2">
      <c r="A641" s="100"/>
      <c r="B641" s="83"/>
    </row>
    <row r="642" spans="1:2" ht="14.25" x14ac:dyDescent="0.2">
      <c r="A642" s="100"/>
      <c r="B642" s="83"/>
    </row>
    <row r="643" spans="1:2" ht="14.25" x14ac:dyDescent="0.2">
      <c r="A643" s="100"/>
      <c r="B643" s="83"/>
    </row>
    <row r="644" spans="1:2" ht="14.25" x14ac:dyDescent="0.2">
      <c r="A644" s="100"/>
      <c r="B644" s="83"/>
    </row>
    <row r="645" spans="1:2" ht="14.25" x14ac:dyDescent="0.2">
      <c r="A645" s="100"/>
      <c r="B645" s="83"/>
    </row>
    <row r="646" spans="1:2" ht="14.25" x14ac:dyDescent="0.2">
      <c r="A646" s="100"/>
      <c r="B646" s="83"/>
    </row>
    <row r="647" spans="1:2" ht="14.25" x14ac:dyDescent="0.2">
      <c r="A647" s="100"/>
      <c r="B647" s="83"/>
    </row>
    <row r="648" spans="1:2" ht="14.25" x14ac:dyDescent="0.2">
      <c r="A648" s="100"/>
      <c r="B648" s="83"/>
    </row>
    <row r="649" spans="1:2" ht="14.25" x14ac:dyDescent="0.2">
      <c r="A649" s="100"/>
      <c r="B649" s="83"/>
    </row>
    <row r="650" spans="1:2" ht="14.25" x14ac:dyDescent="0.2">
      <c r="A650" s="100"/>
      <c r="B650" s="83"/>
    </row>
    <row r="651" spans="1:2" ht="14.25" x14ac:dyDescent="0.2">
      <c r="A651" s="100"/>
      <c r="B651" s="83"/>
    </row>
    <row r="652" spans="1:2" ht="14.25" x14ac:dyDescent="0.2">
      <c r="A652" s="100"/>
      <c r="B652" s="83"/>
    </row>
    <row r="653" spans="1:2" ht="14.25" x14ac:dyDescent="0.2">
      <c r="A653" s="100"/>
      <c r="B653" s="83"/>
    </row>
    <row r="654" spans="1:2" ht="14.25" x14ac:dyDescent="0.2">
      <c r="A654" s="100"/>
      <c r="B654" s="83"/>
    </row>
    <row r="655" spans="1:2" ht="14.25" x14ac:dyDescent="0.2">
      <c r="A655" s="100"/>
      <c r="B655" s="83"/>
    </row>
    <row r="656" spans="1:2" ht="14.25" x14ac:dyDescent="0.2">
      <c r="A656" s="100"/>
      <c r="B656" s="83"/>
    </row>
    <row r="657" spans="1:2" ht="14.25" x14ac:dyDescent="0.2">
      <c r="A657" s="100"/>
      <c r="B657" s="83"/>
    </row>
    <row r="658" spans="1:2" ht="14.25" x14ac:dyDescent="0.2">
      <c r="A658" s="100"/>
      <c r="B658" s="83"/>
    </row>
    <row r="659" spans="1:2" ht="14.25" x14ac:dyDescent="0.2">
      <c r="A659" s="100"/>
      <c r="B659" s="83"/>
    </row>
    <row r="660" spans="1:2" ht="14.25" x14ac:dyDescent="0.2">
      <c r="A660" s="100"/>
      <c r="B660" s="83"/>
    </row>
    <row r="661" spans="1:2" ht="14.25" x14ac:dyDescent="0.2">
      <c r="A661" s="100"/>
      <c r="B661" s="83"/>
    </row>
    <row r="662" spans="1:2" ht="14.25" x14ac:dyDescent="0.2">
      <c r="A662" s="100"/>
      <c r="B662" s="83"/>
    </row>
    <row r="663" spans="1:2" ht="14.25" x14ac:dyDescent="0.2">
      <c r="A663" s="100"/>
      <c r="B663" s="83"/>
    </row>
    <row r="664" spans="1:2" ht="14.25" x14ac:dyDescent="0.2">
      <c r="A664" s="100"/>
      <c r="B664" s="83"/>
    </row>
    <row r="665" spans="1:2" ht="14.25" x14ac:dyDescent="0.2">
      <c r="A665" s="100"/>
      <c r="B665" s="83"/>
    </row>
    <row r="666" spans="1:2" ht="14.25" x14ac:dyDescent="0.2">
      <c r="A666" s="100"/>
      <c r="B666" s="83"/>
    </row>
    <row r="667" spans="1:2" ht="14.25" x14ac:dyDescent="0.2">
      <c r="A667" s="100"/>
      <c r="B667" s="83"/>
    </row>
    <row r="668" spans="1:2" ht="14.25" x14ac:dyDescent="0.2">
      <c r="A668" s="100"/>
      <c r="B668" s="83"/>
    </row>
    <row r="669" spans="1:2" ht="14.25" x14ac:dyDescent="0.2">
      <c r="A669" s="100"/>
      <c r="B669" s="83"/>
    </row>
    <row r="670" spans="1:2" ht="14.25" x14ac:dyDescent="0.2">
      <c r="A670" s="100"/>
      <c r="B670" s="83"/>
    </row>
    <row r="671" spans="1:2" ht="14.25" x14ac:dyDescent="0.2">
      <c r="A671" s="100"/>
      <c r="B671" s="83"/>
    </row>
    <row r="672" spans="1:2" ht="14.25" x14ac:dyDescent="0.2">
      <c r="A672" s="100"/>
      <c r="B672" s="83"/>
    </row>
    <row r="673" spans="1:2" ht="14.25" x14ac:dyDescent="0.2">
      <c r="A673" s="100"/>
      <c r="B673" s="83"/>
    </row>
    <row r="674" spans="1:2" ht="14.25" x14ac:dyDescent="0.2">
      <c r="A674" s="100"/>
      <c r="B674" s="83"/>
    </row>
    <row r="675" spans="1:2" ht="14.25" x14ac:dyDescent="0.2">
      <c r="A675" s="100"/>
      <c r="B675" s="83"/>
    </row>
    <row r="676" spans="1:2" ht="14.25" x14ac:dyDescent="0.2">
      <c r="A676" s="100"/>
      <c r="B676" s="83"/>
    </row>
    <row r="677" spans="1:2" ht="14.25" x14ac:dyDescent="0.2">
      <c r="A677" s="100"/>
      <c r="B677" s="83"/>
    </row>
    <row r="678" spans="1:2" ht="14.25" x14ac:dyDescent="0.2">
      <c r="A678" s="100"/>
      <c r="B678" s="83"/>
    </row>
    <row r="679" spans="1:2" ht="14.25" x14ac:dyDescent="0.2">
      <c r="A679" s="100"/>
      <c r="B679" s="83"/>
    </row>
    <row r="680" spans="1:2" ht="14.25" x14ac:dyDescent="0.2">
      <c r="A680" s="100"/>
      <c r="B680" s="83"/>
    </row>
    <row r="681" spans="1:2" ht="14.25" x14ac:dyDescent="0.2">
      <c r="A681" s="100"/>
      <c r="B681" s="83"/>
    </row>
    <row r="682" spans="1:2" ht="14.25" x14ac:dyDescent="0.2">
      <c r="A682" s="100"/>
      <c r="B682" s="83"/>
    </row>
    <row r="683" spans="1:2" ht="14.25" x14ac:dyDescent="0.2">
      <c r="A683" s="100"/>
      <c r="B683" s="83"/>
    </row>
    <row r="684" spans="1:2" ht="14.25" x14ac:dyDescent="0.2">
      <c r="A684" s="100"/>
      <c r="B684" s="83"/>
    </row>
    <row r="685" spans="1:2" ht="14.25" x14ac:dyDescent="0.2">
      <c r="A685" s="100"/>
      <c r="B685" s="83"/>
    </row>
    <row r="686" spans="1:2" ht="14.25" x14ac:dyDescent="0.2">
      <c r="A686" s="100"/>
      <c r="B686" s="83"/>
    </row>
    <row r="687" spans="1:2" ht="14.25" x14ac:dyDescent="0.2">
      <c r="A687" s="100"/>
      <c r="B687" s="83"/>
    </row>
    <row r="688" spans="1:2" ht="14.25" x14ac:dyDescent="0.2">
      <c r="A688" s="100"/>
      <c r="B688" s="83"/>
    </row>
    <row r="689" spans="1:2" ht="14.25" x14ac:dyDescent="0.2">
      <c r="A689" s="100"/>
      <c r="B689" s="83"/>
    </row>
    <row r="690" spans="1:2" ht="14.25" x14ac:dyDescent="0.2">
      <c r="A690" s="100"/>
      <c r="B690" s="83"/>
    </row>
    <row r="691" spans="1:2" ht="14.25" x14ac:dyDescent="0.2">
      <c r="A691" s="100"/>
      <c r="B691" s="83"/>
    </row>
    <row r="692" spans="1:2" ht="14.25" x14ac:dyDescent="0.2">
      <c r="A692" s="100"/>
      <c r="B692" s="83"/>
    </row>
    <row r="693" spans="1:2" ht="14.25" x14ac:dyDescent="0.2">
      <c r="A693" s="100"/>
      <c r="B693" s="83"/>
    </row>
    <row r="694" spans="1:2" ht="14.25" x14ac:dyDescent="0.2">
      <c r="A694" s="100"/>
      <c r="B694" s="83"/>
    </row>
    <row r="695" spans="1:2" ht="14.25" x14ac:dyDescent="0.2">
      <c r="A695" s="100"/>
      <c r="B695" s="83"/>
    </row>
    <row r="696" spans="1:2" ht="14.25" x14ac:dyDescent="0.2">
      <c r="A696" s="100"/>
      <c r="B696" s="83"/>
    </row>
    <row r="697" spans="1:2" ht="14.25" x14ac:dyDescent="0.2">
      <c r="A697" s="100"/>
      <c r="B697" s="83"/>
    </row>
    <row r="698" spans="1:2" ht="14.25" x14ac:dyDescent="0.2">
      <c r="A698" s="100"/>
      <c r="B698" s="83"/>
    </row>
    <row r="699" spans="1:2" ht="14.25" x14ac:dyDescent="0.2">
      <c r="A699" s="100"/>
      <c r="B699" s="83"/>
    </row>
    <row r="700" spans="1:2" ht="14.25" x14ac:dyDescent="0.2">
      <c r="A700" s="100"/>
      <c r="B700" s="83"/>
    </row>
    <row r="701" spans="1:2" ht="14.25" x14ac:dyDescent="0.2">
      <c r="A701" s="100"/>
      <c r="B701" s="83"/>
    </row>
    <row r="702" spans="1:2" ht="14.25" x14ac:dyDescent="0.2">
      <c r="A702" s="100"/>
      <c r="B702" s="83"/>
    </row>
    <row r="703" spans="1:2" ht="14.25" x14ac:dyDescent="0.2">
      <c r="A703" s="100"/>
      <c r="B703" s="83"/>
    </row>
    <row r="704" spans="1:2" ht="14.25" x14ac:dyDescent="0.2">
      <c r="A704" s="100"/>
      <c r="B704" s="83"/>
    </row>
    <row r="705" spans="1:2" ht="14.25" x14ac:dyDescent="0.2">
      <c r="A705" s="100"/>
      <c r="B705" s="83"/>
    </row>
    <row r="706" spans="1:2" ht="14.25" x14ac:dyDescent="0.2">
      <c r="A706" s="100"/>
      <c r="B706" s="83"/>
    </row>
    <row r="707" spans="1:2" ht="14.25" x14ac:dyDescent="0.2">
      <c r="A707" s="100"/>
      <c r="B707" s="83"/>
    </row>
    <row r="708" spans="1:2" ht="14.25" x14ac:dyDescent="0.2">
      <c r="A708" s="100"/>
      <c r="B708" s="83"/>
    </row>
    <row r="709" spans="1:2" ht="14.25" x14ac:dyDescent="0.2">
      <c r="A709" s="100"/>
      <c r="B709" s="83"/>
    </row>
    <row r="710" spans="1:2" ht="14.25" x14ac:dyDescent="0.2">
      <c r="A710" s="100"/>
      <c r="B710" s="83"/>
    </row>
    <row r="711" spans="1:2" ht="14.25" x14ac:dyDescent="0.2">
      <c r="A711" s="100"/>
      <c r="B711" s="83"/>
    </row>
    <row r="712" spans="1:2" ht="14.25" x14ac:dyDescent="0.2">
      <c r="A712" s="100"/>
      <c r="B712" s="83"/>
    </row>
    <row r="713" spans="1:2" ht="14.25" x14ac:dyDescent="0.2">
      <c r="A713" s="100"/>
      <c r="B713" s="83"/>
    </row>
    <row r="714" spans="1:2" ht="14.25" x14ac:dyDescent="0.2">
      <c r="A714" s="100"/>
      <c r="B714" s="83"/>
    </row>
    <row r="715" spans="1:2" ht="14.25" x14ac:dyDescent="0.2">
      <c r="A715" s="100"/>
      <c r="B715" s="83"/>
    </row>
    <row r="716" spans="1:2" ht="14.25" x14ac:dyDescent="0.2">
      <c r="A716" s="100"/>
      <c r="B716" s="83"/>
    </row>
    <row r="717" spans="1:2" ht="14.25" x14ac:dyDescent="0.2">
      <c r="A717" s="100"/>
      <c r="B717" s="83"/>
    </row>
    <row r="718" spans="1:2" ht="14.25" x14ac:dyDescent="0.2">
      <c r="A718" s="100"/>
      <c r="B718" s="83"/>
    </row>
    <row r="719" spans="1:2" ht="14.25" x14ac:dyDescent="0.2">
      <c r="A719" s="100"/>
      <c r="B719" s="83"/>
    </row>
    <row r="720" spans="1:2" ht="14.25" x14ac:dyDescent="0.2">
      <c r="A720" s="100"/>
      <c r="B720" s="83"/>
    </row>
    <row r="721" spans="1:2" ht="14.25" x14ac:dyDescent="0.2">
      <c r="A721" s="100"/>
      <c r="B721" s="83"/>
    </row>
    <row r="722" spans="1:2" ht="14.25" x14ac:dyDescent="0.2">
      <c r="A722" s="100"/>
      <c r="B722" s="83"/>
    </row>
    <row r="723" spans="1:2" ht="14.25" x14ac:dyDescent="0.2">
      <c r="A723" s="100"/>
      <c r="B723" s="83"/>
    </row>
    <row r="724" spans="1:2" ht="14.25" x14ac:dyDescent="0.2">
      <c r="A724" s="100"/>
      <c r="B724" s="83"/>
    </row>
    <row r="725" spans="1:2" ht="14.25" x14ac:dyDescent="0.2">
      <c r="A725" s="100"/>
      <c r="B725" s="83"/>
    </row>
    <row r="726" spans="1:2" ht="14.25" x14ac:dyDescent="0.2">
      <c r="A726" s="100"/>
      <c r="B726" s="83"/>
    </row>
    <row r="727" spans="1:2" ht="14.25" x14ac:dyDescent="0.2">
      <c r="A727" s="100"/>
      <c r="B727" s="83"/>
    </row>
    <row r="728" spans="1:2" ht="14.25" x14ac:dyDescent="0.2">
      <c r="A728" s="100"/>
      <c r="B728" s="83"/>
    </row>
    <row r="729" spans="1:2" ht="14.25" x14ac:dyDescent="0.2">
      <c r="A729" s="100"/>
      <c r="B729" s="83"/>
    </row>
    <row r="730" spans="1:2" ht="14.25" x14ac:dyDescent="0.2">
      <c r="A730" s="100"/>
      <c r="B730" s="83"/>
    </row>
    <row r="731" spans="1:2" ht="14.25" x14ac:dyDescent="0.2">
      <c r="A731" s="100"/>
      <c r="B731" s="83"/>
    </row>
    <row r="732" spans="1:2" ht="14.25" x14ac:dyDescent="0.2">
      <c r="A732" s="100"/>
      <c r="B732" s="83"/>
    </row>
    <row r="733" spans="1:2" ht="14.25" x14ac:dyDescent="0.2">
      <c r="A733" s="100"/>
      <c r="B733" s="83"/>
    </row>
    <row r="734" spans="1:2" ht="14.25" x14ac:dyDescent="0.2">
      <c r="A734" s="100"/>
      <c r="B734" s="83"/>
    </row>
    <row r="735" spans="1:2" ht="14.25" x14ac:dyDescent="0.2">
      <c r="A735" s="100"/>
      <c r="B735" s="83"/>
    </row>
    <row r="736" spans="1:2" ht="14.25" x14ac:dyDescent="0.2">
      <c r="A736" s="100"/>
      <c r="B736" s="83"/>
    </row>
    <row r="737" spans="1:2" ht="14.25" x14ac:dyDescent="0.2">
      <c r="A737" s="100"/>
      <c r="B737" s="83"/>
    </row>
    <row r="738" spans="1:2" ht="14.25" x14ac:dyDescent="0.2">
      <c r="A738" s="100"/>
      <c r="B738" s="83"/>
    </row>
    <row r="739" spans="1:2" ht="14.25" x14ac:dyDescent="0.2">
      <c r="A739" s="100"/>
      <c r="B739" s="83"/>
    </row>
    <row r="740" spans="1:2" ht="14.25" x14ac:dyDescent="0.2">
      <c r="A740" s="100"/>
      <c r="B740" s="83"/>
    </row>
    <row r="741" spans="1:2" ht="14.25" x14ac:dyDescent="0.2">
      <c r="A741" s="100"/>
      <c r="B741" s="83"/>
    </row>
    <row r="742" spans="1:2" ht="14.25" x14ac:dyDescent="0.2">
      <c r="A742" s="100"/>
      <c r="B742" s="83"/>
    </row>
    <row r="743" spans="1:2" ht="14.25" x14ac:dyDescent="0.2">
      <c r="A743" s="100"/>
      <c r="B743" s="83"/>
    </row>
    <row r="744" spans="1:2" ht="14.25" x14ac:dyDescent="0.2">
      <c r="A744" s="100"/>
      <c r="B744" s="83"/>
    </row>
    <row r="745" spans="1:2" ht="14.25" x14ac:dyDescent="0.2">
      <c r="A745" s="100"/>
      <c r="B745" s="83"/>
    </row>
    <row r="746" spans="1:2" ht="14.25" x14ac:dyDescent="0.2">
      <c r="A746" s="100"/>
      <c r="B746" s="83"/>
    </row>
    <row r="747" spans="1:2" ht="14.25" x14ac:dyDescent="0.2">
      <c r="A747" s="100"/>
      <c r="B747" s="83"/>
    </row>
    <row r="748" spans="1:2" ht="14.25" x14ac:dyDescent="0.2">
      <c r="A748" s="100"/>
      <c r="B748" s="83"/>
    </row>
    <row r="749" spans="1:2" ht="14.25" x14ac:dyDescent="0.2">
      <c r="A749" s="100"/>
      <c r="B749" s="83"/>
    </row>
    <row r="750" spans="1:2" ht="14.25" x14ac:dyDescent="0.2">
      <c r="A750" s="100"/>
      <c r="B750" s="83"/>
    </row>
    <row r="751" spans="1:2" ht="14.25" x14ac:dyDescent="0.2">
      <c r="A751" s="100"/>
      <c r="B751" s="83"/>
    </row>
    <row r="752" spans="1:2" ht="14.25" x14ac:dyDescent="0.2">
      <c r="A752" s="100"/>
      <c r="B752" s="83"/>
    </row>
    <row r="753" spans="1:2" ht="14.25" x14ac:dyDescent="0.2">
      <c r="A753" s="100"/>
      <c r="B753" s="83"/>
    </row>
    <row r="754" spans="1:2" ht="14.25" x14ac:dyDescent="0.2">
      <c r="A754" s="100"/>
      <c r="B754" s="83"/>
    </row>
    <row r="755" spans="1:2" ht="14.25" x14ac:dyDescent="0.2">
      <c r="A755" s="100"/>
      <c r="B755" s="83"/>
    </row>
    <row r="756" spans="1:2" ht="14.25" x14ac:dyDescent="0.2">
      <c r="A756" s="100"/>
      <c r="B756" s="83"/>
    </row>
    <row r="757" spans="1:2" ht="14.25" x14ac:dyDescent="0.2">
      <c r="A757" s="100"/>
      <c r="B757" s="83"/>
    </row>
    <row r="758" spans="1:2" ht="14.25" x14ac:dyDescent="0.2">
      <c r="A758" s="100"/>
      <c r="B758" s="83"/>
    </row>
    <row r="759" spans="1:2" ht="14.25" x14ac:dyDescent="0.2">
      <c r="A759" s="100"/>
      <c r="B759" s="83"/>
    </row>
    <row r="760" spans="1:2" ht="14.25" x14ac:dyDescent="0.2">
      <c r="A760" s="100"/>
      <c r="B760" s="83"/>
    </row>
    <row r="761" spans="1:2" ht="14.25" x14ac:dyDescent="0.2">
      <c r="A761" s="100"/>
      <c r="B761" s="83"/>
    </row>
    <row r="762" spans="1:2" ht="14.25" x14ac:dyDescent="0.2">
      <c r="A762" s="100"/>
      <c r="B762" s="83"/>
    </row>
    <row r="763" spans="1:2" ht="14.25" x14ac:dyDescent="0.2">
      <c r="A763" s="100"/>
      <c r="B763" s="83"/>
    </row>
    <row r="764" spans="1:2" ht="14.25" x14ac:dyDescent="0.2">
      <c r="A764" s="100"/>
      <c r="B764" s="83"/>
    </row>
    <row r="765" spans="1:2" ht="14.25" x14ac:dyDescent="0.2">
      <c r="A765" s="100"/>
      <c r="B765" s="83"/>
    </row>
    <row r="766" spans="1:2" ht="14.25" x14ac:dyDescent="0.2">
      <c r="A766" s="100"/>
      <c r="B766" s="83"/>
    </row>
    <row r="767" spans="1:2" ht="14.25" x14ac:dyDescent="0.2">
      <c r="A767" s="100"/>
      <c r="B767" s="83"/>
    </row>
    <row r="768" spans="1:2" ht="14.25" x14ac:dyDescent="0.2">
      <c r="A768" s="100"/>
      <c r="B768" s="83"/>
    </row>
    <row r="769" spans="1:2" ht="14.25" x14ac:dyDescent="0.2">
      <c r="A769" s="100"/>
      <c r="B769" s="83"/>
    </row>
    <row r="770" spans="1:2" ht="14.25" x14ac:dyDescent="0.2">
      <c r="A770" s="100"/>
      <c r="B770" s="83"/>
    </row>
    <row r="771" spans="1:2" ht="14.25" x14ac:dyDescent="0.2">
      <c r="A771" s="100"/>
      <c r="B771" s="83"/>
    </row>
    <row r="772" spans="1:2" ht="14.25" x14ac:dyDescent="0.2">
      <c r="A772" s="100"/>
      <c r="B772" s="83"/>
    </row>
    <row r="773" spans="1:2" ht="14.25" x14ac:dyDescent="0.2">
      <c r="A773" s="100"/>
      <c r="B773" s="83"/>
    </row>
    <row r="774" spans="1:2" ht="14.25" x14ac:dyDescent="0.2">
      <c r="A774" s="100"/>
      <c r="B774" s="83"/>
    </row>
    <row r="775" spans="1:2" ht="14.25" x14ac:dyDescent="0.2">
      <c r="A775" s="100"/>
      <c r="B775" s="83"/>
    </row>
    <row r="776" spans="1:2" ht="14.25" x14ac:dyDescent="0.2">
      <c r="A776" s="100"/>
      <c r="B776" s="83"/>
    </row>
    <row r="777" spans="1:2" ht="14.25" x14ac:dyDescent="0.2">
      <c r="A777" s="100"/>
      <c r="B777" s="83"/>
    </row>
    <row r="778" spans="1:2" ht="14.25" x14ac:dyDescent="0.2">
      <c r="A778" s="100"/>
      <c r="B778" s="83"/>
    </row>
    <row r="779" spans="1:2" ht="14.25" x14ac:dyDescent="0.2">
      <c r="A779" s="100"/>
      <c r="B779" s="83"/>
    </row>
    <row r="780" spans="1:2" ht="14.25" x14ac:dyDescent="0.2">
      <c r="A780" s="100"/>
      <c r="B780" s="83"/>
    </row>
    <row r="781" spans="1:2" ht="14.25" x14ac:dyDescent="0.2">
      <c r="A781" s="100"/>
      <c r="B781" s="83"/>
    </row>
    <row r="782" spans="1:2" ht="14.25" x14ac:dyDescent="0.2">
      <c r="A782" s="100"/>
      <c r="B782" s="83"/>
    </row>
    <row r="783" spans="1:2" ht="14.25" x14ac:dyDescent="0.2">
      <c r="A783" s="100"/>
      <c r="B783" s="83"/>
    </row>
    <row r="784" spans="1:2" ht="14.25" x14ac:dyDescent="0.2">
      <c r="A784" s="100"/>
      <c r="B784" s="83"/>
    </row>
    <row r="785" spans="1:2" ht="14.25" x14ac:dyDescent="0.2">
      <c r="A785" s="100"/>
      <c r="B785" s="83"/>
    </row>
    <row r="786" spans="1:2" ht="14.25" x14ac:dyDescent="0.2">
      <c r="A786" s="100"/>
      <c r="B786" s="83"/>
    </row>
    <row r="787" spans="1:2" ht="14.25" x14ac:dyDescent="0.2">
      <c r="A787" s="100"/>
      <c r="B787" s="83"/>
    </row>
    <row r="788" spans="1:2" ht="14.25" x14ac:dyDescent="0.2">
      <c r="A788" s="100"/>
      <c r="B788" s="83"/>
    </row>
    <row r="789" spans="1:2" ht="14.25" x14ac:dyDescent="0.2">
      <c r="A789" s="100"/>
      <c r="B789" s="83"/>
    </row>
    <row r="790" spans="1:2" ht="14.25" x14ac:dyDescent="0.2">
      <c r="A790" s="100"/>
      <c r="B790" s="83"/>
    </row>
    <row r="791" spans="1:2" ht="14.25" x14ac:dyDescent="0.2">
      <c r="A791" s="100"/>
      <c r="B791" s="83"/>
    </row>
    <row r="792" spans="1:2" ht="14.25" x14ac:dyDescent="0.2">
      <c r="A792" s="100"/>
      <c r="B792" s="83"/>
    </row>
    <row r="793" spans="1:2" ht="14.25" x14ac:dyDescent="0.2">
      <c r="A793" s="100"/>
      <c r="B793" s="83"/>
    </row>
    <row r="794" spans="1:2" ht="14.25" x14ac:dyDescent="0.2">
      <c r="A794" s="100"/>
      <c r="B794" s="83"/>
    </row>
    <row r="795" spans="1:2" ht="14.25" x14ac:dyDescent="0.2">
      <c r="A795" s="100"/>
      <c r="B795" s="83"/>
    </row>
    <row r="796" spans="1:2" ht="14.25" x14ac:dyDescent="0.2">
      <c r="A796" s="100"/>
      <c r="B796" s="83"/>
    </row>
    <row r="797" spans="1:2" ht="14.25" x14ac:dyDescent="0.2">
      <c r="A797" s="100"/>
      <c r="B797" s="83"/>
    </row>
    <row r="798" spans="1:2" ht="14.25" x14ac:dyDescent="0.2">
      <c r="A798" s="100"/>
      <c r="B798" s="83"/>
    </row>
    <row r="799" spans="1:2" ht="14.25" x14ac:dyDescent="0.2">
      <c r="A799" s="100"/>
      <c r="B799" s="83"/>
    </row>
    <row r="800" spans="1:2" ht="14.25" x14ac:dyDescent="0.2">
      <c r="A800" s="100"/>
      <c r="B800" s="83"/>
    </row>
    <row r="801" spans="1:2" ht="14.25" x14ac:dyDescent="0.2">
      <c r="A801" s="100"/>
      <c r="B801" s="83"/>
    </row>
    <row r="802" spans="1:2" ht="14.25" x14ac:dyDescent="0.2">
      <c r="A802" s="100"/>
      <c r="B802" s="83"/>
    </row>
    <row r="803" spans="1:2" ht="14.25" x14ac:dyDescent="0.2">
      <c r="A803" s="100"/>
      <c r="B803" s="83"/>
    </row>
    <row r="804" spans="1:2" ht="14.25" x14ac:dyDescent="0.2">
      <c r="A804" s="100"/>
      <c r="B804" s="83"/>
    </row>
    <row r="805" spans="1:2" ht="14.25" x14ac:dyDescent="0.2">
      <c r="A805" s="100"/>
      <c r="B805" s="83"/>
    </row>
    <row r="806" spans="1:2" ht="14.25" x14ac:dyDescent="0.2">
      <c r="A806" s="100"/>
      <c r="B806" s="83"/>
    </row>
    <row r="807" spans="1:2" ht="14.25" x14ac:dyDescent="0.2">
      <c r="A807" s="100"/>
      <c r="B807" s="83"/>
    </row>
    <row r="808" spans="1:2" ht="14.25" x14ac:dyDescent="0.2">
      <c r="A808" s="100"/>
      <c r="B808" s="83"/>
    </row>
    <row r="809" spans="1:2" ht="14.25" x14ac:dyDescent="0.2">
      <c r="A809" s="100"/>
      <c r="B809" s="83"/>
    </row>
    <row r="810" spans="1:2" ht="14.25" x14ac:dyDescent="0.2">
      <c r="A810" s="100"/>
      <c r="B810" s="83"/>
    </row>
    <row r="811" spans="1:2" ht="14.25" x14ac:dyDescent="0.2">
      <c r="A811" s="100"/>
      <c r="B811" s="83"/>
    </row>
    <row r="812" spans="1:2" ht="14.25" x14ac:dyDescent="0.2">
      <c r="A812" s="100"/>
      <c r="B812" s="83"/>
    </row>
    <row r="813" spans="1:2" ht="14.25" x14ac:dyDescent="0.2">
      <c r="A813" s="100"/>
      <c r="B813" s="83"/>
    </row>
    <row r="814" spans="1:2" ht="14.25" x14ac:dyDescent="0.2">
      <c r="A814" s="100"/>
      <c r="B814" s="83"/>
    </row>
    <row r="815" spans="1:2" ht="14.25" x14ac:dyDescent="0.2">
      <c r="A815" s="100"/>
      <c r="B815" s="83"/>
    </row>
    <row r="816" spans="1:2" ht="14.25" x14ac:dyDescent="0.2">
      <c r="A816" s="100"/>
      <c r="B816" s="83"/>
    </row>
    <row r="817" spans="1:2" ht="14.25" x14ac:dyDescent="0.2">
      <c r="A817" s="100"/>
      <c r="B817" s="83"/>
    </row>
    <row r="818" spans="1:2" ht="14.25" x14ac:dyDescent="0.2">
      <c r="A818" s="100"/>
      <c r="B818" s="83"/>
    </row>
    <row r="819" spans="1:2" ht="14.25" x14ac:dyDescent="0.2">
      <c r="A819" s="100"/>
      <c r="B819" s="83"/>
    </row>
    <row r="820" spans="1:2" ht="14.25" x14ac:dyDescent="0.2">
      <c r="A820" s="100"/>
      <c r="B820" s="83"/>
    </row>
    <row r="821" spans="1:2" ht="14.25" x14ac:dyDescent="0.2">
      <c r="A821" s="100"/>
      <c r="B821" s="83"/>
    </row>
    <row r="822" spans="1:2" ht="14.25" x14ac:dyDescent="0.2">
      <c r="A822" s="100"/>
      <c r="B822" s="83"/>
    </row>
    <row r="823" spans="1:2" ht="14.25" x14ac:dyDescent="0.2">
      <c r="A823" s="100"/>
      <c r="B823" s="83"/>
    </row>
    <row r="824" spans="1:2" ht="14.25" x14ac:dyDescent="0.2">
      <c r="A824" s="100"/>
      <c r="B824" s="83"/>
    </row>
    <row r="825" spans="1:2" ht="14.25" x14ac:dyDescent="0.2">
      <c r="A825" s="100"/>
      <c r="B825" s="83"/>
    </row>
    <row r="826" spans="1:2" ht="14.25" x14ac:dyDescent="0.2">
      <c r="A826" s="100"/>
      <c r="B826" s="83"/>
    </row>
    <row r="827" spans="1:2" ht="14.25" x14ac:dyDescent="0.2">
      <c r="A827" s="100"/>
      <c r="B827" s="83"/>
    </row>
    <row r="828" spans="1:2" ht="14.25" x14ac:dyDescent="0.2">
      <c r="A828" s="100"/>
      <c r="B828" s="83"/>
    </row>
    <row r="829" spans="1:2" ht="14.25" x14ac:dyDescent="0.2">
      <c r="A829" s="100"/>
      <c r="B829" s="83"/>
    </row>
    <row r="830" spans="1:2" ht="14.25" x14ac:dyDescent="0.2">
      <c r="A830" s="100"/>
      <c r="B830" s="83"/>
    </row>
    <row r="831" spans="1:2" ht="14.25" x14ac:dyDescent="0.2">
      <c r="A831" s="100"/>
      <c r="B831" s="83"/>
    </row>
    <row r="832" spans="1:2" ht="14.25" x14ac:dyDescent="0.2">
      <c r="A832" s="100"/>
      <c r="B832" s="83"/>
    </row>
    <row r="833" spans="1:2" ht="14.25" x14ac:dyDescent="0.2">
      <c r="A833" s="100"/>
      <c r="B833" s="83"/>
    </row>
    <row r="834" spans="1:2" ht="14.25" x14ac:dyDescent="0.2">
      <c r="A834" s="100"/>
      <c r="B834" s="83"/>
    </row>
    <row r="835" spans="1:2" ht="14.25" x14ac:dyDescent="0.2">
      <c r="A835" s="100"/>
      <c r="B835" s="83"/>
    </row>
    <row r="836" spans="1:2" ht="14.25" x14ac:dyDescent="0.2">
      <c r="A836" s="100"/>
      <c r="B836" s="83"/>
    </row>
    <row r="837" spans="1:2" ht="14.25" x14ac:dyDescent="0.2">
      <c r="A837" s="100"/>
      <c r="B837" s="83"/>
    </row>
    <row r="838" spans="1:2" ht="14.25" x14ac:dyDescent="0.2">
      <c r="A838" s="100"/>
      <c r="B838" s="83"/>
    </row>
    <row r="839" spans="1:2" ht="14.25" x14ac:dyDescent="0.2">
      <c r="A839" s="100"/>
      <c r="B839" s="83"/>
    </row>
    <row r="840" spans="1:2" ht="14.25" x14ac:dyDescent="0.2">
      <c r="A840" s="100"/>
      <c r="B840" s="83"/>
    </row>
    <row r="841" spans="1:2" ht="14.25" x14ac:dyDescent="0.2">
      <c r="A841" s="100"/>
      <c r="B841" s="83"/>
    </row>
    <row r="842" spans="1:2" ht="14.25" x14ac:dyDescent="0.2">
      <c r="A842" s="100"/>
      <c r="B842" s="83"/>
    </row>
    <row r="843" spans="1:2" ht="14.25" x14ac:dyDescent="0.2">
      <c r="A843" s="100"/>
      <c r="B843" s="83"/>
    </row>
    <row r="844" spans="1:2" ht="14.25" x14ac:dyDescent="0.2">
      <c r="A844" s="100"/>
      <c r="B844" s="83"/>
    </row>
    <row r="845" spans="1:2" ht="14.25" x14ac:dyDescent="0.2">
      <c r="A845" s="100"/>
      <c r="B845" s="83"/>
    </row>
    <row r="846" spans="1:2" ht="14.25" x14ac:dyDescent="0.2">
      <c r="A846" s="100"/>
      <c r="B846" s="83"/>
    </row>
    <row r="847" spans="1:2" ht="14.25" x14ac:dyDescent="0.2">
      <c r="A847" s="100"/>
      <c r="B847" s="83"/>
    </row>
    <row r="848" spans="1:2" ht="14.25" x14ac:dyDescent="0.2">
      <c r="A848" s="100"/>
      <c r="B848" s="83"/>
    </row>
    <row r="849" spans="1:2" ht="14.25" x14ac:dyDescent="0.2">
      <c r="A849" s="100"/>
      <c r="B849" s="83"/>
    </row>
    <row r="850" spans="1:2" ht="14.25" x14ac:dyDescent="0.2">
      <c r="A850" s="100"/>
      <c r="B850" s="83"/>
    </row>
    <row r="851" spans="1:2" ht="14.25" x14ac:dyDescent="0.2">
      <c r="A851" s="100"/>
      <c r="B851" s="83"/>
    </row>
    <row r="852" spans="1:2" ht="14.25" x14ac:dyDescent="0.2">
      <c r="A852" s="100"/>
      <c r="B852" s="83"/>
    </row>
    <row r="853" spans="1:2" ht="14.25" x14ac:dyDescent="0.2">
      <c r="A853" s="100"/>
      <c r="B853" s="83"/>
    </row>
    <row r="854" spans="1:2" ht="14.25" x14ac:dyDescent="0.2">
      <c r="A854" s="100"/>
      <c r="B854" s="83"/>
    </row>
    <row r="855" spans="1:2" ht="14.25" x14ac:dyDescent="0.2">
      <c r="A855" s="100"/>
      <c r="B855" s="83"/>
    </row>
    <row r="856" spans="1:2" ht="14.25" x14ac:dyDescent="0.2">
      <c r="A856" s="100"/>
      <c r="B856" s="83"/>
    </row>
    <row r="857" spans="1:2" ht="14.25" x14ac:dyDescent="0.2">
      <c r="A857" s="100"/>
      <c r="B857" s="83"/>
    </row>
    <row r="858" spans="1:2" ht="14.25" x14ac:dyDescent="0.2">
      <c r="A858" s="100"/>
      <c r="B858" s="83"/>
    </row>
    <row r="859" spans="1:2" ht="14.25" x14ac:dyDescent="0.2">
      <c r="A859" s="100"/>
      <c r="B859" s="83"/>
    </row>
    <row r="860" spans="1:2" ht="14.25" x14ac:dyDescent="0.2">
      <c r="A860" s="100"/>
      <c r="B860" s="83"/>
    </row>
    <row r="861" spans="1:2" ht="14.25" x14ac:dyDescent="0.2">
      <c r="A861" s="100"/>
      <c r="B861" s="83"/>
    </row>
    <row r="862" spans="1:2" ht="14.25" x14ac:dyDescent="0.2">
      <c r="A862" s="100"/>
      <c r="B862" s="83"/>
    </row>
    <row r="863" spans="1:2" ht="14.25" x14ac:dyDescent="0.2">
      <c r="A863" s="100"/>
      <c r="B863" s="83"/>
    </row>
    <row r="864" spans="1:2" ht="14.25" x14ac:dyDescent="0.2">
      <c r="A864" s="100"/>
      <c r="B864" s="83"/>
    </row>
    <row r="865" spans="1:2" ht="14.25" x14ac:dyDescent="0.2">
      <c r="A865" s="100"/>
      <c r="B865" s="83"/>
    </row>
    <row r="866" spans="1:2" ht="14.25" x14ac:dyDescent="0.2">
      <c r="A866" s="100"/>
      <c r="B866" s="83"/>
    </row>
    <row r="867" spans="1:2" ht="14.25" x14ac:dyDescent="0.2">
      <c r="A867" s="100"/>
      <c r="B867" s="83"/>
    </row>
    <row r="868" spans="1:2" ht="14.25" x14ac:dyDescent="0.2">
      <c r="A868" s="100"/>
      <c r="B868" s="83"/>
    </row>
    <row r="869" spans="1:2" ht="14.25" x14ac:dyDescent="0.2">
      <c r="A869" s="100"/>
      <c r="B869" s="83"/>
    </row>
    <row r="870" spans="1:2" ht="14.25" x14ac:dyDescent="0.2">
      <c r="A870" s="100"/>
      <c r="B870" s="83"/>
    </row>
    <row r="871" spans="1:2" ht="14.25" x14ac:dyDescent="0.2">
      <c r="A871" s="100"/>
      <c r="B871" s="83"/>
    </row>
    <row r="872" spans="1:2" ht="14.25" x14ac:dyDescent="0.2">
      <c r="A872" s="100"/>
      <c r="B872" s="83"/>
    </row>
    <row r="873" spans="1:2" ht="14.25" x14ac:dyDescent="0.2">
      <c r="A873" s="100"/>
      <c r="B873" s="83"/>
    </row>
    <row r="874" spans="1:2" ht="14.25" x14ac:dyDescent="0.2">
      <c r="A874" s="100"/>
      <c r="B874" s="83"/>
    </row>
    <row r="875" spans="1:2" ht="14.25" x14ac:dyDescent="0.2">
      <c r="A875" s="100"/>
      <c r="B875" s="83"/>
    </row>
    <row r="876" spans="1:2" ht="14.25" x14ac:dyDescent="0.2">
      <c r="A876" s="100"/>
      <c r="B876" s="83"/>
    </row>
    <row r="877" spans="1:2" ht="14.25" x14ac:dyDescent="0.2">
      <c r="A877" s="100"/>
      <c r="B877" s="83"/>
    </row>
    <row r="878" spans="1:2" ht="14.25" x14ac:dyDescent="0.2">
      <c r="A878" s="100"/>
      <c r="B878" s="83"/>
    </row>
    <row r="879" spans="1:2" ht="14.25" x14ac:dyDescent="0.2">
      <c r="A879" s="100"/>
      <c r="B879" s="83"/>
    </row>
    <row r="880" spans="1:2" ht="14.25" x14ac:dyDescent="0.2">
      <c r="A880" s="100"/>
      <c r="B880" s="83"/>
    </row>
    <row r="881" spans="1:2" ht="14.25" x14ac:dyDescent="0.2">
      <c r="A881" s="100"/>
      <c r="B881" s="83"/>
    </row>
    <row r="882" spans="1:2" ht="14.25" x14ac:dyDescent="0.2">
      <c r="A882" s="100"/>
      <c r="B882" s="83"/>
    </row>
    <row r="883" spans="1:2" ht="14.25" x14ac:dyDescent="0.2">
      <c r="A883" s="100"/>
      <c r="B883" s="83"/>
    </row>
    <row r="884" spans="1:2" ht="14.25" x14ac:dyDescent="0.2">
      <c r="A884" s="100"/>
      <c r="B884" s="83"/>
    </row>
    <row r="885" spans="1:2" ht="14.25" x14ac:dyDescent="0.2">
      <c r="A885" s="100"/>
      <c r="B885" s="83"/>
    </row>
    <row r="886" spans="1:2" ht="14.25" x14ac:dyDescent="0.2">
      <c r="A886" s="100"/>
      <c r="B886" s="83"/>
    </row>
    <row r="887" spans="1:2" ht="14.25" x14ac:dyDescent="0.2">
      <c r="A887" s="100"/>
      <c r="B887" s="83"/>
    </row>
    <row r="888" spans="1:2" ht="14.25" x14ac:dyDescent="0.2">
      <c r="A888" s="100"/>
      <c r="B888" s="83"/>
    </row>
    <row r="889" spans="1:2" ht="14.25" x14ac:dyDescent="0.2">
      <c r="A889" s="100"/>
      <c r="B889" s="83"/>
    </row>
    <row r="890" spans="1:2" ht="14.25" x14ac:dyDescent="0.2">
      <c r="A890" s="100"/>
      <c r="B890" s="83"/>
    </row>
    <row r="891" spans="1:2" ht="14.25" x14ac:dyDescent="0.2">
      <c r="A891" s="100"/>
      <c r="B891" s="83"/>
    </row>
    <row r="892" spans="1:2" ht="14.25" x14ac:dyDescent="0.2">
      <c r="A892" s="100"/>
      <c r="B892" s="83"/>
    </row>
    <row r="893" spans="1:2" ht="14.25" x14ac:dyDescent="0.2">
      <c r="A893" s="100"/>
      <c r="B893" s="83"/>
    </row>
    <row r="894" spans="1:2" ht="14.25" x14ac:dyDescent="0.2">
      <c r="A894" s="100"/>
      <c r="B894" s="83"/>
    </row>
    <row r="895" spans="1:2" ht="14.25" x14ac:dyDescent="0.2">
      <c r="A895" s="100"/>
      <c r="B895" s="83"/>
    </row>
    <row r="896" spans="1:2" ht="14.25" x14ac:dyDescent="0.2">
      <c r="A896" s="100"/>
      <c r="B896" s="83"/>
    </row>
    <row r="897" spans="1:2" ht="14.25" x14ac:dyDescent="0.2">
      <c r="A897" s="100"/>
      <c r="B897" s="83"/>
    </row>
    <row r="898" spans="1:2" ht="14.25" x14ac:dyDescent="0.2">
      <c r="A898" s="100"/>
      <c r="B898" s="83"/>
    </row>
    <row r="899" spans="1:2" ht="14.25" x14ac:dyDescent="0.2">
      <c r="A899" s="100"/>
      <c r="B899" s="83"/>
    </row>
    <row r="900" spans="1:2" ht="14.25" x14ac:dyDescent="0.2">
      <c r="A900" s="100"/>
      <c r="B900" s="83"/>
    </row>
    <row r="901" spans="1:2" ht="14.25" x14ac:dyDescent="0.2">
      <c r="A901" s="100"/>
      <c r="B901" s="83"/>
    </row>
    <row r="902" spans="1:2" ht="14.25" x14ac:dyDescent="0.2">
      <c r="A902" s="100"/>
      <c r="B902" s="83"/>
    </row>
    <row r="903" spans="1:2" ht="14.25" x14ac:dyDescent="0.2">
      <c r="A903" s="100"/>
      <c r="B903" s="83"/>
    </row>
    <row r="904" spans="1:2" ht="14.25" x14ac:dyDescent="0.2">
      <c r="A904" s="100"/>
      <c r="B904" s="83"/>
    </row>
    <row r="905" spans="1:2" ht="14.25" x14ac:dyDescent="0.2">
      <c r="A905" s="100"/>
      <c r="B905" s="83"/>
    </row>
    <row r="906" spans="1:2" ht="14.25" x14ac:dyDescent="0.2">
      <c r="A906" s="100"/>
      <c r="B906" s="83"/>
    </row>
    <row r="907" spans="1:2" ht="14.25" x14ac:dyDescent="0.2">
      <c r="A907" s="100"/>
      <c r="B907" s="83"/>
    </row>
    <row r="908" spans="1:2" ht="14.25" x14ac:dyDescent="0.2">
      <c r="A908" s="100"/>
      <c r="B908" s="83"/>
    </row>
    <row r="909" spans="1:2" ht="14.25" x14ac:dyDescent="0.2">
      <c r="A909" s="100"/>
      <c r="B909" s="83"/>
    </row>
    <row r="910" spans="1:2" ht="14.25" x14ac:dyDescent="0.2">
      <c r="A910" s="100"/>
      <c r="B910" s="83"/>
    </row>
    <row r="911" spans="1:2" ht="14.25" x14ac:dyDescent="0.2">
      <c r="A911" s="100"/>
      <c r="B911" s="83"/>
    </row>
    <row r="912" spans="1:2" ht="14.25" x14ac:dyDescent="0.2">
      <c r="A912" s="100"/>
      <c r="B912" s="83"/>
    </row>
    <row r="913" spans="1:2" ht="14.25" x14ac:dyDescent="0.2">
      <c r="A913" s="100"/>
      <c r="B913" s="83"/>
    </row>
    <row r="914" spans="1:2" ht="14.25" x14ac:dyDescent="0.2">
      <c r="A914" s="100"/>
      <c r="B914" s="83"/>
    </row>
    <row r="915" spans="1:2" ht="14.25" x14ac:dyDescent="0.2">
      <c r="A915" s="100"/>
      <c r="B915" s="83"/>
    </row>
    <row r="916" spans="1:2" ht="14.25" x14ac:dyDescent="0.2">
      <c r="A916" s="100"/>
      <c r="B916" s="83"/>
    </row>
    <row r="917" spans="1:2" ht="14.25" x14ac:dyDescent="0.2">
      <c r="A917" s="100"/>
      <c r="B917" s="83"/>
    </row>
    <row r="918" spans="1:2" ht="14.25" x14ac:dyDescent="0.2">
      <c r="A918" s="100"/>
      <c r="B918" s="83"/>
    </row>
    <row r="919" spans="1:2" ht="14.25" x14ac:dyDescent="0.2">
      <c r="A919" s="100"/>
      <c r="B919" s="83"/>
    </row>
    <row r="920" spans="1:2" ht="14.25" x14ac:dyDescent="0.2">
      <c r="A920" s="100"/>
      <c r="B920" s="83"/>
    </row>
    <row r="921" spans="1:2" ht="14.25" x14ac:dyDescent="0.2">
      <c r="A921" s="100"/>
      <c r="B921" s="83"/>
    </row>
    <row r="922" spans="1:2" ht="14.25" x14ac:dyDescent="0.2">
      <c r="A922" s="100"/>
      <c r="B922" s="83"/>
    </row>
    <row r="923" spans="1:2" ht="14.25" x14ac:dyDescent="0.2">
      <c r="A923" s="100"/>
      <c r="B923" s="83"/>
    </row>
    <row r="924" spans="1:2" ht="14.25" x14ac:dyDescent="0.2">
      <c r="A924" s="100"/>
      <c r="B924" s="83"/>
    </row>
    <row r="925" spans="1:2" ht="14.25" x14ac:dyDescent="0.2">
      <c r="A925" s="100"/>
      <c r="B925" s="83"/>
    </row>
    <row r="926" spans="1:2" ht="14.25" x14ac:dyDescent="0.2">
      <c r="A926" s="100"/>
      <c r="B926" s="83"/>
    </row>
    <row r="927" spans="1:2" ht="14.25" x14ac:dyDescent="0.2">
      <c r="A927" s="100"/>
      <c r="B927" s="83"/>
    </row>
    <row r="928" spans="1:2" ht="14.25" x14ac:dyDescent="0.2">
      <c r="A928" s="100"/>
      <c r="B928" s="83"/>
    </row>
    <row r="929" spans="1:2" ht="14.25" x14ac:dyDescent="0.2">
      <c r="A929" s="100"/>
      <c r="B929" s="83"/>
    </row>
    <row r="930" spans="1:2" ht="14.25" x14ac:dyDescent="0.2">
      <c r="A930" s="100"/>
      <c r="B930" s="83"/>
    </row>
    <row r="931" spans="1:2" ht="14.25" x14ac:dyDescent="0.2">
      <c r="A931" s="100"/>
      <c r="B931" s="83"/>
    </row>
    <row r="932" spans="1:2" ht="14.25" x14ac:dyDescent="0.2">
      <c r="A932" s="100"/>
      <c r="B932" s="83"/>
    </row>
    <row r="933" spans="1:2" ht="14.25" x14ac:dyDescent="0.2">
      <c r="A933" s="100"/>
      <c r="B933" s="83"/>
    </row>
    <row r="934" spans="1:2" ht="14.25" x14ac:dyDescent="0.2">
      <c r="A934" s="100"/>
      <c r="B934" s="83"/>
    </row>
    <row r="935" spans="1:2" ht="14.25" x14ac:dyDescent="0.2">
      <c r="A935" s="100"/>
      <c r="B935" s="83"/>
    </row>
    <row r="936" spans="1:2" ht="14.25" x14ac:dyDescent="0.2">
      <c r="A936" s="100"/>
      <c r="B936" s="83"/>
    </row>
    <row r="937" spans="1:2" ht="14.25" x14ac:dyDescent="0.2">
      <c r="A937" s="100"/>
      <c r="B937" s="83"/>
    </row>
    <row r="938" spans="1:2" ht="14.25" x14ac:dyDescent="0.2">
      <c r="A938" s="100"/>
      <c r="B938" s="83"/>
    </row>
    <row r="939" spans="1:2" ht="14.25" x14ac:dyDescent="0.2">
      <c r="A939" s="100"/>
      <c r="B939" s="83"/>
    </row>
    <row r="940" spans="1:2" ht="14.25" x14ac:dyDescent="0.2">
      <c r="A940" s="100"/>
      <c r="B940" s="83"/>
    </row>
    <row r="941" spans="1:2" ht="14.25" x14ac:dyDescent="0.2">
      <c r="A941" s="100"/>
      <c r="B941" s="83"/>
    </row>
    <row r="942" spans="1:2" ht="14.25" x14ac:dyDescent="0.2">
      <c r="A942" s="100"/>
      <c r="B942" s="83"/>
    </row>
    <row r="943" spans="1:2" ht="14.25" x14ac:dyDescent="0.2">
      <c r="A943" s="100"/>
      <c r="B943" s="83"/>
    </row>
    <row r="944" spans="1:2" ht="14.25" x14ac:dyDescent="0.2">
      <c r="A944" s="100"/>
      <c r="B944" s="83"/>
    </row>
    <row r="945" spans="1:2" ht="14.25" x14ac:dyDescent="0.2">
      <c r="A945" s="100"/>
      <c r="B945" s="83"/>
    </row>
    <row r="946" spans="1:2" ht="14.25" x14ac:dyDescent="0.2">
      <c r="A946" s="100"/>
      <c r="B946" s="83"/>
    </row>
    <row r="947" spans="1:2" ht="14.25" x14ac:dyDescent="0.2">
      <c r="A947" s="100"/>
      <c r="B947" s="83"/>
    </row>
    <row r="948" spans="1:2" ht="14.25" x14ac:dyDescent="0.2">
      <c r="A948" s="100"/>
      <c r="B948" s="83"/>
    </row>
    <row r="949" spans="1:2" ht="14.25" x14ac:dyDescent="0.2">
      <c r="A949" s="100"/>
      <c r="B949" s="83"/>
    </row>
    <row r="950" spans="1:2" ht="14.25" x14ac:dyDescent="0.2">
      <c r="A950" s="100"/>
      <c r="B950" s="83"/>
    </row>
    <row r="951" spans="1:2" ht="14.25" x14ac:dyDescent="0.2">
      <c r="A951" s="100"/>
      <c r="B951" s="83"/>
    </row>
    <row r="952" spans="1:2" ht="14.25" x14ac:dyDescent="0.2">
      <c r="A952" s="100"/>
      <c r="B952" s="83"/>
    </row>
    <row r="953" spans="1:2" ht="14.25" x14ac:dyDescent="0.2">
      <c r="A953" s="100"/>
      <c r="B953" s="83"/>
    </row>
    <row r="954" spans="1:2" ht="14.25" x14ac:dyDescent="0.2">
      <c r="A954" s="100"/>
      <c r="B954" s="83"/>
    </row>
    <row r="955" spans="1:2" ht="14.25" x14ac:dyDescent="0.2">
      <c r="A955" s="100"/>
      <c r="B955" s="83"/>
    </row>
    <row r="956" spans="1:2" ht="14.25" x14ac:dyDescent="0.2">
      <c r="A956" s="100"/>
      <c r="B956" s="83"/>
    </row>
    <row r="957" spans="1:2" ht="14.25" x14ac:dyDescent="0.2">
      <c r="A957" s="100"/>
      <c r="B957" s="83"/>
    </row>
    <row r="958" spans="1:2" ht="14.25" x14ac:dyDescent="0.2">
      <c r="A958" s="100"/>
      <c r="B958" s="83"/>
    </row>
    <row r="959" spans="1:2" ht="14.25" x14ac:dyDescent="0.2">
      <c r="A959" s="100"/>
      <c r="B959" s="83"/>
    </row>
    <row r="960" spans="1:2" ht="14.25" x14ac:dyDescent="0.2">
      <c r="A960" s="100"/>
      <c r="B960" s="83"/>
    </row>
    <row r="961" spans="1:2" ht="14.25" x14ac:dyDescent="0.2">
      <c r="A961" s="100"/>
      <c r="B961" s="83"/>
    </row>
    <row r="962" spans="1:2" ht="14.25" x14ac:dyDescent="0.2">
      <c r="A962" s="100"/>
      <c r="B962" s="83"/>
    </row>
    <row r="963" spans="1:2" ht="14.25" x14ac:dyDescent="0.2">
      <c r="A963" s="100"/>
      <c r="B963" s="83"/>
    </row>
    <row r="964" spans="1:2" ht="14.25" x14ac:dyDescent="0.2">
      <c r="A964" s="100"/>
      <c r="B964" s="83"/>
    </row>
    <row r="965" spans="1:2" ht="14.25" x14ac:dyDescent="0.2">
      <c r="A965" s="100"/>
      <c r="B965" s="83"/>
    </row>
    <row r="966" spans="1:2" ht="14.25" x14ac:dyDescent="0.2">
      <c r="A966" s="100"/>
      <c r="B966" s="83"/>
    </row>
    <row r="967" spans="1:2" ht="14.25" x14ac:dyDescent="0.2">
      <c r="A967" s="100"/>
      <c r="B967" s="83"/>
    </row>
    <row r="968" spans="1:2" ht="14.25" x14ac:dyDescent="0.2">
      <c r="A968" s="100"/>
      <c r="B968" s="83"/>
    </row>
    <row r="969" spans="1:2" ht="14.25" x14ac:dyDescent="0.2">
      <c r="A969" s="100"/>
      <c r="B969" s="83"/>
    </row>
    <row r="970" spans="1:2" ht="14.25" x14ac:dyDescent="0.2">
      <c r="A970" s="100"/>
      <c r="B970" s="83"/>
    </row>
    <row r="971" spans="1:2" ht="14.25" x14ac:dyDescent="0.2">
      <c r="A971" s="100"/>
      <c r="B971" s="83"/>
    </row>
    <row r="972" spans="1:2" ht="14.25" x14ac:dyDescent="0.2">
      <c r="A972" s="100"/>
      <c r="B972" s="83"/>
    </row>
    <row r="973" spans="1:2" ht="14.25" x14ac:dyDescent="0.2">
      <c r="A973" s="100"/>
      <c r="B973" s="83"/>
    </row>
    <row r="974" spans="1:2" ht="14.25" x14ac:dyDescent="0.2">
      <c r="A974" s="100"/>
      <c r="B974" s="83"/>
    </row>
    <row r="975" spans="1:2" ht="14.25" x14ac:dyDescent="0.2">
      <c r="A975" s="100"/>
      <c r="B975" s="83"/>
    </row>
    <row r="976" spans="1:2" ht="14.25" x14ac:dyDescent="0.2">
      <c r="A976" s="100"/>
      <c r="B976" s="83"/>
    </row>
    <row r="977" spans="1:2" ht="14.25" x14ac:dyDescent="0.2">
      <c r="A977" s="100"/>
      <c r="B977" s="83"/>
    </row>
    <row r="978" spans="1:2" ht="14.25" x14ac:dyDescent="0.2">
      <c r="A978" s="100"/>
      <c r="B978" s="83"/>
    </row>
    <row r="979" spans="1:2" ht="14.25" x14ac:dyDescent="0.2">
      <c r="A979" s="100"/>
      <c r="B979" s="83"/>
    </row>
    <row r="980" spans="1:2" ht="14.25" x14ac:dyDescent="0.2">
      <c r="A980" s="100"/>
      <c r="B980" s="83"/>
    </row>
    <row r="981" spans="1:2" ht="14.25" x14ac:dyDescent="0.2">
      <c r="A981" s="100"/>
      <c r="B981" s="83"/>
    </row>
    <row r="982" spans="1:2" ht="14.25" x14ac:dyDescent="0.2">
      <c r="A982" s="100"/>
      <c r="B982" s="83"/>
    </row>
    <row r="983" spans="1:2" ht="14.25" x14ac:dyDescent="0.2">
      <c r="A983" s="100"/>
      <c r="B983" s="83"/>
    </row>
    <row r="984" spans="1:2" ht="14.25" x14ac:dyDescent="0.2">
      <c r="A984" s="100"/>
      <c r="B984" s="83"/>
    </row>
    <row r="985" spans="1:2" ht="14.25" x14ac:dyDescent="0.2">
      <c r="A985" s="100"/>
      <c r="B985" s="83"/>
    </row>
    <row r="986" spans="1:2" ht="14.25" x14ac:dyDescent="0.2">
      <c r="A986" s="100"/>
      <c r="B986" s="83"/>
    </row>
    <row r="987" spans="1:2" ht="14.25" x14ac:dyDescent="0.2">
      <c r="A987" s="100"/>
      <c r="B987" s="83"/>
    </row>
    <row r="988" spans="1:2" ht="14.25" x14ac:dyDescent="0.2">
      <c r="A988" s="100"/>
      <c r="B988" s="83"/>
    </row>
    <row r="989" spans="1:2" ht="14.25" x14ac:dyDescent="0.2">
      <c r="A989" s="100"/>
      <c r="B989" s="83"/>
    </row>
    <row r="990" spans="1:2" ht="14.25" x14ac:dyDescent="0.2">
      <c r="A990" s="100"/>
      <c r="B990" s="83"/>
    </row>
    <row r="991" spans="1:2" ht="14.25" x14ac:dyDescent="0.2">
      <c r="A991" s="100"/>
      <c r="B991" s="83"/>
    </row>
    <row r="992" spans="1:2" ht="14.25" x14ac:dyDescent="0.2">
      <c r="A992" s="100"/>
      <c r="B992" s="83"/>
    </row>
    <row r="993" spans="1:2" ht="14.25" x14ac:dyDescent="0.2">
      <c r="A993" s="100"/>
      <c r="B993" s="83"/>
    </row>
    <row r="994" spans="1:2" ht="14.25" x14ac:dyDescent="0.2">
      <c r="A994" s="100"/>
      <c r="B994" s="83"/>
    </row>
    <row r="995" spans="1:2" ht="14.25" x14ac:dyDescent="0.2">
      <c r="A995" s="100"/>
      <c r="B995" s="83"/>
    </row>
    <row r="996" spans="1:2" ht="14.25" x14ac:dyDescent="0.2">
      <c r="A996" s="100"/>
      <c r="B996" s="83"/>
    </row>
    <row r="997" spans="1:2" ht="14.25" x14ac:dyDescent="0.2">
      <c r="A997" s="100"/>
      <c r="B997" s="83"/>
    </row>
    <row r="998" spans="1:2" ht="14.25" x14ac:dyDescent="0.2">
      <c r="A998" s="100"/>
      <c r="B998" s="83"/>
    </row>
    <row r="999" spans="1:2" ht="14.25" x14ac:dyDescent="0.2">
      <c r="A999" s="100"/>
      <c r="B999" s="83"/>
    </row>
    <row r="1000" spans="1:2" ht="14.25" x14ac:dyDescent="0.2">
      <c r="A1000" s="100"/>
      <c r="B1000" s="83"/>
    </row>
    <row r="1001" spans="1:2" ht="14.25" x14ac:dyDescent="0.2">
      <c r="A1001" s="100"/>
      <c r="B1001" s="83"/>
    </row>
    <row r="1002" spans="1:2" ht="14.25" x14ac:dyDescent="0.2">
      <c r="A1002" s="100"/>
      <c r="B1002" s="83"/>
    </row>
    <row r="1003" spans="1:2" ht="14.25" x14ac:dyDescent="0.2">
      <c r="A1003" s="100"/>
      <c r="B1003" s="83"/>
    </row>
    <row r="1004" spans="1:2" ht="14.25" x14ac:dyDescent="0.2">
      <c r="A1004" s="100"/>
      <c r="B1004" s="83"/>
    </row>
    <row r="1005" spans="1:2" ht="14.25" x14ac:dyDescent="0.2">
      <c r="A1005" s="100"/>
      <c r="B1005" s="83"/>
    </row>
    <row r="1006" spans="1:2" ht="14.25" x14ac:dyDescent="0.2">
      <c r="A1006" s="100"/>
      <c r="B1006" s="83"/>
    </row>
    <row r="1007" spans="1:2" ht="14.25" x14ac:dyDescent="0.2">
      <c r="A1007" s="100"/>
      <c r="B1007" s="83"/>
    </row>
    <row r="1008" spans="1:2" ht="14.25" x14ac:dyDescent="0.2">
      <c r="A1008" s="100"/>
      <c r="B1008" s="83"/>
    </row>
    <row r="1009" spans="1:2" ht="14.25" x14ac:dyDescent="0.2">
      <c r="A1009" s="100"/>
      <c r="B1009" s="83"/>
    </row>
    <row r="1010" spans="1:2" ht="14.25" x14ac:dyDescent="0.2">
      <c r="A1010" s="100"/>
      <c r="B1010" s="83"/>
    </row>
    <row r="1011" spans="1:2" ht="14.25" x14ac:dyDescent="0.2">
      <c r="A1011" s="100"/>
      <c r="B1011" s="83"/>
    </row>
    <row r="1012" spans="1:2" ht="14.25" x14ac:dyDescent="0.2">
      <c r="A1012" s="100"/>
      <c r="B1012" s="83"/>
    </row>
    <row r="1013" spans="1:2" ht="14.25" x14ac:dyDescent="0.2">
      <c r="A1013" s="100"/>
      <c r="B1013" s="83"/>
    </row>
    <row r="1014" spans="1:2" ht="14.25" x14ac:dyDescent="0.2">
      <c r="A1014" s="100"/>
      <c r="B1014" s="83"/>
    </row>
    <row r="1015" spans="1:2" ht="14.25" x14ac:dyDescent="0.2">
      <c r="A1015" s="100"/>
      <c r="B1015" s="83"/>
    </row>
    <row r="1016" spans="1:2" ht="14.25" x14ac:dyDescent="0.2">
      <c r="A1016" s="100"/>
      <c r="B1016" s="83"/>
    </row>
    <row r="1017" spans="1:2" ht="14.25" x14ac:dyDescent="0.2">
      <c r="A1017" s="100"/>
      <c r="B1017" s="83"/>
    </row>
    <row r="1018" spans="1:2" ht="14.25" x14ac:dyDescent="0.2">
      <c r="A1018" s="100"/>
      <c r="B1018" s="83"/>
    </row>
    <row r="1019" spans="1:2" ht="14.25" x14ac:dyDescent="0.2">
      <c r="A1019" s="100"/>
      <c r="B1019" s="83"/>
    </row>
    <row r="1020" spans="1:2" ht="14.25" x14ac:dyDescent="0.2">
      <c r="A1020" s="100"/>
      <c r="B1020" s="83"/>
    </row>
    <row r="1021" spans="1:2" ht="14.25" x14ac:dyDescent="0.2">
      <c r="A1021" s="100"/>
      <c r="B1021" s="83"/>
    </row>
    <row r="1022" spans="1:2" ht="14.25" x14ac:dyDescent="0.2">
      <c r="A1022" s="100"/>
      <c r="B1022" s="83"/>
    </row>
    <row r="1023" spans="1:2" ht="14.25" x14ac:dyDescent="0.2">
      <c r="A1023" s="100"/>
      <c r="B1023" s="83"/>
    </row>
    <row r="1024" spans="1:2" ht="14.25" x14ac:dyDescent="0.2">
      <c r="A1024" s="100"/>
      <c r="B1024" s="83"/>
    </row>
    <row r="1025" spans="1:2" ht="14.25" x14ac:dyDescent="0.2">
      <c r="A1025" s="100"/>
      <c r="B1025" s="83"/>
    </row>
    <row r="1026" spans="1:2" ht="14.25" x14ac:dyDescent="0.2">
      <c r="A1026" s="100"/>
      <c r="B1026" s="83"/>
    </row>
    <row r="1027" spans="1:2" ht="14.25" x14ac:dyDescent="0.2">
      <c r="A1027" s="100"/>
      <c r="B1027" s="83"/>
    </row>
    <row r="1028" spans="1:2" ht="14.25" x14ac:dyDescent="0.2">
      <c r="A1028" s="100"/>
      <c r="B1028" s="83"/>
    </row>
    <row r="1029" spans="1:2" ht="14.25" x14ac:dyDescent="0.2">
      <c r="A1029" s="100"/>
      <c r="B1029" s="83"/>
    </row>
    <row r="1030" spans="1:2" ht="14.25" x14ac:dyDescent="0.2">
      <c r="A1030" s="100"/>
      <c r="B1030" s="83"/>
    </row>
    <row r="1031" spans="1:2" ht="14.25" x14ac:dyDescent="0.2">
      <c r="A1031" s="100"/>
      <c r="B1031" s="83"/>
    </row>
    <row r="1032" spans="1:2" ht="14.25" x14ac:dyDescent="0.2">
      <c r="A1032" s="100"/>
      <c r="B1032" s="83"/>
    </row>
    <row r="1033" spans="1:2" ht="14.25" x14ac:dyDescent="0.2">
      <c r="A1033" s="100"/>
      <c r="B1033" s="83"/>
    </row>
    <row r="1034" spans="1:2" ht="14.25" x14ac:dyDescent="0.2">
      <c r="A1034" s="100"/>
      <c r="B1034" s="83"/>
    </row>
    <row r="1035" spans="1:2" ht="14.25" x14ac:dyDescent="0.2">
      <c r="A1035" s="100"/>
      <c r="B1035" s="83"/>
    </row>
    <row r="1036" spans="1:2" ht="14.25" x14ac:dyDescent="0.2">
      <c r="A1036" s="100"/>
      <c r="B1036" s="83"/>
    </row>
    <row r="1037" spans="1:2" ht="14.25" x14ac:dyDescent="0.2">
      <c r="A1037" s="100"/>
      <c r="B1037" s="83"/>
    </row>
    <row r="1038" spans="1:2" ht="14.25" x14ac:dyDescent="0.2">
      <c r="A1038" s="100"/>
      <c r="B1038" s="83"/>
    </row>
    <row r="1039" spans="1:2" ht="14.25" x14ac:dyDescent="0.2">
      <c r="A1039" s="100"/>
      <c r="B1039" s="83"/>
    </row>
    <row r="1040" spans="1:2" ht="14.25" x14ac:dyDescent="0.2">
      <c r="A1040" s="100"/>
      <c r="B1040" s="83"/>
    </row>
    <row r="1041" spans="1:2" ht="14.25" x14ac:dyDescent="0.2">
      <c r="A1041" s="100"/>
      <c r="B1041" s="83"/>
    </row>
    <row r="1042" spans="1:2" ht="14.25" x14ac:dyDescent="0.2">
      <c r="A1042" s="100"/>
      <c r="B1042" s="83"/>
    </row>
    <row r="1043" spans="1:2" ht="14.25" x14ac:dyDescent="0.2">
      <c r="A1043" s="100"/>
      <c r="B1043" s="83"/>
    </row>
    <row r="1044" spans="1:2" ht="14.25" x14ac:dyDescent="0.2">
      <c r="A1044" s="100"/>
      <c r="B1044" s="83"/>
    </row>
    <row r="1045" spans="1:2" ht="14.25" x14ac:dyDescent="0.2">
      <c r="A1045" s="100"/>
      <c r="B1045" s="83"/>
    </row>
    <row r="1046" spans="1:2" ht="14.25" x14ac:dyDescent="0.2">
      <c r="A1046" s="100"/>
      <c r="B1046" s="83"/>
    </row>
    <row r="1047" spans="1:2" ht="14.25" x14ac:dyDescent="0.2">
      <c r="A1047" s="100"/>
      <c r="B1047" s="83"/>
    </row>
    <row r="1048" spans="1:2" ht="14.25" x14ac:dyDescent="0.2">
      <c r="A1048" s="100"/>
      <c r="B1048" s="83"/>
    </row>
    <row r="1049" spans="1:2" ht="14.25" x14ac:dyDescent="0.2">
      <c r="A1049" s="100"/>
      <c r="B1049" s="83"/>
    </row>
    <row r="1050" spans="1:2" ht="14.25" x14ac:dyDescent="0.2">
      <c r="A1050" s="100"/>
      <c r="B1050" s="83"/>
    </row>
    <row r="1051" spans="1:2" ht="14.25" x14ac:dyDescent="0.2">
      <c r="A1051" s="100"/>
      <c r="B1051" s="83"/>
    </row>
    <row r="1052" spans="1:2" ht="14.25" x14ac:dyDescent="0.2">
      <c r="A1052" s="100"/>
      <c r="B1052" s="83"/>
    </row>
    <row r="1053" spans="1:2" ht="14.25" x14ac:dyDescent="0.2">
      <c r="A1053" s="100"/>
      <c r="B1053" s="83"/>
    </row>
    <row r="1054" spans="1:2" ht="14.25" x14ac:dyDescent="0.2">
      <c r="A1054" s="100"/>
      <c r="B1054" s="83"/>
    </row>
    <row r="1055" spans="1:2" ht="14.25" x14ac:dyDescent="0.2">
      <c r="A1055" s="100"/>
      <c r="B1055" s="83"/>
    </row>
    <row r="1056" spans="1:2" ht="14.25" x14ac:dyDescent="0.2">
      <c r="A1056" s="100"/>
      <c r="B1056" s="83"/>
    </row>
    <row r="1057" spans="1:2" ht="14.25" x14ac:dyDescent="0.2">
      <c r="A1057" s="100"/>
      <c r="B1057" s="83"/>
    </row>
    <row r="1058" spans="1:2" ht="14.25" x14ac:dyDescent="0.2">
      <c r="A1058" s="100"/>
      <c r="B1058" s="83"/>
    </row>
    <row r="1059" spans="1:2" ht="14.25" x14ac:dyDescent="0.2">
      <c r="A1059" s="100"/>
      <c r="B1059" s="83"/>
    </row>
    <row r="1060" spans="1:2" ht="14.25" x14ac:dyDescent="0.2">
      <c r="A1060" s="100"/>
      <c r="B1060" s="83"/>
    </row>
    <row r="1061" spans="1:2" ht="14.25" x14ac:dyDescent="0.2">
      <c r="A1061" s="100"/>
      <c r="B1061" s="83"/>
    </row>
    <row r="1062" spans="1:2" ht="14.25" x14ac:dyDescent="0.2">
      <c r="A1062" s="100"/>
      <c r="B1062" s="83"/>
    </row>
    <row r="1063" spans="1:2" ht="14.25" x14ac:dyDescent="0.2">
      <c r="A1063" s="100"/>
      <c r="B1063" s="83"/>
    </row>
    <row r="1064" spans="1:2" ht="14.25" x14ac:dyDescent="0.2">
      <c r="A1064" s="100"/>
      <c r="B1064" s="83"/>
    </row>
    <row r="1065" spans="1:2" ht="14.25" x14ac:dyDescent="0.2">
      <c r="A1065" s="100"/>
      <c r="B1065" s="83"/>
    </row>
    <row r="1066" spans="1:2" ht="14.25" x14ac:dyDescent="0.2">
      <c r="A1066" s="100"/>
      <c r="B1066" s="83"/>
    </row>
    <row r="1067" spans="1:2" ht="14.25" x14ac:dyDescent="0.2">
      <c r="A1067" s="100"/>
      <c r="B1067" s="83"/>
    </row>
    <row r="1068" spans="1:2" ht="14.25" x14ac:dyDescent="0.2">
      <c r="A1068" s="100"/>
      <c r="B1068" s="83"/>
    </row>
    <row r="1069" spans="1:2" ht="14.25" x14ac:dyDescent="0.2">
      <c r="A1069" s="100"/>
      <c r="B1069" s="83"/>
    </row>
    <row r="1070" spans="1:2" ht="14.25" x14ac:dyDescent="0.2">
      <c r="A1070" s="100"/>
      <c r="B1070" s="83"/>
    </row>
    <row r="1071" spans="1:2" ht="14.25" x14ac:dyDescent="0.2">
      <c r="A1071" s="100"/>
      <c r="B1071" s="83"/>
    </row>
    <row r="1072" spans="1:2" ht="14.25" x14ac:dyDescent="0.2">
      <c r="A1072" s="100"/>
      <c r="B1072" s="83"/>
    </row>
    <row r="1073" spans="1:2" ht="14.25" x14ac:dyDescent="0.2">
      <c r="A1073" s="100"/>
      <c r="B1073" s="83"/>
    </row>
    <row r="1074" spans="1:2" ht="14.25" x14ac:dyDescent="0.2">
      <c r="A1074" s="100"/>
      <c r="B1074" s="83"/>
    </row>
    <row r="1075" spans="1:2" ht="14.25" x14ac:dyDescent="0.2">
      <c r="A1075" s="100"/>
      <c r="B1075" s="83"/>
    </row>
    <row r="1076" spans="1:2" ht="14.25" x14ac:dyDescent="0.2">
      <c r="A1076" s="100"/>
      <c r="B1076" s="83"/>
    </row>
    <row r="1077" spans="1:2" ht="14.25" x14ac:dyDescent="0.2">
      <c r="A1077" s="100"/>
      <c r="B1077" s="83"/>
    </row>
    <row r="1078" spans="1:2" ht="14.25" x14ac:dyDescent="0.2">
      <c r="A1078" s="100"/>
      <c r="B1078" s="83"/>
    </row>
    <row r="1079" spans="1:2" ht="14.25" x14ac:dyDescent="0.2">
      <c r="A1079" s="100"/>
      <c r="B1079" s="83"/>
    </row>
    <row r="1080" spans="1:2" ht="14.25" x14ac:dyDescent="0.2">
      <c r="A1080" s="100"/>
      <c r="B1080" s="83"/>
    </row>
    <row r="1081" spans="1:2" ht="14.25" x14ac:dyDescent="0.2">
      <c r="A1081" s="100"/>
      <c r="B1081" s="83"/>
    </row>
    <row r="1082" spans="1:2" ht="14.25" x14ac:dyDescent="0.2">
      <c r="A1082" s="100"/>
      <c r="B1082" s="83"/>
    </row>
    <row r="1083" spans="1:2" ht="14.25" x14ac:dyDescent="0.2">
      <c r="A1083" s="100"/>
      <c r="B1083" s="83"/>
    </row>
    <row r="1084" spans="1:2" ht="14.25" x14ac:dyDescent="0.2">
      <c r="A1084" s="100"/>
      <c r="B1084" s="83"/>
    </row>
    <row r="1085" spans="1:2" ht="14.25" x14ac:dyDescent="0.2">
      <c r="A1085" s="100"/>
      <c r="B1085" s="83"/>
    </row>
    <row r="1086" spans="1:2" ht="14.25" x14ac:dyDescent="0.2">
      <c r="A1086" s="100"/>
      <c r="B1086" s="83"/>
    </row>
    <row r="1087" spans="1:2" ht="14.25" x14ac:dyDescent="0.2">
      <c r="A1087" s="100"/>
      <c r="B1087" s="83"/>
    </row>
    <row r="1088" spans="1:2" ht="14.25" x14ac:dyDescent="0.2">
      <c r="A1088" s="100"/>
      <c r="B1088" s="83"/>
    </row>
    <row r="1089" spans="1:2" ht="14.25" x14ac:dyDescent="0.2">
      <c r="A1089" s="100"/>
      <c r="B1089" s="83"/>
    </row>
    <row r="1090" spans="1:2" ht="14.25" x14ac:dyDescent="0.2">
      <c r="A1090" s="100"/>
      <c r="B1090" s="83"/>
    </row>
    <row r="1091" spans="1:2" ht="14.25" x14ac:dyDescent="0.2">
      <c r="A1091" s="100"/>
      <c r="B1091" s="83"/>
    </row>
    <row r="1092" spans="1:2" ht="14.25" x14ac:dyDescent="0.2">
      <c r="A1092" s="100"/>
      <c r="B1092" s="83"/>
    </row>
    <row r="1093" spans="1:2" ht="14.25" x14ac:dyDescent="0.2">
      <c r="A1093" s="100"/>
      <c r="B1093" s="83"/>
    </row>
    <row r="1094" spans="1:2" ht="14.25" x14ac:dyDescent="0.2">
      <c r="A1094" s="100"/>
      <c r="B1094" s="83"/>
    </row>
    <row r="1095" spans="1:2" ht="14.25" x14ac:dyDescent="0.2">
      <c r="A1095" s="100"/>
      <c r="B1095" s="83"/>
    </row>
    <row r="1096" spans="1:2" ht="14.25" x14ac:dyDescent="0.2">
      <c r="A1096" s="100"/>
      <c r="B1096" s="83"/>
    </row>
    <row r="1097" spans="1:2" ht="14.25" x14ac:dyDescent="0.2">
      <c r="A1097" s="100"/>
      <c r="B1097" s="83"/>
    </row>
    <row r="1098" spans="1:2" ht="14.25" x14ac:dyDescent="0.2">
      <c r="A1098" s="100"/>
      <c r="B1098" s="83"/>
    </row>
    <row r="1099" spans="1:2" ht="14.25" x14ac:dyDescent="0.2">
      <c r="A1099" s="100"/>
      <c r="B1099" s="83"/>
    </row>
    <row r="1100" spans="1:2" ht="14.25" x14ac:dyDescent="0.2">
      <c r="A1100" s="100"/>
      <c r="B1100" s="83"/>
    </row>
    <row r="1101" spans="1:2" ht="14.25" x14ac:dyDescent="0.2">
      <c r="A1101" s="100"/>
      <c r="B1101" s="83"/>
    </row>
    <row r="1102" spans="1:2" ht="14.25" x14ac:dyDescent="0.2">
      <c r="A1102" s="100"/>
      <c r="B1102" s="83"/>
    </row>
    <row r="1103" spans="1:2" ht="14.25" x14ac:dyDescent="0.2">
      <c r="A1103" s="100"/>
      <c r="B1103" s="83"/>
    </row>
    <row r="1104" spans="1:2" ht="14.25" x14ac:dyDescent="0.2">
      <c r="A1104" s="100"/>
      <c r="B1104" s="83"/>
    </row>
    <row r="1105" spans="1:2" ht="14.25" x14ac:dyDescent="0.2">
      <c r="A1105" s="100"/>
      <c r="B1105" s="83"/>
    </row>
    <row r="1106" spans="1:2" ht="14.25" x14ac:dyDescent="0.2">
      <c r="A1106" s="100"/>
      <c r="B1106" s="83"/>
    </row>
    <row r="1107" spans="1:2" ht="14.25" x14ac:dyDescent="0.2">
      <c r="A1107" s="100"/>
      <c r="B1107" s="83"/>
    </row>
    <row r="1108" spans="1:2" ht="14.25" x14ac:dyDescent="0.2">
      <c r="A1108" s="100"/>
      <c r="B1108" s="83"/>
    </row>
    <row r="1109" spans="1:2" ht="14.25" x14ac:dyDescent="0.2">
      <c r="A1109" s="100"/>
      <c r="B1109" s="83"/>
    </row>
    <row r="1110" spans="1:2" ht="14.25" x14ac:dyDescent="0.2">
      <c r="A1110" s="100"/>
      <c r="B1110" s="83"/>
    </row>
    <row r="1111" spans="1:2" ht="14.25" x14ac:dyDescent="0.2">
      <c r="A1111" s="100"/>
      <c r="B1111" s="83"/>
    </row>
    <row r="1112" spans="1:2" ht="14.25" x14ac:dyDescent="0.2">
      <c r="A1112" s="100"/>
      <c r="B1112" s="83"/>
    </row>
    <row r="1113" spans="1:2" ht="14.25" x14ac:dyDescent="0.2">
      <c r="A1113" s="100"/>
      <c r="B1113" s="83"/>
    </row>
    <row r="1114" spans="1:2" ht="14.25" x14ac:dyDescent="0.2">
      <c r="A1114" s="100"/>
      <c r="B1114" s="83"/>
    </row>
    <row r="1115" spans="1:2" ht="14.25" x14ac:dyDescent="0.2">
      <c r="A1115" s="100"/>
      <c r="B1115" s="83"/>
    </row>
    <row r="1116" spans="1:2" ht="14.25" x14ac:dyDescent="0.2">
      <c r="A1116" s="100"/>
      <c r="B1116" s="83"/>
    </row>
    <row r="1117" spans="1:2" ht="14.25" x14ac:dyDescent="0.2">
      <c r="A1117" s="100"/>
      <c r="B1117" s="83"/>
    </row>
    <row r="1118" spans="1:2" ht="14.25" x14ac:dyDescent="0.2">
      <c r="A1118" s="100"/>
      <c r="B1118" s="83"/>
    </row>
    <row r="1119" spans="1:2" ht="14.25" x14ac:dyDescent="0.2">
      <c r="A1119" s="100"/>
      <c r="B1119" s="83"/>
    </row>
    <row r="1120" spans="1:2" ht="14.25" x14ac:dyDescent="0.2">
      <c r="A1120" s="100"/>
      <c r="B1120" s="83"/>
    </row>
    <row r="1121" spans="1:2" ht="14.25" x14ac:dyDescent="0.2">
      <c r="A1121" s="100"/>
      <c r="B1121" s="83"/>
    </row>
    <row r="1122" spans="1:2" ht="14.25" x14ac:dyDescent="0.2">
      <c r="A1122" s="100"/>
      <c r="B1122" s="83"/>
    </row>
    <row r="1123" spans="1:2" ht="14.25" x14ac:dyDescent="0.2">
      <c r="A1123" s="100"/>
      <c r="B1123" s="83"/>
    </row>
    <row r="1124" spans="1:2" ht="14.25" x14ac:dyDescent="0.2">
      <c r="A1124" s="100"/>
      <c r="B1124" s="83"/>
    </row>
    <row r="1125" spans="1:2" ht="14.25" x14ac:dyDescent="0.2">
      <c r="A1125" s="100"/>
      <c r="B1125" s="83"/>
    </row>
    <row r="1126" spans="1:2" ht="14.25" x14ac:dyDescent="0.2">
      <c r="A1126" s="100"/>
      <c r="B1126" s="83"/>
    </row>
    <row r="1127" spans="1:2" ht="14.25" x14ac:dyDescent="0.2">
      <c r="A1127" s="100"/>
      <c r="B1127" s="83"/>
    </row>
    <row r="1128" spans="1:2" ht="14.25" x14ac:dyDescent="0.2">
      <c r="A1128" s="100"/>
      <c r="B1128" s="83"/>
    </row>
    <row r="1129" spans="1:2" ht="14.25" x14ac:dyDescent="0.2">
      <c r="A1129" s="100"/>
      <c r="B1129" s="83"/>
    </row>
    <row r="1130" spans="1:2" ht="14.25" x14ac:dyDescent="0.2">
      <c r="A1130" s="100"/>
      <c r="B1130" s="83"/>
    </row>
    <row r="1131" spans="1:2" ht="14.25" x14ac:dyDescent="0.2">
      <c r="A1131" s="100"/>
      <c r="B1131" s="83"/>
    </row>
    <row r="1132" spans="1:2" ht="14.25" x14ac:dyDescent="0.2">
      <c r="A1132" s="100"/>
      <c r="B1132" s="83"/>
    </row>
    <row r="1133" spans="1:2" ht="14.25" x14ac:dyDescent="0.2">
      <c r="A1133" s="100"/>
      <c r="B1133" s="83"/>
    </row>
    <row r="1134" spans="1:2" ht="14.25" x14ac:dyDescent="0.2">
      <c r="A1134" s="100"/>
      <c r="B1134" s="83"/>
    </row>
    <row r="1135" spans="1:2" ht="14.25" x14ac:dyDescent="0.2">
      <c r="A1135" s="100"/>
      <c r="B1135" s="83"/>
    </row>
    <row r="1136" spans="1:2" ht="14.25" x14ac:dyDescent="0.2">
      <c r="A1136" s="100"/>
      <c r="B1136" s="83"/>
    </row>
    <row r="1137" spans="1:2" ht="14.25" x14ac:dyDescent="0.2">
      <c r="A1137" s="100"/>
      <c r="B1137" s="83"/>
    </row>
    <row r="1138" spans="1:2" ht="14.25" x14ac:dyDescent="0.2">
      <c r="A1138" s="100"/>
      <c r="B1138" s="83"/>
    </row>
    <row r="1139" spans="1:2" ht="14.25" x14ac:dyDescent="0.2">
      <c r="A1139" s="100"/>
      <c r="B1139" s="83"/>
    </row>
    <row r="1140" spans="1:2" ht="14.25" x14ac:dyDescent="0.2">
      <c r="A1140" s="100"/>
      <c r="B1140" s="83"/>
    </row>
    <row r="1141" spans="1:2" ht="14.25" x14ac:dyDescent="0.2">
      <c r="A1141" s="100"/>
      <c r="B1141" s="83"/>
    </row>
    <row r="1142" spans="1:2" ht="14.25" x14ac:dyDescent="0.2">
      <c r="A1142" s="100"/>
      <c r="B1142" s="83"/>
    </row>
    <row r="1143" spans="1:2" ht="14.25" x14ac:dyDescent="0.2">
      <c r="A1143" s="100"/>
      <c r="B1143" s="83"/>
    </row>
    <row r="1144" spans="1:2" ht="14.25" x14ac:dyDescent="0.2">
      <c r="A1144" s="100"/>
      <c r="B1144" s="83"/>
    </row>
    <row r="1145" spans="1:2" ht="14.25" x14ac:dyDescent="0.2">
      <c r="A1145" s="100"/>
      <c r="B1145" s="83"/>
    </row>
    <row r="1146" spans="1:2" ht="14.25" x14ac:dyDescent="0.2">
      <c r="A1146" s="100"/>
      <c r="B1146" s="83"/>
    </row>
    <row r="1147" spans="1:2" ht="14.25" x14ac:dyDescent="0.2">
      <c r="A1147" s="100"/>
      <c r="B1147" s="83"/>
    </row>
    <row r="1148" spans="1:2" ht="14.25" x14ac:dyDescent="0.2">
      <c r="A1148" s="100"/>
      <c r="B1148" s="83"/>
    </row>
    <row r="1149" spans="1:2" ht="14.25" x14ac:dyDescent="0.2">
      <c r="A1149" s="100"/>
      <c r="B1149" s="83"/>
    </row>
    <row r="1150" spans="1:2" ht="14.25" x14ac:dyDescent="0.2">
      <c r="A1150" s="100"/>
      <c r="B1150" s="83"/>
    </row>
    <row r="1151" spans="1:2" ht="14.25" x14ac:dyDescent="0.2">
      <c r="A1151" s="100"/>
      <c r="B1151" s="83"/>
    </row>
    <row r="1152" spans="1:2" ht="14.25" x14ac:dyDescent="0.2">
      <c r="A1152" s="100"/>
      <c r="B1152" s="83"/>
    </row>
    <row r="1153" spans="1:2" ht="14.25" x14ac:dyDescent="0.2">
      <c r="A1153" s="100"/>
      <c r="B1153" s="83"/>
    </row>
    <row r="1154" spans="1:2" ht="14.25" x14ac:dyDescent="0.2">
      <c r="A1154" s="100"/>
      <c r="B1154" s="83"/>
    </row>
    <row r="1155" spans="1:2" ht="14.25" x14ac:dyDescent="0.2">
      <c r="A1155" s="100"/>
      <c r="B1155" s="83"/>
    </row>
    <row r="1156" spans="1:2" ht="14.25" x14ac:dyDescent="0.2">
      <c r="A1156" s="100"/>
      <c r="B1156" s="83"/>
    </row>
    <row r="1157" spans="1:2" ht="14.25" x14ac:dyDescent="0.2">
      <c r="A1157" s="100"/>
      <c r="B1157" s="83"/>
    </row>
    <row r="1158" spans="1:2" ht="14.25" x14ac:dyDescent="0.2">
      <c r="A1158" s="100"/>
      <c r="B1158" s="83"/>
    </row>
    <row r="1159" spans="1:2" ht="14.25" x14ac:dyDescent="0.2">
      <c r="A1159" s="100"/>
      <c r="B1159" s="83"/>
    </row>
    <row r="1160" spans="1:2" ht="14.25" x14ac:dyDescent="0.2">
      <c r="A1160" s="100"/>
      <c r="B1160" s="83"/>
    </row>
    <row r="1161" spans="1:2" ht="14.25" x14ac:dyDescent="0.2">
      <c r="A1161" s="100"/>
      <c r="B1161" s="83"/>
    </row>
    <row r="1162" spans="1:2" ht="14.25" x14ac:dyDescent="0.2">
      <c r="A1162" s="100"/>
      <c r="B1162" s="83"/>
    </row>
    <row r="1163" spans="1:2" ht="14.25" x14ac:dyDescent="0.2">
      <c r="A1163" s="100"/>
      <c r="B1163" s="83"/>
    </row>
    <row r="1164" spans="1:2" ht="14.25" x14ac:dyDescent="0.2">
      <c r="A1164" s="100"/>
      <c r="B1164" s="83"/>
    </row>
    <row r="1165" spans="1:2" ht="14.25" x14ac:dyDescent="0.2">
      <c r="A1165" s="100"/>
      <c r="B1165" s="83"/>
    </row>
    <row r="1166" spans="1:2" ht="14.25" x14ac:dyDescent="0.2">
      <c r="A1166" s="100"/>
      <c r="B1166" s="83"/>
    </row>
    <row r="1167" spans="1:2" ht="14.25" x14ac:dyDescent="0.2">
      <c r="A1167" s="100"/>
      <c r="B1167" s="83"/>
    </row>
    <row r="1168" spans="1:2" ht="14.25" x14ac:dyDescent="0.2">
      <c r="A1168" s="100"/>
      <c r="B1168" s="83"/>
    </row>
    <row r="1169" spans="1:2" ht="14.25" x14ac:dyDescent="0.2">
      <c r="A1169" s="100"/>
      <c r="B1169" s="83"/>
    </row>
    <row r="1170" spans="1:2" ht="14.25" x14ac:dyDescent="0.2">
      <c r="A1170" s="100"/>
      <c r="B1170" s="83"/>
    </row>
    <row r="1171" spans="1:2" ht="14.25" x14ac:dyDescent="0.2">
      <c r="A1171" s="100"/>
      <c r="B1171" s="83"/>
    </row>
    <row r="1172" spans="1:2" ht="14.25" x14ac:dyDescent="0.2">
      <c r="A1172" s="100"/>
      <c r="B1172" s="83"/>
    </row>
    <row r="1173" spans="1:2" ht="14.25" x14ac:dyDescent="0.2">
      <c r="A1173" s="100"/>
      <c r="B1173" s="83"/>
    </row>
    <row r="1174" spans="1:2" ht="14.25" x14ac:dyDescent="0.2">
      <c r="A1174" s="100"/>
      <c r="B1174" s="83"/>
    </row>
    <row r="1175" spans="1:2" ht="14.25" x14ac:dyDescent="0.2">
      <c r="A1175" s="100"/>
      <c r="B1175" s="83"/>
    </row>
    <row r="1176" spans="1:2" ht="14.25" x14ac:dyDescent="0.2">
      <c r="A1176" s="100"/>
      <c r="B1176" s="83"/>
    </row>
    <row r="1177" spans="1:2" ht="14.25" x14ac:dyDescent="0.2">
      <c r="A1177" s="100"/>
      <c r="B1177" s="83"/>
    </row>
    <row r="1178" spans="1:2" ht="14.25" x14ac:dyDescent="0.2">
      <c r="A1178" s="100"/>
      <c r="B1178" s="83"/>
    </row>
    <row r="1179" spans="1:2" ht="14.25" x14ac:dyDescent="0.2">
      <c r="A1179" s="100"/>
      <c r="B1179" s="83"/>
    </row>
    <row r="1180" spans="1:2" ht="14.25" x14ac:dyDescent="0.2">
      <c r="A1180" s="100"/>
      <c r="B1180" s="83"/>
    </row>
    <row r="1181" spans="1:2" ht="14.25" x14ac:dyDescent="0.2">
      <c r="A1181" s="100"/>
      <c r="B1181" s="83"/>
    </row>
    <row r="1182" spans="1:2" ht="14.25" x14ac:dyDescent="0.2">
      <c r="A1182" s="100"/>
      <c r="B1182" s="83"/>
    </row>
    <row r="1183" spans="1:2" ht="14.25" x14ac:dyDescent="0.2">
      <c r="A1183" s="100"/>
      <c r="B1183" s="83"/>
    </row>
    <row r="1184" spans="1:2" ht="14.25" x14ac:dyDescent="0.2">
      <c r="A1184" s="100"/>
      <c r="B1184" s="83"/>
    </row>
    <row r="1185" spans="1:2" ht="14.25" x14ac:dyDescent="0.2">
      <c r="A1185" s="100"/>
      <c r="B1185" s="83"/>
    </row>
    <row r="1186" spans="1:2" ht="14.25" x14ac:dyDescent="0.2">
      <c r="A1186" s="100"/>
      <c r="B1186" s="83"/>
    </row>
    <row r="1187" spans="1:2" ht="14.25" x14ac:dyDescent="0.2">
      <c r="A1187" s="100"/>
      <c r="B1187" s="83"/>
    </row>
    <row r="1188" spans="1:2" ht="14.25" x14ac:dyDescent="0.2">
      <c r="A1188" s="100"/>
      <c r="B1188" s="83"/>
    </row>
    <row r="1189" spans="1:2" ht="14.25" x14ac:dyDescent="0.2">
      <c r="A1189" s="100"/>
      <c r="B1189" s="83"/>
    </row>
    <row r="1190" spans="1:2" ht="14.25" x14ac:dyDescent="0.2">
      <c r="A1190" s="100"/>
      <c r="B1190" s="83"/>
    </row>
    <row r="1191" spans="1:2" ht="14.25" x14ac:dyDescent="0.2">
      <c r="A1191" s="100"/>
      <c r="B1191" s="83"/>
    </row>
    <row r="1192" spans="1:2" ht="14.25" x14ac:dyDescent="0.2">
      <c r="A1192" s="100"/>
      <c r="B1192" s="83"/>
    </row>
    <row r="1193" spans="1:2" ht="14.25" x14ac:dyDescent="0.2">
      <c r="A1193" s="100"/>
      <c r="B1193" s="83"/>
    </row>
    <row r="1194" spans="1:2" ht="14.25" x14ac:dyDescent="0.2">
      <c r="A1194" s="100"/>
      <c r="B1194" s="83"/>
    </row>
    <row r="1195" spans="1:2" ht="14.25" x14ac:dyDescent="0.2">
      <c r="A1195" s="100"/>
      <c r="B1195" s="83"/>
    </row>
    <row r="1196" spans="1:2" ht="14.25" x14ac:dyDescent="0.2">
      <c r="A1196" s="100"/>
      <c r="B1196" s="83"/>
    </row>
    <row r="1197" spans="1:2" ht="14.25" x14ac:dyDescent="0.2">
      <c r="A1197" s="100"/>
      <c r="B1197" s="83"/>
    </row>
    <row r="1198" spans="1:2" ht="14.25" x14ac:dyDescent="0.2">
      <c r="A1198" s="100"/>
      <c r="B1198" s="83"/>
    </row>
    <row r="1199" spans="1:2" ht="14.25" x14ac:dyDescent="0.2">
      <c r="A1199" s="100"/>
      <c r="B1199" s="83"/>
    </row>
    <row r="1200" spans="1:2" ht="14.25" x14ac:dyDescent="0.2">
      <c r="A1200" s="100"/>
      <c r="B1200" s="83"/>
    </row>
    <row r="1201" spans="1:2" ht="14.25" x14ac:dyDescent="0.2">
      <c r="A1201" s="100"/>
      <c r="B1201" s="83"/>
    </row>
    <row r="1202" spans="1:2" ht="14.25" x14ac:dyDescent="0.2">
      <c r="A1202" s="100"/>
      <c r="B1202" s="83"/>
    </row>
    <row r="1203" spans="1:2" ht="14.25" x14ac:dyDescent="0.2">
      <c r="A1203" s="100"/>
      <c r="B1203" s="83"/>
    </row>
    <row r="1204" spans="1:2" ht="14.25" x14ac:dyDescent="0.2">
      <c r="A1204" s="100"/>
      <c r="B1204" s="83"/>
    </row>
    <row r="1205" spans="1:2" ht="14.25" x14ac:dyDescent="0.2">
      <c r="A1205" s="100"/>
      <c r="B1205" s="83"/>
    </row>
    <row r="1206" spans="1:2" ht="14.25" x14ac:dyDescent="0.2">
      <c r="A1206" s="100"/>
      <c r="B1206" s="83"/>
    </row>
    <row r="1207" spans="1:2" ht="14.25" x14ac:dyDescent="0.2">
      <c r="A1207" s="100"/>
      <c r="B1207" s="83"/>
    </row>
    <row r="1208" spans="1:2" ht="14.25" x14ac:dyDescent="0.2">
      <c r="A1208" s="100"/>
      <c r="B1208" s="83"/>
    </row>
    <row r="1209" spans="1:2" ht="14.25" x14ac:dyDescent="0.2">
      <c r="A1209" s="100"/>
      <c r="B1209" s="83"/>
    </row>
    <row r="1210" spans="1:2" ht="14.25" x14ac:dyDescent="0.2">
      <c r="A1210" s="100"/>
      <c r="B1210" s="83"/>
    </row>
    <row r="1211" spans="1:2" ht="14.25" x14ac:dyDescent="0.2">
      <c r="A1211" s="100"/>
      <c r="B1211" s="83"/>
    </row>
    <row r="1212" spans="1:2" ht="14.25" x14ac:dyDescent="0.2">
      <c r="A1212" s="100"/>
      <c r="B1212" s="83"/>
    </row>
    <row r="1213" spans="1:2" ht="14.25" x14ac:dyDescent="0.2">
      <c r="A1213" s="100"/>
      <c r="B1213" s="83"/>
    </row>
    <row r="1214" spans="1:2" ht="14.25" x14ac:dyDescent="0.2">
      <c r="A1214" s="100"/>
      <c r="B1214" s="83"/>
    </row>
    <row r="1215" spans="1:2" ht="14.25" x14ac:dyDescent="0.2">
      <c r="A1215" s="100"/>
      <c r="B1215" s="83"/>
    </row>
    <row r="1216" spans="1:2" ht="14.25" x14ac:dyDescent="0.2">
      <c r="A1216" s="100"/>
      <c r="B1216" s="83"/>
    </row>
    <row r="1217" spans="1:2" ht="14.25" x14ac:dyDescent="0.2">
      <c r="A1217" s="100"/>
      <c r="B1217" s="83"/>
    </row>
    <row r="1218" spans="1:2" ht="14.25" x14ac:dyDescent="0.2">
      <c r="A1218" s="100"/>
      <c r="B1218" s="83"/>
    </row>
    <row r="1219" spans="1:2" ht="14.25" x14ac:dyDescent="0.2">
      <c r="A1219" s="100"/>
      <c r="B1219" s="83"/>
    </row>
    <row r="1220" spans="1:2" ht="14.25" x14ac:dyDescent="0.2">
      <c r="A1220" s="100"/>
      <c r="B1220" s="83"/>
    </row>
    <row r="1221" spans="1:2" ht="14.25" x14ac:dyDescent="0.2">
      <c r="A1221" s="100"/>
      <c r="B1221" s="83"/>
    </row>
    <row r="1222" spans="1:2" ht="14.25" x14ac:dyDescent="0.2">
      <c r="A1222" s="100"/>
      <c r="B1222" s="83"/>
    </row>
    <row r="1223" spans="1:2" ht="14.25" x14ac:dyDescent="0.2">
      <c r="A1223" s="100"/>
      <c r="B1223" s="83"/>
    </row>
    <row r="1224" spans="1:2" ht="14.25" x14ac:dyDescent="0.2">
      <c r="A1224" s="100"/>
      <c r="B1224" s="83"/>
    </row>
    <row r="1225" spans="1:2" ht="14.25" x14ac:dyDescent="0.2">
      <c r="A1225" s="100"/>
      <c r="B1225" s="83"/>
    </row>
    <row r="1226" spans="1:2" ht="14.25" x14ac:dyDescent="0.2">
      <c r="A1226" s="100"/>
      <c r="B1226" s="83"/>
    </row>
    <row r="1227" spans="1:2" ht="14.25" x14ac:dyDescent="0.2">
      <c r="A1227" s="100"/>
      <c r="B1227" s="83"/>
    </row>
    <row r="1228" spans="1:2" ht="14.25" x14ac:dyDescent="0.2">
      <c r="A1228" s="100"/>
      <c r="B1228" s="83"/>
    </row>
    <row r="1229" spans="1:2" ht="14.25" x14ac:dyDescent="0.2">
      <c r="A1229" s="100"/>
      <c r="B1229" s="83"/>
    </row>
    <row r="1230" spans="1:2" ht="14.25" x14ac:dyDescent="0.2">
      <c r="A1230" s="100"/>
      <c r="B1230" s="83"/>
    </row>
    <row r="1231" spans="1:2" ht="14.25" x14ac:dyDescent="0.2">
      <c r="A1231" s="100"/>
      <c r="B1231" s="83"/>
    </row>
    <row r="1232" spans="1:2" ht="14.25" x14ac:dyDescent="0.2">
      <c r="A1232" s="100"/>
      <c r="B1232" s="83"/>
    </row>
    <row r="1233" spans="1:2" ht="14.25" x14ac:dyDescent="0.2">
      <c r="A1233" s="100"/>
      <c r="B1233" s="83"/>
    </row>
    <row r="1234" spans="1:2" ht="14.25" x14ac:dyDescent="0.2">
      <c r="A1234" s="100"/>
      <c r="B1234" s="83"/>
    </row>
    <row r="1235" spans="1:2" ht="14.25" x14ac:dyDescent="0.2">
      <c r="A1235" s="100"/>
      <c r="B1235" s="83"/>
    </row>
    <row r="1236" spans="1:2" ht="14.25" x14ac:dyDescent="0.2">
      <c r="A1236" s="100"/>
      <c r="B1236" s="83"/>
    </row>
    <row r="1237" spans="1:2" ht="14.25" x14ac:dyDescent="0.2">
      <c r="A1237" s="100"/>
      <c r="B1237" s="83"/>
    </row>
    <row r="1238" spans="1:2" ht="14.25" x14ac:dyDescent="0.2">
      <c r="A1238" s="100"/>
      <c r="B1238" s="83"/>
    </row>
    <row r="1239" spans="1:2" ht="14.25" x14ac:dyDescent="0.2">
      <c r="A1239" s="100"/>
      <c r="B1239" s="83"/>
    </row>
    <row r="1240" spans="1:2" ht="14.25" x14ac:dyDescent="0.2">
      <c r="A1240" s="100"/>
      <c r="B1240" s="83"/>
    </row>
    <row r="1241" spans="1:2" ht="14.25" x14ac:dyDescent="0.2">
      <c r="A1241" s="100"/>
      <c r="B1241" s="83"/>
    </row>
    <row r="1242" spans="1:2" ht="14.25" x14ac:dyDescent="0.2">
      <c r="A1242" s="100"/>
      <c r="B1242" s="83"/>
    </row>
    <row r="1243" spans="1:2" ht="14.25" x14ac:dyDescent="0.2">
      <c r="A1243" s="100"/>
      <c r="B1243" s="83"/>
    </row>
    <row r="1244" spans="1:2" ht="14.25" x14ac:dyDescent="0.2">
      <c r="A1244" s="100"/>
      <c r="B1244" s="83"/>
    </row>
    <row r="1245" spans="1:2" ht="14.25" x14ac:dyDescent="0.2">
      <c r="A1245" s="100"/>
      <c r="B1245" s="83"/>
    </row>
    <row r="1246" spans="1:2" ht="14.25" x14ac:dyDescent="0.2">
      <c r="A1246" s="100"/>
      <c r="B1246" s="83"/>
    </row>
    <row r="1247" spans="1:2" ht="14.25" x14ac:dyDescent="0.2">
      <c r="A1247" s="100"/>
      <c r="B1247" s="83"/>
    </row>
    <row r="1248" spans="1:2" ht="14.25" x14ac:dyDescent="0.2">
      <c r="A1248" s="100"/>
      <c r="B1248" s="83"/>
    </row>
    <row r="1249" spans="1:2" ht="14.25" x14ac:dyDescent="0.2">
      <c r="A1249" s="100"/>
      <c r="B1249" s="83"/>
    </row>
    <row r="1250" spans="1:2" ht="14.25" x14ac:dyDescent="0.2">
      <c r="A1250" s="100"/>
      <c r="B1250" s="83"/>
    </row>
    <row r="1251" spans="1:2" ht="14.25" x14ac:dyDescent="0.2">
      <c r="A1251" s="100"/>
      <c r="B1251" s="83"/>
    </row>
    <row r="1252" spans="1:2" ht="14.25" x14ac:dyDescent="0.2">
      <c r="A1252" s="100"/>
      <c r="B1252" s="83"/>
    </row>
    <row r="1253" spans="1:2" ht="14.25" x14ac:dyDescent="0.2">
      <c r="A1253" s="100"/>
      <c r="B1253" s="83"/>
    </row>
    <row r="1254" spans="1:2" ht="14.25" x14ac:dyDescent="0.2">
      <c r="A1254" s="100"/>
      <c r="B1254" s="83"/>
    </row>
    <row r="1255" spans="1:2" ht="14.25" x14ac:dyDescent="0.2">
      <c r="A1255" s="100"/>
      <c r="B1255" s="83"/>
    </row>
    <row r="1256" spans="1:2" ht="14.25" x14ac:dyDescent="0.2">
      <c r="A1256" s="100"/>
      <c r="B1256" s="83"/>
    </row>
    <row r="1257" spans="1:2" ht="14.25" x14ac:dyDescent="0.2">
      <c r="A1257" s="100"/>
      <c r="B1257" s="83"/>
    </row>
    <row r="1258" spans="1:2" ht="14.25" x14ac:dyDescent="0.2">
      <c r="A1258" s="100"/>
      <c r="B1258" s="83"/>
    </row>
    <row r="1259" spans="1:2" ht="14.25" x14ac:dyDescent="0.2">
      <c r="A1259" s="100"/>
      <c r="B1259" s="83"/>
    </row>
    <row r="1260" spans="1:2" ht="14.25" x14ac:dyDescent="0.2">
      <c r="A1260" s="100"/>
      <c r="B1260" s="83"/>
    </row>
    <row r="1261" spans="1:2" ht="14.25" x14ac:dyDescent="0.2">
      <c r="A1261" s="100"/>
      <c r="B1261" s="83"/>
    </row>
    <row r="1262" spans="1:2" ht="14.25" x14ac:dyDescent="0.2">
      <c r="A1262" s="100"/>
      <c r="B1262" s="83"/>
    </row>
    <row r="1263" spans="1:2" ht="14.25" x14ac:dyDescent="0.2">
      <c r="A1263" s="100"/>
      <c r="B1263" s="83"/>
    </row>
    <row r="1264" spans="1:2" ht="14.25" x14ac:dyDescent="0.2">
      <c r="A1264" s="100"/>
      <c r="B1264" s="83"/>
    </row>
    <row r="1265" spans="1:2" ht="14.25" x14ac:dyDescent="0.2">
      <c r="A1265" s="100"/>
      <c r="B1265" s="83"/>
    </row>
    <row r="1266" spans="1:2" ht="14.25" x14ac:dyDescent="0.2">
      <c r="A1266" s="100"/>
      <c r="B1266" s="83"/>
    </row>
    <row r="1267" spans="1:2" ht="14.25" x14ac:dyDescent="0.2">
      <c r="A1267" s="100"/>
      <c r="B1267" s="83"/>
    </row>
    <row r="1268" spans="1:2" ht="14.25" x14ac:dyDescent="0.2">
      <c r="A1268" s="100"/>
      <c r="B1268" s="83"/>
    </row>
    <row r="1269" spans="1:2" ht="14.25" x14ac:dyDescent="0.2">
      <c r="A1269" s="100"/>
      <c r="B1269" s="83"/>
    </row>
    <row r="1270" spans="1:2" ht="14.25" x14ac:dyDescent="0.2">
      <c r="A1270" s="100"/>
      <c r="B1270" s="83"/>
    </row>
    <row r="1271" spans="1:2" ht="14.25" x14ac:dyDescent="0.2">
      <c r="A1271" s="100"/>
      <c r="B1271" s="83"/>
    </row>
    <row r="1272" spans="1:2" ht="14.25" x14ac:dyDescent="0.2">
      <c r="A1272" s="100"/>
      <c r="B1272" s="83"/>
    </row>
    <row r="1273" spans="1:2" ht="14.25" x14ac:dyDescent="0.2">
      <c r="A1273" s="100"/>
      <c r="B1273" s="83"/>
    </row>
    <row r="1274" spans="1:2" ht="14.25" x14ac:dyDescent="0.2">
      <c r="A1274" s="100"/>
      <c r="B1274" s="83"/>
    </row>
    <row r="1275" spans="1:2" ht="14.25" x14ac:dyDescent="0.2">
      <c r="A1275" s="100"/>
      <c r="B1275" s="83"/>
    </row>
    <row r="1276" spans="1:2" ht="14.25" x14ac:dyDescent="0.2">
      <c r="A1276" s="100"/>
      <c r="B1276" s="83"/>
    </row>
    <row r="1277" spans="1:2" ht="14.25" x14ac:dyDescent="0.2">
      <c r="A1277" s="100"/>
      <c r="B1277" s="83"/>
    </row>
    <row r="1278" spans="1:2" ht="14.25" x14ac:dyDescent="0.2">
      <c r="A1278" s="100"/>
      <c r="B1278" s="83"/>
    </row>
    <row r="1279" spans="1:2" ht="14.25" x14ac:dyDescent="0.2">
      <c r="A1279" s="100"/>
      <c r="B1279" s="83"/>
    </row>
    <row r="1280" spans="1:2" ht="14.25" x14ac:dyDescent="0.2">
      <c r="A1280" s="100"/>
      <c r="B1280" s="83"/>
    </row>
    <row r="1281" spans="1:2" ht="14.25" x14ac:dyDescent="0.2">
      <c r="A1281" s="100"/>
      <c r="B1281" s="83"/>
    </row>
    <row r="1282" spans="1:2" ht="14.25" x14ac:dyDescent="0.2">
      <c r="A1282" s="100"/>
      <c r="B1282" s="83"/>
    </row>
    <row r="1283" spans="1:2" ht="14.25" x14ac:dyDescent="0.2">
      <c r="A1283" s="100"/>
      <c r="B1283" s="83"/>
    </row>
    <row r="1284" spans="1:2" ht="14.25" x14ac:dyDescent="0.2">
      <c r="A1284" s="100"/>
      <c r="B1284" s="83"/>
    </row>
    <row r="1285" spans="1:2" ht="14.25" x14ac:dyDescent="0.2">
      <c r="A1285" s="100"/>
      <c r="B1285" s="83"/>
    </row>
    <row r="1286" spans="1:2" ht="14.25" x14ac:dyDescent="0.2">
      <c r="A1286" s="100"/>
      <c r="B1286" s="83"/>
    </row>
    <row r="1287" spans="1:2" ht="14.25" x14ac:dyDescent="0.2">
      <c r="A1287" s="100"/>
      <c r="B1287" s="83"/>
    </row>
    <row r="1288" spans="1:2" ht="14.25" x14ac:dyDescent="0.2">
      <c r="A1288" s="100"/>
      <c r="B1288" s="83"/>
    </row>
    <row r="1289" spans="1:2" ht="14.25" x14ac:dyDescent="0.2">
      <c r="A1289" s="100"/>
      <c r="B1289" s="83"/>
    </row>
    <row r="1290" spans="1:2" ht="14.25" x14ac:dyDescent="0.2">
      <c r="A1290" s="100"/>
      <c r="B1290" s="83"/>
    </row>
    <row r="1291" spans="1:2" ht="14.25" x14ac:dyDescent="0.2">
      <c r="A1291" s="100"/>
      <c r="B1291" s="83"/>
    </row>
    <row r="1292" spans="1:2" ht="14.25" x14ac:dyDescent="0.2">
      <c r="A1292" s="100"/>
      <c r="B1292" s="83"/>
    </row>
    <row r="1293" spans="1:2" ht="14.25" x14ac:dyDescent="0.2">
      <c r="A1293" s="100"/>
      <c r="B1293" s="83"/>
    </row>
    <row r="1294" spans="1:2" ht="14.25" x14ac:dyDescent="0.2">
      <c r="A1294" s="100"/>
      <c r="B1294" s="83"/>
    </row>
    <row r="1295" spans="1:2" ht="14.25" x14ac:dyDescent="0.2">
      <c r="A1295" s="100"/>
      <c r="B1295" s="83"/>
    </row>
    <row r="1296" spans="1:2" ht="14.25" x14ac:dyDescent="0.2">
      <c r="A1296" s="100"/>
      <c r="B1296" s="83"/>
    </row>
    <row r="1297" spans="1:2" ht="14.25" x14ac:dyDescent="0.2">
      <c r="A1297" s="100"/>
      <c r="B1297" s="83"/>
    </row>
    <row r="1298" spans="1:2" ht="14.25" x14ac:dyDescent="0.2">
      <c r="A1298" s="100"/>
      <c r="B1298" s="83"/>
    </row>
    <row r="1299" spans="1:2" ht="14.25" x14ac:dyDescent="0.2">
      <c r="A1299" s="100"/>
      <c r="B1299" s="83"/>
    </row>
    <row r="1300" spans="1:2" ht="14.25" x14ac:dyDescent="0.2">
      <c r="A1300" s="100"/>
      <c r="B1300" s="83"/>
    </row>
    <row r="1301" spans="1:2" ht="14.25" x14ac:dyDescent="0.2">
      <c r="A1301" s="100"/>
      <c r="B1301" s="83"/>
    </row>
    <row r="1302" spans="1:2" ht="14.25" x14ac:dyDescent="0.2">
      <c r="A1302" s="100"/>
      <c r="B1302" s="83"/>
    </row>
    <row r="1303" spans="1:2" ht="14.25" x14ac:dyDescent="0.2">
      <c r="A1303" s="100"/>
      <c r="B1303" s="83"/>
    </row>
    <row r="1304" spans="1:2" ht="14.25" x14ac:dyDescent="0.2">
      <c r="A1304" s="100"/>
      <c r="B1304" s="83"/>
    </row>
    <row r="1305" spans="1:2" ht="14.25" x14ac:dyDescent="0.2">
      <c r="A1305" s="100"/>
      <c r="B1305" s="83"/>
    </row>
    <row r="1306" spans="1:2" ht="14.25" x14ac:dyDescent="0.2">
      <c r="A1306" s="100"/>
      <c r="B1306" s="83"/>
    </row>
    <row r="1307" spans="1:2" ht="14.25" x14ac:dyDescent="0.2">
      <c r="A1307" s="100"/>
      <c r="B1307" s="83"/>
    </row>
    <row r="1308" spans="1:2" ht="14.25" x14ac:dyDescent="0.2">
      <c r="A1308" s="100"/>
      <c r="B1308" s="83"/>
    </row>
    <row r="1309" spans="1:2" ht="14.25" x14ac:dyDescent="0.2">
      <c r="A1309" s="100"/>
      <c r="B1309" s="83"/>
    </row>
    <row r="1310" spans="1:2" ht="14.25" x14ac:dyDescent="0.2">
      <c r="A1310" s="100"/>
      <c r="B1310" s="83"/>
    </row>
    <row r="1311" spans="1:2" ht="14.25" x14ac:dyDescent="0.2">
      <c r="A1311" s="100"/>
      <c r="B1311" s="83"/>
    </row>
    <row r="1312" spans="1:2" ht="14.25" x14ac:dyDescent="0.2">
      <c r="A1312" s="100"/>
      <c r="B1312" s="83"/>
    </row>
    <row r="1313" spans="1:2" ht="14.25" x14ac:dyDescent="0.2">
      <c r="A1313" s="100"/>
      <c r="B1313" s="83"/>
    </row>
    <row r="1314" spans="1:2" ht="14.25" x14ac:dyDescent="0.2">
      <c r="A1314" s="100"/>
      <c r="B1314" s="83"/>
    </row>
    <row r="1315" spans="1:2" ht="14.25" x14ac:dyDescent="0.2">
      <c r="A1315" s="100"/>
      <c r="B1315" s="83"/>
    </row>
    <row r="1316" spans="1:2" ht="14.25" x14ac:dyDescent="0.2">
      <c r="A1316" s="100"/>
      <c r="B1316" s="83"/>
    </row>
    <row r="1317" spans="1:2" ht="14.25" x14ac:dyDescent="0.2">
      <c r="A1317" s="100"/>
      <c r="B1317" s="83"/>
    </row>
    <row r="1318" spans="1:2" ht="14.25" x14ac:dyDescent="0.2">
      <c r="A1318" s="100"/>
      <c r="B1318" s="83"/>
    </row>
    <row r="1319" spans="1:2" ht="14.25" x14ac:dyDescent="0.2">
      <c r="A1319" s="100"/>
      <c r="B1319" s="83"/>
    </row>
    <row r="1320" spans="1:2" ht="14.25" x14ac:dyDescent="0.2">
      <c r="A1320" s="100"/>
      <c r="B1320" s="83"/>
    </row>
    <row r="1321" spans="1:2" ht="14.25" x14ac:dyDescent="0.2">
      <c r="A1321" s="100"/>
      <c r="B1321" s="83"/>
    </row>
    <row r="1322" spans="1:2" ht="14.25" x14ac:dyDescent="0.2">
      <c r="A1322" s="100"/>
      <c r="B1322" s="83"/>
    </row>
    <row r="1323" spans="1:2" ht="14.25" x14ac:dyDescent="0.2">
      <c r="A1323" s="100"/>
      <c r="B1323" s="83"/>
    </row>
    <row r="1324" spans="1:2" ht="14.25" x14ac:dyDescent="0.2">
      <c r="A1324" s="100"/>
      <c r="B1324" s="83"/>
    </row>
    <row r="1325" spans="1:2" ht="14.25" x14ac:dyDescent="0.2">
      <c r="A1325" s="100"/>
      <c r="B1325" s="83"/>
    </row>
    <row r="1326" spans="1:2" ht="14.25" x14ac:dyDescent="0.2">
      <c r="A1326" s="100"/>
      <c r="B1326" s="83"/>
    </row>
    <row r="1327" spans="1:2" ht="14.25" x14ac:dyDescent="0.2">
      <c r="A1327" s="100"/>
      <c r="B1327" s="83"/>
    </row>
    <row r="1328" spans="1:2" ht="14.25" x14ac:dyDescent="0.2">
      <c r="A1328" s="100"/>
      <c r="B1328" s="83"/>
    </row>
    <row r="1329" spans="1:2" ht="14.25" x14ac:dyDescent="0.2">
      <c r="A1329" s="100"/>
      <c r="B1329" s="83"/>
    </row>
    <row r="1330" spans="1:2" ht="14.25" x14ac:dyDescent="0.2">
      <c r="A1330" s="100"/>
      <c r="B1330" s="83"/>
    </row>
    <row r="1331" spans="1:2" ht="14.25" x14ac:dyDescent="0.2">
      <c r="A1331" s="100"/>
      <c r="B1331" s="83"/>
    </row>
    <row r="1332" spans="1:2" ht="14.25" x14ac:dyDescent="0.2">
      <c r="A1332" s="100"/>
      <c r="B1332" s="83"/>
    </row>
    <row r="1333" spans="1:2" ht="14.25" x14ac:dyDescent="0.2">
      <c r="A1333" s="100"/>
      <c r="B1333" s="83"/>
    </row>
    <row r="1334" spans="1:2" ht="14.25" x14ac:dyDescent="0.2">
      <c r="A1334" s="100"/>
      <c r="B1334" s="83"/>
    </row>
    <row r="1335" spans="1:2" ht="14.25" x14ac:dyDescent="0.2">
      <c r="A1335" s="100"/>
      <c r="B1335" s="83"/>
    </row>
    <row r="1336" spans="1:2" ht="14.25" x14ac:dyDescent="0.2">
      <c r="A1336" s="100"/>
      <c r="B1336" s="83"/>
    </row>
    <row r="1337" spans="1:2" ht="14.25" x14ac:dyDescent="0.2">
      <c r="A1337" s="100"/>
      <c r="B1337" s="83"/>
    </row>
    <row r="1338" spans="1:2" ht="14.25" x14ac:dyDescent="0.2">
      <c r="A1338" s="100"/>
      <c r="B1338" s="83"/>
    </row>
    <row r="1339" spans="1:2" ht="14.25" x14ac:dyDescent="0.2">
      <c r="A1339" s="100"/>
      <c r="B1339" s="83"/>
    </row>
    <row r="1340" spans="1:2" ht="14.25" x14ac:dyDescent="0.2">
      <c r="A1340" s="100"/>
      <c r="B1340" s="83"/>
    </row>
    <row r="1341" spans="1:2" ht="14.25" x14ac:dyDescent="0.2">
      <c r="A1341" s="100"/>
      <c r="B1341" s="83"/>
    </row>
    <row r="1342" spans="1:2" ht="14.25" x14ac:dyDescent="0.2">
      <c r="A1342" s="100"/>
      <c r="B1342" s="83"/>
    </row>
    <row r="1343" spans="1:2" ht="14.25" x14ac:dyDescent="0.2">
      <c r="A1343" s="100"/>
      <c r="B1343" s="83"/>
    </row>
    <row r="1344" spans="1:2" ht="14.25" x14ac:dyDescent="0.2">
      <c r="A1344" s="100"/>
      <c r="B1344" s="83"/>
    </row>
    <row r="1345" spans="1:2" ht="14.25" x14ac:dyDescent="0.2">
      <c r="A1345" s="100"/>
      <c r="B1345" s="83"/>
    </row>
    <row r="1346" spans="1:2" ht="14.25" x14ac:dyDescent="0.2">
      <c r="A1346" s="100"/>
      <c r="B1346" s="83"/>
    </row>
    <row r="1347" spans="1:2" ht="14.25" x14ac:dyDescent="0.2">
      <c r="A1347" s="100"/>
      <c r="B1347" s="83"/>
    </row>
    <row r="1348" spans="1:2" ht="14.25" x14ac:dyDescent="0.2">
      <c r="A1348" s="100"/>
      <c r="B1348" s="83"/>
    </row>
    <row r="1349" spans="1:2" ht="14.25" x14ac:dyDescent="0.2">
      <c r="A1349" s="100"/>
      <c r="B1349" s="83"/>
    </row>
    <row r="1350" spans="1:2" ht="14.25" x14ac:dyDescent="0.2">
      <c r="A1350" s="100"/>
      <c r="B1350" s="83"/>
    </row>
    <row r="1351" spans="1:2" ht="14.25" x14ac:dyDescent="0.2">
      <c r="A1351" s="100"/>
      <c r="B1351" s="83"/>
    </row>
    <row r="1352" spans="1:2" ht="14.25" x14ac:dyDescent="0.2">
      <c r="A1352" s="100"/>
      <c r="B1352" s="83"/>
    </row>
    <row r="1353" spans="1:2" ht="14.25" x14ac:dyDescent="0.2">
      <c r="A1353" s="100"/>
      <c r="B1353" s="83"/>
    </row>
    <row r="1354" spans="1:2" ht="14.25" x14ac:dyDescent="0.2">
      <c r="A1354" s="100"/>
      <c r="B1354" s="83"/>
    </row>
    <row r="1355" spans="1:2" ht="14.25" x14ac:dyDescent="0.2">
      <c r="A1355" s="100"/>
      <c r="B1355" s="83"/>
    </row>
    <row r="1356" spans="1:2" ht="14.25" x14ac:dyDescent="0.2">
      <c r="A1356" s="100"/>
      <c r="B1356" s="83"/>
    </row>
    <row r="1357" spans="1:2" ht="14.25" x14ac:dyDescent="0.2">
      <c r="A1357" s="100"/>
      <c r="B1357" s="83"/>
    </row>
    <row r="1358" spans="1:2" ht="14.25" x14ac:dyDescent="0.2">
      <c r="A1358" s="100"/>
      <c r="B1358" s="83"/>
    </row>
    <row r="1359" spans="1:2" ht="14.25" x14ac:dyDescent="0.2">
      <c r="A1359" s="100"/>
      <c r="B1359" s="83"/>
    </row>
    <row r="1360" spans="1:2" ht="14.25" x14ac:dyDescent="0.2">
      <c r="A1360" s="100"/>
      <c r="B1360" s="83"/>
    </row>
    <row r="1361" spans="1:2" ht="14.25" x14ac:dyDescent="0.2">
      <c r="A1361" s="100"/>
      <c r="B1361" s="83"/>
    </row>
    <row r="1362" spans="1:2" ht="14.25" x14ac:dyDescent="0.2">
      <c r="A1362" s="100"/>
      <c r="B1362" s="83"/>
    </row>
    <row r="1363" spans="1:2" ht="14.25" x14ac:dyDescent="0.2">
      <c r="A1363" s="100"/>
      <c r="B1363" s="83"/>
    </row>
    <row r="1364" spans="1:2" ht="14.25" x14ac:dyDescent="0.2">
      <c r="A1364" s="100"/>
      <c r="B1364" s="83"/>
    </row>
    <row r="1365" spans="1:2" ht="14.25" x14ac:dyDescent="0.2">
      <c r="A1365" s="100"/>
      <c r="B1365" s="83"/>
    </row>
    <row r="1366" spans="1:2" ht="14.25" x14ac:dyDescent="0.2">
      <c r="A1366" s="100"/>
      <c r="B1366" s="83"/>
    </row>
    <row r="1367" spans="1:2" ht="14.25" x14ac:dyDescent="0.2">
      <c r="A1367" s="100"/>
      <c r="B1367" s="83"/>
    </row>
    <row r="1368" spans="1:2" ht="14.25" x14ac:dyDescent="0.2">
      <c r="A1368" s="100"/>
      <c r="B1368" s="83"/>
    </row>
    <row r="1369" spans="1:2" ht="14.25" x14ac:dyDescent="0.2">
      <c r="A1369" s="100"/>
      <c r="B1369" s="83"/>
    </row>
    <row r="1370" spans="1:2" ht="14.25" x14ac:dyDescent="0.2">
      <c r="A1370" s="100"/>
      <c r="B1370" s="83"/>
    </row>
    <row r="1371" spans="1:2" ht="14.25" x14ac:dyDescent="0.2">
      <c r="A1371" s="100"/>
      <c r="B1371" s="83"/>
    </row>
    <row r="1372" spans="1:2" ht="14.25" x14ac:dyDescent="0.2">
      <c r="A1372" s="100"/>
      <c r="B1372" s="83"/>
    </row>
    <row r="1373" spans="1:2" ht="14.25" x14ac:dyDescent="0.2">
      <c r="A1373" s="100"/>
      <c r="B1373" s="83"/>
    </row>
    <row r="1374" spans="1:2" ht="14.25" x14ac:dyDescent="0.2">
      <c r="A1374" s="100"/>
      <c r="B1374" s="83"/>
    </row>
    <row r="1375" spans="1:2" ht="14.25" x14ac:dyDescent="0.2">
      <c r="A1375" s="100"/>
      <c r="B1375" s="83"/>
    </row>
    <row r="1376" spans="1:2" ht="14.25" x14ac:dyDescent="0.2">
      <c r="A1376" s="100"/>
      <c r="B1376" s="83"/>
    </row>
    <row r="1377" spans="1:2" ht="14.25" x14ac:dyDescent="0.2">
      <c r="A1377" s="100"/>
      <c r="B1377" s="83"/>
    </row>
    <row r="1378" spans="1:2" ht="14.25" x14ac:dyDescent="0.2">
      <c r="A1378" s="100"/>
      <c r="B1378" s="83"/>
    </row>
    <row r="1379" spans="1:2" ht="14.25" x14ac:dyDescent="0.2">
      <c r="A1379" s="100"/>
      <c r="B1379" s="83"/>
    </row>
    <row r="1380" spans="1:2" ht="14.25" x14ac:dyDescent="0.2">
      <c r="A1380" s="100"/>
      <c r="B1380" s="83"/>
    </row>
    <row r="1381" spans="1:2" ht="14.25" x14ac:dyDescent="0.2">
      <c r="A1381" s="100"/>
      <c r="B1381" s="83"/>
    </row>
    <row r="1382" spans="1:2" ht="14.25" x14ac:dyDescent="0.2">
      <c r="A1382" s="100"/>
      <c r="B1382" s="83"/>
    </row>
    <row r="1383" spans="1:2" ht="14.25" x14ac:dyDescent="0.2">
      <c r="A1383" s="100"/>
      <c r="B1383" s="83"/>
    </row>
    <row r="1384" spans="1:2" ht="14.25" x14ac:dyDescent="0.2">
      <c r="A1384" s="100"/>
      <c r="B1384" s="83"/>
    </row>
    <row r="1385" spans="1:2" ht="14.25" x14ac:dyDescent="0.2">
      <c r="A1385" s="100"/>
      <c r="B1385" s="83"/>
    </row>
    <row r="1386" spans="1:2" ht="14.25" x14ac:dyDescent="0.2">
      <c r="A1386" s="100"/>
      <c r="B1386" s="83"/>
    </row>
    <row r="1387" spans="1:2" ht="14.25" x14ac:dyDescent="0.2">
      <c r="A1387" s="100"/>
      <c r="B1387" s="83"/>
    </row>
    <row r="1388" spans="1:2" ht="14.25" x14ac:dyDescent="0.2">
      <c r="A1388" s="100"/>
      <c r="B1388" s="83"/>
    </row>
    <row r="1389" spans="1:2" ht="14.25" x14ac:dyDescent="0.2">
      <c r="A1389" s="100"/>
      <c r="B1389" s="83"/>
    </row>
    <row r="1390" spans="1:2" ht="14.25" x14ac:dyDescent="0.2">
      <c r="A1390" s="100"/>
      <c r="B1390" s="83"/>
    </row>
    <row r="1391" spans="1:2" ht="14.25" x14ac:dyDescent="0.2">
      <c r="A1391" s="100"/>
      <c r="B1391" s="83"/>
    </row>
    <row r="1392" spans="1:2" ht="14.25" x14ac:dyDescent="0.2">
      <c r="A1392" s="100"/>
      <c r="B1392" s="83"/>
    </row>
    <row r="1393" spans="1:2" ht="14.25" x14ac:dyDescent="0.2">
      <c r="A1393" s="100"/>
      <c r="B1393" s="83"/>
    </row>
    <row r="1394" spans="1:2" ht="14.25" x14ac:dyDescent="0.2">
      <c r="A1394" s="100"/>
      <c r="B1394" s="83"/>
    </row>
    <row r="1395" spans="1:2" ht="14.25" x14ac:dyDescent="0.2">
      <c r="A1395" s="100"/>
      <c r="B1395" s="83"/>
    </row>
    <row r="1396" spans="1:2" ht="14.25" x14ac:dyDescent="0.2">
      <c r="A1396" s="100"/>
      <c r="B1396" s="83"/>
    </row>
    <row r="1397" spans="1:2" ht="14.25" x14ac:dyDescent="0.2">
      <c r="A1397" s="100"/>
      <c r="B1397" s="83"/>
    </row>
    <row r="1398" spans="1:2" ht="14.25" x14ac:dyDescent="0.2">
      <c r="A1398" s="100"/>
      <c r="B1398" s="83"/>
    </row>
    <row r="1399" spans="1:2" ht="14.25" x14ac:dyDescent="0.2">
      <c r="A1399" s="100"/>
      <c r="B1399" s="83"/>
    </row>
    <row r="1400" spans="1:2" ht="14.25" x14ac:dyDescent="0.2">
      <c r="A1400" s="100"/>
      <c r="B1400" s="83"/>
    </row>
    <row r="1401" spans="1:2" ht="14.25" x14ac:dyDescent="0.2">
      <c r="A1401" s="100"/>
      <c r="B1401" s="83"/>
    </row>
    <row r="1402" spans="1:2" ht="14.25" x14ac:dyDescent="0.2">
      <c r="A1402" s="100"/>
      <c r="B1402" s="83"/>
    </row>
    <row r="1403" spans="1:2" ht="14.25" x14ac:dyDescent="0.2">
      <c r="A1403" s="100"/>
      <c r="B1403" s="83"/>
    </row>
    <row r="1404" spans="1:2" ht="14.25" x14ac:dyDescent="0.2">
      <c r="A1404" s="100"/>
      <c r="B1404" s="83"/>
    </row>
    <row r="1405" spans="1:2" ht="14.25" x14ac:dyDescent="0.2">
      <c r="A1405" s="100"/>
      <c r="B1405" s="83"/>
    </row>
    <row r="1406" spans="1:2" ht="14.25" x14ac:dyDescent="0.2">
      <c r="A1406" s="100"/>
      <c r="B1406" s="83"/>
    </row>
    <row r="1407" spans="1:2" ht="14.25" x14ac:dyDescent="0.2">
      <c r="A1407" s="100"/>
      <c r="B1407" s="83"/>
    </row>
    <row r="1408" spans="1:2" ht="14.25" x14ac:dyDescent="0.2">
      <c r="A1408" s="100"/>
      <c r="B1408" s="83"/>
    </row>
    <row r="1409" spans="1:2" ht="14.25" x14ac:dyDescent="0.2">
      <c r="A1409" s="100"/>
      <c r="B1409" s="83"/>
    </row>
    <row r="1410" spans="1:2" ht="14.25" x14ac:dyDescent="0.2">
      <c r="A1410" s="100"/>
      <c r="B1410" s="83"/>
    </row>
    <row r="1411" spans="1:2" ht="14.25" x14ac:dyDescent="0.2">
      <c r="A1411" s="100"/>
      <c r="B1411" s="83"/>
    </row>
    <row r="1412" spans="1:2" ht="14.25" x14ac:dyDescent="0.2">
      <c r="A1412" s="100"/>
      <c r="B1412" s="83"/>
    </row>
    <row r="1413" spans="1:2" ht="14.25" x14ac:dyDescent="0.2">
      <c r="A1413" s="100"/>
      <c r="B1413" s="83"/>
    </row>
    <row r="1414" spans="1:2" ht="14.25" x14ac:dyDescent="0.2">
      <c r="A1414" s="100"/>
      <c r="B1414" s="83"/>
    </row>
    <row r="1415" spans="1:2" ht="14.25" x14ac:dyDescent="0.2">
      <c r="A1415" s="100"/>
      <c r="B1415" s="83"/>
    </row>
    <row r="1416" spans="1:2" ht="14.25" x14ac:dyDescent="0.2">
      <c r="A1416" s="100"/>
      <c r="B1416" s="83"/>
    </row>
    <row r="1417" spans="1:2" ht="14.25" x14ac:dyDescent="0.2">
      <c r="A1417" s="100"/>
      <c r="B1417" s="83"/>
    </row>
    <row r="1418" spans="1:2" ht="14.25" x14ac:dyDescent="0.2">
      <c r="A1418" s="100"/>
      <c r="B1418" s="83"/>
    </row>
    <row r="1419" spans="1:2" ht="14.25" x14ac:dyDescent="0.2">
      <c r="A1419" s="100"/>
      <c r="B1419" s="83"/>
    </row>
    <row r="1420" spans="1:2" ht="14.25" x14ac:dyDescent="0.2">
      <c r="A1420" s="100"/>
      <c r="B1420" s="83"/>
    </row>
    <row r="1421" spans="1:2" ht="14.25" x14ac:dyDescent="0.2">
      <c r="A1421" s="100"/>
      <c r="B1421" s="83"/>
    </row>
    <row r="1422" spans="1:2" ht="14.25" x14ac:dyDescent="0.2">
      <c r="A1422" s="100"/>
      <c r="B1422" s="83"/>
    </row>
    <row r="1423" spans="1:2" ht="14.25" x14ac:dyDescent="0.2">
      <c r="A1423" s="100"/>
      <c r="B1423" s="83"/>
    </row>
    <row r="1424" spans="1:2" ht="14.25" x14ac:dyDescent="0.2">
      <c r="A1424" s="100"/>
      <c r="B1424" s="83"/>
    </row>
    <row r="1425" spans="1:2" ht="14.25" x14ac:dyDescent="0.2">
      <c r="A1425" s="100"/>
      <c r="B1425" s="83"/>
    </row>
    <row r="1426" spans="1:2" ht="14.25" x14ac:dyDescent="0.2">
      <c r="A1426" s="100"/>
      <c r="B1426" s="83"/>
    </row>
    <row r="1427" spans="1:2" ht="14.25" x14ac:dyDescent="0.2">
      <c r="A1427" s="100"/>
      <c r="B1427" s="83"/>
    </row>
    <row r="1428" spans="1:2" ht="14.25" x14ac:dyDescent="0.2">
      <c r="A1428" s="100"/>
      <c r="B1428" s="83"/>
    </row>
    <row r="1429" spans="1:2" ht="14.25" x14ac:dyDescent="0.2">
      <c r="A1429" s="100"/>
      <c r="B1429" s="83"/>
    </row>
    <row r="1430" spans="1:2" ht="14.25" x14ac:dyDescent="0.2">
      <c r="A1430" s="100"/>
      <c r="B1430" s="83"/>
    </row>
    <row r="1431" spans="1:2" ht="14.25" x14ac:dyDescent="0.2">
      <c r="A1431" s="100"/>
      <c r="B1431" s="83"/>
    </row>
    <row r="1432" spans="1:2" ht="14.25" x14ac:dyDescent="0.2">
      <c r="A1432" s="100"/>
      <c r="B1432" s="83"/>
    </row>
    <row r="1433" spans="1:2" ht="14.25" x14ac:dyDescent="0.2">
      <c r="A1433" s="100"/>
      <c r="B1433" s="83"/>
    </row>
    <row r="1434" spans="1:2" ht="14.25" x14ac:dyDescent="0.2">
      <c r="A1434" s="100"/>
      <c r="B1434" s="83"/>
    </row>
    <row r="1435" spans="1:2" ht="14.25" x14ac:dyDescent="0.2">
      <c r="A1435" s="100"/>
      <c r="B1435" s="83"/>
    </row>
    <row r="1436" spans="1:2" ht="14.25" x14ac:dyDescent="0.2">
      <c r="A1436" s="100"/>
      <c r="B1436" s="83"/>
    </row>
    <row r="1437" spans="1:2" ht="14.25" x14ac:dyDescent="0.2">
      <c r="A1437" s="100"/>
      <c r="B1437" s="83"/>
    </row>
    <row r="1438" spans="1:2" ht="14.25" x14ac:dyDescent="0.2">
      <c r="A1438" s="100"/>
      <c r="B1438" s="83"/>
    </row>
    <row r="1439" spans="1:2" ht="14.25" x14ac:dyDescent="0.2">
      <c r="A1439" s="100"/>
      <c r="B1439" s="83"/>
    </row>
    <row r="1440" spans="1:2" ht="14.25" x14ac:dyDescent="0.2">
      <c r="A1440" s="100"/>
      <c r="B1440" s="83"/>
    </row>
    <row r="1441" spans="1:2" ht="14.25" x14ac:dyDescent="0.2">
      <c r="A1441" s="100"/>
      <c r="B1441" s="83"/>
    </row>
    <row r="1442" spans="1:2" ht="14.25" x14ac:dyDescent="0.2">
      <c r="A1442" s="100"/>
      <c r="B1442" s="83"/>
    </row>
    <row r="1443" spans="1:2" ht="14.25" x14ac:dyDescent="0.2">
      <c r="A1443" s="100"/>
      <c r="B1443" s="83"/>
    </row>
    <row r="1444" spans="1:2" ht="14.25" x14ac:dyDescent="0.2">
      <c r="A1444" s="100"/>
      <c r="B1444" s="83"/>
    </row>
    <row r="1445" spans="1:2" ht="14.25" x14ac:dyDescent="0.2">
      <c r="A1445" s="100"/>
      <c r="B1445" s="83"/>
    </row>
    <row r="1446" spans="1:2" ht="14.25" x14ac:dyDescent="0.2">
      <c r="A1446" s="100"/>
      <c r="B1446" s="83"/>
    </row>
    <row r="1447" spans="1:2" ht="14.25" x14ac:dyDescent="0.2">
      <c r="A1447" s="100"/>
      <c r="B1447" s="83"/>
    </row>
    <row r="1448" spans="1:2" ht="14.25" x14ac:dyDescent="0.2">
      <c r="A1448" s="100"/>
      <c r="B1448" s="83"/>
    </row>
    <row r="1449" spans="1:2" ht="14.25" x14ac:dyDescent="0.2">
      <c r="A1449" s="100"/>
      <c r="B1449" s="83"/>
    </row>
    <row r="1450" spans="1:2" ht="14.25" x14ac:dyDescent="0.2">
      <c r="A1450" s="100"/>
      <c r="B1450" s="83"/>
    </row>
    <row r="1451" spans="1:2" ht="14.25" x14ac:dyDescent="0.2">
      <c r="A1451" s="100"/>
      <c r="B1451" s="83"/>
    </row>
    <row r="1452" spans="1:2" ht="14.25" x14ac:dyDescent="0.2">
      <c r="A1452" s="100"/>
      <c r="B1452" s="83"/>
    </row>
    <row r="1453" spans="1:2" ht="14.25" x14ac:dyDescent="0.2">
      <c r="A1453" s="100"/>
      <c r="B1453" s="83"/>
    </row>
    <row r="1454" spans="1:2" ht="14.25" x14ac:dyDescent="0.2">
      <c r="A1454" s="100"/>
      <c r="B1454" s="83"/>
    </row>
    <row r="1455" spans="1:2" ht="14.25" x14ac:dyDescent="0.2">
      <c r="A1455" s="100"/>
      <c r="B1455" s="83"/>
    </row>
    <row r="1456" spans="1:2" ht="14.25" x14ac:dyDescent="0.2">
      <c r="A1456" s="100"/>
      <c r="B1456" s="83"/>
    </row>
    <row r="1457" spans="1:2" ht="14.25" x14ac:dyDescent="0.2">
      <c r="A1457" s="100"/>
      <c r="B1457" s="83"/>
    </row>
    <row r="1458" spans="1:2" ht="14.25" x14ac:dyDescent="0.2">
      <c r="A1458" s="100"/>
      <c r="B1458" s="83"/>
    </row>
    <row r="1459" spans="1:2" ht="14.25" x14ac:dyDescent="0.2">
      <c r="A1459" s="100"/>
      <c r="B1459" s="83"/>
    </row>
    <row r="1460" spans="1:2" ht="14.25" x14ac:dyDescent="0.2">
      <c r="A1460" s="100"/>
      <c r="B1460" s="83"/>
    </row>
    <row r="1461" spans="1:2" ht="14.25" x14ac:dyDescent="0.2">
      <c r="A1461" s="100"/>
      <c r="B1461" s="83"/>
    </row>
    <row r="1462" spans="1:2" ht="14.25" x14ac:dyDescent="0.2">
      <c r="A1462" s="100"/>
      <c r="B1462" s="83"/>
    </row>
    <row r="1463" spans="1:2" ht="14.25" x14ac:dyDescent="0.2">
      <c r="A1463" s="100"/>
      <c r="B1463" s="83"/>
    </row>
    <row r="1464" spans="1:2" ht="14.25" x14ac:dyDescent="0.2">
      <c r="A1464" s="100"/>
      <c r="B1464" s="83"/>
    </row>
    <row r="1465" spans="1:2" ht="14.25" x14ac:dyDescent="0.2">
      <c r="A1465" s="100"/>
      <c r="B1465" s="83"/>
    </row>
    <row r="1466" spans="1:2" ht="14.25" x14ac:dyDescent="0.2">
      <c r="A1466" s="100"/>
      <c r="B1466" s="83"/>
    </row>
    <row r="1467" spans="1:2" ht="14.25" x14ac:dyDescent="0.2">
      <c r="A1467" s="100"/>
      <c r="B1467" s="83"/>
    </row>
    <row r="1468" spans="1:2" ht="14.25" x14ac:dyDescent="0.2">
      <c r="A1468" s="100"/>
      <c r="B1468" s="83"/>
    </row>
    <row r="1469" spans="1:2" ht="14.25" x14ac:dyDescent="0.2">
      <c r="A1469" s="100"/>
      <c r="B1469" s="83"/>
    </row>
    <row r="1470" spans="1:2" ht="14.25" x14ac:dyDescent="0.2">
      <c r="A1470" s="100"/>
      <c r="B1470" s="83"/>
    </row>
    <row r="1471" spans="1:2" ht="14.25" x14ac:dyDescent="0.2">
      <c r="A1471" s="100"/>
      <c r="B1471" s="83"/>
    </row>
    <row r="1472" spans="1:2" ht="14.25" x14ac:dyDescent="0.2">
      <c r="A1472" s="100"/>
      <c r="B1472" s="83"/>
    </row>
    <row r="1473" spans="1:2" ht="14.25" x14ac:dyDescent="0.2">
      <c r="A1473" s="100"/>
      <c r="B1473" s="83"/>
    </row>
    <row r="1474" spans="1:2" ht="14.25" x14ac:dyDescent="0.2">
      <c r="A1474" s="100"/>
      <c r="B1474" s="83"/>
    </row>
    <row r="1475" spans="1:2" ht="14.25" x14ac:dyDescent="0.2">
      <c r="A1475" s="100"/>
      <c r="B1475" s="83"/>
    </row>
    <row r="1476" spans="1:2" ht="14.25" x14ac:dyDescent="0.2">
      <c r="A1476" s="100"/>
      <c r="B1476" s="83"/>
    </row>
    <row r="1477" spans="1:2" ht="14.25" x14ac:dyDescent="0.2">
      <c r="A1477" s="100"/>
      <c r="B1477" s="83"/>
    </row>
    <row r="1478" spans="1:2" ht="14.25" x14ac:dyDescent="0.2">
      <c r="A1478" s="100"/>
      <c r="B1478" s="83"/>
    </row>
    <row r="1479" spans="1:2" ht="14.25" x14ac:dyDescent="0.2">
      <c r="A1479" s="100"/>
      <c r="B1479" s="83"/>
    </row>
    <row r="1480" spans="1:2" ht="14.25" x14ac:dyDescent="0.2">
      <c r="A1480" s="100"/>
      <c r="B1480" s="83"/>
    </row>
    <row r="1481" spans="1:2" ht="14.25" x14ac:dyDescent="0.2">
      <c r="A1481" s="100"/>
      <c r="B1481" s="83"/>
    </row>
    <row r="1482" spans="1:2" ht="14.25" x14ac:dyDescent="0.2">
      <c r="A1482" s="100"/>
      <c r="B1482" s="83"/>
    </row>
    <row r="1483" spans="1:2" ht="14.25" x14ac:dyDescent="0.2">
      <c r="A1483" s="100"/>
      <c r="B1483" s="83"/>
    </row>
    <row r="1484" spans="1:2" ht="14.25" x14ac:dyDescent="0.2">
      <c r="A1484" s="100"/>
      <c r="B1484" s="83"/>
    </row>
    <row r="1485" spans="1:2" ht="14.25" x14ac:dyDescent="0.2">
      <c r="A1485" s="100"/>
      <c r="B1485" s="83"/>
    </row>
    <row r="1486" spans="1:2" ht="14.25" x14ac:dyDescent="0.2">
      <c r="A1486" s="100"/>
      <c r="B1486" s="83"/>
    </row>
    <row r="1487" spans="1:2" ht="14.25" x14ac:dyDescent="0.2">
      <c r="A1487" s="100"/>
      <c r="B1487" s="83"/>
    </row>
    <row r="1488" spans="1:2" ht="14.25" x14ac:dyDescent="0.2">
      <c r="A1488" s="100"/>
      <c r="B1488" s="83"/>
    </row>
    <row r="1489" spans="1:2" ht="14.25" x14ac:dyDescent="0.2">
      <c r="A1489" s="100"/>
      <c r="B1489" s="83"/>
    </row>
    <row r="1490" spans="1:2" ht="14.25" x14ac:dyDescent="0.2">
      <c r="A1490" s="100"/>
      <c r="B1490" s="83"/>
    </row>
    <row r="1491" spans="1:2" ht="14.25" x14ac:dyDescent="0.2">
      <c r="A1491" s="100"/>
      <c r="B1491" s="83"/>
    </row>
    <row r="1492" spans="1:2" ht="14.25" x14ac:dyDescent="0.2">
      <c r="A1492" s="100"/>
      <c r="B1492" s="83"/>
    </row>
    <row r="1493" spans="1:2" ht="14.25" x14ac:dyDescent="0.2">
      <c r="A1493" s="100"/>
      <c r="B1493" s="83"/>
    </row>
    <row r="1494" spans="1:2" ht="14.25" x14ac:dyDescent="0.2">
      <c r="A1494" s="100"/>
      <c r="B1494" s="83"/>
    </row>
    <row r="1495" spans="1:2" ht="14.25" x14ac:dyDescent="0.2">
      <c r="A1495" s="100"/>
      <c r="B1495" s="83"/>
    </row>
    <row r="1496" spans="1:2" ht="14.25" x14ac:dyDescent="0.2">
      <c r="A1496" s="100"/>
      <c r="B1496" s="83"/>
    </row>
    <row r="1497" spans="1:2" ht="14.25" x14ac:dyDescent="0.2">
      <c r="A1497" s="100"/>
      <c r="B1497" s="83"/>
    </row>
    <row r="1498" spans="1:2" ht="14.25" x14ac:dyDescent="0.2">
      <c r="A1498" s="100"/>
      <c r="B1498" s="83"/>
    </row>
    <row r="1499" spans="1:2" ht="14.25" x14ac:dyDescent="0.2">
      <c r="A1499" s="100"/>
      <c r="B1499" s="83"/>
    </row>
    <row r="1500" spans="1:2" ht="14.25" x14ac:dyDescent="0.2">
      <c r="A1500" s="100"/>
      <c r="B1500" s="83"/>
    </row>
    <row r="1501" spans="1:2" ht="14.25" x14ac:dyDescent="0.2">
      <c r="A1501" s="100"/>
      <c r="B1501" s="83"/>
    </row>
    <row r="1502" spans="1:2" ht="14.25" x14ac:dyDescent="0.2">
      <c r="A1502" s="100"/>
      <c r="B1502" s="83"/>
    </row>
    <row r="1503" spans="1:2" ht="14.25" x14ac:dyDescent="0.2">
      <c r="A1503" s="100"/>
      <c r="B1503" s="83"/>
    </row>
    <row r="1504" spans="1:2" ht="14.25" x14ac:dyDescent="0.2">
      <c r="A1504" s="100"/>
      <c r="B1504" s="83"/>
    </row>
    <row r="1505" spans="1:2" ht="14.25" x14ac:dyDescent="0.2">
      <c r="A1505" s="100"/>
      <c r="B1505" s="83"/>
    </row>
    <row r="1506" spans="1:2" ht="14.25" x14ac:dyDescent="0.2">
      <c r="A1506" s="100"/>
      <c r="B1506" s="83"/>
    </row>
    <row r="1507" spans="1:2" ht="14.25" x14ac:dyDescent="0.2">
      <c r="A1507" s="100"/>
      <c r="B1507" s="83"/>
    </row>
    <row r="1508" spans="1:2" ht="14.25" x14ac:dyDescent="0.2">
      <c r="A1508" s="100"/>
      <c r="B1508" s="83"/>
    </row>
    <row r="1509" spans="1:2" ht="14.25" x14ac:dyDescent="0.2">
      <c r="A1509" s="100"/>
      <c r="B1509" s="83"/>
    </row>
    <row r="1510" spans="1:2" ht="14.25" x14ac:dyDescent="0.2">
      <c r="A1510" s="100"/>
      <c r="B1510" s="83"/>
    </row>
    <row r="1511" spans="1:2" ht="14.25" x14ac:dyDescent="0.2">
      <c r="A1511" s="100"/>
      <c r="B1511" s="83"/>
    </row>
    <row r="1512" spans="1:2" ht="14.25" x14ac:dyDescent="0.2">
      <c r="A1512" s="100"/>
      <c r="B1512" s="83"/>
    </row>
    <row r="1513" spans="1:2" ht="14.25" x14ac:dyDescent="0.2">
      <c r="A1513" s="100"/>
      <c r="B1513" s="83"/>
    </row>
    <row r="1514" spans="1:2" ht="14.25" x14ac:dyDescent="0.2">
      <c r="A1514" s="100"/>
      <c r="B1514" s="83"/>
    </row>
    <row r="1515" spans="1:2" ht="14.25" x14ac:dyDescent="0.2">
      <c r="A1515" s="100"/>
      <c r="B1515" s="83"/>
    </row>
    <row r="1516" spans="1:2" ht="14.25" x14ac:dyDescent="0.2">
      <c r="A1516" s="100"/>
      <c r="B1516" s="83"/>
    </row>
    <row r="1517" spans="1:2" ht="14.25" x14ac:dyDescent="0.2">
      <c r="A1517" s="100"/>
      <c r="B1517" s="83"/>
    </row>
    <row r="1518" spans="1:2" ht="14.25" x14ac:dyDescent="0.2">
      <c r="A1518" s="100"/>
      <c r="B1518" s="83"/>
    </row>
    <row r="1519" spans="1:2" ht="14.25" x14ac:dyDescent="0.2">
      <c r="A1519" s="100"/>
      <c r="B1519" s="83"/>
    </row>
    <row r="1520" spans="1:2" ht="14.25" x14ac:dyDescent="0.2">
      <c r="A1520" s="100"/>
      <c r="B1520" s="83"/>
    </row>
    <row r="1521" spans="1:2" ht="14.25" x14ac:dyDescent="0.2">
      <c r="A1521" s="100"/>
      <c r="B1521" s="83"/>
    </row>
    <row r="1522" spans="1:2" ht="14.25" x14ac:dyDescent="0.2">
      <c r="A1522" s="100"/>
      <c r="B1522" s="83"/>
    </row>
    <row r="1523" spans="1:2" ht="14.25" x14ac:dyDescent="0.2">
      <c r="A1523" s="100"/>
      <c r="B1523" s="83"/>
    </row>
    <row r="1524" spans="1:2" ht="14.25" x14ac:dyDescent="0.2">
      <c r="A1524" s="100"/>
      <c r="B1524" s="83"/>
    </row>
    <row r="1525" spans="1:2" ht="14.25" x14ac:dyDescent="0.2">
      <c r="A1525" s="100"/>
      <c r="B1525" s="83"/>
    </row>
    <row r="1526" spans="1:2" ht="14.25" x14ac:dyDescent="0.2">
      <c r="A1526" s="100"/>
      <c r="B1526" s="83"/>
    </row>
    <row r="1527" spans="1:2" ht="14.25" x14ac:dyDescent="0.2">
      <c r="A1527" s="100"/>
      <c r="B1527" s="83"/>
    </row>
    <row r="1528" spans="1:2" ht="14.25" x14ac:dyDescent="0.2">
      <c r="A1528" s="100"/>
      <c r="B1528" s="83"/>
    </row>
    <row r="1529" spans="1:2" ht="14.25" x14ac:dyDescent="0.2">
      <c r="A1529" s="100"/>
      <c r="B1529" s="83"/>
    </row>
    <row r="1530" spans="1:2" ht="14.25" x14ac:dyDescent="0.2">
      <c r="A1530" s="100"/>
      <c r="B1530" s="83"/>
    </row>
    <row r="1531" spans="1:2" ht="14.25" x14ac:dyDescent="0.2">
      <c r="A1531" s="100"/>
      <c r="B1531" s="83"/>
    </row>
    <row r="1532" spans="1:2" ht="14.25" x14ac:dyDescent="0.2">
      <c r="A1532" s="100"/>
      <c r="B1532" s="83"/>
    </row>
    <row r="1533" spans="1:2" ht="14.25" x14ac:dyDescent="0.2">
      <c r="A1533" s="100"/>
      <c r="B1533" s="83"/>
    </row>
    <row r="1534" spans="1:2" ht="14.25" x14ac:dyDescent="0.2">
      <c r="A1534" s="100"/>
      <c r="B1534" s="83"/>
    </row>
    <row r="1535" spans="1:2" ht="14.25" x14ac:dyDescent="0.2">
      <c r="A1535" s="100"/>
      <c r="B1535" s="83"/>
    </row>
    <row r="1536" spans="1:2" ht="14.25" x14ac:dyDescent="0.2">
      <c r="A1536" s="100"/>
      <c r="B1536" s="83"/>
    </row>
    <row r="1537" spans="1:2" ht="14.25" x14ac:dyDescent="0.2">
      <c r="A1537" s="100"/>
      <c r="B1537" s="83"/>
    </row>
    <row r="1538" spans="1:2" ht="14.25" x14ac:dyDescent="0.2">
      <c r="A1538" s="100"/>
      <c r="B1538" s="83"/>
    </row>
    <row r="1539" spans="1:2" ht="14.25" x14ac:dyDescent="0.2">
      <c r="A1539" s="100"/>
      <c r="B1539" s="83"/>
    </row>
    <row r="1540" spans="1:2" ht="14.25" x14ac:dyDescent="0.2">
      <c r="A1540" s="100"/>
      <c r="B1540" s="83"/>
    </row>
    <row r="1541" spans="1:2" ht="14.25" x14ac:dyDescent="0.2">
      <c r="A1541" s="100"/>
      <c r="B1541" s="83"/>
    </row>
    <row r="1542" spans="1:2" ht="14.25" x14ac:dyDescent="0.2">
      <c r="A1542" s="100"/>
      <c r="B1542" s="83"/>
    </row>
    <row r="1543" spans="1:2" ht="14.25" x14ac:dyDescent="0.2">
      <c r="A1543" s="100"/>
      <c r="B1543" s="83"/>
    </row>
    <row r="1544" spans="1:2" ht="14.25" x14ac:dyDescent="0.2">
      <c r="A1544" s="100"/>
      <c r="B1544" s="83"/>
    </row>
    <row r="1545" spans="1:2" ht="14.25" x14ac:dyDescent="0.2">
      <c r="A1545" s="100"/>
      <c r="B1545" s="83"/>
    </row>
    <row r="1546" spans="1:2" ht="14.25" x14ac:dyDescent="0.2">
      <c r="A1546" s="100"/>
      <c r="B1546" s="83"/>
    </row>
    <row r="1547" spans="1:2" ht="14.25" x14ac:dyDescent="0.2">
      <c r="A1547" s="100"/>
      <c r="B1547" s="83"/>
    </row>
    <row r="1548" spans="1:2" ht="14.25" x14ac:dyDescent="0.2">
      <c r="A1548" s="100"/>
      <c r="B1548" s="83"/>
    </row>
    <row r="1549" spans="1:2" ht="14.25" x14ac:dyDescent="0.2">
      <c r="A1549" s="100"/>
      <c r="B1549" s="83"/>
    </row>
    <row r="1550" spans="1:2" ht="14.25" x14ac:dyDescent="0.2">
      <c r="A1550" s="100"/>
      <c r="B1550" s="83"/>
    </row>
    <row r="1551" spans="1:2" ht="14.25" x14ac:dyDescent="0.2">
      <c r="A1551" s="100"/>
      <c r="B1551" s="83"/>
    </row>
    <row r="1552" spans="1:2" ht="14.25" x14ac:dyDescent="0.2">
      <c r="A1552" s="100"/>
      <c r="B1552" s="83"/>
    </row>
    <row r="1553" spans="1:2" ht="14.25" x14ac:dyDescent="0.2">
      <c r="A1553" s="100"/>
      <c r="B1553" s="83"/>
    </row>
    <row r="1554" spans="1:2" ht="14.25" x14ac:dyDescent="0.2">
      <c r="A1554" s="100"/>
      <c r="B1554" s="83"/>
    </row>
    <row r="1555" spans="1:2" ht="14.25" x14ac:dyDescent="0.2">
      <c r="A1555" s="100"/>
      <c r="B1555" s="83"/>
    </row>
    <row r="1556" spans="1:2" ht="14.25" x14ac:dyDescent="0.2">
      <c r="A1556" s="100"/>
      <c r="B1556" s="83"/>
    </row>
    <row r="1557" spans="1:2" ht="14.25" x14ac:dyDescent="0.2">
      <c r="A1557" s="100"/>
      <c r="B1557" s="83"/>
    </row>
    <row r="1558" spans="1:2" ht="14.25" x14ac:dyDescent="0.2">
      <c r="A1558" s="100"/>
      <c r="B1558" s="83"/>
    </row>
    <row r="1559" spans="1:2" ht="14.25" x14ac:dyDescent="0.2">
      <c r="A1559" s="100"/>
      <c r="B1559" s="83"/>
    </row>
    <row r="1560" spans="1:2" ht="14.25" x14ac:dyDescent="0.2">
      <c r="A1560" s="100"/>
      <c r="B1560" s="83"/>
    </row>
    <row r="1561" spans="1:2" ht="14.25" x14ac:dyDescent="0.2">
      <c r="A1561" s="100"/>
      <c r="B1561" s="83"/>
    </row>
    <row r="1562" spans="1:2" ht="14.25" x14ac:dyDescent="0.2">
      <c r="A1562" s="100"/>
      <c r="B1562" s="83"/>
    </row>
    <row r="1563" spans="1:2" ht="14.25" x14ac:dyDescent="0.2">
      <c r="A1563" s="100"/>
      <c r="B1563" s="83"/>
    </row>
    <row r="1564" spans="1:2" ht="14.25" x14ac:dyDescent="0.2">
      <c r="A1564" s="100"/>
      <c r="B1564" s="83"/>
    </row>
    <row r="1565" spans="1:2" ht="14.25" x14ac:dyDescent="0.2">
      <c r="A1565" s="100"/>
      <c r="B1565" s="83"/>
    </row>
    <row r="1566" spans="1:2" ht="14.25" x14ac:dyDescent="0.2">
      <c r="A1566" s="100"/>
      <c r="B1566" s="83"/>
    </row>
    <row r="1567" spans="1:2" ht="14.25" x14ac:dyDescent="0.2">
      <c r="A1567" s="100"/>
      <c r="B1567" s="83"/>
    </row>
    <row r="1568" spans="1:2" ht="14.25" x14ac:dyDescent="0.2">
      <c r="A1568" s="100"/>
      <c r="B1568" s="83"/>
    </row>
    <row r="1569" spans="1:2" ht="14.25" x14ac:dyDescent="0.2">
      <c r="A1569" s="100"/>
      <c r="B1569" s="83"/>
    </row>
    <row r="1570" spans="1:2" ht="14.25" x14ac:dyDescent="0.2">
      <c r="A1570" s="100"/>
      <c r="B1570" s="83"/>
    </row>
    <row r="1571" spans="1:2" ht="14.25" x14ac:dyDescent="0.2">
      <c r="A1571" s="100"/>
      <c r="B1571" s="83"/>
    </row>
    <row r="1572" spans="1:2" ht="14.25" x14ac:dyDescent="0.2">
      <c r="A1572" s="100"/>
      <c r="B1572" s="83"/>
    </row>
    <row r="1573" spans="1:2" ht="14.25" x14ac:dyDescent="0.2">
      <c r="A1573" s="100"/>
      <c r="B1573" s="83"/>
    </row>
    <row r="1574" spans="1:2" ht="14.25" x14ac:dyDescent="0.2">
      <c r="A1574" s="100"/>
      <c r="B1574" s="83"/>
    </row>
    <row r="1575" spans="1:2" ht="14.25" x14ac:dyDescent="0.2">
      <c r="A1575" s="100"/>
      <c r="B1575" s="83"/>
    </row>
    <row r="1576" spans="1:2" ht="14.25" x14ac:dyDescent="0.2">
      <c r="A1576" s="100"/>
      <c r="B1576" s="83"/>
    </row>
    <row r="1577" spans="1:2" ht="14.25" x14ac:dyDescent="0.2">
      <c r="A1577" s="100"/>
      <c r="B1577" s="83"/>
    </row>
    <row r="1578" spans="1:2" ht="14.25" x14ac:dyDescent="0.2">
      <c r="A1578" s="100"/>
      <c r="B1578" s="83"/>
    </row>
    <row r="1579" spans="1:2" ht="14.25" x14ac:dyDescent="0.2">
      <c r="A1579" s="100"/>
      <c r="B1579" s="83"/>
    </row>
    <row r="1580" spans="1:2" ht="14.25" x14ac:dyDescent="0.2">
      <c r="A1580" s="100"/>
      <c r="B1580" s="83"/>
    </row>
    <row r="1581" spans="1:2" ht="14.25" x14ac:dyDescent="0.2">
      <c r="A1581" s="100"/>
      <c r="B1581" s="83"/>
    </row>
    <row r="1582" spans="1:2" ht="14.25" x14ac:dyDescent="0.2">
      <c r="A1582" s="100"/>
      <c r="B1582" s="83"/>
    </row>
    <row r="1583" spans="1:2" ht="14.25" x14ac:dyDescent="0.2">
      <c r="A1583" s="100"/>
      <c r="B1583" s="83"/>
    </row>
    <row r="1584" spans="1:2" ht="14.25" x14ac:dyDescent="0.2">
      <c r="A1584" s="100"/>
      <c r="B1584" s="83"/>
    </row>
    <row r="1585" spans="1:2" ht="14.25" x14ac:dyDescent="0.2">
      <c r="A1585" s="100"/>
      <c r="B1585" s="83"/>
    </row>
    <row r="1586" spans="1:2" ht="14.25" x14ac:dyDescent="0.2">
      <c r="A1586" s="100"/>
      <c r="B1586" s="83"/>
    </row>
    <row r="1587" spans="1:2" ht="14.25" x14ac:dyDescent="0.2">
      <c r="A1587" s="100"/>
      <c r="B1587" s="83"/>
    </row>
    <row r="1588" spans="1:2" ht="14.25" x14ac:dyDescent="0.2">
      <c r="A1588" s="100"/>
      <c r="B1588" s="83"/>
    </row>
    <row r="1589" spans="1:2" ht="14.25" x14ac:dyDescent="0.2">
      <c r="A1589" s="100"/>
      <c r="B1589" s="83"/>
    </row>
    <row r="1590" spans="1:2" ht="14.25" x14ac:dyDescent="0.2">
      <c r="A1590" s="100"/>
      <c r="B1590" s="83"/>
    </row>
    <row r="1591" spans="1:2" ht="14.25" x14ac:dyDescent="0.2">
      <c r="A1591" s="100"/>
      <c r="B1591" s="83"/>
    </row>
    <row r="1592" spans="1:2" ht="14.25" x14ac:dyDescent="0.2">
      <c r="A1592" s="100"/>
      <c r="B1592" s="83"/>
    </row>
    <row r="1593" spans="1:2" ht="14.25" x14ac:dyDescent="0.2">
      <c r="A1593" s="100"/>
      <c r="B1593" s="83"/>
    </row>
    <row r="1594" spans="1:2" ht="14.25" x14ac:dyDescent="0.2">
      <c r="A1594" s="100"/>
      <c r="B1594" s="83"/>
    </row>
    <row r="1595" spans="1:2" ht="14.25" x14ac:dyDescent="0.2">
      <c r="A1595" s="100"/>
      <c r="B1595" s="83"/>
    </row>
    <row r="1596" spans="1:2" ht="14.25" x14ac:dyDescent="0.2">
      <c r="A1596" s="100"/>
      <c r="B1596" s="83"/>
    </row>
    <row r="1597" spans="1:2" ht="14.25" x14ac:dyDescent="0.2">
      <c r="A1597" s="100"/>
      <c r="B1597" s="83"/>
    </row>
    <row r="1598" spans="1:2" ht="14.25" x14ac:dyDescent="0.2">
      <c r="A1598" s="100"/>
      <c r="B1598" s="83"/>
    </row>
    <row r="1599" spans="1:2" ht="14.25" x14ac:dyDescent="0.2">
      <c r="A1599" s="100"/>
      <c r="B1599" s="83"/>
    </row>
    <row r="1600" spans="1:2" ht="14.25" x14ac:dyDescent="0.2">
      <c r="A1600" s="100"/>
      <c r="B1600" s="83"/>
    </row>
    <row r="1601" spans="1:2" ht="14.25" x14ac:dyDescent="0.2">
      <c r="A1601" s="100"/>
      <c r="B1601" s="83"/>
    </row>
    <row r="1602" spans="1:2" ht="14.25" x14ac:dyDescent="0.2">
      <c r="A1602" s="100"/>
      <c r="B1602" s="83"/>
    </row>
    <row r="1603" spans="1:2" ht="14.25" x14ac:dyDescent="0.2">
      <c r="A1603" s="100"/>
      <c r="B1603" s="83"/>
    </row>
    <row r="1604" spans="1:2" ht="14.25" x14ac:dyDescent="0.2">
      <c r="A1604" s="100"/>
      <c r="B1604" s="83"/>
    </row>
    <row r="1605" spans="1:2" ht="14.25" x14ac:dyDescent="0.2">
      <c r="A1605" s="100"/>
      <c r="B1605" s="83"/>
    </row>
    <row r="1606" spans="1:2" ht="14.25" x14ac:dyDescent="0.2">
      <c r="A1606" s="100"/>
      <c r="B1606" s="83"/>
    </row>
    <row r="1607" spans="1:2" ht="14.25" x14ac:dyDescent="0.2">
      <c r="A1607" s="100"/>
      <c r="B1607" s="83"/>
    </row>
    <row r="1608" spans="1:2" ht="14.25" x14ac:dyDescent="0.2">
      <c r="A1608" s="100"/>
      <c r="B1608" s="83"/>
    </row>
    <row r="1609" spans="1:2" ht="14.25" x14ac:dyDescent="0.2">
      <c r="A1609" s="100"/>
      <c r="B1609" s="83"/>
    </row>
    <row r="1610" spans="1:2" ht="14.25" x14ac:dyDescent="0.2">
      <c r="A1610" s="100"/>
      <c r="B1610" s="83"/>
    </row>
    <row r="1611" spans="1:2" ht="14.25" x14ac:dyDescent="0.2">
      <c r="A1611" s="100"/>
      <c r="B1611" s="83"/>
    </row>
    <row r="1612" spans="1:2" ht="14.25" x14ac:dyDescent="0.2">
      <c r="A1612" s="100"/>
      <c r="B1612" s="83"/>
    </row>
    <row r="1613" spans="1:2" ht="14.25" x14ac:dyDescent="0.2">
      <c r="A1613" s="100"/>
      <c r="B1613" s="83"/>
    </row>
    <row r="1614" spans="1:2" ht="14.25" x14ac:dyDescent="0.2">
      <c r="A1614" s="100"/>
      <c r="B1614" s="83"/>
    </row>
    <row r="1615" spans="1:2" ht="14.25" x14ac:dyDescent="0.2">
      <c r="A1615" s="100"/>
      <c r="B1615" s="83"/>
    </row>
    <row r="1616" spans="1:2" ht="14.25" x14ac:dyDescent="0.2">
      <c r="A1616" s="100"/>
      <c r="B1616" s="83"/>
    </row>
    <row r="1617" spans="1:2" ht="14.25" x14ac:dyDescent="0.2">
      <c r="A1617" s="100"/>
      <c r="B1617" s="83"/>
    </row>
    <row r="1618" spans="1:2" ht="14.25" x14ac:dyDescent="0.2">
      <c r="A1618" s="100"/>
      <c r="B1618" s="83"/>
    </row>
    <row r="1619" spans="1:2" ht="14.25" x14ac:dyDescent="0.2">
      <c r="A1619" s="100"/>
      <c r="B1619" s="83"/>
    </row>
    <row r="1620" spans="1:2" ht="14.25" x14ac:dyDescent="0.2">
      <c r="A1620" s="100"/>
      <c r="B1620" s="83"/>
    </row>
    <row r="1621" spans="1:2" ht="14.25" x14ac:dyDescent="0.2">
      <c r="A1621" s="100"/>
      <c r="B1621" s="83"/>
    </row>
    <row r="1622" spans="1:2" ht="14.25" x14ac:dyDescent="0.2">
      <c r="A1622" s="100"/>
      <c r="B1622" s="83"/>
    </row>
    <row r="1623" spans="1:2" ht="14.25" x14ac:dyDescent="0.2">
      <c r="A1623" s="100"/>
      <c r="B1623" s="83"/>
    </row>
    <row r="1624" spans="1:2" ht="14.25" x14ac:dyDescent="0.2">
      <c r="A1624" s="100"/>
      <c r="B1624" s="83"/>
    </row>
    <row r="1625" spans="1:2" ht="14.25" x14ac:dyDescent="0.2">
      <c r="A1625" s="100"/>
      <c r="B1625" s="83"/>
    </row>
    <row r="1626" spans="1:2" ht="14.25" x14ac:dyDescent="0.2">
      <c r="A1626" s="100"/>
      <c r="B1626" s="83"/>
    </row>
    <row r="1627" spans="1:2" ht="14.25" x14ac:dyDescent="0.2">
      <c r="A1627" s="100"/>
      <c r="B1627" s="83"/>
    </row>
    <row r="1628" spans="1:2" ht="14.25" x14ac:dyDescent="0.2">
      <c r="A1628" s="100"/>
      <c r="B1628" s="83"/>
    </row>
    <row r="1629" spans="1:2" ht="14.25" x14ac:dyDescent="0.2">
      <c r="A1629" s="100"/>
      <c r="B1629" s="83"/>
    </row>
    <row r="1630" spans="1:2" ht="14.25" x14ac:dyDescent="0.2">
      <c r="A1630" s="100"/>
      <c r="B1630" s="83"/>
    </row>
    <row r="1631" spans="1:2" ht="14.25" x14ac:dyDescent="0.2">
      <c r="A1631" s="100"/>
      <c r="B1631" s="83"/>
    </row>
    <row r="1632" spans="1:2" ht="14.25" x14ac:dyDescent="0.2">
      <c r="A1632" s="100"/>
      <c r="B1632" s="83"/>
    </row>
    <row r="1633" spans="1:2" ht="14.25" x14ac:dyDescent="0.2">
      <c r="A1633" s="100"/>
      <c r="B1633" s="83"/>
    </row>
    <row r="1634" spans="1:2" ht="14.25" x14ac:dyDescent="0.2">
      <c r="A1634" s="100"/>
      <c r="B1634" s="83"/>
    </row>
    <row r="1635" spans="1:2" ht="14.25" x14ac:dyDescent="0.2">
      <c r="A1635" s="100"/>
      <c r="B1635" s="83"/>
    </row>
    <row r="1636" spans="1:2" ht="14.25" x14ac:dyDescent="0.2">
      <c r="A1636" s="100"/>
      <c r="B1636" s="83"/>
    </row>
    <row r="1637" spans="1:2" ht="14.25" x14ac:dyDescent="0.2">
      <c r="A1637" s="100"/>
      <c r="B1637" s="83"/>
    </row>
    <row r="1638" spans="1:2" ht="14.25" x14ac:dyDescent="0.2">
      <c r="A1638" s="100"/>
      <c r="B1638" s="83"/>
    </row>
    <row r="1639" spans="1:2" ht="14.25" x14ac:dyDescent="0.2">
      <c r="A1639" s="100"/>
      <c r="B1639" s="83"/>
    </row>
    <row r="1640" spans="1:2" ht="14.25" x14ac:dyDescent="0.2">
      <c r="A1640" s="100"/>
      <c r="B1640" s="83"/>
    </row>
    <row r="1641" spans="1:2" ht="14.25" x14ac:dyDescent="0.2">
      <c r="A1641" s="100"/>
      <c r="B1641" s="83"/>
    </row>
    <row r="1642" spans="1:2" ht="14.25" x14ac:dyDescent="0.2">
      <c r="A1642" s="100"/>
      <c r="B1642" s="83"/>
    </row>
    <row r="1643" spans="1:2" ht="14.25" x14ac:dyDescent="0.2">
      <c r="A1643" s="100"/>
      <c r="B1643" s="83"/>
    </row>
    <row r="1644" spans="1:2" ht="14.25" x14ac:dyDescent="0.2">
      <c r="A1644" s="100"/>
      <c r="B1644" s="83"/>
    </row>
    <row r="1645" spans="1:2" ht="14.25" x14ac:dyDescent="0.2">
      <c r="A1645" s="100"/>
      <c r="B1645" s="83"/>
    </row>
    <row r="1646" spans="1:2" ht="14.25" x14ac:dyDescent="0.2">
      <c r="A1646" s="100"/>
      <c r="B1646" s="83"/>
    </row>
    <row r="1647" spans="1:2" ht="14.25" x14ac:dyDescent="0.2">
      <c r="A1647" s="100"/>
      <c r="B1647" s="83"/>
    </row>
    <row r="1648" spans="1:2" ht="14.25" x14ac:dyDescent="0.2">
      <c r="A1648" s="100"/>
      <c r="B1648" s="83"/>
    </row>
    <row r="1649" spans="1:2" ht="14.25" x14ac:dyDescent="0.2">
      <c r="A1649" s="100"/>
      <c r="B1649" s="83"/>
    </row>
    <row r="1650" spans="1:2" ht="14.25" x14ac:dyDescent="0.2">
      <c r="A1650" s="100"/>
      <c r="B1650" s="83"/>
    </row>
    <row r="1651" spans="1:2" ht="14.25" x14ac:dyDescent="0.2">
      <c r="A1651" s="100"/>
      <c r="B1651" s="83"/>
    </row>
    <row r="1652" spans="1:2" ht="14.25" x14ac:dyDescent="0.2">
      <c r="A1652" s="100"/>
      <c r="B1652" s="83"/>
    </row>
    <row r="1653" spans="1:2" ht="14.25" x14ac:dyDescent="0.2">
      <c r="A1653" s="100"/>
      <c r="B1653" s="83"/>
    </row>
    <row r="1654" spans="1:2" ht="14.25" x14ac:dyDescent="0.2">
      <c r="A1654" s="100"/>
      <c r="B1654" s="83"/>
    </row>
    <row r="1655" spans="1:2" ht="14.25" x14ac:dyDescent="0.2">
      <c r="A1655" s="100"/>
      <c r="B1655" s="83"/>
    </row>
    <row r="1656" spans="1:2" ht="14.25" x14ac:dyDescent="0.2">
      <c r="A1656" s="100"/>
      <c r="B1656" s="83"/>
    </row>
    <row r="1657" spans="1:2" ht="14.25" x14ac:dyDescent="0.2">
      <c r="A1657" s="100"/>
      <c r="B1657" s="83"/>
    </row>
    <row r="1658" spans="1:2" ht="14.25" x14ac:dyDescent="0.2">
      <c r="A1658" s="100"/>
      <c r="B1658" s="83"/>
    </row>
    <row r="1659" spans="1:2" ht="14.25" x14ac:dyDescent="0.2">
      <c r="A1659" s="100"/>
      <c r="B1659" s="83"/>
    </row>
    <row r="1660" spans="1:2" ht="14.25" x14ac:dyDescent="0.2">
      <c r="A1660" s="100"/>
      <c r="B1660" s="83"/>
    </row>
    <row r="1661" spans="1:2" ht="14.25" x14ac:dyDescent="0.2">
      <c r="A1661" s="100"/>
      <c r="B1661" s="83"/>
    </row>
    <row r="1662" spans="1:2" ht="14.25" x14ac:dyDescent="0.2">
      <c r="A1662" s="100"/>
      <c r="B1662" s="83"/>
    </row>
    <row r="1663" spans="1:2" ht="14.25" x14ac:dyDescent="0.2">
      <c r="A1663" s="100"/>
      <c r="B1663" s="83"/>
    </row>
    <row r="1664" spans="1:2" ht="14.25" x14ac:dyDescent="0.2">
      <c r="A1664" s="100"/>
      <c r="B1664" s="83"/>
    </row>
    <row r="1665" spans="1:2" ht="14.25" x14ac:dyDescent="0.2">
      <c r="A1665" s="100"/>
      <c r="B1665" s="83"/>
    </row>
    <row r="1666" spans="1:2" ht="14.25" x14ac:dyDescent="0.2">
      <c r="A1666" s="100"/>
      <c r="B1666" s="83"/>
    </row>
    <row r="1667" spans="1:2" ht="14.25" x14ac:dyDescent="0.2">
      <c r="A1667" s="100"/>
      <c r="B1667" s="83"/>
    </row>
  </sheetData>
  <sheetProtection password="99EA" sheet="1" formatCells="0" formatColumns="0" formatRows="0" insertColumns="0" insertRows="0" insertHyperlinks="0" deleteColumns="0" deleteRows="0" sort="0" autoFilter="0" pivotTables="0"/>
  <mergeCells count="1">
    <mergeCell ref="A2:B2"/>
  </mergeCells>
  <phoneticPr fontId="0" type="noConversion"/>
  <printOptions horizontalCentered="1"/>
  <pageMargins left="0.91" right="0.88" top="1.74" bottom="0.63" header="0.78" footer="0.16"/>
  <pageSetup scale="65" orientation="portrait" r:id="rId1"/>
  <headerFooter alignWithMargins="0">
    <oddHeader>&amp;C&amp;"Calibri"&amp;7&amp;K000000Client Confidential&amp;1#_x000D_&amp;"Verdana"&amp;9&amp;K000000&amp;11Attachment 3
Baseline Cost Estimate
Project Sponsor Name
Project Name</oddHeader>
    <oddFooter xml:space="preserve">&amp;R
</oddFooter>
  </headerFooter>
  <ignoredErrors>
    <ignoredError sqref="A13:D13 A3:A13 A11:D11 A12:D12" unlockedFormula="1"/>
  </ignoredError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indexed="15"/>
    <pageSetUpPr fitToPage="1"/>
  </sheetPr>
  <dimension ref="A1:GZ27"/>
  <sheetViews>
    <sheetView zoomScale="75" zoomScaleNormal="75" workbookViewId="0">
      <selection activeCell="L8" sqref="L8"/>
    </sheetView>
  </sheetViews>
  <sheetFormatPr defaultColWidth="9.140625" defaultRowHeight="12.75" x14ac:dyDescent="0.2"/>
  <cols>
    <col min="1" max="1" width="58.42578125" style="26" customWidth="1"/>
    <col min="2" max="2" width="14.42578125" style="26" customWidth="1"/>
    <col min="3" max="3" width="1.42578125" style="26" customWidth="1"/>
    <col min="4" max="4" width="15.28515625" style="26" customWidth="1"/>
    <col min="5" max="5" width="17.140625" style="26" customWidth="1"/>
    <col min="6" max="6" width="18" style="26" customWidth="1"/>
    <col min="7" max="7" width="13.42578125" style="26" customWidth="1"/>
    <col min="8" max="9" width="11.85546875" style="27" customWidth="1"/>
    <col min="10" max="13" width="11.42578125" style="27" customWidth="1"/>
    <col min="14" max="208" width="9.140625" style="27"/>
    <col min="209" max="16384" width="9.140625" style="26"/>
  </cols>
  <sheetData>
    <row r="1" spans="1:208" ht="30" customHeight="1" x14ac:dyDescent="0.2">
      <c r="A1" s="484" t="s">
        <v>313</v>
      </c>
      <c r="B1" s="621"/>
      <c r="C1" s="622"/>
      <c r="D1" s="622"/>
      <c r="E1" s="622"/>
      <c r="F1" s="622"/>
      <c r="G1" s="622"/>
    </row>
    <row r="2" spans="1:208" s="75" customFormat="1" ht="66" customHeight="1" x14ac:dyDescent="0.2">
      <c r="A2" s="623"/>
      <c r="B2" s="489" t="s">
        <v>191</v>
      </c>
      <c r="C2" s="624"/>
      <c r="D2" s="608" t="s">
        <v>229</v>
      </c>
      <c r="E2" s="625" t="str">
        <f>' Fund Source by Cat'!H7</f>
        <v>Federal 5309 New Starts</v>
      </c>
      <c r="F2" s="608" t="s">
        <v>225</v>
      </c>
      <c r="G2" s="608" t="s">
        <v>204</v>
      </c>
      <c r="H2" s="74"/>
      <c r="J2" s="97"/>
      <c r="K2" s="97"/>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c r="CA2" s="74"/>
      <c r="CB2" s="74"/>
      <c r="CC2" s="74"/>
      <c r="CD2" s="74"/>
      <c r="CE2" s="74"/>
      <c r="CF2" s="74"/>
      <c r="CG2" s="74"/>
      <c r="CH2" s="74"/>
      <c r="CI2" s="74"/>
      <c r="CJ2" s="74"/>
      <c r="CK2" s="74"/>
      <c r="CL2" s="74"/>
      <c r="CM2" s="74"/>
      <c r="CN2" s="74"/>
      <c r="CO2" s="74"/>
      <c r="CP2" s="74"/>
      <c r="CQ2" s="74"/>
      <c r="CR2" s="74"/>
      <c r="CS2" s="74"/>
      <c r="CT2" s="74"/>
      <c r="CU2" s="74"/>
      <c r="CV2" s="74"/>
      <c r="CW2" s="74"/>
      <c r="CX2" s="74"/>
      <c r="CY2" s="74"/>
      <c r="CZ2" s="74"/>
      <c r="DA2" s="74"/>
      <c r="DB2" s="74"/>
      <c r="DC2" s="74"/>
      <c r="DD2" s="74"/>
      <c r="DE2" s="74"/>
      <c r="DF2" s="74"/>
      <c r="DG2" s="74"/>
      <c r="DH2" s="74"/>
      <c r="DI2" s="74"/>
      <c r="DJ2" s="74"/>
      <c r="DK2" s="74"/>
      <c r="DL2" s="74"/>
      <c r="DM2" s="74"/>
      <c r="DN2" s="74"/>
      <c r="DO2" s="74"/>
      <c r="DP2" s="74"/>
      <c r="DQ2" s="74"/>
      <c r="DR2" s="74"/>
      <c r="DS2" s="74"/>
      <c r="DT2" s="74"/>
      <c r="DU2" s="74"/>
      <c r="DV2" s="74"/>
      <c r="DW2" s="74"/>
      <c r="DX2" s="74"/>
      <c r="DY2" s="74"/>
      <c r="DZ2" s="74"/>
      <c r="EA2" s="74"/>
      <c r="EB2" s="74"/>
      <c r="EC2" s="74"/>
      <c r="ED2" s="74"/>
      <c r="EE2" s="74"/>
      <c r="EF2" s="74"/>
      <c r="EG2" s="74"/>
      <c r="EH2" s="74"/>
      <c r="EI2" s="74"/>
      <c r="EJ2" s="74"/>
      <c r="EK2" s="74"/>
      <c r="EL2" s="74"/>
      <c r="EM2" s="74"/>
      <c r="EN2" s="74"/>
      <c r="EO2" s="74"/>
      <c r="EP2" s="74"/>
      <c r="EQ2" s="74"/>
      <c r="ER2" s="74"/>
      <c r="ES2" s="74"/>
      <c r="ET2" s="74"/>
      <c r="EU2" s="74"/>
      <c r="EV2" s="74"/>
      <c r="EW2" s="74"/>
      <c r="EX2" s="74"/>
      <c r="EY2" s="74"/>
      <c r="EZ2" s="74"/>
      <c r="FA2" s="74"/>
      <c r="FB2" s="74"/>
      <c r="FC2" s="74"/>
      <c r="FD2" s="74"/>
      <c r="FE2" s="74"/>
      <c r="FF2" s="74"/>
      <c r="FG2" s="74"/>
      <c r="FH2" s="74"/>
      <c r="FI2" s="74"/>
      <c r="FJ2" s="74"/>
      <c r="FK2" s="74"/>
      <c r="FL2" s="74"/>
      <c r="FM2" s="74"/>
      <c r="FN2" s="74"/>
      <c r="FO2" s="74"/>
      <c r="FP2" s="74"/>
      <c r="FQ2" s="74"/>
      <c r="FR2" s="74"/>
      <c r="FS2" s="74"/>
      <c r="FT2" s="74"/>
      <c r="FU2" s="74"/>
      <c r="FV2" s="74"/>
      <c r="FW2" s="74"/>
      <c r="FX2" s="74"/>
      <c r="FY2" s="74"/>
      <c r="FZ2" s="74"/>
      <c r="GA2" s="74"/>
      <c r="GB2" s="74"/>
      <c r="GC2" s="74"/>
      <c r="GD2" s="74"/>
      <c r="GE2" s="74"/>
      <c r="GF2" s="74"/>
      <c r="GG2" s="74"/>
      <c r="GH2" s="74"/>
      <c r="GI2" s="74"/>
      <c r="GJ2" s="74"/>
      <c r="GK2" s="74"/>
      <c r="GL2" s="74"/>
      <c r="GM2" s="74"/>
      <c r="GN2" s="74"/>
      <c r="GO2" s="74"/>
      <c r="GP2" s="74"/>
      <c r="GQ2" s="74"/>
      <c r="GR2" s="74"/>
      <c r="GS2" s="74"/>
      <c r="GT2" s="74"/>
      <c r="GU2" s="74"/>
      <c r="GV2" s="74"/>
      <c r="GW2" s="74"/>
      <c r="GX2" s="74"/>
      <c r="GY2" s="74"/>
      <c r="GZ2" s="74"/>
    </row>
    <row r="3" spans="1:208" s="35" customFormat="1" ht="21.95" customHeight="1" x14ac:dyDescent="0.2">
      <c r="A3" s="626" t="str">
        <f>Inflation!A8</f>
        <v>10 GUIDEWAY &amp; TRACK ELEMENTS (route miles)</v>
      </c>
      <c r="B3" s="818">
        <f>'Build Main'!O7</f>
        <v>0</v>
      </c>
      <c r="C3" s="819"/>
      <c r="D3" s="793">
        <f>SUM(E3:G3)</f>
        <v>0</v>
      </c>
      <c r="E3" s="820">
        <f>' Fund Source by Cat'!D9</f>
        <v>0</v>
      </c>
      <c r="F3" s="560">
        <f>' Fund Source by Cat'!E9</f>
        <v>0</v>
      </c>
      <c r="G3" s="560">
        <f>' Fund Source by Cat'!F9</f>
        <v>0</v>
      </c>
      <c r="H3" s="57"/>
      <c r="J3" s="174"/>
      <c r="K3" s="83"/>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c r="EN3" s="57"/>
      <c r="EO3" s="57"/>
      <c r="EP3" s="57"/>
      <c r="EQ3" s="57"/>
      <c r="ER3" s="57"/>
      <c r="ES3" s="57"/>
      <c r="ET3" s="57"/>
      <c r="EU3" s="57"/>
      <c r="EV3" s="57"/>
      <c r="EW3" s="57"/>
      <c r="EX3" s="57"/>
      <c r="EY3" s="57"/>
      <c r="EZ3" s="57"/>
      <c r="FA3" s="57"/>
      <c r="FB3" s="57"/>
      <c r="FC3" s="57"/>
      <c r="FD3" s="57"/>
      <c r="FE3" s="57"/>
      <c r="FF3" s="57"/>
      <c r="FG3" s="57"/>
      <c r="FH3" s="57"/>
      <c r="FI3" s="57"/>
      <c r="FJ3" s="57"/>
      <c r="FK3" s="57"/>
      <c r="FL3" s="57"/>
      <c r="FM3" s="57"/>
      <c r="FN3" s="57"/>
      <c r="FO3" s="57"/>
      <c r="FP3" s="57"/>
      <c r="FQ3" s="57"/>
      <c r="FR3" s="57"/>
      <c r="FS3" s="57"/>
      <c r="FT3" s="57"/>
      <c r="FU3" s="57"/>
      <c r="FV3" s="57"/>
      <c r="FW3" s="57"/>
      <c r="FX3" s="57"/>
      <c r="FY3" s="57"/>
      <c r="FZ3" s="57"/>
      <c r="GA3" s="57"/>
      <c r="GB3" s="57"/>
      <c r="GC3" s="57"/>
      <c r="GD3" s="57"/>
      <c r="GE3" s="57"/>
      <c r="GF3" s="57"/>
      <c r="GG3" s="57"/>
      <c r="GH3" s="57"/>
      <c r="GI3" s="57"/>
      <c r="GJ3" s="57"/>
      <c r="GK3" s="57"/>
      <c r="GL3" s="57"/>
      <c r="GM3" s="57"/>
      <c r="GN3" s="57"/>
      <c r="GO3" s="57"/>
      <c r="GP3" s="57"/>
      <c r="GQ3" s="57"/>
      <c r="GR3" s="57"/>
      <c r="GS3" s="57"/>
      <c r="GT3" s="57"/>
      <c r="GU3" s="57"/>
      <c r="GV3" s="57"/>
      <c r="GW3" s="57"/>
      <c r="GX3" s="57"/>
      <c r="GY3" s="57"/>
      <c r="GZ3" s="57"/>
    </row>
    <row r="4" spans="1:208" s="35" customFormat="1" ht="21.95" customHeight="1" x14ac:dyDescent="0.2">
      <c r="A4" s="627" t="str">
        <f>Inflation!A9</f>
        <v>20 STATIONS, STOPS, TERMINALS, INTERMODAL (number)</v>
      </c>
      <c r="B4" s="512">
        <f>'Build Main'!O21</f>
        <v>0</v>
      </c>
      <c r="C4" s="819"/>
      <c r="D4" s="793">
        <f t="shared" ref="D4:D13" si="0">SUM(E4:G4)</f>
        <v>0</v>
      </c>
      <c r="E4" s="820">
        <f>' Fund Source by Cat'!D10</f>
        <v>0</v>
      </c>
      <c r="F4" s="560">
        <f>' Fund Source by Cat'!E10</f>
        <v>0</v>
      </c>
      <c r="G4" s="560">
        <f>' Fund Source by Cat'!F10</f>
        <v>0</v>
      </c>
      <c r="H4" s="57"/>
      <c r="J4" s="174"/>
      <c r="K4" s="83"/>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c r="FQ4" s="57"/>
      <c r="FR4" s="57"/>
      <c r="FS4" s="57"/>
      <c r="FT4" s="57"/>
      <c r="FU4" s="57"/>
      <c r="FV4" s="57"/>
      <c r="FW4" s="57"/>
      <c r="FX4" s="57"/>
      <c r="FY4" s="57"/>
      <c r="FZ4" s="57"/>
      <c r="GA4" s="57"/>
      <c r="GB4" s="57"/>
      <c r="GC4" s="57"/>
      <c r="GD4" s="57"/>
      <c r="GE4" s="57"/>
      <c r="GF4" s="57"/>
      <c r="GG4" s="57"/>
      <c r="GH4" s="57"/>
      <c r="GI4" s="57"/>
      <c r="GJ4" s="57"/>
      <c r="GK4" s="57"/>
      <c r="GL4" s="57"/>
      <c r="GM4" s="57"/>
      <c r="GN4" s="57"/>
      <c r="GO4" s="57"/>
      <c r="GP4" s="57"/>
      <c r="GQ4" s="57"/>
      <c r="GR4" s="57"/>
      <c r="GS4" s="57"/>
      <c r="GT4" s="57"/>
      <c r="GU4" s="57"/>
      <c r="GV4" s="57"/>
      <c r="GW4" s="57"/>
      <c r="GX4" s="57"/>
      <c r="GY4" s="57"/>
      <c r="GZ4" s="57"/>
    </row>
    <row r="5" spans="1:208" s="35" customFormat="1" ht="21.95" customHeight="1" x14ac:dyDescent="0.2">
      <c r="A5" s="627" t="str">
        <f>Inflation!A10</f>
        <v>30 SUPPORT FACILITIES: YARDS, SHOPS, ADMIN. BLDGS</v>
      </c>
      <c r="B5" s="512">
        <f>'Build Main'!O29</f>
        <v>0</v>
      </c>
      <c r="C5" s="819"/>
      <c r="D5" s="793">
        <f t="shared" si="0"/>
        <v>0</v>
      </c>
      <c r="E5" s="820">
        <f>' Fund Source by Cat'!D11</f>
        <v>0</v>
      </c>
      <c r="F5" s="560">
        <f>' Fund Source by Cat'!E11</f>
        <v>0</v>
      </c>
      <c r="G5" s="560">
        <f>' Fund Source by Cat'!F11</f>
        <v>0</v>
      </c>
      <c r="H5" s="57"/>
      <c r="J5" s="174"/>
      <c r="K5" s="83"/>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c r="DL5" s="57"/>
      <c r="DM5" s="57"/>
      <c r="DN5" s="57"/>
      <c r="DO5" s="57"/>
      <c r="DP5" s="57"/>
      <c r="DQ5" s="57"/>
      <c r="DR5" s="57"/>
      <c r="DS5" s="57"/>
      <c r="DT5" s="57"/>
      <c r="DU5" s="57"/>
      <c r="DV5" s="57"/>
      <c r="DW5" s="57"/>
      <c r="DX5" s="57"/>
      <c r="DY5" s="57"/>
      <c r="DZ5" s="57"/>
      <c r="EA5" s="57"/>
      <c r="EB5" s="57"/>
      <c r="EC5" s="57"/>
      <c r="ED5" s="57"/>
      <c r="EE5" s="57"/>
      <c r="EF5" s="57"/>
      <c r="EG5" s="57"/>
      <c r="EH5" s="57"/>
      <c r="EI5" s="57"/>
      <c r="EJ5" s="57"/>
      <c r="EK5" s="57"/>
      <c r="EL5" s="57"/>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c r="FQ5" s="57"/>
      <c r="FR5" s="57"/>
      <c r="FS5" s="57"/>
      <c r="FT5" s="57"/>
      <c r="FU5" s="57"/>
      <c r="FV5" s="57"/>
      <c r="FW5" s="57"/>
      <c r="FX5" s="57"/>
      <c r="FY5" s="57"/>
      <c r="FZ5" s="57"/>
      <c r="GA5" s="57"/>
      <c r="GB5" s="57"/>
      <c r="GC5" s="57"/>
      <c r="GD5" s="57"/>
      <c r="GE5" s="57"/>
      <c r="GF5" s="57"/>
      <c r="GG5" s="57"/>
      <c r="GH5" s="57"/>
      <c r="GI5" s="57"/>
      <c r="GJ5" s="57"/>
      <c r="GK5" s="57"/>
      <c r="GL5" s="57"/>
      <c r="GM5" s="57"/>
      <c r="GN5" s="57"/>
      <c r="GO5" s="57"/>
      <c r="GP5" s="57"/>
      <c r="GQ5" s="57"/>
      <c r="GR5" s="57"/>
      <c r="GS5" s="57"/>
      <c r="GT5" s="57"/>
      <c r="GU5" s="57"/>
      <c r="GV5" s="57"/>
      <c r="GW5" s="57"/>
      <c r="GX5" s="57"/>
      <c r="GY5" s="57"/>
      <c r="GZ5" s="57"/>
    </row>
    <row r="6" spans="1:208" s="35" customFormat="1" ht="21.95" customHeight="1" x14ac:dyDescent="0.2">
      <c r="A6" s="627" t="str">
        <f>Inflation!A11</f>
        <v>40 SITEWORK &amp; SPECIAL CONDITIONS</v>
      </c>
      <c r="B6" s="512">
        <f>'Build Main'!O35</f>
        <v>0</v>
      </c>
      <c r="C6" s="819"/>
      <c r="D6" s="793">
        <f t="shared" si="0"/>
        <v>0</v>
      </c>
      <c r="E6" s="820">
        <f>' Fund Source by Cat'!D12</f>
        <v>0</v>
      </c>
      <c r="F6" s="560">
        <f>' Fund Source by Cat'!E12</f>
        <v>0</v>
      </c>
      <c r="G6" s="560">
        <f>' Fund Source by Cat'!F12</f>
        <v>0</v>
      </c>
      <c r="H6" s="57"/>
      <c r="J6" s="174"/>
      <c r="K6" s="83"/>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c r="EE6" s="57"/>
      <c r="EF6" s="57"/>
      <c r="EG6" s="57"/>
      <c r="EH6" s="57"/>
      <c r="EI6" s="57"/>
      <c r="EJ6" s="57"/>
      <c r="EK6" s="57"/>
      <c r="EL6" s="57"/>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c r="FQ6" s="57"/>
      <c r="FR6" s="57"/>
      <c r="FS6" s="57"/>
      <c r="FT6" s="57"/>
      <c r="FU6" s="57"/>
      <c r="FV6" s="57"/>
      <c r="FW6" s="57"/>
      <c r="FX6" s="57"/>
      <c r="FY6" s="57"/>
      <c r="FZ6" s="57"/>
      <c r="GA6" s="57"/>
      <c r="GB6" s="57"/>
      <c r="GC6" s="57"/>
      <c r="GD6" s="57"/>
      <c r="GE6" s="57"/>
      <c r="GF6" s="57"/>
      <c r="GG6" s="57"/>
      <c r="GH6" s="57"/>
      <c r="GI6" s="57"/>
      <c r="GJ6" s="57"/>
      <c r="GK6" s="57"/>
      <c r="GL6" s="57"/>
      <c r="GM6" s="57"/>
      <c r="GN6" s="57"/>
      <c r="GO6" s="57"/>
      <c r="GP6" s="57"/>
      <c r="GQ6" s="57"/>
      <c r="GR6" s="57"/>
      <c r="GS6" s="57"/>
      <c r="GT6" s="57"/>
      <c r="GU6" s="57"/>
      <c r="GV6" s="57"/>
      <c r="GW6" s="57"/>
      <c r="GX6" s="57"/>
      <c r="GY6" s="57"/>
      <c r="GZ6" s="57"/>
    </row>
    <row r="7" spans="1:208" s="35" customFormat="1" ht="21.95" customHeight="1" x14ac:dyDescent="0.2">
      <c r="A7" s="627" t="str">
        <f>Inflation!A12</f>
        <v>50  SYSTEMS</v>
      </c>
      <c r="B7" s="512">
        <f>'Build Main'!O44</f>
        <v>0</v>
      </c>
      <c r="C7" s="819"/>
      <c r="D7" s="793">
        <f t="shared" si="0"/>
        <v>0</v>
      </c>
      <c r="E7" s="820">
        <f>' Fund Source by Cat'!D13</f>
        <v>0</v>
      </c>
      <c r="F7" s="560">
        <f>' Fund Source by Cat'!E13</f>
        <v>0</v>
      </c>
      <c r="G7" s="560">
        <f>' Fund Source by Cat'!F13</f>
        <v>0</v>
      </c>
      <c r="H7" s="57"/>
      <c r="J7" s="174"/>
      <c r="K7" s="83"/>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c r="CC7" s="57"/>
      <c r="CD7" s="57"/>
      <c r="CE7" s="57"/>
      <c r="CF7" s="57"/>
      <c r="CG7" s="57"/>
      <c r="CH7" s="57"/>
      <c r="CI7" s="57"/>
      <c r="CJ7" s="57"/>
      <c r="CK7" s="57"/>
      <c r="CL7" s="57"/>
      <c r="CM7" s="57"/>
      <c r="CN7" s="57"/>
      <c r="CO7" s="57"/>
      <c r="CP7" s="57"/>
      <c r="CQ7" s="57"/>
      <c r="CR7" s="57"/>
      <c r="CS7" s="57"/>
      <c r="CT7" s="57"/>
      <c r="CU7" s="57"/>
      <c r="CV7" s="57"/>
      <c r="CW7" s="57"/>
      <c r="CX7" s="57"/>
      <c r="CY7" s="57"/>
      <c r="CZ7" s="57"/>
      <c r="DA7" s="57"/>
      <c r="DB7" s="57"/>
      <c r="DC7" s="57"/>
      <c r="DD7" s="57"/>
      <c r="DE7" s="57"/>
      <c r="DF7" s="57"/>
      <c r="DG7" s="57"/>
      <c r="DH7" s="57"/>
      <c r="DI7" s="57"/>
      <c r="DJ7" s="57"/>
      <c r="DK7" s="57"/>
      <c r="DL7" s="57"/>
      <c r="DM7" s="57"/>
      <c r="DN7" s="57"/>
      <c r="DO7" s="57"/>
      <c r="DP7" s="57"/>
      <c r="DQ7" s="57"/>
      <c r="DR7" s="57"/>
      <c r="DS7" s="57"/>
      <c r="DT7" s="57"/>
      <c r="DU7" s="57"/>
      <c r="DV7" s="57"/>
      <c r="DW7" s="57"/>
      <c r="DX7" s="57"/>
      <c r="DY7" s="57"/>
      <c r="DZ7" s="57"/>
      <c r="EA7" s="57"/>
      <c r="EB7" s="57"/>
      <c r="EC7" s="57"/>
      <c r="ED7" s="57"/>
      <c r="EE7" s="57"/>
      <c r="EF7" s="57"/>
      <c r="EG7" s="57"/>
      <c r="EH7" s="57"/>
      <c r="EI7" s="57"/>
      <c r="EJ7" s="57"/>
      <c r="EK7" s="57"/>
      <c r="EL7" s="57"/>
      <c r="EM7" s="57"/>
      <c r="EN7" s="57"/>
      <c r="EO7" s="57"/>
      <c r="EP7" s="57"/>
      <c r="EQ7" s="57"/>
      <c r="ER7" s="57"/>
      <c r="ES7" s="57"/>
      <c r="ET7" s="57"/>
      <c r="EU7" s="57"/>
      <c r="EV7" s="57"/>
      <c r="EW7" s="57"/>
      <c r="EX7" s="57"/>
      <c r="EY7" s="57"/>
      <c r="EZ7" s="57"/>
      <c r="FA7" s="57"/>
      <c r="FB7" s="57"/>
      <c r="FC7" s="57"/>
      <c r="FD7" s="57"/>
      <c r="FE7" s="57"/>
      <c r="FF7" s="57"/>
      <c r="FG7" s="57"/>
      <c r="FH7" s="57"/>
      <c r="FI7" s="57"/>
      <c r="FJ7" s="57"/>
      <c r="FK7" s="57"/>
      <c r="FL7" s="57"/>
      <c r="FM7" s="57"/>
      <c r="FN7" s="57"/>
      <c r="FO7" s="57"/>
      <c r="FP7" s="57"/>
      <c r="FQ7" s="57"/>
      <c r="FR7" s="57"/>
      <c r="FS7" s="57"/>
      <c r="FT7" s="57"/>
      <c r="FU7" s="57"/>
      <c r="FV7" s="57"/>
      <c r="FW7" s="57"/>
      <c r="FX7" s="57"/>
      <c r="FY7" s="57"/>
      <c r="FZ7" s="57"/>
      <c r="GA7" s="57"/>
      <c r="GB7" s="57"/>
      <c r="GC7" s="57"/>
      <c r="GD7" s="57"/>
      <c r="GE7" s="57"/>
      <c r="GF7" s="57"/>
      <c r="GG7" s="57"/>
      <c r="GH7" s="57"/>
      <c r="GI7" s="57"/>
      <c r="GJ7" s="57"/>
      <c r="GK7" s="57"/>
      <c r="GL7" s="57"/>
      <c r="GM7" s="57"/>
      <c r="GN7" s="57"/>
      <c r="GO7" s="57"/>
      <c r="GP7" s="57"/>
      <c r="GQ7" s="57"/>
      <c r="GR7" s="57"/>
      <c r="GS7" s="57"/>
      <c r="GT7" s="57"/>
      <c r="GU7" s="57"/>
      <c r="GV7" s="57"/>
      <c r="GW7" s="57"/>
      <c r="GX7" s="57"/>
      <c r="GY7" s="57"/>
      <c r="GZ7" s="57"/>
    </row>
    <row r="8" spans="1:208" s="35" customFormat="1" ht="21.95" customHeight="1" x14ac:dyDescent="0.2">
      <c r="A8" s="627" t="str">
        <f>Inflation!A13</f>
        <v>60 ROW, LAND, EXISTING IMPROVEMENTS</v>
      </c>
      <c r="B8" s="512">
        <f>'Build Main'!O53</f>
        <v>0</v>
      </c>
      <c r="C8" s="819"/>
      <c r="D8" s="793">
        <f t="shared" si="0"/>
        <v>0</v>
      </c>
      <c r="E8" s="820">
        <f>' Fund Source by Cat'!D14</f>
        <v>0</v>
      </c>
      <c r="F8" s="560">
        <f>' Fund Source by Cat'!E14</f>
        <v>0</v>
      </c>
      <c r="G8" s="560">
        <f>' Fund Source by Cat'!F14</f>
        <v>0</v>
      </c>
      <c r="H8" s="57"/>
      <c r="J8" s="174"/>
      <c r="K8" s="83"/>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c r="CC8" s="57"/>
      <c r="CD8" s="57"/>
      <c r="CE8" s="57"/>
      <c r="CF8" s="57"/>
      <c r="CG8" s="57"/>
      <c r="CH8" s="57"/>
      <c r="CI8" s="57"/>
      <c r="CJ8" s="57"/>
      <c r="CK8" s="57"/>
      <c r="CL8" s="57"/>
      <c r="CM8" s="57"/>
      <c r="CN8" s="57"/>
      <c r="CO8" s="57"/>
      <c r="CP8" s="57"/>
      <c r="CQ8" s="57"/>
      <c r="CR8" s="57"/>
      <c r="CS8" s="57"/>
      <c r="CT8" s="57"/>
      <c r="CU8" s="57"/>
      <c r="CV8" s="57"/>
      <c r="CW8" s="57"/>
      <c r="CX8" s="57"/>
      <c r="CY8" s="57"/>
      <c r="CZ8" s="57"/>
      <c r="DA8" s="57"/>
      <c r="DB8" s="57"/>
      <c r="DC8" s="57"/>
      <c r="DD8" s="57"/>
      <c r="DE8" s="57"/>
      <c r="DF8" s="57"/>
      <c r="DG8" s="57"/>
      <c r="DH8" s="57"/>
      <c r="DI8" s="57"/>
      <c r="DJ8" s="57"/>
      <c r="DK8" s="57"/>
      <c r="DL8" s="57"/>
      <c r="DM8" s="57"/>
      <c r="DN8" s="57"/>
      <c r="DO8" s="57"/>
      <c r="DP8" s="57"/>
      <c r="DQ8" s="57"/>
      <c r="DR8" s="57"/>
      <c r="DS8" s="57"/>
      <c r="DT8" s="57"/>
      <c r="DU8" s="57"/>
      <c r="DV8" s="57"/>
      <c r="DW8" s="57"/>
      <c r="DX8" s="57"/>
      <c r="DY8" s="57"/>
      <c r="DZ8" s="57"/>
      <c r="EA8" s="57"/>
      <c r="EB8" s="57"/>
      <c r="EC8" s="57"/>
      <c r="ED8" s="57"/>
      <c r="EE8" s="57"/>
      <c r="EF8" s="57"/>
      <c r="EG8" s="57"/>
      <c r="EH8" s="57"/>
      <c r="EI8" s="57"/>
      <c r="EJ8" s="57"/>
      <c r="EK8" s="57"/>
      <c r="EL8" s="57"/>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row>
    <row r="9" spans="1:208" s="35" customFormat="1" ht="21.95" customHeight="1" x14ac:dyDescent="0.2">
      <c r="A9" s="627" t="str">
        <f>Inflation!A14</f>
        <v>70 VEHICLES (number)</v>
      </c>
      <c r="B9" s="512">
        <f>'Build Main'!O56</f>
        <v>0</v>
      </c>
      <c r="C9" s="819"/>
      <c r="D9" s="793">
        <f t="shared" si="0"/>
        <v>0</v>
      </c>
      <c r="E9" s="820">
        <f>' Fund Source by Cat'!D15</f>
        <v>0</v>
      </c>
      <c r="F9" s="560">
        <f>' Fund Source by Cat'!E15</f>
        <v>0</v>
      </c>
      <c r="G9" s="560">
        <f>' Fund Source by Cat'!F15</f>
        <v>0</v>
      </c>
      <c r="H9" s="57"/>
      <c r="J9" s="174"/>
      <c r="K9" s="83"/>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57"/>
      <c r="CA9" s="57"/>
      <c r="CB9" s="57"/>
      <c r="CC9" s="57"/>
      <c r="CD9" s="57"/>
      <c r="CE9" s="57"/>
      <c r="CF9" s="57"/>
      <c r="CG9" s="57"/>
      <c r="CH9" s="57"/>
      <c r="CI9" s="57"/>
      <c r="CJ9" s="57"/>
      <c r="CK9" s="57"/>
      <c r="CL9" s="57"/>
      <c r="CM9" s="57"/>
      <c r="CN9" s="57"/>
      <c r="CO9" s="57"/>
      <c r="CP9" s="57"/>
      <c r="CQ9" s="57"/>
      <c r="CR9" s="57"/>
      <c r="CS9" s="57"/>
      <c r="CT9" s="57"/>
      <c r="CU9" s="57"/>
      <c r="CV9" s="57"/>
      <c r="CW9" s="57"/>
      <c r="CX9" s="57"/>
      <c r="CY9" s="57"/>
      <c r="CZ9" s="57"/>
      <c r="DA9" s="57"/>
      <c r="DB9" s="57"/>
      <c r="DC9" s="57"/>
      <c r="DD9" s="57"/>
      <c r="DE9" s="57"/>
      <c r="DF9" s="57"/>
      <c r="DG9" s="57"/>
      <c r="DH9" s="57"/>
      <c r="DI9" s="57"/>
      <c r="DJ9" s="57"/>
      <c r="DK9" s="57"/>
      <c r="DL9" s="57"/>
      <c r="DM9" s="57"/>
      <c r="DN9" s="57"/>
      <c r="DO9" s="57"/>
      <c r="DP9" s="57"/>
      <c r="DQ9" s="57"/>
      <c r="DR9" s="57"/>
      <c r="DS9" s="57"/>
      <c r="DT9" s="57"/>
      <c r="DU9" s="57"/>
      <c r="DV9" s="57"/>
      <c r="DW9" s="57"/>
      <c r="DX9" s="57"/>
      <c r="DY9" s="57"/>
      <c r="DZ9" s="57"/>
      <c r="EA9" s="57"/>
      <c r="EB9" s="57"/>
      <c r="EC9" s="57"/>
      <c r="ED9" s="57"/>
      <c r="EE9" s="57"/>
      <c r="EF9" s="57"/>
      <c r="EG9" s="57"/>
      <c r="EH9" s="57"/>
      <c r="EI9" s="57"/>
      <c r="EJ9" s="57"/>
      <c r="EK9" s="57"/>
      <c r="EL9" s="57"/>
      <c r="EM9" s="57"/>
      <c r="EN9" s="57"/>
      <c r="EO9" s="57"/>
      <c r="EP9" s="57"/>
      <c r="EQ9" s="57"/>
      <c r="ER9" s="57"/>
      <c r="ES9" s="57"/>
      <c r="ET9" s="57"/>
      <c r="EU9" s="57"/>
      <c r="EV9" s="57"/>
      <c r="EW9" s="57"/>
      <c r="EX9" s="57"/>
      <c r="EY9" s="57"/>
      <c r="EZ9" s="57"/>
      <c r="FA9" s="57"/>
      <c r="FB9" s="57"/>
      <c r="FC9" s="57"/>
      <c r="FD9" s="57"/>
      <c r="FE9" s="57"/>
      <c r="FF9" s="57"/>
      <c r="FG9" s="57"/>
      <c r="FH9" s="57"/>
      <c r="FI9" s="57"/>
      <c r="FJ9" s="57"/>
      <c r="FK9" s="57"/>
      <c r="FL9" s="57"/>
      <c r="FM9" s="57"/>
      <c r="FN9" s="57"/>
      <c r="FO9" s="57"/>
      <c r="FP9" s="57"/>
      <c r="FQ9" s="57"/>
      <c r="FR9" s="57"/>
      <c r="FS9" s="57"/>
      <c r="FT9" s="57"/>
      <c r="FU9" s="57"/>
      <c r="FV9" s="57"/>
      <c r="FW9" s="57"/>
      <c r="FX9" s="57"/>
      <c r="FY9" s="57"/>
      <c r="FZ9" s="57"/>
      <c r="GA9" s="57"/>
      <c r="GB9" s="57"/>
      <c r="GC9" s="57"/>
      <c r="GD9" s="57"/>
      <c r="GE9" s="57"/>
      <c r="GF9" s="57"/>
      <c r="GG9" s="57"/>
      <c r="GH9" s="57"/>
      <c r="GI9" s="57"/>
      <c r="GJ9" s="57"/>
      <c r="GK9" s="57"/>
      <c r="GL9" s="57"/>
      <c r="GM9" s="57"/>
      <c r="GN9" s="57"/>
      <c r="GO9" s="57"/>
      <c r="GP9" s="57"/>
      <c r="GQ9" s="57"/>
      <c r="GR9" s="57"/>
      <c r="GS9" s="57"/>
      <c r="GT9" s="57"/>
      <c r="GU9" s="57"/>
      <c r="GV9" s="57"/>
      <c r="GW9" s="57"/>
      <c r="GX9" s="57"/>
      <c r="GY9" s="57"/>
      <c r="GZ9" s="57"/>
    </row>
    <row r="10" spans="1:208" s="35" customFormat="1" ht="21.95" customHeight="1" x14ac:dyDescent="0.2">
      <c r="A10" s="627" t="str">
        <f>Inflation!A15</f>
        <v>80 PROFESSIONAL SERVICES (applies to Cats. 10-50)</v>
      </c>
      <c r="B10" s="512">
        <f>'Build Main'!O64</f>
        <v>0</v>
      </c>
      <c r="C10" s="819"/>
      <c r="D10" s="793">
        <f t="shared" si="0"/>
        <v>0</v>
      </c>
      <c r="E10" s="820">
        <f>' Fund Source by Cat'!D16</f>
        <v>0</v>
      </c>
      <c r="F10" s="560">
        <f>' Fund Source by Cat'!E16</f>
        <v>0</v>
      </c>
      <c r="G10" s="560">
        <f>' Fund Source by Cat'!F16</f>
        <v>0</v>
      </c>
      <c r="H10" s="57"/>
      <c r="J10" s="174"/>
      <c r="K10" s="83"/>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c r="BY10" s="57"/>
      <c r="BZ10" s="57"/>
      <c r="CA10" s="57"/>
      <c r="CB10" s="57"/>
      <c r="CC10" s="57"/>
      <c r="CD10" s="57"/>
      <c r="CE10" s="57"/>
      <c r="CF10" s="57"/>
      <c r="CG10" s="57"/>
      <c r="CH10" s="57"/>
      <c r="CI10" s="57"/>
      <c r="CJ10" s="57"/>
      <c r="CK10" s="57"/>
      <c r="CL10" s="57"/>
      <c r="CM10" s="57"/>
      <c r="CN10" s="57"/>
      <c r="CO10" s="57"/>
      <c r="CP10" s="57"/>
      <c r="CQ10" s="57"/>
      <c r="CR10" s="57"/>
      <c r="CS10" s="57"/>
      <c r="CT10" s="57"/>
      <c r="CU10" s="57"/>
      <c r="CV10" s="57"/>
      <c r="CW10" s="57"/>
      <c r="CX10" s="57"/>
      <c r="CY10" s="57"/>
      <c r="CZ10" s="57"/>
      <c r="DA10" s="57"/>
      <c r="DB10" s="57"/>
      <c r="DC10" s="57"/>
      <c r="DD10" s="57"/>
      <c r="DE10" s="57"/>
      <c r="DF10" s="57"/>
      <c r="DG10" s="57"/>
      <c r="DH10" s="57"/>
      <c r="DI10" s="57"/>
      <c r="DJ10" s="57"/>
      <c r="DK10" s="57"/>
      <c r="DL10" s="57"/>
      <c r="DM10" s="57"/>
      <c r="DN10" s="57"/>
      <c r="DO10" s="57"/>
      <c r="DP10" s="57"/>
      <c r="DQ10" s="57"/>
      <c r="DR10" s="57"/>
      <c r="DS10" s="57"/>
      <c r="DT10" s="57"/>
      <c r="DU10" s="57"/>
      <c r="DV10" s="57"/>
      <c r="DW10" s="57"/>
      <c r="DX10" s="57"/>
      <c r="DY10" s="57"/>
      <c r="DZ10" s="57"/>
      <c r="EA10" s="57"/>
      <c r="EB10" s="57"/>
      <c r="EC10" s="57"/>
      <c r="ED10" s="57"/>
      <c r="EE10" s="57"/>
      <c r="EF10" s="57"/>
      <c r="EG10" s="57"/>
      <c r="EH10" s="57"/>
      <c r="EI10" s="57"/>
      <c r="EJ10" s="57"/>
      <c r="EK10" s="57"/>
      <c r="EL10" s="57"/>
      <c r="EM10" s="57"/>
      <c r="EN10" s="57"/>
      <c r="EO10" s="57"/>
      <c r="EP10" s="57"/>
      <c r="EQ10" s="57"/>
      <c r="ER10" s="57"/>
      <c r="ES10" s="57"/>
      <c r="ET10" s="57"/>
      <c r="EU10" s="57"/>
      <c r="EV10" s="57"/>
      <c r="EW10" s="57"/>
      <c r="EX10" s="57"/>
      <c r="EY10" s="57"/>
      <c r="EZ10" s="57"/>
      <c r="FA10" s="57"/>
      <c r="FB10" s="57"/>
      <c r="FC10" s="57"/>
      <c r="FD10" s="57"/>
      <c r="FE10" s="57"/>
      <c r="FF10" s="57"/>
      <c r="FG10" s="57"/>
      <c r="FH10" s="57"/>
      <c r="FI10" s="57"/>
      <c r="FJ10" s="57"/>
      <c r="FK10" s="57"/>
      <c r="FL10" s="57"/>
      <c r="FM10" s="57"/>
      <c r="FN10" s="57"/>
      <c r="FO10" s="57"/>
      <c r="FP10" s="57"/>
      <c r="FQ10" s="57"/>
      <c r="FR10" s="57"/>
      <c r="FS10" s="57"/>
      <c r="FT10" s="57"/>
      <c r="FU10" s="57"/>
      <c r="FV10" s="57"/>
      <c r="FW10" s="57"/>
      <c r="FX10" s="57"/>
      <c r="FY10" s="57"/>
      <c r="FZ10" s="57"/>
      <c r="GA10" s="57"/>
      <c r="GB10" s="57"/>
      <c r="GC10" s="57"/>
      <c r="GD10" s="57"/>
      <c r="GE10" s="57"/>
      <c r="GF10" s="57"/>
      <c r="GG10" s="57"/>
      <c r="GH10" s="57"/>
      <c r="GI10" s="57"/>
      <c r="GJ10" s="57"/>
      <c r="GK10" s="57"/>
      <c r="GL10" s="57"/>
      <c r="GM10" s="57"/>
      <c r="GN10" s="57"/>
      <c r="GO10" s="57"/>
      <c r="GP10" s="57"/>
      <c r="GQ10" s="57"/>
      <c r="GR10" s="57"/>
      <c r="GS10" s="57"/>
      <c r="GT10" s="57"/>
      <c r="GU10" s="57"/>
      <c r="GV10" s="57"/>
      <c r="GW10" s="57"/>
      <c r="GX10" s="57"/>
      <c r="GY10" s="57"/>
      <c r="GZ10" s="57"/>
    </row>
    <row r="11" spans="1:208" s="35" customFormat="1" ht="21.95" customHeight="1" x14ac:dyDescent="0.2">
      <c r="A11" s="627" t="str">
        <f>Inflation!A16</f>
        <v>90 UNALLOCATED CONTINGENCY</v>
      </c>
      <c r="B11" s="821">
        <f>'Build Main'!O74</f>
        <v>0</v>
      </c>
      <c r="C11" s="819"/>
      <c r="D11" s="793">
        <f t="shared" si="0"/>
        <v>0</v>
      </c>
      <c r="E11" s="820">
        <f>' Fund Source by Cat'!D17</f>
        <v>0</v>
      </c>
      <c r="F11" s="560">
        <f>' Fund Source by Cat'!E17</f>
        <v>0</v>
      </c>
      <c r="G11" s="560">
        <f>' Fund Source by Cat'!F17</f>
        <v>0</v>
      </c>
      <c r="H11" s="57"/>
      <c r="J11" s="174"/>
      <c r="K11" s="83"/>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c r="BY11" s="57"/>
      <c r="BZ11" s="57"/>
      <c r="CA11" s="57"/>
      <c r="CB11" s="57"/>
      <c r="CC11" s="57"/>
      <c r="CD11" s="57"/>
      <c r="CE11" s="57"/>
      <c r="CF11" s="57"/>
      <c r="CG11" s="57"/>
      <c r="CH11" s="57"/>
      <c r="CI11" s="57"/>
      <c r="CJ11" s="57"/>
      <c r="CK11" s="57"/>
      <c r="CL11" s="57"/>
      <c r="CM11" s="57"/>
      <c r="CN11" s="57"/>
      <c r="CO11" s="57"/>
      <c r="CP11" s="57"/>
      <c r="CQ11" s="57"/>
      <c r="CR11" s="57"/>
      <c r="CS11" s="57"/>
      <c r="CT11" s="57"/>
      <c r="CU11" s="57"/>
      <c r="CV11" s="57"/>
      <c r="CW11" s="57"/>
      <c r="CX11" s="57"/>
      <c r="CY11" s="57"/>
      <c r="CZ11" s="57"/>
      <c r="DA11" s="57"/>
      <c r="DB11" s="57"/>
      <c r="DC11" s="57"/>
      <c r="DD11" s="57"/>
      <c r="DE11" s="57"/>
      <c r="DF11" s="57"/>
      <c r="DG11" s="57"/>
      <c r="DH11" s="57"/>
      <c r="DI11" s="57"/>
      <c r="DJ11" s="57"/>
      <c r="DK11" s="57"/>
      <c r="DL11" s="57"/>
      <c r="DM11" s="57"/>
      <c r="DN11" s="57"/>
      <c r="DO11" s="57"/>
      <c r="DP11" s="57"/>
      <c r="DQ11" s="57"/>
      <c r="DR11" s="57"/>
      <c r="DS11" s="57"/>
      <c r="DT11" s="57"/>
      <c r="DU11" s="57"/>
      <c r="DV11" s="57"/>
      <c r="DW11" s="57"/>
      <c r="DX11" s="57"/>
      <c r="DY11" s="57"/>
      <c r="DZ11" s="57"/>
      <c r="EA11" s="57"/>
      <c r="EB11" s="57"/>
      <c r="EC11" s="57"/>
      <c r="ED11" s="57"/>
      <c r="EE11" s="57"/>
      <c r="EF11" s="57"/>
      <c r="EG11" s="57"/>
      <c r="EH11" s="57"/>
      <c r="EI11" s="57"/>
      <c r="EJ11" s="57"/>
      <c r="EK11" s="57"/>
      <c r="EL11" s="57"/>
      <c r="EM11" s="57"/>
      <c r="EN11" s="57"/>
      <c r="EO11" s="57"/>
      <c r="EP11" s="57"/>
      <c r="EQ11" s="57"/>
      <c r="ER11" s="57"/>
      <c r="ES11" s="57"/>
      <c r="ET11" s="57"/>
      <c r="EU11" s="57"/>
      <c r="EV11" s="57"/>
      <c r="EW11" s="57"/>
      <c r="EX11" s="57"/>
      <c r="EY11" s="57"/>
      <c r="EZ11" s="57"/>
      <c r="FA11" s="57"/>
      <c r="FB11" s="57"/>
      <c r="FC11" s="57"/>
      <c r="FD11" s="57"/>
      <c r="FE11" s="57"/>
      <c r="FF11" s="57"/>
      <c r="FG11" s="57"/>
      <c r="FH11" s="57"/>
      <c r="FI11" s="57"/>
      <c r="FJ11" s="57"/>
      <c r="FK11" s="57"/>
      <c r="FL11" s="57"/>
      <c r="FM11" s="57"/>
      <c r="FN11" s="57"/>
      <c r="FO11" s="57"/>
      <c r="FP11" s="57"/>
      <c r="FQ11" s="57"/>
      <c r="FR11" s="57"/>
      <c r="FS11" s="57"/>
      <c r="FT11" s="57"/>
      <c r="FU11" s="57"/>
      <c r="FV11" s="57"/>
      <c r="FW11" s="57"/>
      <c r="FX11" s="57"/>
      <c r="FY11" s="57"/>
      <c r="FZ11" s="57"/>
      <c r="GA11" s="57"/>
      <c r="GB11" s="57"/>
      <c r="GC11" s="57"/>
      <c r="GD11" s="57"/>
      <c r="GE11" s="57"/>
      <c r="GF11" s="57"/>
      <c r="GG11" s="57"/>
      <c r="GH11" s="57"/>
      <c r="GI11" s="57"/>
      <c r="GJ11" s="57"/>
      <c r="GK11" s="57"/>
      <c r="GL11" s="57"/>
      <c r="GM11" s="57"/>
      <c r="GN11" s="57"/>
      <c r="GO11" s="57"/>
      <c r="GP11" s="57"/>
      <c r="GQ11" s="57"/>
      <c r="GR11" s="57"/>
      <c r="GS11" s="57"/>
      <c r="GT11" s="57"/>
      <c r="GU11" s="57"/>
      <c r="GV11" s="57"/>
      <c r="GW11" s="57"/>
      <c r="GX11" s="57"/>
      <c r="GY11" s="57"/>
      <c r="GZ11" s="57"/>
    </row>
    <row r="12" spans="1:208" s="35" customFormat="1" ht="21.95" customHeight="1" x14ac:dyDescent="0.2">
      <c r="A12" s="627" t="str">
        <f>Inflation!A17</f>
        <v>100  FINANCE CHARGES</v>
      </c>
      <c r="B12" s="512">
        <f>'Build Main'!O76</f>
        <v>0</v>
      </c>
      <c r="C12" s="819"/>
      <c r="D12" s="793">
        <f t="shared" si="0"/>
        <v>0</v>
      </c>
      <c r="E12" s="820">
        <f>' Fund Source by Cat'!D18</f>
        <v>0</v>
      </c>
      <c r="F12" s="560">
        <f>' Fund Source by Cat'!E18</f>
        <v>0</v>
      </c>
      <c r="G12" s="560">
        <f>' Fund Source by Cat'!F18</f>
        <v>0</v>
      </c>
      <c r="H12" s="57"/>
      <c r="J12" s="174"/>
      <c r="K12" s="83"/>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c r="CC12" s="57"/>
      <c r="CD12" s="57"/>
      <c r="CE12" s="57"/>
      <c r="CF12" s="57"/>
      <c r="CG12" s="57"/>
      <c r="CH12" s="57"/>
      <c r="CI12" s="57"/>
      <c r="CJ12" s="57"/>
      <c r="CK12" s="57"/>
      <c r="CL12" s="57"/>
      <c r="CM12" s="57"/>
      <c r="CN12" s="57"/>
      <c r="CO12" s="57"/>
      <c r="CP12" s="57"/>
      <c r="CQ12" s="57"/>
      <c r="CR12" s="57"/>
      <c r="CS12" s="57"/>
      <c r="CT12" s="57"/>
      <c r="CU12" s="57"/>
      <c r="CV12" s="57"/>
      <c r="CW12" s="57"/>
      <c r="CX12" s="57"/>
      <c r="CY12" s="57"/>
      <c r="CZ12" s="57"/>
      <c r="DA12" s="57"/>
      <c r="DB12" s="57"/>
      <c r="DC12" s="57"/>
      <c r="DD12" s="57"/>
      <c r="DE12" s="57"/>
      <c r="DF12" s="57"/>
      <c r="DG12" s="57"/>
      <c r="DH12" s="57"/>
      <c r="DI12" s="57"/>
      <c r="DJ12" s="57"/>
      <c r="DK12" s="57"/>
      <c r="DL12" s="57"/>
      <c r="DM12" s="57"/>
      <c r="DN12" s="57"/>
      <c r="DO12" s="57"/>
      <c r="DP12" s="57"/>
      <c r="DQ12" s="57"/>
      <c r="DR12" s="57"/>
      <c r="DS12" s="57"/>
      <c r="DT12" s="57"/>
      <c r="DU12" s="57"/>
      <c r="DV12" s="57"/>
      <c r="DW12" s="57"/>
      <c r="DX12" s="57"/>
      <c r="DY12" s="57"/>
      <c r="DZ12" s="57"/>
      <c r="EA12" s="57"/>
      <c r="EB12" s="57"/>
      <c r="EC12" s="57"/>
      <c r="ED12" s="57"/>
      <c r="EE12" s="57"/>
      <c r="EF12" s="57"/>
      <c r="EG12" s="57"/>
      <c r="EH12" s="57"/>
      <c r="EI12" s="57"/>
      <c r="EJ12" s="57"/>
      <c r="EK12" s="57"/>
      <c r="EL12" s="57"/>
      <c r="EM12" s="57"/>
      <c r="EN12" s="57"/>
      <c r="EO12" s="57"/>
      <c r="EP12" s="57"/>
      <c r="EQ12" s="57"/>
      <c r="ER12" s="57"/>
      <c r="ES12" s="57"/>
      <c r="ET12" s="57"/>
      <c r="EU12" s="57"/>
      <c r="EV12" s="57"/>
      <c r="EW12" s="57"/>
      <c r="EX12" s="57"/>
      <c r="EY12" s="57"/>
      <c r="EZ12" s="57"/>
      <c r="FA12" s="57"/>
      <c r="FB12" s="57"/>
      <c r="FC12" s="57"/>
      <c r="FD12" s="57"/>
      <c r="FE12" s="57"/>
      <c r="FF12" s="57"/>
      <c r="FG12" s="57"/>
      <c r="FH12" s="57"/>
      <c r="FI12" s="57"/>
      <c r="FJ12" s="57"/>
      <c r="FK12" s="57"/>
      <c r="FL12" s="57"/>
      <c r="FM12" s="57"/>
      <c r="FN12" s="57"/>
      <c r="FO12" s="57"/>
      <c r="FP12" s="57"/>
      <c r="FQ12" s="57"/>
      <c r="FR12" s="57"/>
      <c r="FS12" s="57"/>
      <c r="FT12" s="57"/>
      <c r="FU12" s="57"/>
      <c r="FV12" s="57"/>
      <c r="FW12" s="57"/>
      <c r="FX12" s="57"/>
      <c r="FY12" s="57"/>
      <c r="FZ12" s="57"/>
      <c r="GA12" s="57"/>
      <c r="GB12" s="57"/>
      <c r="GC12" s="57"/>
      <c r="GD12" s="57"/>
      <c r="GE12" s="57"/>
      <c r="GF12" s="57"/>
      <c r="GG12" s="57"/>
      <c r="GH12" s="57"/>
      <c r="GI12" s="57"/>
      <c r="GJ12" s="57"/>
      <c r="GK12" s="57"/>
      <c r="GL12" s="57"/>
      <c r="GM12" s="57"/>
      <c r="GN12" s="57"/>
      <c r="GO12" s="57"/>
      <c r="GP12" s="57"/>
      <c r="GQ12" s="57"/>
      <c r="GR12" s="57"/>
      <c r="GS12" s="57"/>
      <c r="GT12" s="57"/>
      <c r="GU12" s="57"/>
      <c r="GV12" s="57"/>
      <c r="GW12" s="57"/>
      <c r="GX12" s="57"/>
      <c r="GY12" s="57"/>
      <c r="GZ12" s="57"/>
    </row>
    <row r="13" spans="1:208" s="35" customFormat="1" ht="21.95" customHeight="1" x14ac:dyDescent="0.2">
      <c r="A13" s="628" t="str">
        <f>Inflation!A18</f>
        <v>Total Project Cost (10 - 100)</v>
      </c>
      <c r="B13" s="822">
        <f>'Build Main'!O77</f>
        <v>0</v>
      </c>
      <c r="C13" s="823"/>
      <c r="D13" s="824">
        <f t="shared" si="0"/>
        <v>0</v>
      </c>
      <c r="E13" s="825">
        <f>SUM(E3:E12)</f>
        <v>0</v>
      </c>
      <c r="F13" s="813">
        <f>SUM(F3:F12)</f>
        <v>0</v>
      </c>
      <c r="G13" s="813">
        <f>SUM(G3:G12)</f>
        <v>0</v>
      </c>
      <c r="H13" s="57"/>
      <c r="J13" s="175"/>
      <c r="K13" s="83"/>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57"/>
      <c r="CG13" s="57"/>
      <c r="CH13" s="57"/>
      <c r="CI13" s="57"/>
      <c r="CJ13" s="57"/>
      <c r="CK13" s="57"/>
      <c r="CL13" s="57"/>
      <c r="CM13" s="57"/>
      <c r="CN13" s="57"/>
      <c r="CO13" s="57"/>
      <c r="CP13" s="57"/>
      <c r="CQ13" s="57"/>
      <c r="CR13" s="57"/>
      <c r="CS13" s="57"/>
      <c r="CT13" s="57"/>
      <c r="CU13" s="57"/>
      <c r="CV13" s="57"/>
      <c r="CW13" s="57"/>
      <c r="CX13" s="57"/>
      <c r="CY13" s="57"/>
      <c r="CZ13" s="57"/>
      <c r="DA13" s="57"/>
      <c r="DB13" s="57"/>
      <c r="DC13" s="57"/>
      <c r="DD13" s="57"/>
      <c r="DE13" s="57"/>
      <c r="DF13" s="57"/>
      <c r="DG13" s="57"/>
      <c r="DH13" s="57"/>
      <c r="DI13" s="57"/>
      <c r="DJ13" s="57"/>
      <c r="DK13" s="57"/>
      <c r="DL13" s="57"/>
      <c r="DM13" s="57"/>
      <c r="DN13" s="57"/>
      <c r="DO13" s="57"/>
      <c r="DP13" s="57"/>
      <c r="DQ13" s="57"/>
      <c r="DR13" s="57"/>
      <c r="DS13" s="57"/>
      <c r="DT13" s="57"/>
      <c r="DU13" s="57"/>
      <c r="DV13" s="57"/>
      <c r="DW13" s="57"/>
      <c r="DX13" s="57"/>
      <c r="DY13" s="57"/>
      <c r="DZ13" s="57"/>
      <c r="EA13" s="57"/>
      <c r="EB13" s="57"/>
      <c r="EC13" s="57"/>
      <c r="ED13" s="57"/>
      <c r="EE13" s="57"/>
      <c r="EF13" s="57"/>
      <c r="EG13" s="57"/>
      <c r="EH13" s="57"/>
      <c r="EI13" s="57"/>
      <c r="EJ13" s="57"/>
      <c r="EK13" s="57"/>
      <c r="EL13" s="57"/>
      <c r="EM13" s="57"/>
      <c r="EN13" s="57"/>
      <c r="EO13" s="57"/>
      <c r="EP13" s="57"/>
      <c r="EQ13" s="57"/>
      <c r="ER13" s="57"/>
      <c r="ES13" s="57"/>
      <c r="ET13" s="57"/>
      <c r="EU13" s="57"/>
      <c r="EV13" s="57"/>
      <c r="EW13" s="57"/>
      <c r="EX13" s="57"/>
      <c r="EY13" s="57"/>
      <c r="EZ13" s="57"/>
      <c r="FA13" s="57"/>
      <c r="FB13" s="57"/>
      <c r="FC13" s="57"/>
      <c r="FD13" s="57"/>
      <c r="FE13" s="57"/>
      <c r="FF13" s="57"/>
      <c r="FG13" s="57"/>
      <c r="FH13" s="57"/>
      <c r="FI13" s="57"/>
      <c r="FJ13" s="57"/>
      <c r="FK13" s="57"/>
      <c r="FL13" s="57"/>
      <c r="FM13" s="57"/>
      <c r="FN13" s="57"/>
      <c r="FO13" s="57"/>
      <c r="FP13" s="57"/>
      <c r="FQ13" s="57"/>
      <c r="FR13" s="57"/>
      <c r="FS13" s="57"/>
      <c r="FT13" s="57"/>
      <c r="FU13" s="57"/>
      <c r="FV13" s="57"/>
      <c r="FW13" s="57"/>
      <c r="FX13" s="57"/>
      <c r="FY13" s="57"/>
      <c r="FZ13" s="57"/>
      <c r="GA13" s="57"/>
      <c r="GB13" s="57"/>
      <c r="GC13" s="57"/>
      <c r="GD13" s="57"/>
      <c r="GE13" s="57"/>
      <c r="GF13" s="57"/>
      <c r="GG13" s="57"/>
      <c r="GH13" s="57"/>
      <c r="GI13" s="57"/>
      <c r="GJ13" s="57"/>
      <c r="GK13" s="57"/>
      <c r="GL13" s="57"/>
      <c r="GM13" s="57"/>
      <c r="GN13" s="57"/>
      <c r="GO13" s="57"/>
      <c r="GP13" s="57"/>
      <c r="GQ13" s="57"/>
      <c r="GR13" s="57"/>
      <c r="GS13" s="57"/>
      <c r="GT13" s="57"/>
      <c r="GU13" s="57"/>
      <c r="GV13" s="57"/>
      <c r="GW13" s="57"/>
      <c r="GX13" s="57"/>
      <c r="GY13" s="57"/>
      <c r="GZ13" s="57"/>
    </row>
    <row r="14" spans="1:208" x14ac:dyDescent="0.2">
      <c r="A14" s="68"/>
      <c r="B14" s="68"/>
      <c r="C14" s="68"/>
      <c r="D14" s="68"/>
      <c r="E14" s="112"/>
      <c r="F14" s="112"/>
      <c r="G14" s="112"/>
      <c r="J14" s="30"/>
      <c r="K14" s="30"/>
    </row>
    <row r="15" spans="1:208" ht="19.5" customHeight="1" x14ac:dyDescent="0.2">
      <c r="A15" s="68"/>
      <c r="B15" s="68"/>
      <c r="C15" s="68"/>
      <c r="D15" s="68"/>
      <c r="E15" s="68"/>
      <c r="F15" s="68"/>
      <c r="G15" s="68"/>
      <c r="H15" s="30"/>
      <c r="I15" s="30"/>
      <c r="J15" s="30"/>
      <c r="K15" s="30"/>
      <c r="L15" s="30"/>
      <c r="M15" s="30"/>
    </row>
    <row r="16" spans="1:208" s="75" customFormat="1" ht="38.25" customHeight="1" x14ac:dyDescent="0.2">
      <c r="A16" s="629" t="s">
        <v>222</v>
      </c>
      <c r="B16" s="443"/>
      <c r="C16" s="443"/>
      <c r="D16" s="443"/>
      <c r="E16" s="443"/>
      <c r="F16" s="630"/>
      <c r="G16" s="270"/>
      <c r="H16" s="97"/>
      <c r="I16" s="97"/>
      <c r="J16" s="97"/>
      <c r="K16" s="97"/>
      <c r="L16" s="97"/>
      <c r="M16" s="97"/>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c r="DV16" s="74"/>
      <c r="DW16" s="74"/>
      <c r="DX16" s="74"/>
      <c r="DY16" s="74"/>
      <c r="DZ16" s="74"/>
      <c r="EA16" s="74"/>
      <c r="EB16" s="74"/>
      <c r="EC16" s="74"/>
      <c r="ED16" s="74"/>
      <c r="EE16" s="74"/>
      <c r="EF16" s="74"/>
      <c r="EG16" s="74"/>
      <c r="EH16" s="74"/>
      <c r="EI16" s="74"/>
      <c r="EJ16" s="74"/>
      <c r="EK16" s="74"/>
      <c r="EL16" s="74"/>
      <c r="EM16" s="74"/>
      <c r="EN16" s="74"/>
      <c r="EO16" s="74"/>
      <c r="EP16" s="74"/>
      <c r="EQ16" s="74"/>
      <c r="ER16" s="74"/>
      <c r="ES16" s="74"/>
      <c r="ET16" s="74"/>
      <c r="EU16" s="74"/>
      <c r="EV16" s="74"/>
      <c r="EW16" s="74"/>
      <c r="EX16" s="74"/>
      <c r="EY16" s="74"/>
      <c r="EZ16" s="74"/>
      <c r="FA16" s="74"/>
      <c r="FB16" s="74"/>
      <c r="FC16" s="74"/>
      <c r="FD16" s="74"/>
      <c r="FE16" s="74"/>
      <c r="FF16" s="74"/>
      <c r="FG16" s="74"/>
      <c r="FH16" s="74"/>
      <c r="FI16" s="74"/>
      <c r="FJ16" s="74"/>
      <c r="FK16" s="74"/>
      <c r="FL16" s="74"/>
      <c r="FM16" s="74"/>
      <c r="FN16" s="74"/>
      <c r="FO16" s="74"/>
      <c r="FP16" s="74"/>
      <c r="FQ16" s="74"/>
      <c r="FR16" s="74"/>
      <c r="FS16" s="74"/>
      <c r="FT16" s="74"/>
      <c r="FU16" s="74"/>
      <c r="FV16" s="74"/>
      <c r="FW16" s="74"/>
      <c r="FX16" s="74"/>
      <c r="FY16" s="74"/>
      <c r="FZ16" s="74"/>
      <c r="GA16" s="74"/>
      <c r="GB16" s="74"/>
      <c r="GC16" s="74"/>
      <c r="GD16" s="74"/>
      <c r="GE16" s="74"/>
      <c r="GF16" s="74"/>
      <c r="GG16" s="74"/>
      <c r="GH16" s="74"/>
      <c r="GI16" s="74"/>
      <c r="GJ16" s="74"/>
      <c r="GK16" s="74"/>
      <c r="GL16" s="74"/>
      <c r="GM16" s="74"/>
      <c r="GN16" s="74"/>
      <c r="GO16" s="74"/>
      <c r="GP16" s="74"/>
      <c r="GQ16" s="74"/>
      <c r="GR16" s="74"/>
      <c r="GS16" s="74"/>
      <c r="GT16" s="74"/>
      <c r="GU16" s="74"/>
      <c r="GV16" s="74"/>
      <c r="GW16" s="74"/>
      <c r="GX16" s="74"/>
      <c r="GY16" s="74"/>
      <c r="GZ16" s="74"/>
    </row>
    <row r="17" spans="1:208" ht="73.5" customHeight="1" x14ac:dyDescent="0.2">
      <c r="A17" s="631"/>
      <c r="B17" s="632" t="s">
        <v>201</v>
      </c>
      <c r="C17" s="633"/>
      <c r="D17" s="634" t="s">
        <v>220</v>
      </c>
      <c r="E17" s="635" t="s">
        <v>206</v>
      </c>
      <c r="F17" s="608" t="s">
        <v>202</v>
      </c>
      <c r="G17" s="68"/>
      <c r="H17" s="178"/>
      <c r="I17" s="97"/>
      <c r="J17" s="178"/>
      <c r="K17" s="178"/>
      <c r="L17" s="178"/>
      <c r="M17" s="30"/>
    </row>
    <row r="18" spans="1:208" ht="27" customHeight="1" x14ac:dyDescent="0.2">
      <c r="A18" s="636" t="s">
        <v>199</v>
      </c>
      <c r="B18" s="745">
        <f>SUM(E18:F18)</f>
        <v>0</v>
      </c>
      <c r="C18" s="271"/>
      <c r="D18" s="585">
        <f>IF(E18="", 0, _xlfn.CONCAT(_xlfn.VALUETOTEXT(ROUND(E18*100/B18,0)), "/",_xlfn.VALUETOTEXT(ROUND(F18*100/B18,0))))</f>
        <v>0</v>
      </c>
      <c r="E18" s="814"/>
      <c r="F18" s="815"/>
      <c r="G18" s="68"/>
      <c r="H18" s="179"/>
      <c r="I18" s="30"/>
      <c r="J18" s="180"/>
      <c r="K18" s="181"/>
      <c r="L18" s="181"/>
      <c r="M18" s="176"/>
    </row>
    <row r="19" spans="1:208" ht="27" customHeight="1" x14ac:dyDescent="0.2">
      <c r="A19" s="109" t="s">
        <v>260</v>
      </c>
      <c r="B19" s="745">
        <f>SUM(E19:F19)</f>
        <v>0</v>
      </c>
      <c r="C19" s="271"/>
      <c r="D19" s="835">
        <f>IF(E19="", 0, _xlfn.CONCAT(_xlfn.VALUETOTEXT(ROUND(E19*100/B19,0)), "/",_xlfn.VALUETOTEXT(ROUND(F19*100/B19,0))))</f>
        <v>0</v>
      </c>
      <c r="E19" s="814"/>
      <c r="F19" s="815"/>
      <c r="G19" s="68"/>
      <c r="H19" s="179"/>
      <c r="I19" s="30"/>
      <c r="J19" s="180"/>
      <c r="K19" s="181"/>
      <c r="L19" s="181"/>
      <c r="M19" s="30"/>
    </row>
    <row r="20" spans="1:208" ht="27" customHeight="1" x14ac:dyDescent="0.2">
      <c r="A20" s="109" t="s">
        <v>260</v>
      </c>
      <c r="B20" s="745">
        <f>SUM(E20:F20)</f>
        <v>0</v>
      </c>
      <c r="C20" s="271"/>
      <c r="D20" s="836">
        <f>IF(E20="", 0, _xlfn.CONCAT(_xlfn.VALUETOTEXT(ROUND(E20*100/B20,0)), "/",_xlfn.VALUETOTEXT(ROUND(F20*100/B20,0))))</f>
        <v>0</v>
      </c>
      <c r="E20" s="814"/>
      <c r="F20" s="815"/>
      <c r="G20" s="68"/>
      <c r="H20" s="179"/>
      <c r="I20" s="826"/>
      <c r="J20" s="180"/>
      <c r="K20" s="181"/>
      <c r="L20" s="181"/>
      <c r="M20" s="826"/>
    </row>
    <row r="21" spans="1:208" ht="27" customHeight="1" x14ac:dyDescent="0.2">
      <c r="A21" s="109" t="s">
        <v>260</v>
      </c>
      <c r="B21" s="745">
        <f>SUM(E21:F21)</f>
        <v>0</v>
      </c>
      <c r="C21" s="271"/>
      <c r="D21" s="836">
        <f>IF(E21="", 0, _xlfn.CONCAT(_xlfn.VALUETOTEXT(ROUND(E21*100/B21,0)), "/",_xlfn.VALUETOTEXT(ROUND(F21*100/B21,0))))</f>
        <v>0</v>
      </c>
      <c r="E21" s="814"/>
      <c r="F21" s="815"/>
      <c r="G21" s="68"/>
      <c r="H21" s="179"/>
      <c r="I21" s="826"/>
      <c r="J21" s="180"/>
      <c r="K21" s="181"/>
      <c r="L21" s="181"/>
      <c r="M21" s="826"/>
    </row>
    <row r="22" spans="1:208" s="80" customFormat="1" ht="23.25" customHeight="1" x14ac:dyDescent="0.2">
      <c r="A22" s="637" t="s">
        <v>197</v>
      </c>
      <c r="B22" s="638">
        <f>SUM(B18:B19)</f>
        <v>0</v>
      </c>
      <c r="C22" s="639"/>
      <c r="D22" s="640"/>
      <c r="E22" s="816">
        <f>SUM(E18:E21)</f>
        <v>0</v>
      </c>
      <c r="F22" s="817">
        <f>SUM(F18:F21)</f>
        <v>0</v>
      </c>
      <c r="G22" s="272"/>
      <c r="H22" s="182"/>
      <c r="I22" s="30"/>
      <c r="J22" s="180"/>
      <c r="K22" s="183"/>
      <c r="L22" s="183"/>
      <c r="M22" s="177"/>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9"/>
      <c r="DI22" s="79"/>
      <c r="DJ22" s="79"/>
      <c r="DK22" s="79"/>
      <c r="DL22" s="79"/>
      <c r="DM22" s="79"/>
      <c r="DN22" s="79"/>
      <c r="DO22" s="79"/>
      <c r="DP22" s="79"/>
      <c r="DQ22" s="79"/>
      <c r="DR22" s="79"/>
      <c r="DS22" s="79"/>
      <c r="DT22" s="79"/>
      <c r="DU22" s="79"/>
      <c r="DV22" s="79"/>
      <c r="DW22" s="79"/>
      <c r="DX22" s="79"/>
      <c r="DY22" s="79"/>
      <c r="DZ22" s="79"/>
      <c r="EA22" s="79"/>
      <c r="EB22" s="79"/>
      <c r="EC22" s="79"/>
      <c r="ED22" s="79"/>
      <c r="EE22" s="79"/>
      <c r="EF22" s="79"/>
      <c r="EG22" s="79"/>
      <c r="EH22" s="79"/>
      <c r="EI22" s="79"/>
      <c r="EJ22" s="79"/>
      <c r="EK22" s="79"/>
      <c r="EL22" s="79"/>
      <c r="EM22" s="79"/>
      <c r="EN22" s="79"/>
      <c r="EO22" s="79"/>
      <c r="EP22" s="79"/>
      <c r="EQ22" s="79"/>
      <c r="ER22" s="79"/>
      <c r="ES22" s="79"/>
      <c r="ET22" s="79"/>
      <c r="EU22" s="79"/>
      <c r="EV22" s="79"/>
      <c r="EW22" s="79"/>
      <c r="EX22" s="79"/>
      <c r="EY22" s="79"/>
      <c r="EZ22" s="79"/>
      <c r="FA22" s="79"/>
      <c r="FB22" s="79"/>
      <c r="FC22" s="79"/>
      <c r="FD22" s="79"/>
      <c r="FE22" s="79"/>
      <c r="FF22" s="79"/>
      <c r="FG22" s="79"/>
      <c r="FH22" s="79"/>
      <c r="FI22" s="79"/>
      <c r="FJ22" s="79"/>
      <c r="FK22" s="79"/>
      <c r="FL22" s="79"/>
      <c r="FM22" s="79"/>
      <c r="FN22" s="79"/>
      <c r="FO22" s="79"/>
      <c r="FP22" s="79"/>
      <c r="FQ22" s="79"/>
      <c r="FR22" s="79"/>
      <c r="FS22" s="79"/>
      <c r="FT22" s="79"/>
      <c r="FU22" s="79"/>
      <c r="FV22" s="79"/>
      <c r="FW22" s="79"/>
      <c r="FX22" s="79"/>
      <c r="FY22" s="79"/>
      <c r="FZ22" s="79"/>
      <c r="GA22" s="79"/>
      <c r="GB22" s="79"/>
      <c r="GC22" s="79"/>
      <c r="GD22" s="79"/>
      <c r="GE22" s="79"/>
      <c r="GF22" s="79"/>
      <c r="GG22" s="79"/>
      <c r="GH22" s="79"/>
      <c r="GI22" s="79"/>
      <c r="GJ22" s="79"/>
      <c r="GK22" s="79"/>
      <c r="GL22" s="79"/>
      <c r="GM22" s="79"/>
      <c r="GN22" s="79"/>
      <c r="GO22" s="79"/>
      <c r="GP22" s="79"/>
      <c r="GQ22" s="79"/>
      <c r="GR22" s="79"/>
      <c r="GS22" s="79"/>
      <c r="GT22" s="79"/>
      <c r="GU22" s="79"/>
      <c r="GV22" s="79"/>
      <c r="GW22" s="79"/>
      <c r="GX22" s="79"/>
      <c r="GY22" s="79"/>
      <c r="GZ22" s="79"/>
    </row>
    <row r="23" spans="1:208" ht="24" customHeight="1" x14ac:dyDescent="0.2">
      <c r="A23" s="641" t="s">
        <v>198</v>
      </c>
      <c r="B23" s="642"/>
      <c r="C23" s="643"/>
      <c r="D23" s="644"/>
      <c r="E23" s="645" t="e">
        <f>SUM(E22/B22)</f>
        <v>#DIV/0!</v>
      </c>
      <c r="F23" s="646"/>
      <c r="G23" s="68"/>
      <c r="H23" s="184"/>
      <c r="I23" s="185"/>
      <c r="J23" s="183"/>
      <c r="K23" s="186"/>
      <c r="L23" s="187"/>
      <c r="M23" s="30"/>
    </row>
    <row r="24" spans="1:208" ht="26.25" customHeight="1" x14ac:dyDescent="0.2">
      <c r="A24" s="647" t="s">
        <v>203</v>
      </c>
      <c r="B24" s="648"/>
      <c r="C24" s="588"/>
      <c r="D24" s="648"/>
      <c r="E24" s="649" t="e">
        <f>SUM(E13/B13)</f>
        <v>#DIV/0!</v>
      </c>
      <c r="F24" s="650"/>
      <c r="G24" s="68"/>
      <c r="H24" s="30"/>
      <c r="I24" s="30"/>
      <c r="J24" s="30"/>
      <c r="K24" s="188"/>
      <c r="L24" s="30"/>
      <c r="M24" s="30"/>
    </row>
    <row r="25" spans="1:208" x14ac:dyDescent="0.2">
      <c r="H25" s="30"/>
      <c r="I25" s="30"/>
      <c r="J25" s="30"/>
      <c r="K25" s="30"/>
      <c r="L25" s="30"/>
      <c r="M25" s="30"/>
    </row>
    <row r="26" spans="1:208" x14ac:dyDescent="0.2">
      <c r="H26" s="30"/>
      <c r="I26" s="30"/>
      <c r="J26" s="30"/>
      <c r="K26" s="30"/>
      <c r="L26" s="30"/>
      <c r="M26" s="30"/>
    </row>
    <row r="27" spans="1:208" x14ac:dyDescent="0.2">
      <c r="H27" s="30"/>
      <c r="I27" s="30"/>
      <c r="J27" s="30"/>
      <c r="K27" s="30"/>
      <c r="L27" s="30"/>
      <c r="M27" s="30"/>
    </row>
  </sheetData>
  <sheetProtection formatCells="0" formatColumns="0" formatRows="0" insertColumns="0" insertRows="0" insertHyperlinks="0" deleteColumns="0" deleteRows="0" sort="0" autoFilter="0" pivotTables="0"/>
  <phoneticPr fontId="0" type="noConversion"/>
  <pageMargins left="0.9" right="0.46" top="1.24" bottom="0.76" header="0.53" footer="0.5"/>
  <pageSetup scale="75" orientation="landscape" r:id="rId1"/>
  <headerFooter alignWithMargins="0">
    <oddHeader>&amp;C&amp;"Calibri"&amp;7&amp;K000000Client Confidential&amp;1#_x000D_&amp;"Verdana"&amp;9&amp;K000000&amp;11Attachment 3
Baseline Cost Estimate
Project Sponsor Name
Project Name</oddHeader>
  </headerFooter>
  <ignoredErrors>
    <ignoredError sqref="G13 A3:A11 A13 E1:E2 E13:F13 D3:D13 B22 E23:F24 A12" unlockedFormula="1"/>
  </ignoredError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indexed="15"/>
    <pageSetUpPr fitToPage="1"/>
  </sheetPr>
  <dimension ref="A1:GB28"/>
  <sheetViews>
    <sheetView zoomScale="75" zoomScaleNormal="75" workbookViewId="0">
      <selection activeCell="Y23" sqref="Y23"/>
    </sheetView>
  </sheetViews>
  <sheetFormatPr defaultColWidth="9.140625" defaultRowHeight="12.75" x14ac:dyDescent="0.2"/>
  <cols>
    <col min="1" max="2" width="9.5703125" style="26" customWidth="1"/>
    <col min="3" max="3" width="49.5703125" style="26" customWidth="1"/>
    <col min="4" max="4" width="6.5703125" style="68" bestFit="1" customWidth="1"/>
    <col min="5" max="5" width="11.85546875" style="26" customWidth="1"/>
    <col min="6" max="7" width="12.42578125" style="27" bestFit="1" customWidth="1"/>
    <col min="8" max="8" width="12.5703125" style="27" bestFit="1" customWidth="1"/>
    <col min="9" max="9" width="12.42578125" style="27" bestFit="1" customWidth="1"/>
    <col min="10" max="10" width="11.5703125" style="27" bestFit="1" customWidth="1"/>
    <col min="11" max="11" width="12.42578125" style="27" bestFit="1" customWidth="1"/>
    <col min="12" max="14" width="12.5703125" style="27" bestFit="1" customWidth="1"/>
    <col min="15" max="15" width="15.5703125" style="27" customWidth="1"/>
    <col min="16" max="184" width="9.140625" style="27"/>
    <col min="185" max="16384" width="9.140625" style="26"/>
  </cols>
  <sheetData>
    <row r="1" spans="1:184" s="30" customFormat="1" ht="30" customHeight="1" x14ac:dyDescent="0.2">
      <c r="A1" s="651" t="s">
        <v>221</v>
      </c>
      <c r="B1" s="652"/>
      <c r="C1" s="652"/>
      <c r="D1" s="652"/>
      <c r="E1" s="652"/>
      <c r="F1" s="653"/>
      <c r="G1" s="653"/>
      <c r="H1" s="653"/>
      <c r="I1" s="653"/>
      <c r="J1" s="653"/>
      <c r="K1" s="653"/>
      <c r="L1" s="654"/>
      <c r="M1" s="654"/>
      <c r="N1" s="654"/>
      <c r="O1" s="650"/>
    </row>
    <row r="2" spans="1:184" ht="35.25" customHeight="1" x14ac:dyDescent="0.2">
      <c r="A2" s="655" t="s">
        <v>151</v>
      </c>
      <c r="B2" s="655" t="s">
        <v>152</v>
      </c>
      <c r="C2" s="656" t="s">
        <v>155</v>
      </c>
      <c r="D2" s="655" t="s">
        <v>154</v>
      </c>
      <c r="E2" s="657"/>
      <c r="F2" s="1039" t="str">
        <f>' Fund Source by Cat'!H7</f>
        <v>Federal 5309 New Starts</v>
      </c>
      <c r="G2" s="1040"/>
      <c r="H2" s="1041"/>
      <c r="I2" s="1039" t="s">
        <v>225</v>
      </c>
      <c r="J2" s="1040"/>
      <c r="K2" s="1041"/>
      <c r="L2" s="1039" t="s">
        <v>227</v>
      </c>
      <c r="M2" s="1040"/>
      <c r="N2" s="1041"/>
      <c r="O2" s="1023" t="s">
        <v>246</v>
      </c>
    </row>
    <row r="3" spans="1:184" ht="57" customHeight="1" x14ac:dyDescent="0.2">
      <c r="A3" s="658"/>
      <c r="B3" s="599"/>
      <c r="C3" s="599"/>
      <c r="D3" s="599"/>
      <c r="E3" s="747" t="s">
        <v>228</v>
      </c>
      <c r="F3" s="659" t="s">
        <v>226</v>
      </c>
      <c r="G3" s="659" t="s">
        <v>204</v>
      </c>
      <c r="H3" s="659" t="s">
        <v>197</v>
      </c>
      <c r="I3" s="659" t="s">
        <v>226</v>
      </c>
      <c r="J3" s="659" t="s">
        <v>204</v>
      </c>
      <c r="K3" s="659" t="s">
        <v>197</v>
      </c>
      <c r="L3" s="659" t="s">
        <v>226</v>
      </c>
      <c r="M3" s="659" t="s">
        <v>204</v>
      </c>
      <c r="N3" s="659" t="s">
        <v>197</v>
      </c>
      <c r="O3" s="1038"/>
    </row>
    <row r="4" spans="1:184" ht="17.25" customHeight="1" x14ac:dyDescent="0.2">
      <c r="A4" s="190">
        <v>14010</v>
      </c>
      <c r="B4" s="190">
        <v>140110</v>
      </c>
      <c r="C4" s="263" t="s">
        <v>106</v>
      </c>
      <c r="D4" s="662">
        <f>'Build Main'!C7</f>
        <v>0</v>
      </c>
      <c r="E4" s="661" t="e">
        <f>SUM(L4/N4)</f>
        <v>#DIV/0!</v>
      </c>
      <c r="F4" s="206"/>
      <c r="G4" s="202"/>
      <c r="H4" s="793">
        <f>SUM(F4:G4)</f>
        <v>0</v>
      </c>
      <c r="I4" s="206"/>
      <c r="J4" s="206"/>
      <c r="K4" s="793">
        <f>SUM(I4:J4)</f>
        <v>0</v>
      </c>
      <c r="L4" s="793">
        <f>SUM(I4,F4)</f>
        <v>0</v>
      </c>
      <c r="M4" s="793">
        <f>SUM(G4,J4)</f>
        <v>0</v>
      </c>
      <c r="N4" s="793">
        <f>SUM(L4:M4)</f>
        <v>0</v>
      </c>
      <c r="O4" s="805">
        <f>'Build Main'!O7</f>
        <v>0</v>
      </c>
      <c r="P4" s="163"/>
    </row>
    <row r="5" spans="1:184" ht="17.25" customHeight="1" x14ac:dyDescent="0.2">
      <c r="A5" s="190">
        <v>14020</v>
      </c>
      <c r="B5" s="190">
        <v>140220</v>
      </c>
      <c r="C5" s="263" t="s">
        <v>107</v>
      </c>
      <c r="D5" s="663">
        <f>'Build Main'!C21</f>
        <v>0</v>
      </c>
      <c r="E5" s="661" t="e">
        <f t="shared" ref="E5:E10" si="0">SUM(L5/N5)</f>
        <v>#DIV/0!</v>
      </c>
      <c r="F5" s="206"/>
      <c r="G5" s="202"/>
      <c r="H5" s="793">
        <f t="shared" ref="H5:H10" si="1">SUM(F5:G5)</f>
        <v>0</v>
      </c>
      <c r="I5" s="206"/>
      <c r="J5" s="206"/>
      <c r="K5" s="793">
        <f t="shared" ref="K5:K10" si="2">SUM(I5:J5)</f>
        <v>0</v>
      </c>
      <c r="L5" s="793">
        <f t="shared" ref="L5:L10" si="3">SUM(I5,F5)</f>
        <v>0</v>
      </c>
      <c r="M5" s="793">
        <f t="shared" ref="M5:M10" si="4">SUM(G5,J5)</f>
        <v>0</v>
      </c>
      <c r="N5" s="793">
        <f t="shared" ref="N5:N10" si="5">SUM(L5:M5)</f>
        <v>0</v>
      </c>
      <c r="O5" s="806">
        <f>'Build Main'!O21</f>
        <v>0</v>
      </c>
    </row>
    <row r="6" spans="1:184" ht="17.25" customHeight="1" x14ac:dyDescent="0.2">
      <c r="A6" s="190">
        <v>14030</v>
      </c>
      <c r="B6" s="190">
        <v>140330</v>
      </c>
      <c r="C6" s="264" t="s">
        <v>156</v>
      </c>
      <c r="D6" s="664"/>
      <c r="E6" s="661" t="e">
        <f t="shared" si="0"/>
        <v>#DIV/0!</v>
      </c>
      <c r="F6" s="206"/>
      <c r="G6" s="202"/>
      <c r="H6" s="793">
        <f t="shared" si="1"/>
        <v>0</v>
      </c>
      <c r="I6" s="206"/>
      <c r="J6" s="206"/>
      <c r="K6" s="793">
        <f t="shared" si="2"/>
        <v>0</v>
      </c>
      <c r="L6" s="793">
        <f t="shared" si="3"/>
        <v>0</v>
      </c>
      <c r="M6" s="793">
        <f t="shared" si="4"/>
        <v>0</v>
      </c>
      <c r="N6" s="793">
        <f t="shared" si="5"/>
        <v>0</v>
      </c>
      <c r="O6" s="806">
        <f>'Build Main'!O29</f>
        <v>0</v>
      </c>
    </row>
    <row r="7" spans="1:184" ht="17.25" customHeight="1" x14ac:dyDescent="0.2">
      <c r="A7" s="190">
        <v>14040</v>
      </c>
      <c r="B7" s="190">
        <v>140440</v>
      </c>
      <c r="C7" s="264" t="s">
        <v>109</v>
      </c>
      <c r="D7" s="664"/>
      <c r="E7" s="661" t="e">
        <f t="shared" si="0"/>
        <v>#DIV/0!</v>
      </c>
      <c r="F7" s="206"/>
      <c r="G7" s="202"/>
      <c r="H7" s="793">
        <f t="shared" si="1"/>
        <v>0</v>
      </c>
      <c r="I7" s="206"/>
      <c r="J7" s="206"/>
      <c r="K7" s="793">
        <f t="shared" si="2"/>
        <v>0</v>
      </c>
      <c r="L7" s="793">
        <f t="shared" si="3"/>
        <v>0</v>
      </c>
      <c r="M7" s="793">
        <f t="shared" si="4"/>
        <v>0</v>
      </c>
      <c r="N7" s="793">
        <f t="shared" si="5"/>
        <v>0</v>
      </c>
      <c r="O7" s="806">
        <f>'Build Main'!O35</f>
        <v>0</v>
      </c>
    </row>
    <row r="8" spans="1:184" ht="17.25" customHeight="1" x14ac:dyDescent="0.2">
      <c r="A8" s="190">
        <v>14050</v>
      </c>
      <c r="B8" s="190">
        <v>140550</v>
      </c>
      <c r="C8" s="264" t="s">
        <v>110</v>
      </c>
      <c r="D8" s="664"/>
      <c r="E8" s="661" t="e">
        <f t="shared" si="0"/>
        <v>#DIV/0!</v>
      </c>
      <c r="F8" s="206"/>
      <c r="G8" s="202"/>
      <c r="H8" s="793">
        <f t="shared" si="1"/>
        <v>0</v>
      </c>
      <c r="I8" s="206"/>
      <c r="J8" s="206"/>
      <c r="K8" s="793">
        <f t="shared" si="2"/>
        <v>0</v>
      </c>
      <c r="L8" s="793">
        <f t="shared" si="3"/>
        <v>0</v>
      </c>
      <c r="M8" s="793">
        <f t="shared" si="4"/>
        <v>0</v>
      </c>
      <c r="N8" s="793">
        <f t="shared" si="5"/>
        <v>0</v>
      </c>
      <c r="O8" s="806">
        <f>'Build Main'!O44</f>
        <v>0</v>
      </c>
    </row>
    <row r="9" spans="1:184" s="68" customFormat="1" ht="18" customHeight="1" x14ac:dyDescent="0.2">
      <c r="A9" s="265">
        <v>14060</v>
      </c>
      <c r="B9" s="265">
        <v>140660</v>
      </c>
      <c r="C9" s="264" t="s">
        <v>111</v>
      </c>
      <c r="D9" s="664"/>
      <c r="E9" s="661" t="e">
        <f t="shared" si="0"/>
        <v>#DIV/0!</v>
      </c>
      <c r="F9" s="206"/>
      <c r="G9" s="202"/>
      <c r="H9" s="793">
        <f t="shared" si="1"/>
        <v>0</v>
      </c>
      <c r="I9" s="206"/>
      <c r="J9" s="206"/>
      <c r="K9" s="793">
        <f t="shared" si="2"/>
        <v>0</v>
      </c>
      <c r="L9" s="793">
        <f t="shared" si="3"/>
        <v>0</v>
      </c>
      <c r="M9" s="793">
        <f t="shared" si="4"/>
        <v>0</v>
      </c>
      <c r="N9" s="793">
        <f t="shared" si="5"/>
        <v>0</v>
      </c>
      <c r="O9" s="806">
        <f>'Build Main'!O53</f>
        <v>0</v>
      </c>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c r="FF9" s="30"/>
      <c r="FG9" s="30"/>
      <c r="FH9" s="30"/>
      <c r="FI9" s="30"/>
      <c r="FJ9" s="30"/>
      <c r="FK9" s="30"/>
      <c r="FL9" s="30"/>
      <c r="FM9" s="30"/>
      <c r="FN9" s="30"/>
      <c r="FO9" s="30"/>
      <c r="FP9" s="30"/>
      <c r="FQ9" s="30"/>
      <c r="FR9" s="30"/>
      <c r="FS9" s="30"/>
      <c r="FT9" s="30"/>
      <c r="FU9" s="30"/>
      <c r="FV9" s="30"/>
      <c r="FW9" s="30"/>
      <c r="FX9" s="30"/>
      <c r="FY9" s="30"/>
      <c r="FZ9" s="30"/>
      <c r="GA9" s="30"/>
      <c r="GB9" s="30"/>
    </row>
    <row r="10" spans="1:184" ht="17.25" customHeight="1" x14ac:dyDescent="0.2">
      <c r="A10" s="266">
        <v>14070</v>
      </c>
      <c r="B10" s="190"/>
      <c r="C10" s="267" t="s">
        <v>112</v>
      </c>
      <c r="D10" s="665">
        <f>'Build Main'!C56</f>
        <v>0</v>
      </c>
      <c r="E10" s="661" t="e">
        <f t="shared" si="0"/>
        <v>#DIV/0!</v>
      </c>
      <c r="F10" s="807"/>
      <c r="G10" s="808"/>
      <c r="H10" s="793">
        <f t="shared" si="1"/>
        <v>0</v>
      </c>
      <c r="I10" s="807"/>
      <c r="J10" s="807"/>
      <c r="K10" s="793">
        <f t="shared" si="2"/>
        <v>0</v>
      </c>
      <c r="L10" s="793">
        <f t="shared" si="3"/>
        <v>0</v>
      </c>
      <c r="M10" s="793">
        <f t="shared" si="4"/>
        <v>0</v>
      </c>
      <c r="N10" s="793">
        <f t="shared" si="5"/>
        <v>0</v>
      </c>
      <c r="O10" s="806">
        <f>'Build Main'!O56</f>
        <v>0</v>
      </c>
    </row>
    <row r="11" spans="1:184" ht="17.25" customHeight="1" x14ac:dyDescent="0.2">
      <c r="A11" s="1045"/>
      <c r="B11" s="190" t="s">
        <v>153</v>
      </c>
      <c r="C11" s="67" t="s">
        <v>17</v>
      </c>
      <c r="D11" s="764"/>
      <c r="E11" s="765"/>
      <c r="F11" s="766"/>
      <c r="G11" s="767"/>
      <c r="H11" s="768"/>
      <c r="I11" s="766"/>
      <c r="J11" s="767"/>
      <c r="K11" s="768"/>
      <c r="L11" s="766"/>
      <c r="M11" s="767"/>
      <c r="N11" s="768"/>
      <c r="O11" s="611"/>
    </row>
    <row r="12" spans="1:184" ht="17.25" customHeight="1" x14ac:dyDescent="0.2">
      <c r="A12" s="1046"/>
      <c r="B12" s="190" t="s">
        <v>188</v>
      </c>
      <c r="C12" s="67"/>
      <c r="D12" s="659"/>
      <c r="E12" s="769"/>
      <c r="F12" s="770"/>
      <c r="G12" s="617"/>
      <c r="H12" s="613"/>
      <c r="I12" s="770"/>
      <c r="J12" s="617"/>
      <c r="K12" s="613"/>
      <c r="L12" s="770"/>
      <c r="M12" s="617"/>
      <c r="N12" s="613"/>
      <c r="O12" s="762"/>
    </row>
    <row r="13" spans="1:184" ht="17.25" customHeight="1" x14ac:dyDescent="0.2">
      <c r="A13" s="190">
        <v>14080</v>
      </c>
      <c r="B13" s="190">
        <v>140880</v>
      </c>
      <c r="C13" s="268" t="s">
        <v>117</v>
      </c>
      <c r="D13" s="664"/>
      <c r="E13" s="661" t="e">
        <f>SUM(L13/N13)</f>
        <v>#DIV/0!</v>
      </c>
      <c r="F13" s="809"/>
      <c r="G13" s="810"/>
      <c r="H13" s="793">
        <f>SUM(F13:G13)</f>
        <v>0</v>
      </c>
      <c r="I13" s="809"/>
      <c r="J13" s="809"/>
      <c r="K13" s="793">
        <f>SUM(I13:J13)</f>
        <v>0</v>
      </c>
      <c r="L13" s="793">
        <f>SUM(I13,F13)</f>
        <v>0</v>
      </c>
      <c r="M13" s="793">
        <f>SUM(G13,J13)</f>
        <v>0</v>
      </c>
      <c r="N13" s="793">
        <f>SUM(L13:M13)</f>
        <v>0</v>
      </c>
      <c r="O13" s="806">
        <f>'Build Main'!O64</f>
        <v>0</v>
      </c>
    </row>
    <row r="14" spans="1:184" ht="17.25" customHeight="1" x14ac:dyDescent="0.2">
      <c r="A14" s="190">
        <v>14090</v>
      </c>
      <c r="B14" s="190">
        <v>140990</v>
      </c>
      <c r="C14" s="264" t="s">
        <v>118</v>
      </c>
      <c r="D14" s="664"/>
      <c r="E14" s="661" t="e">
        <f>SUM(L14/N14)</f>
        <v>#DIV/0!</v>
      </c>
      <c r="F14" s="811"/>
      <c r="G14" s="811"/>
      <c r="H14" s="793">
        <f>SUM(F14:G14)</f>
        <v>0</v>
      </c>
      <c r="I14" s="811"/>
      <c r="J14" s="811"/>
      <c r="K14" s="793">
        <f>SUM(I14:J14)</f>
        <v>0</v>
      </c>
      <c r="L14" s="793">
        <f>SUM(I14,F14)</f>
        <v>0</v>
      </c>
      <c r="M14" s="793">
        <f>SUM(G14,J14)</f>
        <v>0</v>
      </c>
      <c r="N14" s="793">
        <f>SUM(L14:M14)</f>
        <v>0</v>
      </c>
      <c r="O14" s="812">
        <f>'Build Main'!O74</f>
        <v>0</v>
      </c>
    </row>
    <row r="15" spans="1:184" ht="17.25" customHeight="1" x14ac:dyDescent="0.2">
      <c r="A15" s="265">
        <v>14100</v>
      </c>
      <c r="B15" s="265">
        <v>141010</v>
      </c>
      <c r="C15" s="269" t="s">
        <v>113</v>
      </c>
      <c r="D15" s="664"/>
      <c r="E15" s="661" t="e">
        <f>SUM(L15/N15)</f>
        <v>#DIV/0!</v>
      </c>
      <c r="F15" s="811"/>
      <c r="G15" s="811"/>
      <c r="H15" s="793">
        <f>SUM(F15:G15)</f>
        <v>0</v>
      </c>
      <c r="I15" s="811"/>
      <c r="J15" s="811"/>
      <c r="K15" s="793">
        <f>SUM(I15:J15)</f>
        <v>0</v>
      </c>
      <c r="L15" s="793">
        <f>SUM(I15,F15)</f>
        <v>0</v>
      </c>
      <c r="M15" s="793">
        <f>SUM(G15,J15)</f>
        <v>0</v>
      </c>
      <c r="N15" s="793">
        <f>SUM(L15:M15)</f>
        <v>0</v>
      </c>
      <c r="O15" s="806">
        <f>'Build Main'!O76</f>
        <v>0</v>
      </c>
    </row>
    <row r="16" spans="1:184" ht="17.25" customHeight="1" x14ac:dyDescent="0.2">
      <c r="A16" s="1042" t="str">
        <f>'Build Main'!A77:B77</f>
        <v>Total Project Cost (10 - 100)</v>
      </c>
      <c r="B16" s="1043"/>
      <c r="C16" s="1044"/>
      <c r="D16" s="660"/>
      <c r="E16" s="661" t="e">
        <f>SUM(L16/N16)</f>
        <v>#DIV/0!</v>
      </c>
      <c r="F16" s="806">
        <f t="shared" ref="F16:M16" si="6">SUM(F4:F10,F13:F15)</f>
        <v>0</v>
      </c>
      <c r="G16" s="806">
        <f t="shared" si="6"/>
        <v>0</v>
      </c>
      <c r="H16" s="793">
        <f>SUM(F16:G16)</f>
        <v>0</v>
      </c>
      <c r="I16" s="806">
        <f t="shared" si="6"/>
        <v>0</v>
      </c>
      <c r="J16" s="806">
        <f t="shared" si="6"/>
        <v>0</v>
      </c>
      <c r="K16" s="793">
        <f>SUM(I16:J16)</f>
        <v>0</v>
      </c>
      <c r="L16" s="806">
        <f t="shared" si="6"/>
        <v>0</v>
      </c>
      <c r="M16" s="806">
        <f t="shared" si="6"/>
        <v>0</v>
      </c>
      <c r="N16" s="806">
        <f>SUM(N4:N10,N13:N15)</f>
        <v>0</v>
      </c>
      <c r="O16" s="813">
        <f>'Build Main'!O77</f>
        <v>0</v>
      </c>
    </row>
    <row r="22" spans="6:16" x14ac:dyDescent="0.2">
      <c r="F22" s="176"/>
      <c r="G22" s="30"/>
      <c r="H22" s="30"/>
      <c r="I22" s="30"/>
      <c r="J22" s="30"/>
      <c r="K22" s="30"/>
      <c r="L22" s="30"/>
      <c r="M22" s="30"/>
      <c r="N22" s="30"/>
      <c r="O22" s="30"/>
      <c r="P22" s="30"/>
    </row>
    <row r="23" spans="6:16" x14ac:dyDescent="0.2">
      <c r="F23" s="30"/>
      <c r="G23" s="30"/>
      <c r="H23" s="30"/>
      <c r="I23" s="30"/>
      <c r="J23" s="30"/>
      <c r="K23" s="30"/>
      <c r="L23" s="30"/>
      <c r="M23" s="30"/>
      <c r="N23" s="176"/>
      <c r="O23" s="30"/>
      <c r="P23" s="30"/>
    </row>
    <row r="24" spans="6:16" x14ac:dyDescent="0.2">
      <c r="F24" s="30"/>
      <c r="G24" s="30"/>
      <c r="H24" s="30"/>
      <c r="I24" s="30"/>
      <c r="J24" s="30"/>
      <c r="K24" s="30"/>
      <c r="L24" s="30"/>
      <c r="M24" s="30"/>
      <c r="N24" s="30"/>
      <c r="O24" s="30"/>
      <c r="P24" s="30"/>
    </row>
    <row r="25" spans="6:16" x14ac:dyDescent="0.2">
      <c r="F25" s="30"/>
      <c r="G25" s="30"/>
      <c r="H25" s="30"/>
      <c r="I25" s="30"/>
      <c r="J25" s="30"/>
      <c r="K25" s="30"/>
      <c r="L25" s="30"/>
      <c r="M25" s="30"/>
      <c r="N25" s="30"/>
      <c r="O25" s="30"/>
      <c r="P25" s="30"/>
    </row>
    <row r="26" spans="6:16" x14ac:dyDescent="0.2">
      <c r="F26" s="30"/>
      <c r="G26" s="30"/>
      <c r="H26" s="30"/>
      <c r="I26" s="30"/>
      <c r="J26" s="30"/>
      <c r="K26" s="30"/>
      <c r="L26" s="30"/>
      <c r="M26" s="30"/>
      <c r="N26" s="30"/>
      <c r="O26" s="30"/>
      <c r="P26" s="30"/>
    </row>
    <row r="27" spans="6:16" x14ac:dyDescent="0.2">
      <c r="F27" s="30"/>
      <c r="G27" s="30"/>
      <c r="H27" s="30"/>
      <c r="I27" s="30"/>
      <c r="J27" s="30"/>
      <c r="K27" s="30"/>
      <c r="L27" s="30"/>
      <c r="M27" s="30"/>
      <c r="N27" s="30"/>
      <c r="O27" s="30"/>
      <c r="P27" s="30"/>
    </row>
    <row r="28" spans="6:16" x14ac:dyDescent="0.2">
      <c r="F28" s="30"/>
      <c r="G28" s="30"/>
      <c r="H28" s="30"/>
      <c r="I28" s="30"/>
      <c r="J28" s="30"/>
      <c r="K28" s="30"/>
      <c r="L28" s="30"/>
      <c r="M28" s="30"/>
      <c r="N28" s="30"/>
      <c r="O28" s="30"/>
      <c r="P28" s="30"/>
    </row>
  </sheetData>
  <sheetProtection password="99EA" sheet="1" formatCells="0" formatColumns="0" formatRows="0" insertColumns="0" insertRows="0" insertHyperlinks="0" deleteColumns="0" deleteRows="0" sort="0" autoFilter="0" pivotTables="0"/>
  <mergeCells count="6">
    <mergeCell ref="O2:O3"/>
    <mergeCell ref="L2:N2"/>
    <mergeCell ref="A16:C16"/>
    <mergeCell ref="A11:A12"/>
    <mergeCell ref="F2:H2"/>
    <mergeCell ref="I2:K2"/>
  </mergeCells>
  <phoneticPr fontId="0" type="noConversion"/>
  <pageMargins left="0.6" right="0.46" top="1.7" bottom="1" header="0.64" footer="0.5"/>
  <pageSetup scale="60" orientation="landscape" r:id="rId1"/>
  <headerFooter alignWithMargins="0">
    <oddHeader>&amp;C&amp;"Calibri"&amp;7&amp;K000000Client Confidential&amp;1#_x000D_&amp;"Verdana"&amp;9&amp;K000000&amp;11Attachment 3A
Project Budget
Project Sponsor Name
Project Name</oddHeader>
  </headerFooter>
  <ignoredErrors>
    <ignoredError sqref="F16 D4:D5 A10:D10 F2 A16 L16:M16 L4:N10 L13:N14 E4:E10 E13:E16 G16 H13:H15 H4:H10 I16:J16 K4:K10 K13:K15 M15" unlockedFormula="1"/>
    <ignoredError sqref="H16 K16" formula="1" unlocked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19</vt:i4>
      </vt:variant>
    </vt:vector>
  </HeadingPairs>
  <TitlesOfParts>
    <vt:vector size="34" baseType="lpstr">
      <vt:lpstr>SCC List</vt:lpstr>
      <vt:lpstr>SCC Definitions</vt:lpstr>
      <vt:lpstr>TrAMS Scopes ALIs</vt:lpstr>
      <vt:lpstr>Build Main</vt:lpstr>
      <vt:lpstr>Inflation</vt:lpstr>
      <vt:lpstr>Project Description</vt:lpstr>
      <vt:lpstr>Schedule FFGA A4</vt:lpstr>
      <vt:lpstr>Build Annualized - Current</vt:lpstr>
      <vt:lpstr>Build Annualized - Horizon</vt:lpstr>
      <vt:lpstr> Fund Source by Cat</vt:lpstr>
      <vt:lpstr> Fund Source by Year</vt:lpstr>
      <vt:lpstr>FFGA A3T1</vt:lpstr>
      <vt:lpstr>FFGA A3T2</vt:lpstr>
      <vt:lpstr>FFGA A3T3</vt:lpstr>
      <vt:lpstr>FFGA A3A</vt:lpstr>
      <vt:lpstr>BaseYear</vt:lpstr>
      <vt:lpstr>' Fund Source by Cat'!Print_Area</vt:lpstr>
      <vt:lpstr>' Fund Source by Year'!Print_Area</vt:lpstr>
      <vt:lpstr>'Build Annualized - Current'!Print_Area</vt:lpstr>
      <vt:lpstr>'Build Annualized - Horizon'!Print_Area</vt:lpstr>
      <vt:lpstr>'Build Main'!Print_Area</vt:lpstr>
      <vt:lpstr>'FFGA A3A'!Print_Area</vt:lpstr>
      <vt:lpstr>'FFGA A3T1'!Print_Area</vt:lpstr>
      <vt:lpstr>'FFGA A3T2'!Print_Area</vt:lpstr>
      <vt:lpstr>'FFGA A3T3'!Print_Area</vt:lpstr>
      <vt:lpstr>Inflation!Print_Area</vt:lpstr>
      <vt:lpstr>'Project Description'!Print_Area</vt:lpstr>
      <vt:lpstr>'SCC Definitions'!Print_Area</vt:lpstr>
      <vt:lpstr>'SCC List'!Print_Area</vt:lpstr>
      <vt:lpstr>'Schedule FFGA A4'!Print_Area</vt:lpstr>
      <vt:lpstr>'TrAMS Scopes ALIs'!Print_Area</vt:lpstr>
      <vt:lpstr>'Schedule FFGA A4'!Print_Titles</vt:lpstr>
      <vt:lpstr>RevYear</vt:lpstr>
      <vt:lpstr>TodayDate</vt:lpstr>
    </vt:vector>
  </TitlesOfParts>
  <Company>FTA@DOT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Standard Cost Categories New Starts Workbook</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Federal Transit Administration</dc:creator>
  <dc:description>June 4, 2008 Annualized Wksht updated</dc:description>
  <cp:lastModifiedBy>Licona, Francisca (FTA)</cp:lastModifiedBy>
  <cp:lastPrinted>2014-06-13T16:10:32Z</cp:lastPrinted>
  <dcterms:created xsi:type="dcterms:W3CDTF">2003-11-20T16:37:39Z</dcterms:created>
  <dcterms:modified xsi:type="dcterms:W3CDTF">2025-01-14T20:45:43Z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Language">
    <vt:lpwstr>English</vt:lpwstr>
  </property>
</Properties>
</file>