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13_ncr:1_{C0D86781-B9A7-48B8-8166-C45022AEAF32}" xr6:coauthVersionLast="45" xr6:coauthVersionMax="45" xr10:uidLastSave="{00000000-0000-0000-0000-000000000000}"/>
  <bookViews>
    <workbookView xWindow="51480" yWindow="-120" windowWidth="29040" windowHeight="16440" xr2:uid="{00000000-000D-0000-FFFF-FFFF00000000}"/>
  </bookViews>
  <sheets>
    <sheet name="Table 1" sheetId="3" r:id="rId1"/>
  </sheets>
  <definedNames>
    <definedName name="_xlnm.Print_Area" localSheetId="0">'Table 1'!$A$1:$D$177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5" i="3" l="1"/>
  <c r="D162" i="3"/>
  <c r="D163" i="3" s="1"/>
  <c r="D168" i="3"/>
  <c r="D41" i="3" l="1"/>
  <c r="D131" i="3" l="1"/>
  <c r="D125" i="3"/>
  <c r="D119" i="3"/>
  <c r="D95" i="3" l="1"/>
  <c r="D137" i="3" l="1"/>
  <c r="D107" i="3"/>
  <c r="D70" i="3"/>
  <c r="D65" i="3"/>
  <c r="D59" i="3"/>
  <c r="D48" i="3"/>
  <c r="D32" i="3" l="1"/>
  <c r="D99" i="3" l="1"/>
  <c r="D149" i="3" l="1"/>
  <c r="D143" i="3" l="1"/>
  <c r="D113" i="3"/>
  <c r="D16" i="3" l="1"/>
  <c r="D10" i="3"/>
  <c r="D12" i="3" s="1"/>
  <c r="D18" i="3" l="1"/>
  <c r="D173" i="3"/>
  <c r="D156" i="3"/>
  <c r="D90" i="3"/>
  <c r="D86" i="3"/>
  <c r="D82" i="3"/>
  <c r="D78" i="3"/>
  <c r="D74" i="3"/>
  <c r="D52" i="3"/>
  <c r="D36" i="3"/>
  <c r="D22" i="3"/>
  <c r="D176" i="3" l="1"/>
</calcChain>
</file>

<file path=xl/sharedStrings.xml><?xml version="1.0" encoding="utf-8"?>
<sst xmlns="http://schemas.openxmlformats.org/spreadsheetml/2006/main" count="140" uniqueCount="58">
  <si>
    <t>FEDERAL TRANSIT ADMINISTRATION</t>
  </si>
  <si>
    <t>Section 5303 Metropolitan Transportation Planning Program</t>
  </si>
  <si>
    <t>Total Available for Allocation</t>
  </si>
  <si>
    <t xml:space="preserve">Section 5304 Statewide Transportation Planning Program </t>
  </si>
  <si>
    <t>Transit Oriented Development Planning (Competitive pilot)</t>
  </si>
  <si>
    <t xml:space="preserve">Section 5307 Urbanized Area Formula Program </t>
  </si>
  <si>
    <t>Section 5340 High Density States</t>
  </si>
  <si>
    <t>Section 5340 Growing States</t>
  </si>
  <si>
    <t>Section 5307 Passenger Ferry Grant Program</t>
  </si>
  <si>
    <t>Section 5329 State Safety Oversight Program</t>
  </si>
  <si>
    <t>Section 5310 Enhanced Mobility of Seniors and Individuals with Disabilities</t>
  </si>
  <si>
    <t>Pilot Program for Innovative Coordinated Access and Mobility</t>
  </si>
  <si>
    <t>Section 5311 Rural Area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</si>
  <si>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</si>
  <si>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</si>
  <si>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</si>
  <si>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Competitive</t>
  </si>
  <si>
    <t>Section 5311(c)(2) Appalachian Development Public Transportation Assistance Program</t>
  </si>
  <si>
    <t xml:space="preserve">Total Available for Allocation  </t>
  </si>
  <si>
    <t>Section 5312 Public Transportation Innovation--Transit Research</t>
  </si>
  <si>
    <t>Section 5312 Public Transportation Innovation--Transit Cooperative Research</t>
  </si>
  <si>
    <t>Section 5314 Technical Assistance and Workforce Development</t>
  </si>
  <si>
    <t xml:space="preserve">Section 5337 State of Good Repair </t>
  </si>
  <si>
    <t>Section 5339 Buses and Bus Facilities Formula</t>
  </si>
  <si>
    <t xml:space="preserve">Section 5339 Buses and Bus Facilities Competitive </t>
  </si>
  <si>
    <t>Section 5339(c) Low or No Emission Grants (Competitive)</t>
  </si>
  <si>
    <t>Section 5309 Capital Investment Grants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</si>
  <si>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</si>
  <si>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</si>
  <si>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</si>
  <si>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FY 2022 FULL YEAR APPROPRIATIONS AND APPORTIONMENTS FOR GRANT PROGRAMS</t>
  </si>
  <si>
    <t>Total FY 2022 Rail Replacement Competitive Grants</t>
  </si>
  <si>
    <t>Total FY 2022 Available</t>
  </si>
  <si>
    <t>Total FY 2022 Available High Intensity Fixed Guideway Formula</t>
  </si>
  <si>
    <t>Section 5337 State of Good Repair Rail Replacement Competitive Grants</t>
  </si>
  <si>
    <t>Less FY 2022 Transfer to OIG</t>
  </si>
  <si>
    <t>Division J All Stations Accessibility Program</t>
  </si>
  <si>
    <t>Section 71102 Electric or Low-Emitting Ferry Program</t>
  </si>
  <si>
    <t>Section 71103 Ferry Service for Rural Communities</t>
  </si>
  <si>
    <t>Total FY 2022  Available</t>
  </si>
  <si>
    <t>Less FY 2022 Oversight</t>
  </si>
  <si>
    <t>Less FY 2022 State Safety Oversight Program (one half percent)</t>
  </si>
  <si>
    <t>Less FY 2022 Ferry Competitive Program</t>
  </si>
  <si>
    <t>Section 5312 (h) Public Transportation Innovation--Component and Low or No Emission Testing</t>
  </si>
  <si>
    <t>Section 5318 Bus Testing Facilities</t>
  </si>
  <si>
    <t>Reapportioned Funds</t>
  </si>
  <si>
    <t xml:space="preserve">Less FY 2022 Oversight </t>
  </si>
  <si>
    <t>National Transit Institute</t>
  </si>
  <si>
    <t>Less FY 2022 Low or No Emission</t>
  </si>
  <si>
    <t>Less FY 2002 Oversight and Admin</t>
  </si>
  <si>
    <t>Less FY 2022 Oversight and Administrative</t>
  </si>
  <si>
    <t>Total FY 2022 Available High Intensity Motorbus Formula</t>
  </si>
  <si>
    <t>Community Project Funding/Congressionally Directed Spending</t>
  </si>
  <si>
    <t>Competitive Grants to Assist Areas of Persistent Poverty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</si>
  <si>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</si>
  <si>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>TABLE 1</t>
  </si>
  <si>
    <t>PROGRAM</t>
  </si>
  <si>
    <t>Updated 04/28/2022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</si>
</sst>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name val="Helvetica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u/>
      <sz val="14"/>
      <name val="Arial"/>
      <family val="2"/>
    </font>
    <font>
      <u/>
      <sz val="11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sz val="14"/>
      <color rgb="FF000000"/>
      <name val="Arial"/>
      <family val="2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6" fillId="0" borderId="14" xfId="0" applyFont="1" applyFill="1" applyBorder="1"/>
    <xf numFmtId="0" fontId="0" fillId="0" borderId="15" xfId="0" applyFill="1" applyBorder="1"/>
    <xf numFmtId="164" fontId="4" fillId="0" borderId="3" xfId="1" applyNumberFormat="1" applyFont="1" applyFill="1" applyBorder="1" applyAlignment="1" applyProtection="1">
      <alignment vertical="center"/>
    </xf>
    <xf numFmtId="164" fontId="4" fillId="0" borderId="9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6" fillId="0" borderId="15" xfId="0" applyFont="1" applyFill="1" applyBorder="1" applyProtection="1"/>
    <xf numFmtId="164" fontId="6" fillId="0" borderId="16" xfId="1" applyNumberFormat="1" applyFont="1" applyFill="1" applyBorder="1" applyProtection="1"/>
    <xf numFmtId="0" fontId="12" fillId="0" borderId="5" xfId="0" applyFont="1" applyFill="1" applyBorder="1"/>
    <xf numFmtId="0" fontId="12" fillId="0" borderId="0" xfId="0" applyFont="1" applyFill="1" applyBorder="1" applyProtection="1"/>
    <xf numFmtId="0" fontId="12" fillId="0" borderId="5" xfId="0" applyFont="1" applyFill="1" applyBorder="1" applyProtection="1"/>
    <xf numFmtId="0" fontId="12" fillId="0" borderId="0" xfId="0" applyFont="1" applyFill="1" applyBorder="1"/>
    <xf numFmtId="164" fontId="12" fillId="0" borderId="6" xfId="1" applyNumberFormat="1" applyFont="1" applyFill="1" applyBorder="1" applyProtection="1"/>
    <xf numFmtId="37" fontId="13" fillId="0" borderId="5" xfId="0" applyNumberFormat="1" applyFont="1" applyFill="1" applyBorder="1" applyProtection="1"/>
    <xf numFmtId="0" fontId="3" fillId="0" borderId="5" xfId="0" applyFont="1" applyFill="1" applyBorder="1"/>
    <xf numFmtId="0" fontId="13" fillId="0" borderId="5" xfId="0" applyFont="1" applyFill="1" applyBorder="1" applyProtection="1"/>
    <xf numFmtId="164" fontId="12" fillId="0" borderId="4" xfId="1" applyNumberFormat="1" applyFont="1" applyFill="1" applyBorder="1" applyProtection="1"/>
    <xf numFmtId="0" fontId="12" fillId="0" borderId="14" xfId="0" applyFont="1" applyFill="1" applyBorder="1"/>
    <xf numFmtId="0" fontId="12" fillId="0" borderId="15" xfId="0" applyFont="1" applyFill="1" applyBorder="1" applyProtection="1"/>
    <xf numFmtId="0" fontId="12" fillId="0" borderId="14" xfId="0" applyFont="1" applyFill="1" applyBorder="1" applyProtection="1"/>
    <xf numFmtId="0" fontId="12" fillId="0" borderId="15" xfId="0" applyFont="1" applyFill="1" applyBorder="1"/>
    <xf numFmtId="0" fontId="13" fillId="0" borderId="14" xfId="0" applyFont="1" applyFill="1" applyBorder="1" applyProtection="1"/>
    <xf numFmtId="0" fontId="16" fillId="0" borderId="15" xfId="0" applyFont="1" applyFill="1" applyBorder="1"/>
    <xf numFmtId="0" fontId="16" fillId="0" borderId="15" xfId="0" applyFont="1" applyFill="1" applyBorder="1" applyProtection="1"/>
    <xf numFmtId="0" fontId="16" fillId="0" borderId="0" xfId="0" applyFont="1" applyFill="1" applyBorder="1" applyProtection="1"/>
    <xf numFmtId="0" fontId="12" fillId="0" borderId="23" xfId="0" applyFont="1" applyFill="1" applyBorder="1"/>
    <xf numFmtId="0" fontId="12" fillId="0" borderId="24" xfId="0" applyFont="1" applyFill="1" applyBorder="1" applyProtection="1"/>
    <xf numFmtId="0" fontId="12" fillId="0" borderId="25" xfId="0" applyFont="1" applyFill="1" applyBorder="1" applyProtection="1"/>
    <xf numFmtId="0" fontId="14" fillId="0" borderId="15" xfId="0" applyFont="1" applyFill="1" applyBorder="1" applyAlignment="1">
      <alignment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/>
    <xf numFmtId="164" fontId="12" fillId="0" borderId="6" xfId="1" applyNumberFormat="1" applyFont="1" applyFill="1" applyBorder="1"/>
    <xf numFmtId="0" fontId="15" fillId="0" borderId="0" xfId="0" applyFont="1" applyFill="1" applyBorder="1" applyProtection="1"/>
    <xf numFmtId="0" fontId="10" fillId="0" borderId="7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/>
    <xf numFmtId="0" fontId="8" fillId="0" borderId="15" xfId="0" applyFont="1" applyFill="1" applyBorder="1" applyAlignment="1"/>
    <xf numFmtId="0" fontId="12" fillId="0" borderId="20" xfId="0" applyFont="1" applyFill="1" applyBorder="1" applyProtection="1"/>
    <xf numFmtId="0" fontId="17" fillId="0" borderId="15" xfId="0" applyFont="1" applyFill="1" applyBorder="1" applyAlignment="1"/>
    <xf numFmtId="0" fontId="13" fillId="0" borderId="0" xfId="0" applyFont="1" applyFill="1" applyBorder="1"/>
    <xf numFmtId="0" fontId="12" fillId="0" borderId="31" xfId="0" applyFont="1" applyFill="1" applyBorder="1" applyProtection="1"/>
    <xf numFmtId="0" fontId="12" fillId="0" borderId="30" xfId="0" applyFont="1" applyFill="1" applyBorder="1" applyProtection="1"/>
    <xf numFmtId="0" fontId="12" fillId="0" borderId="27" xfId="0" applyFont="1" applyFill="1" applyBorder="1"/>
    <xf numFmtId="0" fontId="12" fillId="0" borderId="28" xfId="0" applyFont="1" applyFill="1" applyBorder="1" applyProtection="1"/>
    <xf numFmtId="164" fontId="12" fillId="0" borderId="29" xfId="1" applyNumberFormat="1" applyFont="1" applyFill="1" applyBorder="1"/>
    <xf numFmtId="164" fontId="18" fillId="0" borderId="3" xfId="1" applyNumberFormat="1" applyFont="1" applyFill="1" applyBorder="1" applyAlignment="1" applyProtection="1">
      <alignment horizontal="center" vertical="center"/>
    </xf>
    <xf numFmtId="164" fontId="19" fillId="0" borderId="6" xfId="1" applyNumberFormat="1" applyFont="1" applyFill="1" applyBorder="1" applyProtection="1"/>
    <xf numFmtId="164" fontId="20" fillId="0" borderId="6" xfId="1" applyNumberFormat="1" applyFont="1" applyFill="1" applyBorder="1" applyAlignment="1">
      <alignment wrapText="1"/>
    </xf>
    <xf numFmtId="164" fontId="19" fillId="0" borderId="16" xfId="1" applyNumberFormat="1" applyFont="1" applyFill="1" applyBorder="1" applyProtection="1"/>
    <xf numFmtId="164" fontId="19" fillId="0" borderId="6" xfId="1" applyNumberFormat="1" applyFont="1" applyFill="1" applyBorder="1"/>
    <xf numFmtId="164" fontId="19" fillId="0" borderId="16" xfId="1" applyNumberFormat="1" applyFont="1" applyFill="1" applyBorder="1"/>
    <xf numFmtId="164" fontId="19" fillId="0" borderId="19" xfId="1" applyNumberFormat="1" applyFont="1" applyFill="1" applyBorder="1" applyProtection="1"/>
    <xf numFmtId="0" fontId="18" fillId="0" borderId="12" xfId="0" applyFont="1" applyFill="1" applyBorder="1" applyAlignment="1" applyProtection="1">
      <alignment horizontal="center" vertical="center"/>
    </xf>
    <xf numFmtId="164" fontId="18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/>
    <xf numFmtId="0" fontId="6" fillId="0" borderId="5" xfId="0" applyFont="1" applyFill="1" applyBorder="1"/>
    <xf numFmtId="0" fontId="6" fillId="0" borderId="0" xfId="0" applyFont="1" applyFill="1" applyBorder="1" applyProtection="1"/>
    <xf numFmtId="164" fontId="6" fillId="0" borderId="6" xfId="1" applyNumberFormat="1" applyFont="1" applyFill="1" applyBorder="1" applyProtection="1"/>
    <xf numFmtId="0" fontId="6" fillId="0" borderId="5" xfId="0" applyFont="1" applyFill="1" applyBorder="1" applyProtection="1"/>
    <xf numFmtId="0" fontId="6" fillId="0" borderId="0" xfId="0" applyFont="1" applyFill="1" applyBorder="1"/>
    <xf numFmtId="164" fontId="6" fillId="0" borderId="6" xfId="1" applyNumberFormat="1" applyFont="1" applyFill="1" applyBorder="1" applyProtection="1">
      <protection locked="0"/>
    </xf>
    <xf numFmtId="164" fontId="6" fillId="0" borderId="4" xfId="1" applyNumberFormat="1" applyFont="1" applyFill="1" applyBorder="1" applyProtection="1"/>
    <xf numFmtId="164" fontId="6" fillId="0" borderId="17" xfId="1" applyNumberFormat="1" applyFont="1" applyFill="1" applyBorder="1" applyProtection="1"/>
    <xf numFmtId="164" fontId="6" fillId="0" borderId="18" xfId="1" applyNumberFormat="1" applyFont="1" applyFill="1" applyBorder="1" applyProtection="1"/>
    <xf numFmtId="164" fontId="6" fillId="0" borderId="6" xfId="1" applyNumberFormat="1" applyFont="1" applyFill="1" applyBorder="1"/>
    <xf numFmtId="164" fontId="6" fillId="0" borderId="26" xfId="1" applyNumberFormat="1" applyFont="1" applyFill="1" applyBorder="1" applyProtection="1"/>
    <xf numFmtId="164" fontId="1" fillId="0" borderId="21" xfId="1" applyNumberFormat="1" applyFont="1" applyFill="1" applyBorder="1"/>
    <xf numFmtId="164" fontId="12" fillId="0" borderId="6" xfId="1" applyNumberFormat="1" applyFont="1" applyFill="1" applyBorder="1" applyAlignment="1" applyProtection="1"/>
    <xf numFmtId="164" fontId="12" fillId="0" borderId="13" xfId="1" applyNumberFormat="1" applyFont="1" applyFill="1" applyBorder="1" applyProtection="1"/>
    <xf numFmtId="164" fontId="12" fillId="0" borderId="33" xfId="1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13" fillId="0" borderId="14" xfId="0" applyFont="1" applyFill="1" applyBorder="1" applyAlignment="1"/>
    <xf numFmtId="0" fontId="14" fillId="0" borderId="15" xfId="0" applyFont="1" applyFill="1" applyBorder="1" applyAlignment="1"/>
    <xf numFmtId="0" fontId="12" fillId="0" borderId="0" xfId="0" applyFont="1" applyFill="1" applyBorder="1" applyAlignment="1" applyProtection="1"/>
    <xf numFmtId="164" fontId="2" fillId="0" borderId="34" xfId="1" applyNumberFormat="1" applyFont="1" applyFill="1" applyBorder="1"/>
    <xf numFmtId="0" fontId="0" fillId="0" borderId="0" xfId="0" applyBorder="1" applyAlignment="1"/>
    <xf numFmtId="0" fontId="12" fillId="0" borderId="35" xfId="0" applyFont="1" applyFill="1" applyBorder="1"/>
    <xf numFmtId="0" fontId="12" fillId="0" borderId="36" xfId="0" applyFont="1" applyFill="1" applyBorder="1" applyProtection="1"/>
    <xf numFmtId="164" fontId="12" fillId="0" borderId="9" xfId="1" applyNumberFormat="1" applyFont="1" applyFill="1" applyBorder="1"/>
    <xf numFmtId="164" fontId="6" fillId="0" borderId="4" xfId="1" applyNumberFormat="1" applyFont="1" applyFill="1" applyBorder="1"/>
    <xf numFmtId="0" fontId="12" fillId="0" borderId="0" xfId="0" applyFont="1" applyFill="1" applyBorder="1" applyAlignment="1" applyProtection="1"/>
    <xf numFmtId="0" fontId="0" fillId="0" borderId="0" xfId="0" applyBorder="1" applyAlignment="1"/>
    <xf numFmtId="164" fontId="6" fillId="0" borderId="19" xfId="1" applyNumberFormat="1" applyFont="1" applyFill="1" applyBorder="1" applyProtection="1"/>
    <xf numFmtId="164" fontId="6" fillId="0" borderId="29" xfId="1" applyNumberFormat="1" applyFont="1" applyFill="1" applyBorder="1" applyProtection="1"/>
    <xf numFmtId="0" fontId="13" fillId="0" borderId="23" xfId="0" applyFont="1" applyFill="1" applyBorder="1" applyAlignment="1"/>
    <xf numFmtId="164" fontId="21" fillId="0" borderId="6" xfId="1" applyNumberFormat="1" applyFont="1" applyFill="1" applyBorder="1" applyProtection="1"/>
    <xf numFmtId="164" fontId="6" fillId="0" borderId="9" xfId="1" applyNumberFormat="1" applyFont="1" applyFill="1" applyBorder="1" applyProtection="1"/>
    <xf numFmtId="164" fontId="22" fillId="0" borderId="0" xfId="1" applyNumberFormat="1" applyFont="1" applyFill="1"/>
    <xf numFmtId="164" fontId="6" fillId="0" borderId="22" xfId="1" applyNumberFormat="1" applyFont="1" applyFill="1" applyBorder="1"/>
    <xf numFmtId="44" fontId="0" fillId="0" borderId="0" xfId="0" applyNumberFormat="1" applyFill="1"/>
    <xf numFmtId="164" fontId="6" fillId="0" borderId="13" xfId="1" applyNumberFormat="1" applyFont="1" applyFill="1" applyBorder="1" applyProtection="1"/>
    <xf numFmtId="0" fontId="12" fillId="0" borderId="0" xfId="0" applyFont="1" applyFill="1" applyBorder="1" applyAlignment="1" applyProtection="1"/>
    <xf numFmtId="0" fontId="0" fillId="0" borderId="0" xfId="0" applyBorder="1" applyAlignment="1"/>
    <xf numFmtId="0" fontId="12" fillId="0" borderId="32" xfId="0" applyFont="1" applyFill="1" applyBorder="1" applyAlignment="1" applyProtection="1"/>
    <xf numFmtId="0" fontId="0" fillId="0" borderId="32" xfId="0" applyBorder="1" applyAlignment="1"/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0" fontId="3" fillId="0" borderId="0" xfId="0" applyFont="1" applyFill="1" applyBorder="1" applyAlignment="1"/>
    <xf numFmtId="0" fontId="13" fillId="0" borderId="5" xfId="0" applyFont="1" applyFill="1" applyBorder="1" applyAlignment="1" applyProtection="1">
      <alignment wrapText="1"/>
    </xf>
    <xf numFmtId="0" fontId="3" fillId="0" borderId="0" xfId="0" applyFont="1" applyFill="1" applyBorder="1" applyAlignment="1">
      <alignment wrapText="1"/>
    </xf>
    <xf numFmtId="0" fontId="13" fillId="0" borderId="14" xfId="0" applyFont="1" applyFill="1" applyBorder="1" applyAlignment="1"/>
    <xf numFmtId="0" fontId="14" fillId="0" borderId="15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9"/>
  <sheetViews>
    <sheetView tabSelected="1" zoomScale="88" zoomScaleNormal="88" workbookViewId="0">
      <selection activeCell="H7" sqref="H7"/>
    </sheetView>
  </sheetViews>
  <sheetFormatPr defaultColWidth="9.28515625" defaultRowHeight="15" x14ac:dyDescent="0.25"/>
  <cols>
    <col min="1" max="1" width="43.7109375" style="3" customWidth="1"/>
    <col min="2" max="2" width="29.28515625" style="3" customWidth="1"/>
    <col min="3" max="3" width="44.7109375" style="3" customWidth="1"/>
    <col min="4" max="4" width="34.42578125" style="63" customWidth="1"/>
    <col min="5" max="7" width="9.28515625" style="3"/>
    <col min="8" max="8" width="26.85546875" style="3" customWidth="1"/>
    <col min="9" max="85" width="9.28515625" style="3"/>
    <col min="86" max="87" width="9.28515625" style="3" customWidth="1"/>
    <col min="88" max="88" width="23.7109375" style="3" customWidth="1"/>
    <col min="89" max="89" width="61" style="3" customWidth="1"/>
    <col min="90" max="90" width="29.42578125" style="3" customWidth="1"/>
    <col min="91" max="91" width="2.7109375" style="3" customWidth="1"/>
    <col min="92" max="92" width="9.28515625" style="3"/>
    <col min="93" max="93" width="27.7109375" style="3" customWidth="1"/>
    <col min="94" max="94" width="9.28515625" style="3"/>
    <col min="95" max="95" width="20.42578125" style="3" customWidth="1"/>
    <col min="96" max="96" width="11" style="3" customWidth="1"/>
    <col min="97" max="97" width="13.28515625" style="3" customWidth="1"/>
    <col min="98" max="98" width="12.28515625" style="3" customWidth="1"/>
    <col min="99" max="341" width="9.28515625" style="3"/>
    <col min="342" max="343" width="9.28515625" style="3" customWidth="1"/>
    <col min="344" max="344" width="23.7109375" style="3" customWidth="1"/>
    <col min="345" max="345" width="61" style="3" customWidth="1"/>
    <col min="346" max="346" width="29.42578125" style="3" customWidth="1"/>
    <col min="347" max="347" width="2.7109375" style="3" customWidth="1"/>
    <col min="348" max="348" width="9.28515625" style="3"/>
    <col min="349" max="349" width="27.7109375" style="3" customWidth="1"/>
    <col min="350" max="350" width="9.28515625" style="3"/>
    <col min="351" max="351" width="20.42578125" style="3" customWidth="1"/>
    <col min="352" max="352" width="11" style="3" customWidth="1"/>
    <col min="353" max="353" width="13.28515625" style="3" customWidth="1"/>
    <col min="354" max="354" width="12.28515625" style="3" customWidth="1"/>
    <col min="355" max="597" width="9.28515625" style="3"/>
    <col min="598" max="599" width="9.28515625" style="3" customWidth="1"/>
    <col min="600" max="600" width="23.7109375" style="3" customWidth="1"/>
    <col min="601" max="601" width="61" style="3" customWidth="1"/>
    <col min="602" max="602" width="29.42578125" style="3" customWidth="1"/>
    <col min="603" max="603" width="2.7109375" style="3" customWidth="1"/>
    <col min="604" max="604" width="9.28515625" style="3"/>
    <col min="605" max="605" width="27.7109375" style="3" customWidth="1"/>
    <col min="606" max="606" width="9.28515625" style="3"/>
    <col min="607" max="607" width="20.42578125" style="3" customWidth="1"/>
    <col min="608" max="608" width="11" style="3" customWidth="1"/>
    <col min="609" max="609" width="13.28515625" style="3" customWidth="1"/>
    <col min="610" max="610" width="12.28515625" style="3" customWidth="1"/>
    <col min="611" max="853" width="9.28515625" style="3"/>
    <col min="854" max="855" width="9.28515625" style="3" customWidth="1"/>
    <col min="856" max="856" width="23.7109375" style="3" customWidth="1"/>
    <col min="857" max="857" width="61" style="3" customWidth="1"/>
    <col min="858" max="858" width="29.42578125" style="3" customWidth="1"/>
    <col min="859" max="859" width="2.7109375" style="3" customWidth="1"/>
    <col min="860" max="860" width="9.28515625" style="3"/>
    <col min="861" max="861" width="27.7109375" style="3" customWidth="1"/>
    <col min="862" max="862" width="9.28515625" style="3"/>
    <col min="863" max="863" width="20.42578125" style="3" customWidth="1"/>
    <col min="864" max="864" width="11" style="3" customWidth="1"/>
    <col min="865" max="865" width="13.28515625" style="3" customWidth="1"/>
    <col min="866" max="866" width="12.28515625" style="3" customWidth="1"/>
    <col min="867" max="1109" width="9.28515625" style="3"/>
    <col min="1110" max="1111" width="9.28515625" style="3" customWidth="1"/>
    <col min="1112" max="1112" width="23.7109375" style="3" customWidth="1"/>
    <col min="1113" max="1113" width="61" style="3" customWidth="1"/>
    <col min="1114" max="1114" width="29.42578125" style="3" customWidth="1"/>
    <col min="1115" max="1115" width="2.7109375" style="3" customWidth="1"/>
    <col min="1116" max="1116" width="9.28515625" style="3"/>
    <col min="1117" max="1117" width="27.7109375" style="3" customWidth="1"/>
    <col min="1118" max="1118" width="9.28515625" style="3"/>
    <col min="1119" max="1119" width="20.42578125" style="3" customWidth="1"/>
    <col min="1120" max="1120" width="11" style="3" customWidth="1"/>
    <col min="1121" max="1121" width="13.28515625" style="3" customWidth="1"/>
    <col min="1122" max="1122" width="12.28515625" style="3" customWidth="1"/>
    <col min="1123" max="1365" width="9.28515625" style="3"/>
    <col min="1366" max="1367" width="9.28515625" style="3" customWidth="1"/>
    <col min="1368" max="1368" width="23.7109375" style="3" customWidth="1"/>
    <col min="1369" max="1369" width="61" style="3" customWidth="1"/>
    <col min="1370" max="1370" width="29.42578125" style="3" customWidth="1"/>
    <col min="1371" max="1371" width="2.7109375" style="3" customWidth="1"/>
    <col min="1372" max="1372" width="9.28515625" style="3"/>
    <col min="1373" max="1373" width="27.7109375" style="3" customWidth="1"/>
    <col min="1374" max="1374" width="9.28515625" style="3"/>
    <col min="1375" max="1375" width="20.42578125" style="3" customWidth="1"/>
    <col min="1376" max="1376" width="11" style="3" customWidth="1"/>
    <col min="1377" max="1377" width="13.28515625" style="3" customWidth="1"/>
    <col min="1378" max="1378" width="12.28515625" style="3" customWidth="1"/>
    <col min="1379" max="1621" width="9.28515625" style="3"/>
    <col min="1622" max="1623" width="9.28515625" style="3" customWidth="1"/>
    <col min="1624" max="1624" width="23.7109375" style="3" customWidth="1"/>
    <col min="1625" max="1625" width="61" style="3" customWidth="1"/>
    <col min="1626" max="1626" width="29.42578125" style="3" customWidth="1"/>
    <col min="1627" max="1627" width="2.7109375" style="3" customWidth="1"/>
    <col min="1628" max="1628" width="9.28515625" style="3"/>
    <col min="1629" max="1629" width="27.7109375" style="3" customWidth="1"/>
    <col min="1630" max="1630" width="9.28515625" style="3"/>
    <col min="1631" max="1631" width="20.42578125" style="3" customWidth="1"/>
    <col min="1632" max="1632" width="11" style="3" customWidth="1"/>
    <col min="1633" max="1633" width="13.28515625" style="3" customWidth="1"/>
    <col min="1634" max="1634" width="12.28515625" style="3" customWidth="1"/>
    <col min="1635" max="1877" width="9.28515625" style="3"/>
    <col min="1878" max="1879" width="9.28515625" style="3" customWidth="1"/>
    <col min="1880" max="1880" width="23.7109375" style="3" customWidth="1"/>
    <col min="1881" max="1881" width="61" style="3" customWidth="1"/>
    <col min="1882" max="1882" width="29.42578125" style="3" customWidth="1"/>
    <col min="1883" max="1883" width="2.7109375" style="3" customWidth="1"/>
    <col min="1884" max="1884" width="9.28515625" style="3"/>
    <col min="1885" max="1885" width="27.7109375" style="3" customWidth="1"/>
    <col min="1886" max="1886" width="9.28515625" style="3"/>
    <col min="1887" max="1887" width="20.42578125" style="3" customWidth="1"/>
    <col min="1888" max="1888" width="11" style="3" customWidth="1"/>
    <col min="1889" max="1889" width="13.28515625" style="3" customWidth="1"/>
    <col min="1890" max="1890" width="12.28515625" style="3" customWidth="1"/>
    <col min="1891" max="2133" width="9.28515625" style="3"/>
    <col min="2134" max="2135" width="9.28515625" style="3" customWidth="1"/>
    <col min="2136" max="2136" width="23.7109375" style="3" customWidth="1"/>
    <col min="2137" max="2137" width="61" style="3" customWidth="1"/>
    <col min="2138" max="2138" width="29.42578125" style="3" customWidth="1"/>
    <col min="2139" max="2139" width="2.7109375" style="3" customWidth="1"/>
    <col min="2140" max="2140" width="9.28515625" style="3"/>
    <col min="2141" max="2141" width="27.7109375" style="3" customWidth="1"/>
    <col min="2142" max="2142" width="9.28515625" style="3"/>
    <col min="2143" max="2143" width="20.42578125" style="3" customWidth="1"/>
    <col min="2144" max="2144" width="11" style="3" customWidth="1"/>
    <col min="2145" max="2145" width="13.28515625" style="3" customWidth="1"/>
    <col min="2146" max="2146" width="12.28515625" style="3" customWidth="1"/>
    <col min="2147" max="2389" width="9.28515625" style="3"/>
    <col min="2390" max="2391" width="9.28515625" style="3" customWidth="1"/>
    <col min="2392" max="2392" width="23.7109375" style="3" customWidth="1"/>
    <col min="2393" max="2393" width="61" style="3" customWidth="1"/>
    <col min="2394" max="2394" width="29.42578125" style="3" customWidth="1"/>
    <col min="2395" max="2395" width="2.7109375" style="3" customWidth="1"/>
    <col min="2396" max="2396" width="9.28515625" style="3"/>
    <col min="2397" max="2397" width="27.7109375" style="3" customWidth="1"/>
    <col min="2398" max="2398" width="9.28515625" style="3"/>
    <col min="2399" max="2399" width="20.42578125" style="3" customWidth="1"/>
    <col min="2400" max="2400" width="11" style="3" customWidth="1"/>
    <col min="2401" max="2401" width="13.28515625" style="3" customWidth="1"/>
    <col min="2402" max="2402" width="12.28515625" style="3" customWidth="1"/>
    <col min="2403" max="2645" width="9.28515625" style="3"/>
    <col min="2646" max="2647" width="9.28515625" style="3" customWidth="1"/>
    <col min="2648" max="2648" width="23.7109375" style="3" customWidth="1"/>
    <col min="2649" max="2649" width="61" style="3" customWidth="1"/>
    <col min="2650" max="2650" width="29.42578125" style="3" customWidth="1"/>
    <col min="2651" max="2651" width="2.7109375" style="3" customWidth="1"/>
    <col min="2652" max="2652" width="9.28515625" style="3"/>
    <col min="2653" max="2653" width="27.7109375" style="3" customWidth="1"/>
    <col min="2654" max="2654" width="9.28515625" style="3"/>
    <col min="2655" max="2655" width="20.42578125" style="3" customWidth="1"/>
    <col min="2656" max="2656" width="11" style="3" customWidth="1"/>
    <col min="2657" max="2657" width="13.28515625" style="3" customWidth="1"/>
    <col min="2658" max="2658" width="12.28515625" style="3" customWidth="1"/>
    <col min="2659" max="2901" width="9.28515625" style="3"/>
    <col min="2902" max="2903" width="9.28515625" style="3" customWidth="1"/>
    <col min="2904" max="2904" width="23.7109375" style="3" customWidth="1"/>
    <col min="2905" max="2905" width="61" style="3" customWidth="1"/>
    <col min="2906" max="2906" width="29.42578125" style="3" customWidth="1"/>
    <col min="2907" max="2907" width="2.7109375" style="3" customWidth="1"/>
    <col min="2908" max="2908" width="9.28515625" style="3"/>
    <col min="2909" max="2909" width="27.7109375" style="3" customWidth="1"/>
    <col min="2910" max="2910" width="9.28515625" style="3"/>
    <col min="2911" max="2911" width="20.42578125" style="3" customWidth="1"/>
    <col min="2912" max="2912" width="11" style="3" customWidth="1"/>
    <col min="2913" max="2913" width="13.28515625" style="3" customWidth="1"/>
    <col min="2914" max="2914" width="12.28515625" style="3" customWidth="1"/>
    <col min="2915" max="3157" width="9.28515625" style="3"/>
    <col min="3158" max="3159" width="9.28515625" style="3" customWidth="1"/>
    <col min="3160" max="3160" width="23.7109375" style="3" customWidth="1"/>
    <col min="3161" max="3161" width="61" style="3" customWidth="1"/>
    <col min="3162" max="3162" width="29.42578125" style="3" customWidth="1"/>
    <col min="3163" max="3163" width="2.7109375" style="3" customWidth="1"/>
    <col min="3164" max="3164" width="9.28515625" style="3"/>
    <col min="3165" max="3165" width="27.7109375" style="3" customWidth="1"/>
    <col min="3166" max="3166" width="9.28515625" style="3"/>
    <col min="3167" max="3167" width="20.42578125" style="3" customWidth="1"/>
    <col min="3168" max="3168" width="11" style="3" customWidth="1"/>
    <col min="3169" max="3169" width="13.28515625" style="3" customWidth="1"/>
    <col min="3170" max="3170" width="12.28515625" style="3" customWidth="1"/>
    <col min="3171" max="3413" width="9.28515625" style="3"/>
    <col min="3414" max="3415" width="9.28515625" style="3" customWidth="1"/>
    <col min="3416" max="3416" width="23.7109375" style="3" customWidth="1"/>
    <col min="3417" max="3417" width="61" style="3" customWidth="1"/>
    <col min="3418" max="3418" width="29.42578125" style="3" customWidth="1"/>
    <col min="3419" max="3419" width="2.7109375" style="3" customWidth="1"/>
    <col min="3420" max="3420" width="9.28515625" style="3"/>
    <col min="3421" max="3421" width="27.7109375" style="3" customWidth="1"/>
    <col min="3422" max="3422" width="9.28515625" style="3"/>
    <col min="3423" max="3423" width="20.42578125" style="3" customWidth="1"/>
    <col min="3424" max="3424" width="11" style="3" customWidth="1"/>
    <col min="3425" max="3425" width="13.28515625" style="3" customWidth="1"/>
    <col min="3426" max="3426" width="12.28515625" style="3" customWidth="1"/>
    <col min="3427" max="3669" width="9.28515625" style="3"/>
    <col min="3670" max="3671" width="9.28515625" style="3" customWidth="1"/>
    <col min="3672" max="3672" width="23.7109375" style="3" customWidth="1"/>
    <col min="3673" max="3673" width="61" style="3" customWidth="1"/>
    <col min="3674" max="3674" width="29.42578125" style="3" customWidth="1"/>
    <col min="3675" max="3675" width="2.7109375" style="3" customWidth="1"/>
    <col min="3676" max="3676" width="9.28515625" style="3"/>
    <col min="3677" max="3677" width="27.7109375" style="3" customWidth="1"/>
    <col min="3678" max="3678" width="9.28515625" style="3"/>
    <col min="3679" max="3679" width="20.42578125" style="3" customWidth="1"/>
    <col min="3680" max="3680" width="11" style="3" customWidth="1"/>
    <col min="3681" max="3681" width="13.28515625" style="3" customWidth="1"/>
    <col min="3682" max="3682" width="12.28515625" style="3" customWidth="1"/>
    <col min="3683" max="3925" width="9.28515625" style="3"/>
    <col min="3926" max="3927" width="9.28515625" style="3" customWidth="1"/>
    <col min="3928" max="3928" width="23.7109375" style="3" customWidth="1"/>
    <col min="3929" max="3929" width="61" style="3" customWidth="1"/>
    <col min="3930" max="3930" width="29.42578125" style="3" customWidth="1"/>
    <col min="3931" max="3931" width="2.7109375" style="3" customWidth="1"/>
    <col min="3932" max="3932" width="9.28515625" style="3"/>
    <col min="3933" max="3933" width="27.7109375" style="3" customWidth="1"/>
    <col min="3934" max="3934" width="9.28515625" style="3"/>
    <col min="3935" max="3935" width="20.42578125" style="3" customWidth="1"/>
    <col min="3936" max="3936" width="11" style="3" customWidth="1"/>
    <col min="3937" max="3937" width="13.28515625" style="3" customWidth="1"/>
    <col min="3938" max="3938" width="12.28515625" style="3" customWidth="1"/>
    <col min="3939" max="4181" width="9.28515625" style="3"/>
    <col min="4182" max="4183" width="9.28515625" style="3" customWidth="1"/>
    <col min="4184" max="4184" width="23.7109375" style="3" customWidth="1"/>
    <col min="4185" max="4185" width="61" style="3" customWidth="1"/>
    <col min="4186" max="4186" width="29.42578125" style="3" customWidth="1"/>
    <col min="4187" max="4187" width="2.7109375" style="3" customWidth="1"/>
    <col min="4188" max="4188" width="9.28515625" style="3"/>
    <col min="4189" max="4189" width="27.7109375" style="3" customWidth="1"/>
    <col min="4190" max="4190" width="9.28515625" style="3"/>
    <col min="4191" max="4191" width="20.42578125" style="3" customWidth="1"/>
    <col min="4192" max="4192" width="11" style="3" customWidth="1"/>
    <col min="4193" max="4193" width="13.28515625" style="3" customWidth="1"/>
    <col min="4194" max="4194" width="12.28515625" style="3" customWidth="1"/>
    <col min="4195" max="4437" width="9.28515625" style="3"/>
    <col min="4438" max="4439" width="9.28515625" style="3" customWidth="1"/>
    <col min="4440" max="4440" width="23.7109375" style="3" customWidth="1"/>
    <col min="4441" max="4441" width="61" style="3" customWidth="1"/>
    <col min="4442" max="4442" width="29.42578125" style="3" customWidth="1"/>
    <col min="4443" max="4443" width="2.7109375" style="3" customWidth="1"/>
    <col min="4444" max="4444" width="9.28515625" style="3"/>
    <col min="4445" max="4445" width="27.7109375" style="3" customWidth="1"/>
    <col min="4446" max="4446" width="9.28515625" style="3"/>
    <col min="4447" max="4447" width="20.42578125" style="3" customWidth="1"/>
    <col min="4448" max="4448" width="11" style="3" customWidth="1"/>
    <col min="4449" max="4449" width="13.28515625" style="3" customWidth="1"/>
    <col min="4450" max="4450" width="12.28515625" style="3" customWidth="1"/>
    <col min="4451" max="4693" width="9.28515625" style="3"/>
    <col min="4694" max="4695" width="9.28515625" style="3" customWidth="1"/>
    <col min="4696" max="4696" width="23.7109375" style="3" customWidth="1"/>
    <col min="4697" max="4697" width="61" style="3" customWidth="1"/>
    <col min="4698" max="4698" width="29.42578125" style="3" customWidth="1"/>
    <col min="4699" max="4699" width="2.7109375" style="3" customWidth="1"/>
    <col min="4700" max="4700" width="9.28515625" style="3"/>
    <col min="4701" max="4701" width="27.7109375" style="3" customWidth="1"/>
    <col min="4702" max="4702" width="9.28515625" style="3"/>
    <col min="4703" max="4703" width="20.42578125" style="3" customWidth="1"/>
    <col min="4704" max="4704" width="11" style="3" customWidth="1"/>
    <col min="4705" max="4705" width="13.28515625" style="3" customWidth="1"/>
    <col min="4706" max="4706" width="12.28515625" style="3" customWidth="1"/>
    <col min="4707" max="4949" width="9.28515625" style="3"/>
    <col min="4950" max="4951" width="9.28515625" style="3" customWidth="1"/>
    <col min="4952" max="4952" width="23.7109375" style="3" customWidth="1"/>
    <col min="4953" max="4953" width="61" style="3" customWidth="1"/>
    <col min="4954" max="4954" width="29.42578125" style="3" customWidth="1"/>
    <col min="4955" max="4955" width="2.7109375" style="3" customWidth="1"/>
    <col min="4956" max="4956" width="9.28515625" style="3"/>
    <col min="4957" max="4957" width="27.7109375" style="3" customWidth="1"/>
    <col min="4958" max="4958" width="9.28515625" style="3"/>
    <col min="4959" max="4959" width="20.42578125" style="3" customWidth="1"/>
    <col min="4960" max="4960" width="11" style="3" customWidth="1"/>
    <col min="4961" max="4961" width="13.28515625" style="3" customWidth="1"/>
    <col min="4962" max="4962" width="12.28515625" style="3" customWidth="1"/>
    <col min="4963" max="5205" width="9.28515625" style="3"/>
    <col min="5206" max="5207" width="9.28515625" style="3" customWidth="1"/>
    <col min="5208" max="5208" width="23.7109375" style="3" customWidth="1"/>
    <col min="5209" max="5209" width="61" style="3" customWidth="1"/>
    <col min="5210" max="5210" width="29.42578125" style="3" customWidth="1"/>
    <col min="5211" max="5211" width="2.7109375" style="3" customWidth="1"/>
    <col min="5212" max="5212" width="9.28515625" style="3"/>
    <col min="5213" max="5213" width="27.7109375" style="3" customWidth="1"/>
    <col min="5214" max="5214" width="9.28515625" style="3"/>
    <col min="5215" max="5215" width="20.42578125" style="3" customWidth="1"/>
    <col min="5216" max="5216" width="11" style="3" customWidth="1"/>
    <col min="5217" max="5217" width="13.28515625" style="3" customWidth="1"/>
    <col min="5218" max="5218" width="12.28515625" style="3" customWidth="1"/>
    <col min="5219" max="5461" width="9.28515625" style="3"/>
    <col min="5462" max="5463" width="9.28515625" style="3" customWidth="1"/>
    <col min="5464" max="5464" width="23.7109375" style="3" customWidth="1"/>
    <col min="5465" max="5465" width="61" style="3" customWidth="1"/>
    <col min="5466" max="5466" width="29.42578125" style="3" customWidth="1"/>
    <col min="5467" max="5467" width="2.7109375" style="3" customWidth="1"/>
    <col min="5468" max="5468" width="9.28515625" style="3"/>
    <col min="5469" max="5469" width="27.7109375" style="3" customWidth="1"/>
    <col min="5470" max="5470" width="9.28515625" style="3"/>
    <col min="5471" max="5471" width="20.42578125" style="3" customWidth="1"/>
    <col min="5472" max="5472" width="11" style="3" customWidth="1"/>
    <col min="5473" max="5473" width="13.28515625" style="3" customWidth="1"/>
    <col min="5474" max="5474" width="12.28515625" style="3" customWidth="1"/>
    <col min="5475" max="5717" width="9.28515625" style="3"/>
    <col min="5718" max="5719" width="9.28515625" style="3" customWidth="1"/>
    <col min="5720" max="5720" width="23.7109375" style="3" customWidth="1"/>
    <col min="5721" max="5721" width="61" style="3" customWidth="1"/>
    <col min="5722" max="5722" width="29.42578125" style="3" customWidth="1"/>
    <col min="5723" max="5723" width="2.7109375" style="3" customWidth="1"/>
    <col min="5724" max="5724" width="9.28515625" style="3"/>
    <col min="5725" max="5725" width="27.7109375" style="3" customWidth="1"/>
    <col min="5726" max="5726" width="9.28515625" style="3"/>
    <col min="5727" max="5727" width="20.42578125" style="3" customWidth="1"/>
    <col min="5728" max="5728" width="11" style="3" customWidth="1"/>
    <col min="5729" max="5729" width="13.28515625" style="3" customWidth="1"/>
    <col min="5730" max="5730" width="12.28515625" style="3" customWidth="1"/>
    <col min="5731" max="5973" width="9.28515625" style="3"/>
    <col min="5974" max="5975" width="9.28515625" style="3" customWidth="1"/>
    <col min="5976" max="5976" width="23.7109375" style="3" customWidth="1"/>
    <col min="5977" max="5977" width="61" style="3" customWidth="1"/>
    <col min="5978" max="5978" width="29.42578125" style="3" customWidth="1"/>
    <col min="5979" max="5979" width="2.7109375" style="3" customWidth="1"/>
    <col min="5980" max="5980" width="9.28515625" style="3"/>
    <col min="5981" max="5981" width="27.7109375" style="3" customWidth="1"/>
    <col min="5982" max="5982" width="9.28515625" style="3"/>
    <col min="5983" max="5983" width="20.42578125" style="3" customWidth="1"/>
    <col min="5984" max="5984" width="11" style="3" customWidth="1"/>
    <col min="5985" max="5985" width="13.28515625" style="3" customWidth="1"/>
    <col min="5986" max="5986" width="12.28515625" style="3" customWidth="1"/>
    <col min="5987" max="6229" width="9.28515625" style="3"/>
    <col min="6230" max="6231" width="9.28515625" style="3" customWidth="1"/>
    <col min="6232" max="6232" width="23.7109375" style="3" customWidth="1"/>
    <col min="6233" max="6233" width="61" style="3" customWidth="1"/>
    <col min="6234" max="6234" width="29.42578125" style="3" customWidth="1"/>
    <col min="6235" max="6235" width="2.7109375" style="3" customWidth="1"/>
    <col min="6236" max="6236" width="9.28515625" style="3"/>
    <col min="6237" max="6237" width="27.7109375" style="3" customWidth="1"/>
    <col min="6238" max="6238" width="9.28515625" style="3"/>
    <col min="6239" max="6239" width="20.42578125" style="3" customWidth="1"/>
    <col min="6240" max="6240" width="11" style="3" customWidth="1"/>
    <col min="6241" max="6241" width="13.28515625" style="3" customWidth="1"/>
    <col min="6242" max="6242" width="12.28515625" style="3" customWidth="1"/>
    <col min="6243" max="6485" width="9.28515625" style="3"/>
    <col min="6486" max="6487" width="9.28515625" style="3" customWidth="1"/>
    <col min="6488" max="6488" width="23.7109375" style="3" customWidth="1"/>
    <col min="6489" max="6489" width="61" style="3" customWidth="1"/>
    <col min="6490" max="6490" width="29.42578125" style="3" customWidth="1"/>
    <col min="6491" max="6491" width="2.7109375" style="3" customWidth="1"/>
    <col min="6492" max="6492" width="9.28515625" style="3"/>
    <col min="6493" max="6493" width="27.7109375" style="3" customWidth="1"/>
    <col min="6494" max="6494" width="9.28515625" style="3"/>
    <col min="6495" max="6495" width="20.42578125" style="3" customWidth="1"/>
    <col min="6496" max="6496" width="11" style="3" customWidth="1"/>
    <col min="6497" max="6497" width="13.28515625" style="3" customWidth="1"/>
    <col min="6498" max="6498" width="12.28515625" style="3" customWidth="1"/>
    <col min="6499" max="6741" width="9.28515625" style="3"/>
    <col min="6742" max="6743" width="9.28515625" style="3" customWidth="1"/>
    <col min="6744" max="6744" width="23.7109375" style="3" customWidth="1"/>
    <col min="6745" max="6745" width="61" style="3" customWidth="1"/>
    <col min="6746" max="6746" width="29.42578125" style="3" customWidth="1"/>
    <col min="6747" max="6747" width="2.7109375" style="3" customWidth="1"/>
    <col min="6748" max="6748" width="9.28515625" style="3"/>
    <col min="6749" max="6749" width="27.7109375" style="3" customWidth="1"/>
    <col min="6750" max="6750" width="9.28515625" style="3"/>
    <col min="6751" max="6751" width="20.42578125" style="3" customWidth="1"/>
    <col min="6752" max="6752" width="11" style="3" customWidth="1"/>
    <col min="6753" max="6753" width="13.28515625" style="3" customWidth="1"/>
    <col min="6754" max="6754" width="12.28515625" style="3" customWidth="1"/>
    <col min="6755" max="6997" width="9.28515625" style="3"/>
    <col min="6998" max="6999" width="9.28515625" style="3" customWidth="1"/>
    <col min="7000" max="7000" width="23.7109375" style="3" customWidth="1"/>
    <col min="7001" max="7001" width="61" style="3" customWidth="1"/>
    <col min="7002" max="7002" width="29.42578125" style="3" customWidth="1"/>
    <col min="7003" max="7003" width="2.7109375" style="3" customWidth="1"/>
    <col min="7004" max="7004" width="9.28515625" style="3"/>
    <col min="7005" max="7005" width="27.7109375" style="3" customWidth="1"/>
    <col min="7006" max="7006" width="9.28515625" style="3"/>
    <col min="7007" max="7007" width="20.42578125" style="3" customWidth="1"/>
    <col min="7008" max="7008" width="11" style="3" customWidth="1"/>
    <col min="7009" max="7009" width="13.28515625" style="3" customWidth="1"/>
    <col min="7010" max="7010" width="12.28515625" style="3" customWidth="1"/>
    <col min="7011" max="7253" width="9.28515625" style="3"/>
    <col min="7254" max="7255" width="9.28515625" style="3" customWidth="1"/>
    <col min="7256" max="7256" width="23.7109375" style="3" customWidth="1"/>
    <col min="7257" max="7257" width="61" style="3" customWidth="1"/>
    <col min="7258" max="7258" width="29.42578125" style="3" customWidth="1"/>
    <col min="7259" max="7259" width="2.7109375" style="3" customWidth="1"/>
    <col min="7260" max="7260" width="9.28515625" style="3"/>
    <col min="7261" max="7261" width="27.7109375" style="3" customWidth="1"/>
    <col min="7262" max="7262" width="9.28515625" style="3"/>
    <col min="7263" max="7263" width="20.42578125" style="3" customWidth="1"/>
    <col min="7264" max="7264" width="11" style="3" customWidth="1"/>
    <col min="7265" max="7265" width="13.28515625" style="3" customWidth="1"/>
    <col min="7266" max="7266" width="12.28515625" style="3" customWidth="1"/>
    <col min="7267" max="7509" width="9.28515625" style="3"/>
    <col min="7510" max="7511" width="9.28515625" style="3" customWidth="1"/>
    <col min="7512" max="7512" width="23.7109375" style="3" customWidth="1"/>
    <col min="7513" max="7513" width="61" style="3" customWidth="1"/>
    <col min="7514" max="7514" width="29.42578125" style="3" customWidth="1"/>
    <col min="7515" max="7515" width="2.7109375" style="3" customWidth="1"/>
    <col min="7516" max="7516" width="9.28515625" style="3"/>
    <col min="7517" max="7517" width="27.7109375" style="3" customWidth="1"/>
    <col min="7518" max="7518" width="9.28515625" style="3"/>
    <col min="7519" max="7519" width="20.42578125" style="3" customWidth="1"/>
    <col min="7520" max="7520" width="11" style="3" customWidth="1"/>
    <col min="7521" max="7521" width="13.28515625" style="3" customWidth="1"/>
    <col min="7522" max="7522" width="12.28515625" style="3" customWidth="1"/>
    <col min="7523" max="7765" width="9.28515625" style="3"/>
    <col min="7766" max="7767" width="9.28515625" style="3" customWidth="1"/>
    <col min="7768" max="7768" width="23.7109375" style="3" customWidth="1"/>
    <col min="7769" max="7769" width="61" style="3" customWidth="1"/>
    <col min="7770" max="7770" width="29.42578125" style="3" customWidth="1"/>
    <col min="7771" max="7771" width="2.7109375" style="3" customWidth="1"/>
    <col min="7772" max="7772" width="9.28515625" style="3"/>
    <col min="7773" max="7773" width="27.7109375" style="3" customWidth="1"/>
    <col min="7774" max="7774" width="9.28515625" style="3"/>
    <col min="7775" max="7775" width="20.42578125" style="3" customWidth="1"/>
    <col min="7776" max="7776" width="11" style="3" customWidth="1"/>
    <col min="7777" max="7777" width="13.28515625" style="3" customWidth="1"/>
    <col min="7778" max="7778" width="12.28515625" style="3" customWidth="1"/>
    <col min="7779" max="8021" width="9.28515625" style="3"/>
    <col min="8022" max="8023" width="9.28515625" style="3" customWidth="1"/>
    <col min="8024" max="8024" width="23.7109375" style="3" customWidth="1"/>
    <col min="8025" max="8025" width="61" style="3" customWidth="1"/>
    <col min="8026" max="8026" width="29.42578125" style="3" customWidth="1"/>
    <col min="8027" max="8027" width="2.7109375" style="3" customWidth="1"/>
    <col min="8028" max="8028" width="9.28515625" style="3"/>
    <col min="8029" max="8029" width="27.7109375" style="3" customWidth="1"/>
    <col min="8030" max="8030" width="9.28515625" style="3"/>
    <col min="8031" max="8031" width="20.42578125" style="3" customWidth="1"/>
    <col min="8032" max="8032" width="11" style="3" customWidth="1"/>
    <col min="8033" max="8033" width="13.28515625" style="3" customWidth="1"/>
    <col min="8034" max="8034" width="12.28515625" style="3" customWidth="1"/>
    <col min="8035" max="8277" width="9.28515625" style="3"/>
    <col min="8278" max="8279" width="9.28515625" style="3" customWidth="1"/>
    <col min="8280" max="8280" width="23.7109375" style="3" customWidth="1"/>
    <col min="8281" max="8281" width="61" style="3" customWidth="1"/>
    <col min="8282" max="8282" width="29.42578125" style="3" customWidth="1"/>
    <col min="8283" max="8283" width="2.7109375" style="3" customWidth="1"/>
    <col min="8284" max="8284" width="9.28515625" style="3"/>
    <col min="8285" max="8285" width="27.7109375" style="3" customWidth="1"/>
    <col min="8286" max="8286" width="9.28515625" style="3"/>
    <col min="8287" max="8287" width="20.42578125" style="3" customWidth="1"/>
    <col min="8288" max="8288" width="11" style="3" customWidth="1"/>
    <col min="8289" max="8289" width="13.28515625" style="3" customWidth="1"/>
    <col min="8290" max="8290" width="12.28515625" style="3" customWidth="1"/>
    <col min="8291" max="8533" width="9.28515625" style="3"/>
    <col min="8534" max="8535" width="9.28515625" style="3" customWidth="1"/>
    <col min="8536" max="8536" width="23.7109375" style="3" customWidth="1"/>
    <col min="8537" max="8537" width="61" style="3" customWidth="1"/>
    <col min="8538" max="8538" width="29.42578125" style="3" customWidth="1"/>
    <col min="8539" max="8539" width="2.7109375" style="3" customWidth="1"/>
    <col min="8540" max="8540" width="9.28515625" style="3"/>
    <col min="8541" max="8541" width="27.7109375" style="3" customWidth="1"/>
    <col min="8542" max="8542" width="9.28515625" style="3"/>
    <col min="8543" max="8543" width="20.42578125" style="3" customWidth="1"/>
    <col min="8544" max="8544" width="11" style="3" customWidth="1"/>
    <col min="8545" max="8545" width="13.28515625" style="3" customWidth="1"/>
    <col min="8546" max="8546" width="12.28515625" style="3" customWidth="1"/>
    <col min="8547" max="8789" width="9.28515625" style="3"/>
    <col min="8790" max="8791" width="9.28515625" style="3" customWidth="1"/>
    <col min="8792" max="8792" width="23.7109375" style="3" customWidth="1"/>
    <col min="8793" max="8793" width="61" style="3" customWidth="1"/>
    <col min="8794" max="8794" width="29.42578125" style="3" customWidth="1"/>
    <col min="8795" max="8795" width="2.7109375" style="3" customWidth="1"/>
    <col min="8796" max="8796" width="9.28515625" style="3"/>
    <col min="8797" max="8797" width="27.7109375" style="3" customWidth="1"/>
    <col min="8798" max="8798" width="9.28515625" style="3"/>
    <col min="8799" max="8799" width="20.42578125" style="3" customWidth="1"/>
    <col min="8800" max="8800" width="11" style="3" customWidth="1"/>
    <col min="8801" max="8801" width="13.28515625" style="3" customWidth="1"/>
    <col min="8802" max="8802" width="12.28515625" style="3" customWidth="1"/>
    <col min="8803" max="9045" width="9.28515625" style="3"/>
    <col min="9046" max="9047" width="9.28515625" style="3" customWidth="1"/>
    <col min="9048" max="9048" width="23.7109375" style="3" customWidth="1"/>
    <col min="9049" max="9049" width="61" style="3" customWidth="1"/>
    <col min="9050" max="9050" width="29.42578125" style="3" customWidth="1"/>
    <col min="9051" max="9051" width="2.7109375" style="3" customWidth="1"/>
    <col min="9052" max="9052" width="9.28515625" style="3"/>
    <col min="9053" max="9053" width="27.7109375" style="3" customWidth="1"/>
    <col min="9054" max="9054" width="9.28515625" style="3"/>
    <col min="9055" max="9055" width="20.42578125" style="3" customWidth="1"/>
    <col min="9056" max="9056" width="11" style="3" customWidth="1"/>
    <col min="9057" max="9057" width="13.28515625" style="3" customWidth="1"/>
    <col min="9058" max="9058" width="12.28515625" style="3" customWidth="1"/>
    <col min="9059" max="9301" width="9.28515625" style="3"/>
    <col min="9302" max="9303" width="9.28515625" style="3" customWidth="1"/>
    <col min="9304" max="9304" width="23.7109375" style="3" customWidth="1"/>
    <col min="9305" max="9305" width="61" style="3" customWidth="1"/>
    <col min="9306" max="9306" width="29.42578125" style="3" customWidth="1"/>
    <col min="9307" max="9307" width="2.7109375" style="3" customWidth="1"/>
    <col min="9308" max="9308" width="9.28515625" style="3"/>
    <col min="9309" max="9309" width="27.7109375" style="3" customWidth="1"/>
    <col min="9310" max="9310" width="9.28515625" style="3"/>
    <col min="9311" max="9311" width="20.42578125" style="3" customWidth="1"/>
    <col min="9312" max="9312" width="11" style="3" customWidth="1"/>
    <col min="9313" max="9313" width="13.28515625" style="3" customWidth="1"/>
    <col min="9314" max="9314" width="12.28515625" style="3" customWidth="1"/>
    <col min="9315" max="9557" width="9.28515625" style="3"/>
    <col min="9558" max="9559" width="9.28515625" style="3" customWidth="1"/>
    <col min="9560" max="9560" width="23.7109375" style="3" customWidth="1"/>
    <col min="9561" max="9561" width="61" style="3" customWidth="1"/>
    <col min="9562" max="9562" width="29.42578125" style="3" customWidth="1"/>
    <col min="9563" max="9563" width="2.7109375" style="3" customWidth="1"/>
    <col min="9564" max="9564" width="9.28515625" style="3"/>
    <col min="9565" max="9565" width="27.7109375" style="3" customWidth="1"/>
    <col min="9566" max="9566" width="9.28515625" style="3"/>
    <col min="9567" max="9567" width="20.42578125" style="3" customWidth="1"/>
    <col min="9568" max="9568" width="11" style="3" customWidth="1"/>
    <col min="9569" max="9569" width="13.28515625" style="3" customWidth="1"/>
    <col min="9570" max="9570" width="12.28515625" style="3" customWidth="1"/>
    <col min="9571" max="9813" width="9.28515625" style="3"/>
    <col min="9814" max="9815" width="9.28515625" style="3" customWidth="1"/>
    <col min="9816" max="9816" width="23.7109375" style="3" customWidth="1"/>
    <col min="9817" max="9817" width="61" style="3" customWidth="1"/>
    <col min="9818" max="9818" width="29.42578125" style="3" customWidth="1"/>
    <col min="9819" max="9819" width="2.7109375" style="3" customWidth="1"/>
    <col min="9820" max="9820" width="9.28515625" style="3"/>
    <col min="9821" max="9821" width="27.7109375" style="3" customWidth="1"/>
    <col min="9822" max="9822" width="9.28515625" style="3"/>
    <col min="9823" max="9823" width="20.42578125" style="3" customWidth="1"/>
    <col min="9824" max="9824" width="11" style="3" customWidth="1"/>
    <col min="9825" max="9825" width="13.28515625" style="3" customWidth="1"/>
    <col min="9826" max="9826" width="12.28515625" style="3" customWidth="1"/>
    <col min="9827" max="10069" width="9.28515625" style="3"/>
    <col min="10070" max="10071" width="9.28515625" style="3" customWidth="1"/>
    <col min="10072" max="10072" width="23.7109375" style="3" customWidth="1"/>
    <col min="10073" max="10073" width="61" style="3" customWidth="1"/>
    <col min="10074" max="10074" width="29.42578125" style="3" customWidth="1"/>
    <col min="10075" max="10075" width="2.7109375" style="3" customWidth="1"/>
    <col min="10076" max="10076" width="9.28515625" style="3"/>
    <col min="10077" max="10077" width="27.7109375" style="3" customWidth="1"/>
    <col min="10078" max="10078" width="9.28515625" style="3"/>
    <col min="10079" max="10079" width="20.42578125" style="3" customWidth="1"/>
    <col min="10080" max="10080" width="11" style="3" customWidth="1"/>
    <col min="10081" max="10081" width="13.28515625" style="3" customWidth="1"/>
    <col min="10082" max="10082" width="12.28515625" style="3" customWidth="1"/>
    <col min="10083" max="10325" width="9.28515625" style="3"/>
    <col min="10326" max="10327" width="9.28515625" style="3" customWidth="1"/>
    <col min="10328" max="10328" width="23.7109375" style="3" customWidth="1"/>
    <col min="10329" max="10329" width="61" style="3" customWidth="1"/>
    <col min="10330" max="10330" width="29.42578125" style="3" customWidth="1"/>
    <col min="10331" max="10331" width="2.7109375" style="3" customWidth="1"/>
    <col min="10332" max="10332" width="9.28515625" style="3"/>
    <col min="10333" max="10333" width="27.7109375" style="3" customWidth="1"/>
    <col min="10334" max="10334" width="9.28515625" style="3"/>
    <col min="10335" max="10335" width="20.42578125" style="3" customWidth="1"/>
    <col min="10336" max="10336" width="11" style="3" customWidth="1"/>
    <col min="10337" max="10337" width="13.28515625" style="3" customWidth="1"/>
    <col min="10338" max="10338" width="12.28515625" style="3" customWidth="1"/>
    <col min="10339" max="10581" width="9.28515625" style="3"/>
    <col min="10582" max="10583" width="9.28515625" style="3" customWidth="1"/>
    <col min="10584" max="10584" width="23.7109375" style="3" customWidth="1"/>
    <col min="10585" max="10585" width="61" style="3" customWidth="1"/>
    <col min="10586" max="10586" width="29.42578125" style="3" customWidth="1"/>
    <col min="10587" max="10587" width="2.7109375" style="3" customWidth="1"/>
    <col min="10588" max="10588" width="9.28515625" style="3"/>
    <col min="10589" max="10589" width="27.7109375" style="3" customWidth="1"/>
    <col min="10590" max="10590" width="9.28515625" style="3"/>
    <col min="10591" max="10591" width="20.42578125" style="3" customWidth="1"/>
    <col min="10592" max="10592" width="11" style="3" customWidth="1"/>
    <col min="10593" max="10593" width="13.28515625" style="3" customWidth="1"/>
    <col min="10594" max="10594" width="12.28515625" style="3" customWidth="1"/>
    <col min="10595" max="10837" width="9.28515625" style="3"/>
    <col min="10838" max="10839" width="9.28515625" style="3" customWidth="1"/>
    <col min="10840" max="10840" width="23.7109375" style="3" customWidth="1"/>
    <col min="10841" max="10841" width="61" style="3" customWidth="1"/>
    <col min="10842" max="10842" width="29.42578125" style="3" customWidth="1"/>
    <col min="10843" max="10843" width="2.7109375" style="3" customWidth="1"/>
    <col min="10844" max="10844" width="9.28515625" style="3"/>
    <col min="10845" max="10845" width="27.7109375" style="3" customWidth="1"/>
    <col min="10846" max="10846" width="9.28515625" style="3"/>
    <col min="10847" max="10847" width="20.42578125" style="3" customWidth="1"/>
    <col min="10848" max="10848" width="11" style="3" customWidth="1"/>
    <col min="10849" max="10849" width="13.28515625" style="3" customWidth="1"/>
    <col min="10850" max="10850" width="12.28515625" style="3" customWidth="1"/>
    <col min="10851" max="11093" width="9.28515625" style="3"/>
    <col min="11094" max="11095" width="9.28515625" style="3" customWidth="1"/>
    <col min="11096" max="11096" width="23.7109375" style="3" customWidth="1"/>
    <col min="11097" max="11097" width="61" style="3" customWidth="1"/>
    <col min="11098" max="11098" width="29.42578125" style="3" customWidth="1"/>
    <col min="11099" max="11099" width="2.7109375" style="3" customWidth="1"/>
    <col min="11100" max="11100" width="9.28515625" style="3"/>
    <col min="11101" max="11101" width="27.7109375" style="3" customWidth="1"/>
    <col min="11102" max="11102" width="9.28515625" style="3"/>
    <col min="11103" max="11103" width="20.42578125" style="3" customWidth="1"/>
    <col min="11104" max="11104" width="11" style="3" customWidth="1"/>
    <col min="11105" max="11105" width="13.28515625" style="3" customWidth="1"/>
    <col min="11106" max="11106" width="12.28515625" style="3" customWidth="1"/>
    <col min="11107" max="11349" width="9.28515625" style="3"/>
    <col min="11350" max="11351" width="9.28515625" style="3" customWidth="1"/>
    <col min="11352" max="11352" width="23.7109375" style="3" customWidth="1"/>
    <col min="11353" max="11353" width="61" style="3" customWidth="1"/>
    <col min="11354" max="11354" width="29.42578125" style="3" customWidth="1"/>
    <col min="11355" max="11355" width="2.7109375" style="3" customWidth="1"/>
    <col min="11356" max="11356" width="9.28515625" style="3"/>
    <col min="11357" max="11357" width="27.7109375" style="3" customWidth="1"/>
    <col min="11358" max="11358" width="9.28515625" style="3"/>
    <col min="11359" max="11359" width="20.42578125" style="3" customWidth="1"/>
    <col min="11360" max="11360" width="11" style="3" customWidth="1"/>
    <col min="11361" max="11361" width="13.28515625" style="3" customWidth="1"/>
    <col min="11362" max="11362" width="12.28515625" style="3" customWidth="1"/>
    <col min="11363" max="11605" width="9.28515625" style="3"/>
    <col min="11606" max="11607" width="9.28515625" style="3" customWidth="1"/>
    <col min="11608" max="11608" width="23.7109375" style="3" customWidth="1"/>
    <col min="11609" max="11609" width="61" style="3" customWidth="1"/>
    <col min="11610" max="11610" width="29.42578125" style="3" customWidth="1"/>
    <col min="11611" max="11611" width="2.7109375" style="3" customWidth="1"/>
    <col min="11612" max="11612" width="9.28515625" style="3"/>
    <col min="11613" max="11613" width="27.7109375" style="3" customWidth="1"/>
    <col min="11614" max="11614" width="9.28515625" style="3"/>
    <col min="11615" max="11615" width="20.42578125" style="3" customWidth="1"/>
    <col min="11616" max="11616" width="11" style="3" customWidth="1"/>
    <col min="11617" max="11617" width="13.28515625" style="3" customWidth="1"/>
    <col min="11618" max="11618" width="12.28515625" style="3" customWidth="1"/>
    <col min="11619" max="11861" width="9.28515625" style="3"/>
    <col min="11862" max="11863" width="9.28515625" style="3" customWidth="1"/>
    <col min="11864" max="11864" width="23.7109375" style="3" customWidth="1"/>
    <col min="11865" max="11865" width="61" style="3" customWidth="1"/>
    <col min="11866" max="11866" width="29.42578125" style="3" customWidth="1"/>
    <col min="11867" max="11867" width="2.7109375" style="3" customWidth="1"/>
    <col min="11868" max="11868" width="9.28515625" style="3"/>
    <col min="11869" max="11869" width="27.7109375" style="3" customWidth="1"/>
    <col min="11870" max="11870" width="9.28515625" style="3"/>
    <col min="11871" max="11871" width="20.42578125" style="3" customWidth="1"/>
    <col min="11872" max="11872" width="11" style="3" customWidth="1"/>
    <col min="11873" max="11873" width="13.28515625" style="3" customWidth="1"/>
    <col min="11874" max="11874" width="12.28515625" style="3" customWidth="1"/>
    <col min="11875" max="12117" width="9.28515625" style="3"/>
    <col min="12118" max="12119" width="9.28515625" style="3" customWidth="1"/>
    <col min="12120" max="12120" width="23.7109375" style="3" customWidth="1"/>
    <col min="12121" max="12121" width="61" style="3" customWidth="1"/>
    <col min="12122" max="12122" width="29.42578125" style="3" customWidth="1"/>
    <col min="12123" max="12123" width="2.7109375" style="3" customWidth="1"/>
    <col min="12124" max="12124" width="9.28515625" style="3"/>
    <col min="12125" max="12125" width="27.7109375" style="3" customWidth="1"/>
    <col min="12126" max="12126" width="9.28515625" style="3"/>
    <col min="12127" max="12127" width="20.42578125" style="3" customWidth="1"/>
    <col min="12128" max="12128" width="11" style="3" customWidth="1"/>
    <col min="12129" max="12129" width="13.28515625" style="3" customWidth="1"/>
    <col min="12130" max="12130" width="12.28515625" style="3" customWidth="1"/>
    <col min="12131" max="12373" width="9.28515625" style="3"/>
    <col min="12374" max="12375" width="9.28515625" style="3" customWidth="1"/>
    <col min="12376" max="12376" width="23.7109375" style="3" customWidth="1"/>
    <col min="12377" max="12377" width="61" style="3" customWidth="1"/>
    <col min="12378" max="12378" width="29.42578125" style="3" customWidth="1"/>
    <col min="12379" max="12379" width="2.7109375" style="3" customWidth="1"/>
    <col min="12380" max="12380" width="9.28515625" style="3"/>
    <col min="12381" max="12381" width="27.7109375" style="3" customWidth="1"/>
    <col min="12382" max="12382" width="9.28515625" style="3"/>
    <col min="12383" max="12383" width="20.42578125" style="3" customWidth="1"/>
    <col min="12384" max="12384" width="11" style="3" customWidth="1"/>
    <col min="12385" max="12385" width="13.28515625" style="3" customWidth="1"/>
    <col min="12386" max="12386" width="12.28515625" style="3" customWidth="1"/>
    <col min="12387" max="12629" width="9.28515625" style="3"/>
    <col min="12630" max="12631" width="9.28515625" style="3" customWidth="1"/>
    <col min="12632" max="12632" width="23.7109375" style="3" customWidth="1"/>
    <col min="12633" max="12633" width="61" style="3" customWidth="1"/>
    <col min="12634" max="12634" width="29.42578125" style="3" customWidth="1"/>
    <col min="12635" max="12635" width="2.7109375" style="3" customWidth="1"/>
    <col min="12636" max="12636" width="9.28515625" style="3"/>
    <col min="12637" max="12637" width="27.7109375" style="3" customWidth="1"/>
    <col min="12638" max="12638" width="9.28515625" style="3"/>
    <col min="12639" max="12639" width="20.42578125" style="3" customWidth="1"/>
    <col min="12640" max="12640" width="11" style="3" customWidth="1"/>
    <col min="12641" max="12641" width="13.28515625" style="3" customWidth="1"/>
    <col min="12642" max="12642" width="12.28515625" style="3" customWidth="1"/>
    <col min="12643" max="12885" width="9.28515625" style="3"/>
    <col min="12886" max="12887" width="9.28515625" style="3" customWidth="1"/>
    <col min="12888" max="12888" width="23.7109375" style="3" customWidth="1"/>
    <col min="12889" max="12889" width="61" style="3" customWidth="1"/>
    <col min="12890" max="12890" width="29.42578125" style="3" customWidth="1"/>
    <col min="12891" max="12891" width="2.7109375" style="3" customWidth="1"/>
    <col min="12892" max="12892" width="9.28515625" style="3"/>
    <col min="12893" max="12893" width="27.7109375" style="3" customWidth="1"/>
    <col min="12894" max="12894" width="9.28515625" style="3"/>
    <col min="12895" max="12895" width="20.42578125" style="3" customWidth="1"/>
    <col min="12896" max="12896" width="11" style="3" customWidth="1"/>
    <col min="12897" max="12897" width="13.28515625" style="3" customWidth="1"/>
    <col min="12898" max="12898" width="12.28515625" style="3" customWidth="1"/>
    <col min="12899" max="13141" width="9.28515625" style="3"/>
    <col min="13142" max="13143" width="9.28515625" style="3" customWidth="1"/>
    <col min="13144" max="13144" width="23.7109375" style="3" customWidth="1"/>
    <col min="13145" max="13145" width="61" style="3" customWidth="1"/>
    <col min="13146" max="13146" width="29.42578125" style="3" customWidth="1"/>
    <col min="13147" max="13147" width="2.7109375" style="3" customWidth="1"/>
    <col min="13148" max="13148" width="9.28515625" style="3"/>
    <col min="13149" max="13149" width="27.7109375" style="3" customWidth="1"/>
    <col min="13150" max="13150" width="9.28515625" style="3"/>
    <col min="13151" max="13151" width="20.42578125" style="3" customWidth="1"/>
    <col min="13152" max="13152" width="11" style="3" customWidth="1"/>
    <col min="13153" max="13153" width="13.28515625" style="3" customWidth="1"/>
    <col min="13154" max="13154" width="12.28515625" style="3" customWidth="1"/>
    <col min="13155" max="13397" width="9.28515625" style="3"/>
    <col min="13398" max="13399" width="9.28515625" style="3" customWidth="1"/>
    <col min="13400" max="13400" width="23.7109375" style="3" customWidth="1"/>
    <col min="13401" max="13401" width="61" style="3" customWidth="1"/>
    <col min="13402" max="13402" width="29.42578125" style="3" customWidth="1"/>
    <col min="13403" max="13403" width="2.7109375" style="3" customWidth="1"/>
    <col min="13404" max="13404" width="9.28515625" style="3"/>
    <col min="13405" max="13405" width="27.7109375" style="3" customWidth="1"/>
    <col min="13406" max="13406" width="9.28515625" style="3"/>
    <col min="13407" max="13407" width="20.42578125" style="3" customWidth="1"/>
    <col min="13408" max="13408" width="11" style="3" customWidth="1"/>
    <col min="13409" max="13409" width="13.28515625" style="3" customWidth="1"/>
    <col min="13410" max="13410" width="12.28515625" style="3" customWidth="1"/>
    <col min="13411" max="13653" width="9.28515625" style="3"/>
    <col min="13654" max="13655" width="9.28515625" style="3" customWidth="1"/>
    <col min="13656" max="13656" width="23.7109375" style="3" customWidth="1"/>
    <col min="13657" max="13657" width="61" style="3" customWidth="1"/>
    <col min="13658" max="13658" width="29.42578125" style="3" customWidth="1"/>
    <col min="13659" max="13659" width="2.7109375" style="3" customWidth="1"/>
    <col min="13660" max="13660" width="9.28515625" style="3"/>
    <col min="13661" max="13661" width="27.7109375" style="3" customWidth="1"/>
    <col min="13662" max="13662" width="9.28515625" style="3"/>
    <col min="13663" max="13663" width="20.42578125" style="3" customWidth="1"/>
    <col min="13664" max="13664" width="11" style="3" customWidth="1"/>
    <col min="13665" max="13665" width="13.28515625" style="3" customWidth="1"/>
    <col min="13666" max="13666" width="12.28515625" style="3" customWidth="1"/>
    <col min="13667" max="13909" width="9.28515625" style="3"/>
    <col min="13910" max="13911" width="9.28515625" style="3" customWidth="1"/>
    <col min="13912" max="13912" width="23.7109375" style="3" customWidth="1"/>
    <col min="13913" max="13913" width="61" style="3" customWidth="1"/>
    <col min="13914" max="13914" width="29.42578125" style="3" customWidth="1"/>
    <col min="13915" max="13915" width="2.7109375" style="3" customWidth="1"/>
    <col min="13916" max="13916" width="9.28515625" style="3"/>
    <col min="13917" max="13917" width="27.7109375" style="3" customWidth="1"/>
    <col min="13918" max="13918" width="9.28515625" style="3"/>
    <col min="13919" max="13919" width="20.42578125" style="3" customWidth="1"/>
    <col min="13920" max="13920" width="11" style="3" customWidth="1"/>
    <col min="13921" max="13921" width="13.28515625" style="3" customWidth="1"/>
    <col min="13922" max="13922" width="12.28515625" style="3" customWidth="1"/>
    <col min="13923" max="14165" width="9.28515625" style="3"/>
    <col min="14166" max="14167" width="9.28515625" style="3" customWidth="1"/>
    <col min="14168" max="14168" width="23.7109375" style="3" customWidth="1"/>
    <col min="14169" max="14169" width="61" style="3" customWidth="1"/>
    <col min="14170" max="14170" width="29.42578125" style="3" customWidth="1"/>
    <col min="14171" max="14171" width="2.7109375" style="3" customWidth="1"/>
    <col min="14172" max="14172" width="9.28515625" style="3"/>
    <col min="14173" max="14173" width="27.7109375" style="3" customWidth="1"/>
    <col min="14174" max="14174" width="9.28515625" style="3"/>
    <col min="14175" max="14175" width="20.42578125" style="3" customWidth="1"/>
    <col min="14176" max="14176" width="11" style="3" customWidth="1"/>
    <col min="14177" max="14177" width="13.28515625" style="3" customWidth="1"/>
    <col min="14178" max="14178" width="12.28515625" style="3" customWidth="1"/>
    <col min="14179" max="14421" width="9.28515625" style="3"/>
    <col min="14422" max="14423" width="9.28515625" style="3" customWidth="1"/>
    <col min="14424" max="14424" width="23.7109375" style="3" customWidth="1"/>
    <col min="14425" max="14425" width="61" style="3" customWidth="1"/>
    <col min="14426" max="14426" width="29.42578125" style="3" customWidth="1"/>
    <col min="14427" max="14427" width="2.7109375" style="3" customWidth="1"/>
    <col min="14428" max="14428" width="9.28515625" style="3"/>
    <col min="14429" max="14429" width="27.7109375" style="3" customWidth="1"/>
    <col min="14430" max="14430" width="9.28515625" style="3"/>
    <col min="14431" max="14431" width="20.42578125" style="3" customWidth="1"/>
    <col min="14432" max="14432" width="11" style="3" customWidth="1"/>
    <col min="14433" max="14433" width="13.28515625" style="3" customWidth="1"/>
    <col min="14434" max="14434" width="12.28515625" style="3" customWidth="1"/>
    <col min="14435" max="14677" width="9.28515625" style="3"/>
    <col min="14678" max="14679" width="9.28515625" style="3" customWidth="1"/>
    <col min="14680" max="14680" width="23.7109375" style="3" customWidth="1"/>
    <col min="14681" max="14681" width="61" style="3" customWidth="1"/>
    <col min="14682" max="14682" width="29.42578125" style="3" customWidth="1"/>
    <col min="14683" max="14683" width="2.7109375" style="3" customWidth="1"/>
    <col min="14684" max="14684" width="9.28515625" style="3"/>
    <col min="14685" max="14685" width="27.7109375" style="3" customWidth="1"/>
    <col min="14686" max="14686" width="9.28515625" style="3"/>
    <col min="14687" max="14687" width="20.42578125" style="3" customWidth="1"/>
    <col min="14688" max="14688" width="11" style="3" customWidth="1"/>
    <col min="14689" max="14689" width="13.28515625" style="3" customWidth="1"/>
    <col min="14690" max="14690" width="12.28515625" style="3" customWidth="1"/>
    <col min="14691" max="14933" width="9.28515625" style="3"/>
    <col min="14934" max="14935" width="9.28515625" style="3" customWidth="1"/>
    <col min="14936" max="14936" width="23.7109375" style="3" customWidth="1"/>
    <col min="14937" max="14937" width="61" style="3" customWidth="1"/>
    <col min="14938" max="14938" width="29.42578125" style="3" customWidth="1"/>
    <col min="14939" max="14939" width="2.7109375" style="3" customWidth="1"/>
    <col min="14940" max="14940" width="9.28515625" style="3"/>
    <col min="14941" max="14941" width="27.7109375" style="3" customWidth="1"/>
    <col min="14942" max="14942" width="9.28515625" style="3"/>
    <col min="14943" max="14943" width="20.42578125" style="3" customWidth="1"/>
    <col min="14944" max="14944" width="11" style="3" customWidth="1"/>
    <col min="14945" max="14945" width="13.28515625" style="3" customWidth="1"/>
    <col min="14946" max="14946" width="12.28515625" style="3" customWidth="1"/>
    <col min="14947" max="15189" width="9.28515625" style="3"/>
    <col min="15190" max="15191" width="9.28515625" style="3" customWidth="1"/>
    <col min="15192" max="15192" width="23.7109375" style="3" customWidth="1"/>
    <col min="15193" max="15193" width="61" style="3" customWidth="1"/>
    <col min="15194" max="15194" width="29.42578125" style="3" customWidth="1"/>
    <col min="15195" max="15195" width="2.7109375" style="3" customWidth="1"/>
    <col min="15196" max="15196" width="9.28515625" style="3"/>
    <col min="15197" max="15197" width="27.7109375" style="3" customWidth="1"/>
    <col min="15198" max="15198" width="9.28515625" style="3"/>
    <col min="15199" max="15199" width="20.42578125" style="3" customWidth="1"/>
    <col min="15200" max="15200" width="11" style="3" customWidth="1"/>
    <col min="15201" max="15201" width="13.28515625" style="3" customWidth="1"/>
    <col min="15202" max="15202" width="12.28515625" style="3" customWidth="1"/>
    <col min="15203" max="15445" width="9.28515625" style="3"/>
    <col min="15446" max="15447" width="9.28515625" style="3" customWidth="1"/>
    <col min="15448" max="15448" width="23.7109375" style="3" customWidth="1"/>
    <col min="15449" max="15449" width="61" style="3" customWidth="1"/>
    <col min="15450" max="15450" width="29.42578125" style="3" customWidth="1"/>
    <col min="15451" max="15451" width="2.7109375" style="3" customWidth="1"/>
    <col min="15452" max="15452" width="9.28515625" style="3"/>
    <col min="15453" max="15453" width="27.7109375" style="3" customWidth="1"/>
    <col min="15454" max="15454" width="9.28515625" style="3"/>
    <col min="15455" max="15455" width="20.42578125" style="3" customWidth="1"/>
    <col min="15456" max="15456" width="11" style="3" customWidth="1"/>
    <col min="15457" max="15457" width="13.28515625" style="3" customWidth="1"/>
    <col min="15458" max="15458" width="12.28515625" style="3" customWidth="1"/>
    <col min="15459" max="15701" width="9.28515625" style="3"/>
    <col min="15702" max="15703" width="9.28515625" style="3" customWidth="1"/>
    <col min="15704" max="15704" width="23.7109375" style="3" customWidth="1"/>
    <col min="15705" max="15705" width="61" style="3" customWidth="1"/>
    <col min="15706" max="15706" width="29.42578125" style="3" customWidth="1"/>
    <col min="15707" max="15707" width="2.7109375" style="3" customWidth="1"/>
    <col min="15708" max="15708" width="9.28515625" style="3"/>
    <col min="15709" max="15709" width="27.7109375" style="3" customWidth="1"/>
    <col min="15710" max="15710" width="9.28515625" style="3"/>
    <col min="15711" max="15711" width="20.42578125" style="3" customWidth="1"/>
    <col min="15712" max="15712" width="11" style="3" customWidth="1"/>
    <col min="15713" max="15713" width="13.28515625" style="3" customWidth="1"/>
    <col min="15714" max="15714" width="12.28515625" style="3" customWidth="1"/>
    <col min="15715" max="15957" width="9.28515625" style="3"/>
    <col min="15958" max="15959" width="9.28515625" style="3" customWidth="1"/>
    <col min="15960" max="15960" width="23.7109375" style="3" customWidth="1"/>
    <col min="15961" max="15961" width="61" style="3" customWidth="1"/>
    <col min="15962" max="15962" width="29.42578125" style="3" customWidth="1"/>
    <col min="15963" max="15963" width="2.7109375" style="3" customWidth="1"/>
    <col min="15964" max="15964" width="9.28515625" style="3"/>
    <col min="15965" max="15965" width="27.7109375" style="3" customWidth="1"/>
    <col min="15966" max="15966" width="9.28515625" style="3"/>
    <col min="15967" max="15967" width="20.42578125" style="3" customWidth="1"/>
    <col min="15968" max="15968" width="11" style="3" customWidth="1"/>
    <col min="15969" max="15969" width="13.28515625" style="3" customWidth="1"/>
    <col min="15970" max="15970" width="12.28515625" style="3" customWidth="1"/>
    <col min="15971" max="16384" width="9.28515625" style="3"/>
  </cols>
  <sheetData>
    <row r="1" spans="1:4" s="2" customFormat="1" ht="23.25" customHeight="1" x14ac:dyDescent="0.25">
      <c r="A1" s="105" t="s">
        <v>0</v>
      </c>
      <c r="B1" s="106"/>
      <c r="C1" s="106"/>
      <c r="D1" s="107"/>
    </row>
    <row r="2" spans="1:4" s="2" customFormat="1" ht="23.25" customHeight="1" thickBot="1" x14ac:dyDescent="0.3">
      <c r="A2" s="108" t="s">
        <v>55</v>
      </c>
      <c r="B2" s="109"/>
      <c r="C2" s="109"/>
      <c r="D2" s="110"/>
    </row>
    <row r="3" spans="1:4" ht="28.15" customHeight="1" thickBot="1" x14ac:dyDescent="0.3">
      <c r="A3" s="111" t="s">
        <v>30</v>
      </c>
      <c r="B3" s="112"/>
      <c r="C3" s="112"/>
      <c r="D3" s="113"/>
    </row>
    <row r="4" spans="1:4" s="4" customFormat="1" ht="38.450000000000003" customHeight="1" thickBot="1" x14ac:dyDescent="0.35">
      <c r="A4" s="114" t="s">
        <v>54</v>
      </c>
      <c r="B4" s="115"/>
      <c r="C4" s="115" t="s">
        <v>54</v>
      </c>
      <c r="D4" s="116"/>
    </row>
    <row r="5" spans="1:4" ht="16.5" customHeight="1" thickBot="1" x14ac:dyDescent="0.3">
      <c r="A5" s="126" t="s">
        <v>57</v>
      </c>
      <c r="B5" s="127"/>
      <c r="C5" s="127"/>
      <c r="D5" s="128"/>
    </row>
    <row r="6" spans="1:4" s="1" customFormat="1" ht="18.95" customHeight="1" thickBot="1" x14ac:dyDescent="0.3">
      <c r="A6" s="111" t="s">
        <v>56</v>
      </c>
      <c r="B6" s="112"/>
      <c r="C6" s="112"/>
      <c r="D6" s="113"/>
    </row>
    <row r="7" spans="1:4" s="1" customFormat="1" ht="9.75" customHeight="1" x14ac:dyDescent="0.25">
      <c r="A7" s="10"/>
      <c r="B7" s="11"/>
      <c r="C7" s="11"/>
      <c r="D7" s="54"/>
    </row>
    <row r="8" spans="1:4" s="1" customFormat="1" ht="18" x14ac:dyDescent="0.25">
      <c r="A8" s="117" t="s">
        <v>1</v>
      </c>
      <c r="B8" s="118"/>
      <c r="C8" s="118"/>
      <c r="D8" s="119"/>
    </row>
    <row r="9" spans="1:4" s="1" customFormat="1" ht="18" x14ac:dyDescent="0.25">
      <c r="A9" s="64"/>
      <c r="B9" s="65" t="s">
        <v>32</v>
      </c>
      <c r="C9" s="65"/>
      <c r="D9" s="66">
        <v>152740281.11728001</v>
      </c>
    </row>
    <row r="10" spans="1:4" s="1" customFormat="1" ht="18" x14ac:dyDescent="0.25">
      <c r="A10" s="67"/>
      <c r="B10" s="68" t="s">
        <v>40</v>
      </c>
      <c r="C10" s="65"/>
      <c r="D10" s="73">
        <f>D9*-0.005</f>
        <v>-763701.40558640007</v>
      </c>
    </row>
    <row r="11" spans="1:4" s="1" customFormat="1" ht="18" x14ac:dyDescent="0.25">
      <c r="A11" s="67"/>
      <c r="B11" s="68" t="s">
        <v>45</v>
      </c>
      <c r="C11" s="65"/>
      <c r="D11" s="89">
        <v>201500</v>
      </c>
    </row>
    <row r="12" spans="1:4" s="1" customFormat="1" ht="18" x14ac:dyDescent="0.25">
      <c r="A12" s="64"/>
      <c r="B12" s="65" t="s">
        <v>2</v>
      </c>
      <c r="C12" s="65"/>
      <c r="D12" s="69">
        <f>SUM(D9:D11)</f>
        <v>152178079.71169361</v>
      </c>
    </row>
    <row r="13" spans="1:4" s="1" customFormat="1" ht="20.100000000000001" customHeight="1" x14ac:dyDescent="0.25">
      <c r="A13" s="67"/>
      <c r="B13" s="68"/>
      <c r="C13" s="65"/>
      <c r="D13" s="66"/>
    </row>
    <row r="14" spans="1:4" s="1" customFormat="1" ht="18" x14ac:dyDescent="0.25">
      <c r="A14" s="117" t="s">
        <v>3</v>
      </c>
      <c r="B14" s="118"/>
      <c r="C14" s="118"/>
      <c r="D14" s="119"/>
    </row>
    <row r="15" spans="1:4" s="1" customFormat="1" ht="18" x14ac:dyDescent="0.25">
      <c r="A15" s="64"/>
      <c r="B15" s="65" t="s">
        <v>32</v>
      </c>
      <c r="C15" s="65"/>
      <c r="D15" s="66">
        <v>31907060.882720001</v>
      </c>
    </row>
    <row r="16" spans="1:4" s="1" customFormat="1" ht="18" x14ac:dyDescent="0.25">
      <c r="A16" s="67"/>
      <c r="B16" s="68" t="s">
        <v>46</v>
      </c>
      <c r="C16" s="65"/>
      <c r="D16" s="66">
        <f>D15*-0.005</f>
        <v>-159535.30441360001</v>
      </c>
    </row>
    <row r="17" spans="1:4" s="1" customFormat="1" ht="18" x14ac:dyDescent="0.25">
      <c r="A17" s="67"/>
      <c r="B17" s="68" t="s">
        <v>45</v>
      </c>
      <c r="C17" s="65"/>
      <c r="D17" s="70">
        <v>272066</v>
      </c>
    </row>
    <row r="18" spans="1:4" s="1" customFormat="1" ht="18" x14ac:dyDescent="0.25">
      <c r="A18" s="64"/>
      <c r="B18" s="65" t="s">
        <v>2</v>
      </c>
      <c r="C18" s="65"/>
      <c r="D18" s="66">
        <f>SUM(D15:D17)</f>
        <v>32019591.578306399</v>
      </c>
    </row>
    <row r="19" spans="1:4" ht="20.100000000000001" customHeight="1" x14ac:dyDescent="0.25">
      <c r="A19" s="67"/>
      <c r="B19" s="68"/>
      <c r="C19" s="65"/>
      <c r="D19" s="66"/>
    </row>
    <row r="20" spans="1:4" s="1" customFormat="1" ht="18" x14ac:dyDescent="0.25">
      <c r="A20" s="21" t="s">
        <v>4</v>
      </c>
      <c r="B20" s="17"/>
      <c r="C20" s="17"/>
      <c r="D20" s="66"/>
    </row>
    <row r="21" spans="1:4" s="1" customFormat="1" ht="18" x14ac:dyDescent="0.25">
      <c r="A21" s="22"/>
      <c r="B21" s="17" t="s">
        <v>32</v>
      </c>
      <c r="C21" s="17"/>
      <c r="D21" s="70">
        <v>13157184</v>
      </c>
    </row>
    <row r="22" spans="1:4" s="1" customFormat="1" ht="18" x14ac:dyDescent="0.25">
      <c r="A22" s="22"/>
      <c r="B22" s="17" t="s">
        <v>2</v>
      </c>
      <c r="C22" s="17"/>
      <c r="D22" s="66">
        <f>D21</f>
        <v>13157184</v>
      </c>
    </row>
    <row r="23" spans="1:4" ht="20.100000000000001" customHeight="1" x14ac:dyDescent="0.25">
      <c r="A23" s="18"/>
      <c r="B23" s="19"/>
      <c r="C23" s="17"/>
      <c r="D23" s="66"/>
    </row>
    <row r="24" spans="1:4" ht="18" x14ac:dyDescent="0.25">
      <c r="A24" s="23" t="s">
        <v>5</v>
      </c>
      <c r="B24" s="19"/>
      <c r="C24" s="17"/>
      <c r="D24" s="55"/>
    </row>
    <row r="25" spans="1:4" ht="18" x14ac:dyDescent="0.25">
      <c r="A25" s="16"/>
      <c r="B25" s="17" t="s">
        <v>32</v>
      </c>
      <c r="C25" s="17"/>
      <c r="D25" s="66">
        <v>6408288249</v>
      </c>
    </row>
    <row r="26" spans="1:4" ht="18" x14ac:dyDescent="0.25">
      <c r="A26" s="18"/>
      <c r="B26" s="120" t="s">
        <v>46</v>
      </c>
      <c r="C26" s="121"/>
      <c r="D26" s="66">
        <v>-48062161.8675</v>
      </c>
    </row>
    <row r="27" spans="1:4" ht="18" x14ac:dyDescent="0.25">
      <c r="A27" s="18"/>
      <c r="B27" s="19" t="s">
        <v>41</v>
      </c>
      <c r="C27" s="80"/>
      <c r="D27" s="66">
        <v>-48062162</v>
      </c>
    </row>
    <row r="28" spans="1:4" ht="18" x14ac:dyDescent="0.25">
      <c r="A28" s="18"/>
      <c r="B28" s="19" t="s">
        <v>42</v>
      </c>
      <c r="C28" s="80"/>
      <c r="D28" s="66">
        <v>-30000000</v>
      </c>
    </row>
    <row r="29" spans="1:4" ht="17.649999999999999" customHeight="1" x14ac:dyDescent="0.25">
      <c r="A29" s="18"/>
      <c r="B29" s="19" t="s">
        <v>6</v>
      </c>
      <c r="C29" s="17"/>
      <c r="D29" s="66">
        <v>348290112</v>
      </c>
    </row>
    <row r="30" spans="1:4" ht="18" x14ac:dyDescent="0.25">
      <c r="A30" s="18"/>
      <c r="B30" s="19" t="s">
        <v>7</v>
      </c>
      <c r="C30" s="17"/>
      <c r="D30" s="66">
        <v>280465968</v>
      </c>
    </row>
    <row r="31" spans="1:4" ht="18" x14ac:dyDescent="0.25">
      <c r="A31" s="18"/>
      <c r="B31" s="19" t="s">
        <v>45</v>
      </c>
      <c r="C31" s="17"/>
      <c r="D31" s="70">
        <v>9954607</v>
      </c>
    </row>
    <row r="32" spans="1:4" ht="18" x14ac:dyDescent="0.25">
      <c r="A32" s="16"/>
      <c r="B32" s="17" t="s">
        <v>2</v>
      </c>
      <c r="C32" s="17"/>
      <c r="D32" s="66">
        <f>SUM(D25:D31)</f>
        <v>6920874612.1324997</v>
      </c>
    </row>
    <row r="33" spans="1:4" ht="18" x14ac:dyDescent="0.25">
      <c r="A33" s="16"/>
      <c r="B33" s="17"/>
      <c r="C33" s="17"/>
      <c r="D33" s="66"/>
    </row>
    <row r="34" spans="1:4" ht="18" x14ac:dyDescent="0.25">
      <c r="A34" s="23" t="s">
        <v>8</v>
      </c>
      <c r="B34" s="17"/>
      <c r="C34" s="17"/>
      <c r="D34" s="66"/>
    </row>
    <row r="35" spans="1:4" ht="18" x14ac:dyDescent="0.25">
      <c r="A35" s="16"/>
      <c r="B35" s="17" t="s">
        <v>32</v>
      </c>
      <c r="C35" s="17"/>
      <c r="D35" s="70">
        <v>36500000</v>
      </c>
    </row>
    <row r="36" spans="1:4" ht="18" x14ac:dyDescent="0.25">
      <c r="A36" s="16"/>
      <c r="B36" s="17" t="s">
        <v>2</v>
      </c>
      <c r="C36" s="17"/>
      <c r="D36" s="66">
        <f>D35</f>
        <v>36500000</v>
      </c>
    </row>
    <row r="37" spans="1:4" ht="18" x14ac:dyDescent="0.25">
      <c r="A37" s="16"/>
      <c r="B37" s="17"/>
      <c r="C37" s="17"/>
      <c r="D37" s="66"/>
    </row>
    <row r="38" spans="1:4" ht="18" x14ac:dyDescent="0.25">
      <c r="A38" s="23" t="s">
        <v>9</v>
      </c>
      <c r="B38" s="17"/>
      <c r="C38" s="17"/>
      <c r="D38" s="66"/>
    </row>
    <row r="39" spans="1:4" ht="18" x14ac:dyDescent="0.25">
      <c r="A39" s="16"/>
      <c r="B39" s="17" t="s">
        <v>32</v>
      </c>
      <c r="C39" s="17"/>
      <c r="D39" s="66">
        <v>48062162</v>
      </c>
    </row>
    <row r="40" spans="1:4" ht="18" x14ac:dyDescent="0.25">
      <c r="A40" s="16"/>
      <c r="B40" s="17" t="s">
        <v>45</v>
      </c>
      <c r="C40" s="17"/>
      <c r="D40" s="66">
        <v>949321</v>
      </c>
    </row>
    <row r="41" spans="1:4" ht="18" x14ac:dyDescent="0.25">
      <c r="A41" s="16"/>
      <c r="B41" s="17" t="s">
        <v>2</v>
      </c>
      <c r="C41" s="17"/>
      <c r="D41" s="74">
        <f>SUM(D39:D40)</f>
        <v>49011483</v>
      </c>
    </row>
    <row r="42" spans="1:4" ht="20.100000000000001" customHeight="1" x14ac:dyDescent="0.25">
      <c r="A42" s="18"/>
      <c r="B42" s="19"/>
      <c r="C42" s="17"/>
      <c r="D42" s="66"/>
    </row>
    <row r="43" spans="1:4" ht="18" x14ac:dyDescent="0.25">
      <c r="A43" s="122" t="s">
        <v>10</v>
      </c>
      <c r="B43" s="123"/>
      <c r="C43" s="123"/>
      <c r="D43" s="56"/>
    </row>
    <row r="44" spans="1:4" ht="20.100000000000001" customHeight="1" x14ac:dyDescent="0.25">
      <c r="A44" s="16"/>
      <c r="B44" s="17" t="s">
        <v>32</v>
      </c>
      <c r="C44" s="17"/>
      <c r="D44" s="66">
        <v>421247094</v>
      </c>
    </row>
    <row r="45" spans="1:4" ht="20.100000000000001" customHeight="1" x14ac:dyDescent="0.25">
      <c r="A45" s="18"/>
      <c r="B45" s="19" t="s">
        <v>50</v>
      </c>
      <c r="C45" s="17"/>
      <c r="D45" s="66">
        <v>-2851235</v>
      </c>
    </row>
    <row r="46" spans="1:4" ht="20.100000000000001" customHeight="1" x14ac:dyDescent="0.25">
      <c r="A46" s="18"/>
      <c r="B46" s="19" t="s">
        <v>35</v>
      </c>
      <c r="C46" s="17"/>
      <c r="D46" s="66">
        <v>-5000</v>
      </c>
    </row>
    <row r="47" spans="1:4" ht="20.100000000000001" customHeight="1" x14ac:dyDescent="0.25">
      <c r="A47" s="18"/>
      <c r="B47" s="19" t="s">
        <v>45</v>
      </c>
      <c r="C47" s="17"/>
      <c r="D47" s="66">
        <v>3646933</v>
      </c>
    </row>
    <row r="48" spans="1:4" ht="20.100000000000001" customHeight="1" x14ac:dyDescent="0.25">
      <c r="A48" s="16"/>
      <c r="B48" s="17" t="s">
        <v>2</v>
      </c>
      <c r="C48" s="17"/>
      <c r="D48" s="74">
        <f>SUM(D44:D47)</f>
        <v>422037792</v>
      </c>
    </row>
    <row r="49" spans="1:8" ht="20.100000000000001" customHeight="1" x14ac:dyDescent="0.25">
      <c r="A49" s="16"/>
      <c r="B49" s="17"/>
      <c r="C49" s="17"/>
      <c r="D49" s="66"/>
    </row>
    <row r="50" spans="1:8" s="6" customFormat="1" ht="18" x14ac:dyDescent="0.25">
      <c r="A50" s="124" t="s">
        <v>11</v>
      </c>
      <c r="B50" s="125"/>
      <c r="C50" s="125"/>
      <c r="D50" s="15"/>
    </row>
    <row r="51" spans="1:8" s="6" customFormat="1" ht="20.100000000000001" customHeight="1" x14ac:dyDescent="0.25">
      <c r="A51" s="25"/>
      <c r="B51" s="26" t="s">
        <v>32</v>
      </c>
      <c r="C51" s="26"/>
      <c r="D51" s="71">
        <v>4605014</v>
      </c>
    </row>
    <row r="52" spans="1:8" s="6" customFormat="1" ht="20.100000000000001" customHeight="1" x14ac:dyDescent="0.25">
      <c r="A52" s="25"/>
      <c r="B52" s="26" t="s">
        <v>2</v>
      </c>
      <c r="C52" s="26"/>
      <c r="D52" s="72">
        <f>D51</f>
        <v>4605014</v>
      </c>
    </row>
    <row r="53" spans="1:8" s="6" customFormat="1" ht="20.100000000000001" customHeight="1" x14ac:dyDescent="0.25">
      <c r="A53" s="27"/>
      <c r="B53" s="28"/>
      <c r="C53" s="26"/>
      <c r="D53" s="15"/>
    </row>
    <row r="54" spans="1:8" s="6" customFormat="1" ht="18" x14ac:dyDescent="0.25">
      <c r="A54" s="29" t="s">
        <v>12</v>
      </c>
      <c r="B54" s="28"/>
      <c r="C54" s="26"/>
      <c r="D54" s="57"/>
    </row>
    <row r="55" spans="1:8" ht="18" x14ac:dyDescent="0.25">
      <c r="A55" s="16"/>
      <c r="B55" s="17" t="s">
        <v>32</v>
      </c>
      <c r="C55" s="17"/>
      <c r="D55" s="66">
        <v>787760599</v>
      </c>
    </row>
    <row r="56" spans="1:8" ht="18" x14ac:dyDescent="0.25">
      <c r="A56" s="18"/>
      <c r="B56" s="19" t="s">
        <v>40</v>
      </c>
      <c r="C56" s="17"/>
      <c r="D56" s="66">
        <v>-4376448</v>
      </c>
    </row>
    <row r="57" spans="1:8" ht="18" x14ac:dyDescent="0.25">
      <c r="A57" s="18"/>
      <c r="B57" s="19" t="s">
        <v>7</v>
      </c>
      <c r="C57" s="17"/>
      <c r="D57" s="95">
        <v>112286712</v>
      </c>
    </row>
    <row r="58" spans="1:8" ht="18" x14ac:dyDescent="0.25">
      <c r="A58" s="18"/>
      <c r="B58" s="19" t="s">
        <v>45</v>
      </c>
      <c r="C58" s="17"/>
      <c r="D58" s="66">
        <v>604902</v>
      </c>
    </row>
    <row r="59" spans="1:8" ht="18" x14ac:dyDescent="0.25">
      <c r="A59" s="18"/>
      <c r="B59" s="17" t="s">
        <v>2</v>
      </c>
      <c r="C59" s="17"/>
      <c r="D59" s="74">
        <f>SUM(D55:D58)</f>
        <v>896275765</v>
      </c>
    </row>
    <row r="60" spans="1:8" ht="18" x14ac:dyDescent="0.25">
      <c r="A60" s="18"/>
      <c r="B60" s="19"/>
      <c r="C60" s="17"/>
      <c r="D60" s="55"/>
    </row>
    <row r="61" spans="1:8" ht="18" x14ac:dyDescent="0.25">
      <c r="A61" s="23" t="s">
        <v>13</v>
      </c>
      <c r="B61" s="19"/>
      <c r="C61" s="17"/>
      <c r="D61" s="58"/>
    </row>
    <row r="62" spans="1:8" ht="18" x14ac:dyDescent="0.25">
      <c r="A62" s="16"/>
      <c r="B62" s="17" t="s">
        <v>32</v>
      </c>
      <c r="C62" s="17"/>
      <c r="D62" s="20">
        <v>17505791</v>
      </c>
    </row>
    <row r="63" spans="1:8" ht="18" x14ac:dyDescent="0.25">
      <c r="A63" s="16"/>
      <c r="B63" s="17" t="s">
        <v>14</v>
      </c>
      <c r="C63" s="17"/>
      <c r="D63" s="41">
        <v>-2625869</v>
      </c>
      <c r="H63" s="99"/>
    </row>
    <row r="64" spans="1:8" ht="18" x14ac:dyDescent="0.25">
      <c r="A64" s="16"/>
      <c r="B64" s="17" t="s">
        <v>45</v>
      </c>
      <c r="C64" s="17"/>
      <c r="D64" s="73">
        <v>71797</v>
      </c>
    </row>
    <row r="65" spans="1:4" ht="18" x14ac:dyDescent="0.25">
      <c r="A65" s="16"/>
      <c r="B65" s="17" t="s">
        <v>2</v>
      </c>
      <c r="C65" s="17"/>
      <c r="D65" s="100">
        <f>SUM(D62:D64)</f>
        <v>14951719</v>
      </c>
    </row>
    <row r="66" spans="1:4" ht="18" x14ac:dyDescent="0.25">
      <c r="A66" s="18"/>
      <c r="B66" s="19"/>
      <c r="C66" s="17"/>
      <c r="D66" s="55"/>
    </row>
    <row r="67" spans="1:4" ht="15.75" customHeight="1" x14ac:dyDescent="0.25">
      <c r="A67" s="40" t="s">
        <v>15</v>
      </c>
      <c r="B67" s="79"/>
      <c r="C67" s="79"/>
      <c r="D67" s="58"/>
    </row>
    <row r="68" spans="1:4" ht="18" customHeight="1" x14ac:dyDescent="0.25">
      <c r="A68" s="16"/>
      <c r="B68" s="17" t="s">
        <v>32</v>
      </c>
      <c r="C68" s="17"/>
      <c r="D68" s="66">
        <v>35011582</v>
      </c>
    </row>
    <row r="69" spans="1:4" ht="18" customHeight="1" x14ac:dyDescent="0.25">
      <c r="A69" s="16"/>
      <c r="B69" s="17" t="s">
        <v>45</v>
      </c>
      <c r="C69" s="17"/>
      <c r="D69" s="66">
        <v>812359</v>
      </c>
    </row>
    <row r="70" spans="1:4" ht="18" x14ac:dyDescent="0.25">
      <c r="A70" s="16"/>
      <c r="B70" s="17" t="s">
        <v>2</v>
      </c>
      <c r="C70" s="17"/>
      <c r="D70" s="74">
        <f>SUM(D68:D69)</f>
        <v>35823941</v>
      </c>
    </row>
    <row r="71" spans="1:4" ht="18" x14ac:dyDescent="0.25">
      <c r="A71" s="16"/>
      <c r="B71" s="17"/>
      <c r="C71" s="17"/>
      <c r="D71" s="66"/>
    </row>
    <row r="72" spans="1:4" ht="18" x14ac:dyDescent="0.25">
      <c r="A72" s="40" t="s">
        <v>16</v>
      </c>
      <c r="B72" s="79"/>
      <c r="C72" s="79"/>
      <c r="D72" s="66"/>
    </row>
    <row r="73" spans="1:4" ht="18" x14ac:dyDescent="0.25">
      <c r="A73" s="16"/>
      <c r="B73" s="17" t="s">
        <v>32</v>
      </c>
      <c r="C73" s="17"/>
      <c r="D73" s="70">
        <v>8752896</v>
      </c>
    </row>
    <row r="74" spans="1:4" ht="18.75" x14ac:dyDescent="0.3">
      <c r="A74" s="16"/>
      <c r="B74" s="19" t="s">
        <v>2</v>
      </c>
      <c r="C74" s="42"/>
      <c r="D74" s="73">
        <f>D73</f>
        <v>8752896</v>
      </c>
    </row>
    <row r="75" spans="1:4" ht="18" x14ac:dyDescent="0.25">
      <c r="A75" s="16"/>
      <c r="B75" s="17"/>
      <c r="C75" s="17"/>
      <c r="D75" s="66"/>
    </row>
    <row r="76" spans="1:4" ht="18" x14ac:dyDescent="0.25">
      <c r="A76" s="40" t="s">
        <v>17</v>
      </c>
      <c r="B76" s="79"/>
      <c r="C76" s="79"/>
      <c r="D76" s="66"/>
    </row>
    <row r="77" spans="1:4" ht="18" x14ac:dyDescent="0.25">
      <c r="A77" s="16"/>
      <c r="B77" s="17" t="s">
        <v>32</v>
      </c>
      <c r="C77" s="17"/>
      <c r="D77" s="70">
        <v>26258687</v>
      </c>
    </row>
    <row r="78" spans="1:4" ht="20.100000000000001" customHeight="1" x14ac:dyDescent="0.25">
      <c r="A78" s="16"/>
      <c r="B78" s="17" t="s">
        <v>18</v>
      </c>
      <c r="C78" s="17"/>
      <c r="D78" s="66">
        <f>SUM(D77:D77)</f>
        <v>26258687</v>
      </c>
    </row>
    <row r="79" spans="1:4" ht="20.100000000000001" customHeight="1" x14ac:dyDescent="0.25">
      <c r="A79" s="25"/>
      <c r="B79" s="26"/>
      <c r="C79" s="26"/>
      <c r="D79" s="15"/>
    </row>
    <row r="80" spans="1:4" ht="20.100000000000001" customHeight="1" x14ac:dyDescent="0.25">
      <c r="A80" s="81" t="s">
        <v>19</v>
      </c>
      <c r="B80" s="82"/>
      <c r="C80" s="82"/>
      <c r="D80" s="57"/>
    </row>
    <row r="81" spans="1:4" s="1" customFormat="1" ht="20.100000000000001" customHeight="1" x14ac:dyDescent="0.25">
      <c r="A81" s="25"/>
      <c r="B81" s="26" t="s">
        <v>32</v>
      </c>
      <c r="C81" s="26"/>
      <c r="D81" s="71">
        <v>37261523</v>
      </c>
    </row>
    <row r="82" spans="1:4" s="1" customFormat="1" ht="20.100000000000001" customHeight="1" x14ac:dyDescent="0.25">
      <c r="A82" s="25"/>
      <c r="B82" s="26" t="s">
        <v>18</v>
      </c>
      <c r="C82" s="26"/>
      <c r="D82" s="72">
        <f>SUM(D81:D81)</f>
        <v>37261523</v>
      </c>
    </row>
    <row r="83" spans="1:4" s="1" customFormat="1" ht="20.100000000000001" customHeight="1" x14ac:dyDescent="0.25">
      <c r="A83" s="25"/>
      <c r="B83" s="26"/>
      <c r="C83" s="26"/>
      <c r="D83" s="72"/>
    </row>
    <row r="84" spans="1:4" s="1" customFormat="1" ht="20.100000000000001" customHeight="1" x14ac:dyDescent="0.25">
      <c r="A84" s="81" t="s">
        <v>43</v>
      </c>
      <c r="B84" s="36"/>
      <c r="C84" s="36"/>
      <c r="D84" s="15"/>
    </row>
    <row r="85" spans="1:4" s="1" customFormat="1" ht="18" x14ac:dyDescent="0.25">
      <c r="A85" s="81"/>
      <c r="B85" s="17" t="s">
        <v>32</v>
      </c>
      <c r="C85" s="82"/>
      <c r="D85" s="71">
        <v>5000000</v>
      </c>
    </row>
    <row r="86" spans="1:4" s="1" customFormat="1" ht="20.100000000000001" customHeight="1" x14ac:dyDescent="0.25">
      <c r="A86" s="25"/>
      <c r="B86" s="17" t="s">
        <v>18</v>
      </c>
      <c r="C86" s="26"/>
      <c r="D86" s="72">
        <f>SUM(D85:D85)</f>
        <v>5000000</v>
      </c>
    </row>
    <row r="87" spans="1:4" s="1" customFormat="1" ht="20.100000000000001" customHeight="1" x14ac:dyDescent="0.25">
      <c r="A87" s="25"/>
      <c r="B87" s="26"/>
      <c r="C87" s="26"/>
      <c r="D87" s="15"/>
    </row>
    <row r="88" spans="1:4" ht="20.100000000000001" customHeight="1" x14ac:dyDescent="0.25">
      <c r="A88" s="81" t="s">
        <v>20</v>
      </c>
      <c r="B88" s="36"/>
      <c r="C88" s="36"/>
      <c r="D88" s="15"/>
    </row>
    <row r="89" spans="1:4" s="1" customFormat="1" ht="18" x14ac:dyDescent="0.25">
      <c r="A89" s="81"/>
      <c r="B89" s="17" t="s">
        <v>32</v>
      </c>
      <c r="C89" s="82"/>
      <c r="D89" s="71">
        <v>6578592</v>
      </c>
    </row>
    <row r="90" spans="1:4" s="1" customFormat="1" ht="20.100000000000001" customHeight="1" x14ac:dyDescent="0.25">
      <c r="A90" s="25"/>
      <c r="B90" s="17" t="s">
        <v>18</v>
      </c>
      <c r="C90" s="26"/>
      <c r="D90" s="72">
        <f>SUM(D89:D89)</f>
        <v>6578592</v>
      </c>
    </row>
    <row r="91" spans="1:4" s="1" customFormat="1" ht="20.100000000000001" customHeight="1" x14ac:dyDescent="0.25">
      <c r="A91" s="25"/>
      <c r="B91" s="26"/>
      <c r="C91" s="26"/>
      <c r="D91" s="15"/>
    </row>
    <row r="92" spans="1:4" ht="20.100000000000001" customHeight="1" x14ac:dyDescent="0.25">
      <c r="A92" s="81" t="s">
        <v>21</v>
      </c>
      <c r="B92" s="82"/>
      <c r="C92" s="82"/>
      <c r="D92" s="92"/>
    </row>
    <row r="93" spans="1:4" s="1" customFormat="1" ht="20.100000000000001" customHeight="1" x14ac:dyDescent="0.25">
      <c r="A93" s="25"/>
      <c r="B93" s="26" t="s">
        <v>32</v>
      </c>
      <c r="C93" s="46"/>
      <c r="D93" s="66">
        <v>19341465</v>
      </c>
    </row>
    <row r="94" spans="1:4" s="1" customFormat="1" ht="20.100000000000001" customHeight="1" x14ac:dyDescent="0.25">
      <c r="A94" s="25"/>
      <c r="B94" s="28" t="s">
        <v>47</v>
      </c>
      <c r="C94" s="26"/>
      <c r="D94" s="93">
        <v>-6578592</v>
      </c>
    </row>
    <row r="95" spans="1:4" s="1" customFormat="1" ht="20.100000000000001" customHeight="1" x14ac:dyDescent="0.25">
      <c r="A95" s="25"/>
      <c r="B95" s="26" t="s">
        <v>18</v>
      </c>
      <c r="C95" s="26"/>
      <c r="D95" s="72">
        <f>SUM(D93:D94)</f>
        <v>12762873</v>
      </c>
    </row>
    <row r="96" spans="1:4" s="1" customFormat="1" ht="20.100000000000001" customHeight="1" x14ac:dyDescent="0.25">
      <c r="A96" s="25"/>
      <c r="B96" s="26"/>
      <c r="C96" s="26"/>
      <c r="D96" s="15"/>
    </row>
    <row r="97" spans="1:4" ht="20.100000000000001" customHeight="1" x14ac:dyDescent="0.25">
      <c r="A97" s="40" t="s">
        <v>44</v>
      </c>
      <c r="B97" s="79"/>
      <c r="C97" s="79"/>
      <c r="D97" s="84"/>
    </row>
    <row r="98" spans="1:4" ht="18" x14ac:dyDescent="0.25">
      <c r="A98" s="25"/>
      <c r="B98" s="26" t="s">
        <v>32</v>
      </c>
      <c r="C98" s="26"/>
      <c r="D98" s="71">
        <v>7000000</v>
      </c>
    </row>
    <row r="99" spans="1:4" ht="18" x14ac:dyDescent="0.25">
      <c r="A99" s="25"/>
      <c r="B99" s="26" t="s">
        <v>18</v>
      </c>
      <c r="C99" s="26"/>
      <c r="D99" s="72">
        <f>SUM(D98:D98)</f>
        <v>7000000</v>
      </c>
    </row>
    <row r="100" spans="1:4" s="1" customFormat="1" ht="20.100000000000001" customHeight="1" x14ac:dyDescent="0.25">
      <c r="A100" s="25"/>
      <c r="B100" s="26"/>
      <c r="C100" s="26"/>
      <c r="D100" s="15"/>
    </row>
    <row r="101" spans="1:4" ht="20.100000000000001" customHeight="1" x14ac:dyDescent="0.25">
      <c r="A101" s="29" t="s">
        <v>22</v>
      </c>
      <c r="B101" s="30"/>
      <c r="C101" s="31"/>
      <c r="D101" s="59"/>
    </row>
    <row r="102" spans="1:4" ht="21.75" customHeight="1" x14ac:dyDescent="0.25">
      <c r="A102" s="23"/>
      <c r="B102" s="19" t="s">
        <v>32</v>
      </c>
      <c r="C102" s="32"/>
      <c r="D102" s="66">
        <v>4465528226</v>
      </c>
    </row>
    <row r="103" spans="1:4" ht="18" x14ac:dyDescent="0.25">
      <c r="A103" s="16"/>
      <c r="B103" s="19" t="s">
        <v>50</v>
      </c>
      <c r="C103" s="19"/>
      <c r="D103" s="66">
        <v>-54060282</v>
      </c>
    </row>
    <row r="104" spans="1:4" ht="18" x14ac:dyDescent="0.25">
      <c r="A104" s="16"/>
      <c r="B104" s="19" t="s">
        <v>35</v>
      </c>
      <c r="C104" s="19"/>
      <c r="D104" s="66">
        <v>-95000</v>
      </c>
    </row>
    <row r="105" spans="1:4" ht="17.45" customHeight="1" x14ac:dyDescent="0.25">
      <c r="A105" s="16"/>
      <c r="B105" s="19" t="s">
        <v>31</v>
      </c>
      <c r="C105" s="19"/>
      <c r="D105" s="66">
        <v>-300000000</v>
      </c>
    </row>
    <row r="106" spans="1:4" ht="19.899999999999999" customHeight="1" thickBot="1" x14ac:dyDescent="0.3">
      <c r="A106" s="16"/>
      <c r="B106" s="19" t="s">
        <v>45</v>
      </c>
      <c r="C106" s="19"/>
      <c r="D106" s="96">
        <v>131921</v>
      </c>
    </row>
    <row r="107" spans="1:4" ht="20.25" customHeight="1" thickBot="1" x14ac:dyDescent="0.3">
      <c r="A107" s="16"/>
      <c r="B107" s="19" t="s">
        <v>2</v>
      </c>
      <c r="C107" s="19"/>
      <c r="D107" s="96">
        <f>D102+D103+D104+D105+D106</f>
        <v>4111504865</v>
      </c>
    </row>
    <row r="108" spans="1:4" ht="20.25" customHeight="1" x14ac:dyDescent="0.25">
      <c r="A108" s="16"/>
      <c r="B108" s="19" t="s">
        <v>33</v>
      </c>
      <c r="C108" s="19"/>
      <c r="D108" s="66">
        <v>3994326976</v>
      </c>
    </row>
    <row r="109" spans="1:4" ht="20.25" customHeight="1" x14ac:dyDescent="0.25">
      <c r="A109" s="16"/>
      <c r="B109" s="19" t="s">
        <v>51</v>
      </c>
      <c r="C109" s="19"/>
      <c r="D109" s="66">
        <v>117177889</v>
      </c>
    </row>
    <row r="110" spans="1:4" ht="18" x14ac:dyDescent="0.25">
      <c r="A110" s="18"/>
      <c r="B110" s="19"/>
      <c r="C110" s="17"/>
      <c r="D110" s="66"/>
    </row>
    <row r="111" spans="1:4" ht="18" x14ac:dyDescent="0.25">
      <c r="A111" s="29" t="s">
        <v>34</v>
      </c>
      <c r="B111" s="19"/>
      <c r="C111" s="17"/>
      <c r="D111" s="66"/>
    </row>
    <row r="112" spans="1:4" ht="18" x14ac:dyDescent="0.25">
      <c r="A112" s="18"/>
      <c r="B112" s="26" t="s">
        <v>32</v>
      </c>
      <c r="C112" s="26"/>
      <c r="D112" s="71">
        <v>300000000</v>
      </c>
    </row>
    <row r="113" spans="1:4" ht="18" x14ac:dyDescent="0.25">
      <c r="A113" s="18"/>
      <c r="B113" s="26" t="s">
        <v>18</v>
      </c>
      <c r="C113" s="26"/>
      <c r="D113" s="72">
        <f>SUM(D112:D112)</f>
        <v>300000000</v>
      </c>
    </row>
    <row r="114" spans="1:4" ht="18" x14ac:dyDescent="0.25">
      <c r="A114" s="18"/>
      <c r="B114" s="19"/>
      <c r="C114" s="17"/>
      <c r="D114" s="66"/>
    </row>
    <row r="115" spans="1:4" ht="15.75" customHeight="1" x14ac:dyDescent="0.25">
      <c r="A115" s="23" t="s">
        <v>23</v>
      </c>
      <c r="B115" s="19"/>
      <c r="C115" s="17"/>
      <c r="D115" s="55"/>
    </row>
    <row r="116" spans="1:4" ht="19.5" customHeight="1" x14ac:dyDescent="0.25">
      <c r="A116" s="16"/>
      <c r="B116" s="17" t="s">
        <v>39</v>
      </c>
      <c r="C116" s="17"/>
      <c r="D116" s="66">
        <v>603992657</v>
      </c>
    </row>
    <row r="117" spans="1:4" ht="18" x14ac:dyDescent="0.25">
      <c r="A117" s="16"/>
      <c r="B117" s="101" t="s">
        <v>40</v>
      </c>
      <c r="C117" s="102"/>
      <c r="D117" s="66">
        <v>-4529945</v>
      </c>
    </row>
    <row r="118" spans="1:4" ht="18" x14ac:dyDescent="0.25">
      <c r="A118" s="16"/>
      <c r="B118" s="83" t="s">
        <v>45</v>
      </c>
      <c r="C118" s="85"/>
      <c r="D118" s="70">
        <v>1759823</v>
      </c>
    </row>
    <row r="119" spans="1:4" ht="18" x14ac:dyDescent="0.25">
      <c r="A119" s="16"/>
      <c r="B119" s="103" t="s">
        <v>2</v>
      </c>
      <c r="C119" s="104"/>
      <c r="D119" s="66">
        <f>SUM(D116:D118)</f>
        <v>601222535</v>
      </c>
    </row>
    <row r="120" spans="1:4" ht="18" x14ac:dyDescent="0.25">
      <c r="A120" s="5"/>
      <c r="B120" s="14"/>
      <c r="C120" s="14"/>
      <c r="D120" s="57"/>
    </row>
    <row r="121" spans="1:4" ht="18" x14ac:dyDescent="0.25">
      <c r="A121" s="44" t="s">
        <v>24</v>
      </c>
      <c r="B121" s="45"/>
      <c r="C121" s="45"/>
      <c r="D121" s="60"/>
    </row>
    <row r="122" spans="1:4" ht="18" x14ac:dyDescent="0.25">
      <c r="A122" s="44"/>
      <c r="B122" s="26" t="s">
        <v>32</v>
      </c>
      <c r="C122" s="46"/>
      <c r="D122" s="66">
        <v>622257433</v>
      </c>
    </row>
    <row r="123" spans="1:4" ht="18" x14ac:dyDescent="0.25">
      <c r="A123" s="44"/>
      <c r="B123" s="101" t="s">
        <v>40</v>
      </c>
      <c r="C123" s="102"/>
      <c r="D123" s="66">
        <v>-4666931</v>
      </c>
    </row>
    <row r="124" spans="1:4" ht="18" x14ac:dyDescent="0.25">
      <c r="A124" s="44"/>
      <c r="B124" s="101" t="s">
        <v>48</v>
      </c>
      <c r="C124" s="102"/>
      <c r="D124" s="70">
        <v>-71561189</v>
      </c>
    </row>
    <row r="125" spans="1:4" ht="18" x14ac:dyDescent="0.25">
      <c r="A125" s="25"/>
      <c r="B125" s="26" t="s">
        <v>2</v>
      </c>
      <c r="C125" s="46"/>
      <c r="D125" s="66">
        <f>SUM(D122:D124)</f>
        <v>546029313</v>
      </c>
    </row>
    <row r="126" spans="1:4" ht="18" x14ac:dyDescent="0.25">
      <c r="A126" s="33"/>
      <c r="B126" s="34"/>
      <c r="C126" s="35"/>
      <c r="D126" s="75"/>
    </row>
    <row r="127" spans="1:4" ht="18" x14ac:dyDescent="0.25">
      <c r="A127" s="81" t="s">
        <v>25</v>
      </c>
      <c r="B127" s="47"/>
      <c r="C127" s="47"/>
      <c r="D127" s="75"/>
    </row>
    <row r="128" spans="1:4" ht="18" x14ac:dyDescent="0.25">
      <c r="A128" s="94"/>
      <c r="B128" s="26" t="s">
        <v>32</v>
      </c>
      <c r="C128" s="34"/>
      <c r="D128" s="66">
        <v>1196561189</v>
      </c>
    </row>
    <row r="129" spans="1:4" ht="18" x14ac:dyDescent="0.25">
      <c r="A129" s="94"/>
      <c r="B129" s="17" t="s">
        <v>49</v>
      </c>
      <c r="C129" s="17"/>
      <c r="D129" s="66">
        <v>-21457500</v>
      </c>
    </row>
    <row r="130" spans="1:4" ht="18" x14ac:dyDescent="0.25">
      <c r="A130" s="94"/>
      <c r="B130" s="90" t="s">
        <v>35</v>
      </c>
      <c r="C130" s="91"/>
      <c r="D130" s="70">
        <v>-105000</v>
      </c>
    </row>
    <row r="131" spans="1:4" ht="18" x14ac:dyDescent="0.25">
      <c r="A131" s="33"/>
      <c r="B131" s="26" t="s">
        <v>18</v>
      </c>
      <c r="C131" s="34"/>
      <c r="D131" s="98">
        <f>SUM(D128:D130)</f>
        <v>1174998689</v>
      </c>
    </row>
    <row r="132" spans="1:4" ht="18" x14ac:dyDescent="0.25">
      <c r="A132" s="33"/>
      <c r="B132" s="34"/>
      <c r="C132" s="34"/>
      <c r="D132" s="73"/>
    </row>
    <row r="133" spans="1:4" ht="18" x14ac:dyDescent="0.25">
      <c r="A133" s="48" t="s">
        <v>36</v>
      </c>
      <c r="B133" s="49"/>
      <c r="C133" s="50"/>
      <c r="D133" s="41"/>
    </row>
    <row r="134" spans="1:4" ht="18" x14ac:dyDescent="0.25">
      <c r="A134" s="51"/>
      <c r="B134" s="52" t="s">
        <v>32</v>
      </c>
      <c r="C134" s="52"/>
      <c r="D134" s="78">
        <v>350000000</v>
      </c>
    </row>
    <row r="135" spans="1:4" ht="18" x14ac:dyDescent="0.25">
      <c r="A135" s="51"/>
      <c r="B135" s="52" t="s">
        <v>46</v>
      </c>
      <c r="C135" s="52"/>
      <c r="D135" s="41">
        <v>-6965000</v>
      </c>
    </row>
    <row r="136" spans="1:4" ht="18" x14ac:dyDescent="0.25">
      <c r="A136" s="51"/>
      <c r="B136" s="52" t="s">
        <v>35</v>
      </c>
      <c r="C136" s="52"/>
      <c r="D136" s="53">
        <v>-35000</v>
      </c>
    </row>
    <row r="137" spans="1:4" ht="18" x14ac:dyDescent="0.25">
      <c r="A137" s="51"/>
      <c r="B137" s="52" t="s">
        <v>2</v>
      </c>
      <c r="C137" s="52"/>
      <c r="D137" s="41">
        <f>SUM(D134:D136)</f>
        <v>343000000</v>
      </c>
    </row>
    <row r="138" spans="1:4" ht="18" x14ac:dyDescent="0.25">
      <c r="A138" s="51"/>
      <c r="B138" s="52"/>
      <c r="C138" s="52"/>
      <c r="D138" s="41"/>
    </row>
    <row r="139" spans="1:4" ht="18" x14ac:dyDescent="0.25">
      <c r="A139" s="48" t="s">
        <v>37</v>
      </c>
      <c r="B139" s="49"/>
      <c r="C139" s="50"/>
      <c r="D139" s="41"/>
    </row>
    <row r="140" spans="1:4" ht="18" x14ac:dyDescent="0.25">
      <c r="A140" s="51"/>
      <c r="B140" s="52" t="s">
        <v>32</v>
      </c>
      <c r="C140" s="52"/>
      <c r="D140" s="78">
        <v>50000000</v>
      </c>
    </row>
    <row r="141" spans="1:4" ht="18" x14ac:dyDescent="0.25">
      <c r="A141" s="51"/>
      <c r="B141" s="52" t="s">
        <v>46</v>
      </c>
      <c r="C141" s="52"/>
      <c r="D141" s="41">
        <v>-995000</v>
      </c>
    </row>
    <row r="142" spans="1:4" ht="18" x14ac:dyDescent="0.25">
      <c r="A142" s="51"/>
      <c r="B142" s="52" t="s">
        <v>35</v>
      </c>
      <c r="C142" s="52"/>
      <c r="D142" s="53">
        <v>-5000</v>
      </c>
    </row>
    <row r="143" spans="1:4" ht="18" x14ac:dyDescent="0.25">
      <c r="A143" s="51"/>
      <c r="B143" s="52" t="s">
        <v>2</v>
      </c>
      <c r="C143" s="52"/>
      <c r="D143" s="41">
        <f>SUM(D140:D142)</f>
        <v>49000000</v>
      </c>
    </row>
    <row r="144" spans="1:4" ht="18" x14ac:dyDescent="0.25">
      <c r="A144" s="51"/>
      <c r="B144" s="52"/>
      <c r="C144" s="52"/>
      <c r="D144" s="41"/>
    </row>
    <row r="145" spans="1:4" ht="18" x14ac:dyDescent="0.25">
      <c r="A145" s="48" t="s">
        <v>38</v>
      </c>
      <c r="B145" s="49"/>
      <c r="C145" s="50"/>
      <c r="D145" s="41"/>
    </row>
    <row r="146" spans="1:4" ht="18" x14ac:dyDescent="0.25">
      <c r="A146" s="51"/>
      <c r="B146" s="52" t="s">
        <v>32</v>
      </c>
      <c r="C146" s="52"/>
      <c r="D146" s="78">
        <v>212965000</v>
      </c>
    </row>
    <row r="147" spans="1:4" ht="18" x14ac:dyDescent="0.25">
      <c r="A147" s="51"/>
      <c r="B147" s="52" t="s">
        <v>46</v>
      </c>
      <c r="C147" s="52"/>
      <c r="D147" s="41">
        <v>-3980000</v>
      </c>
    </row>
    <row r="148" spans="1:4" ht="18" x14ac:dyDescent="0.25">
      <c r="A148" s="51"/>
      <c r="B148" s="52" t="s">
        <v>35</v>
      </c>
      <c r="C148" s="52"/>
      <c r="D148" s="53">
        <v>-20000</v>
      </c>
    </row>
    <row r="149" spans="1:4" ht="18" x14ac:dyDescent="0.25">
      <c r="A149" s="51"/>
      <c r="B149" s="52" t="s">
        <v>2</v>
      </c>
      <c r="C149" s="52"/>
      <c r="D149" s="41">
        <f>SUM(D146:D148)</f>
        <v>208965000</v>
      </c>
    </row>
    <row r="150" spans="1:4" ht="18.75" thickBot="1" x14ac:dyDescent="0.3">
      <c r="A150" s="86"/>
      <c r="B150" s="87"/>
      <c r="C150" s="87"/>
      <c r="D150" s="88"/>
    </row>
    <row r="151" spans="1:4" ht="18.75" thickBot="1" x14ac:dyDescent="0.3">
      <c r="A151" s="38"/>
      <c r="B151" s="39"/>
      <c r="C151" s="39"/>
      <c r="D151" s="61"/>
    </row>
    <row r="152" spans="1:4" ht="22.5" customHeight="1" x14ac:dyDescent="0.25">
      <c r="A152" s="18"/>
      <c r="B152" s="19"/>
      <c r="C152" s="17"/>
      <c r="D152" s="55"/>
    </row>
    <row r="153" spans="1:4" ht="14.25" customHeight="1" x14ac:dyDescent="0.25">
      <c r="A153" s="23" t="s">
        <v>26</v>
      </c>
      <c r="B153" s="19"/>
      <c r="C153" s="17"/>
      <c r="D153" s="55"/>
    </row>
    <row r="154" spans="1:4" ht="18" x14ac:dyDescent="0.25">
      <c r="A154" s="16"/>
      <c r="B154" s="17" t="s">
        <v>39</v>
      </c>
      <c r="C154" s="17"/>
      <c r="D154" s="76">
        <v>3848000000</v>
      </c>
    </row>
    <row r="155" spans="1:4" ht="18" x14ac:dyDescent="0.25">
      <c r="A155" s="18"/>
      <c r="B155" s="19" t="s">
        <v>40</v>
      </c>
      <c r="C155" s="17"/>
      <c r="D155" s="20">
        <v>-38480000</v>
      </c>
    </row>
    <row r="156" spans="1:4" ht="18" x14ac:dyDescent="0.25">
      <c r="A156" s="16"/>
      <c r="B156" s="17" t="s">
        <v>2</v>
      </c>
      <c r="C156" s="17"/>
      <c r="D156" s="77">
        <f>D154+D155</f>
        <v>3809520000</v>
      </c>
    </row>
    <row r="157" spans="1:4" ht="18.75" thickBot="1" x14ac:dyDescent="0.3">
      <c r="A157" s="18"/>
      <c r="B157" s="19"/>
      <c r="C157" s="17"/>
      <c r="D157" s="55"/>
    </row>
    <row r="158" spans="1:4" ht="18.75" thickBot="1" x14ac:dyDescent="0.3">
      <c r="A158" s="38"/>
      <c r="B158" s="39"/>
      <c r="C158" s="39"/>
      <c r="D158" s="61"/>
    </row>
    <row r="159" spans="1:4" ht="22.5" customHeight="1" x14ac:dyDescent="0.25">
      <c r="A159" s="18"/>
      <c r="B159" s="19"/>
      <c r="C159" s="17"/>
      <c r="D159" s="55"/>
    </row>
    <row r="160" spans="1:4" ht="18" customHeight="1" x14ac:dyDescent="0.25">
      <c r="A160" s="21" t="s">
        <v>27</v>
      </c>
      <c r="B160" s="17"/>
      <c r="C160" s="17"/>
      <c r="D160" s="55"/>
    </row>
    <row r="161" spans="1:4" s="1" customFormat="1" ht="18" x14ac:dyDescent="0.25">
      <c r="A161" s="22"/>
      <c r="B161" s="17" t="s">
        <v>32</v>
      </c>
      <c r="C161" s="17"/>
      <c r="D161" s="20">
        <v>150000000</v>
      </c>
    </row>
    <row r="162" spans="1:4" s="1" customFormat="1" ht="17.25" customHeight="1" x14ac:dyDescent="0.25">
      <c r="A162" s="22"/>
      <c r="B162" s="19" t="s">
        <v>46</v>
      </c>
      <c r="C162" s="17"/>
      <c r="D162" s="24">
        <f>D161*-1%</f>
        <v>-1500000</v>
      </c>
    </row>
    <row r="163" spans="1:4" s="1" customFormat="1" ht="18" x14ac:dyDescent="0.25">
      <c r="A163" s="22"/>
      <c r="B163" s="17" t="s">
        <v>2</v>
      </c>
      <c r="C163" s="17"/>
      <c r="D163" s="20">
        <f>SUM(D161:D162)</f>
        <v>148500000</v>
      </c>
    </row>
    <row r="164" spans="1:4" s="1" customFormat="1" ht="18" x14ac:dyDescent="0.25">
      <c r="A164" s="22"/>
      <c r="B164" s="17"/>
      <c r="C164" s="17"/>
      <c r="D164" s="55"/>
    </row>
    <row r="165" spans="1:4" ht="22.5" customHeight="1" x14ac:dyDescent="0.25">
      <c r="A165" s="18"/>
      <c r="B165" s="19"/>
      <c r="C165" s="17"/>
      <c r="D165" s="55"/>
    </row>
    <row r="166" spans="1:4" ht="18" customHeight="1" x14ac:dyDescent="0.25">
      <c r="A166" s="21" t="s">
        <v>53</v>
      </c>
      <c r="B166" s="17"/>
      <c r="C166" s="17"/>
      <c r="D166" s="55"/>
    </row>
    <row r="167" spans="1:4" s="1" customFormat="1" ht="18" x14ac:dyDescent="0.25">
      <c r="A167" s="22"/>
      <c r="B167" s="17" t="s">
        <v>32</v>
      </c>
      <c r="C167" s="17"/>
      <c r="D167" s="20">
        <v>20000000</v>
      </c>
    </row>
    <row r="168" spans="1:4" s="1" customFormat="1" ht="18" x14ac:dyDescent="0.25">
      <c r="A168" s="22"/>
      <c r="B168" s="17" t="s">
        <v>2</v>
      </c>
      <c r="C168" s="17"/>
      <c r="D168" s="20">
        <f>SUM(D167:D167)</f>
        <v>20000000</v>
      </c>
    </row>
    <row r="169" spans="1:4" s="1" customFormat="1" ht="18" x14ac:dyDescent="0.25">
      <c r="A169" s="22"/>
      <c r="B169" s="17"/>
      <c r="C169" s="17"/>
      <c r="D169" s="55"/>
    </row>
    <row r="170" spans="1:4" ht="10.9" customHeight="1" x14ac:dyDescent="0.25">
      <c r="A170" s="18"/>
      <c r="B170" s="19"/>
      <c r="C170" s="17"/>
      <c r="D170" s="55"/>
    </row>
    <row r="171" spans="1:4" ht="18" customHeight="1" x14ac:dyDescent="0.25">
      <c r="A171" s="21" t="s">
        <v>52</v>
      </c>
      <c r="B171" s="17"/>
      <c r="C171" s="17"/>
      <c r="D171" s="55"/>
    </row>
    <row r="172" spans="1:4" s="1" customFormat="1" ht="18" x14ac:dyDescent="0.25">
      <c r="A172" s="22"/>
      <c r="B172" s="17" t="s">
        <v>32</v>
      </c>
      <c r="C172" s="17"/>
      <c r="D172" s="20">
        <v>200798267</v>
      </c>
    </row>
    <row r="173" spans="1:4" s="1" customFormat="1" ht="18" x14ac:dyDescent="0.25">
      <c r="A173" s="22"/>
      <c r="B173" s="17" t="s">
        <v>2</v>
      </c>
      <c r="C173" s="17"/>
      <c r="D173" s="20">
        <f>SUM(D172:D172)</f>
        <v>200798267</v>
      </c>
    </row>
    <row r="174" spans="1:4" s="1" customFormat="1" ht="18.75" thickBot="1" x14ac:dyDescent="0.3">
      <c r="A174" s="22"/>
      <c r="B174" s="17"/>
      <c r="C174" s="17"/>
      <c r="D174" s="55"/>
    </row>
    <row r="175" spans="1:4" ht="31.5" customHeight="1" x14ac:dyDescent="0.25">
      <c r="A175" s="12" t="s">
        <v>28</v>
      </c>
      <c r="B175" s="13"/>
      <c r="C175" s="13"/>
      <c r="D175" s="7">
        <f>D9+D15+D21+D25+D29+D30+D44+D51+D55+D57+D62+D68+D73+D77+D81+D85+D89+D93+D98+D102+D116+D122+D124+D128+D134+D140+D146+D161+D167+D154+D172+6500000</f>
        <v>20378500393</v>
      </c>
    </row>
    <row r="176" spans="1:4" ht="32.25" customHeight="1" thickBot="1" x14ac:dyDescent="0.3">
      <c r="A176" s="43" t="s">
        <v>29</v>
      </c>
      <c r="B176" s="37"/>
      <c r="C176" s="37"/>
      <c r="D176" s="8">
        <f>D12+D18+D22+D32+D36+D41+D48+D52+D59+D65+D70+D74+D78+D82+D86+D90+D95+D99+D107+D113+D119+D125+D131+D137+D143+D149+D156+D163+D168+D173</f>
        <v>20194588421.422501</v>
      </c>
    </row>
    <row r="177" spans="1:4" ht="18" x14ac:dyDescent="0.25">
      <c r="A177" s="9"/>
      <c r="B177" s="9"/>
      <c r="C177" s="9"/>
      <c r="D177" s="62"/>
    </row>
    <row r="178" spans="1:4" ht="12" customHeight="1" x14ac:dyDescent="0.25">
      <c r="B178"/>
      <c r="C178"/>
    </row>
    <row r="179" spans="1:4" ht="12" customHeight="1" x14ac:dyDescent="0.25">
      <c r="B179"/>
      <c r="C179"/>
    </row>
    <row r="180" spans="1:4" ht="12" customHeight="1" x14ac:dyDescent="0.25">
      <c r="B180"/>
      <c r="C180"/>
    </row>
    <row r="181" spans="1:4" ht="12" customHeight="1" x14ac:dyDescent="0.25">
      <c r="B181"/>
      <c r="C181"/>
    </row>
    <row r="182" spans="1:4" ht="12" customHeight="1" x14ac:dyDescent="0.25"/>
    <row r="183" spans="1:4" ht="12" customHeight="1" x14ac:dyDescent="0.25"/>
    <row r="184" spans="1:4" ht="12" customHeight="1" x14ac:dyDescent="0.25"/>
    <row r="185" spans="1:4" ht="12" customHeight="1" x14ac:dyDescent="0.25"/>
    <row r="186" spans="1:4" ht="12" customHeight="1" x14ac:dyDescent="0.25"/>
    <row r="187" spans="1:4" ht="12" customHeight="1" x14ac:dyDescent="0.25"/>
    <row r="188" spans="1:4" ht="12" customHeight="1" x14ac:dyDescent="0.25"/>
    <row r="189" spans="1:4" ht="12" customHeight="1" x14ac:dyDescent="0.25"/>
    <row r="190" spans="1:4" ht="12" customHeight="1" x14ac:dyDescent="0.25"/>
    <row r="191" spans="1:4" ht="12" customHeight="1" x14ac:dyDescent="0.25"/>
    <row r="192" spans="1:4" ht="12" customHeight="1" x14ac:dyDescent="0.25"/>
    <row r="193" spans="4:4" ht="12" customHeight="1" x14ac:dyDescent="0.25"/>
    <row r="194" spans="4:4" ht="12" customHeight="1" x14ac:dyDescent="0.25"/>
    <row r="195" spans="4:4" ht="12" customHeight="1" x14ac:dyDescent="0.25">
      <c r="D195" s="97"/>
    </row>
    <row r="196" spans="4:4" ht="12" customHeight="1" x14ac:dyDescent="0.25"/>
    <row r="197" spans="4:4" ht="12" customHeight="1" x14ac:dyDescent="0.25"/>
    <row r="198" spans="4:4" ht="12" customHeight="1" x14ac:dyDescent="0.25"/>
    <row r="199" spans="4:4" ht="12" customHeight="1" x14ac:dyDescent="0.25"/>
    <row r="200" spans="4:4" ht="12" customHeight="1" x14ac:dyDescent="0.25"/>
    <row r="201" spans="4:4" ht="12" customHeight="1" x14ac:dyDescent="0.25"/>
    <row r="202" spans="4:4" ht="12" customHeight="1" x14ac:dyDescent="0.25"/>
    <row r="203" spans="4:4" ht="12" customHeight="1" x14ac:dyDescent="0.25"/>
    <row r="204" spans="4:4" ht="12" customHeight="1" x14ac:dyDescent="0.25"/>
    <row r="205" spans="4:4" ht="12" customHeight="1" x14ac:dyDescent="0.25"/>
    <row r="206" spans="4:4" ht="12" customHeight="1" x14ac:dyDescent="0.25"/>
    <row r="207" spans="4:4" ht="12" customHeight="1" x14ac:dyDescent="0.25"/>
    <row r="208" spans="4:4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</sheetData>
  <mergeCells count="15">
    <mergeCell ref="B123:C123"/>
    <mergeCell ref="B124:C124"/>
    <mergeCell ref="B119:C119"/>
    <mergeCell ref="B117:C117"/>
    <mergeCell ref="A1:D1"/>
    <mergeCell ref="A2:D2"/>
    <mergeCell ref="A3:D3"/>
    <mergeCell ref="A4:D4"/>
    <mergeCell ref="A6:D6"/>
    <mergeCell ref="A8:D8"/>
    <mergeCell ref="A14:D14"/>
    <mergeCell ref="B26:C26"/>
    <mergeCell ref="A43:C43"/>
    <mergeCell ref="A50:C50"/>
    <mergeCell ref="A5:D5"/>
  </mergeCells>
  <printOptions horizontalCentered="1" verticalCentered="1"/>
  <pageMargins left="0.45" right="0.45" top="0.5" bottom="0.5" header="0.3" footer="0.3"/>
  <pageSetup scale="6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1. FY 2022 FTA Appropriations and Apportionments for Grant Programs (Full Year)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2022-04-01T12:49:50Z</cp:lastPrinted>
  <dcterms:created xsi:type="dcterms:W3CDTF">2019-02-19T14:06:49Z</dcterms:created>
  <dcterms:modified xsi:type="dcterms:W3CDTF">2022-05-03T20:52:12Z</dcterms:modified>
</cp:coreProperties>
</file>