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aseem.ullah.ctr\Desktop\"/>
    </mc:Choice>
  </mc:AlternateContent>
  <bookViews>
    <workbookView xWindow="0" yWindow="0" windowWidth="28800" windowHeight="11310"/>
  </bookViews>
  <sheets>
    <sheet name="Table 1" sheetId="3" r:id="rId1"/>
  </sheets>
  <definedNames>
    <definedName name="_xlnm.Print_Area" localSheetId="0">'Table 1'!$A$1:$D$136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4" i="3" l="1"/>
  <c r="D135" i="3"/>
  <c r="D98" i="3" l="1"/>
  <c r="D39" i="3" l="1"/>
  <c r="D101" i="3"/>
  <c r="D60" i="3"/>
  <c r="D59" i="3"/>
  <c r="D53" i="3"/>
  <c r="D56" i="3" s="1"/>
  <c r="D93" i="3"/>
  <c r="D28" i="3"/>
  <c r="D66" i="3" l="1"/>
  <c r="D24" i="3" l="1"/>
  <c r="D30" i="3" s="1"/>
  <c r="D43" i="3"/>
  <c r="D45" i="3" s="1"/>
  <c r="D14" i="3"/>
  <c r="D16" i="3" s="1"/>
  <c r="D8" i="3"/>
  <c r="D131" i="3"/>
  <c r="D94" i="3"/>
  <c r="D102" i="3"/>
  <c r="D104" i="3" s="1"/>
  <c r="D108" i="3"/>
  <c r="D110" i="3" s="1"/>
  <c r="D10" i="3" l="1"/>
  <c r="D118" i="3"/>
  <c r="D114" i="3" l="1"/>
  <c r="D132" i="3"/>
  <c r="D125" i="3"/>
  <c r="D90" i="3"/>
  <c r="D86" i="3"/>
  <c r="D82" i="3"/>
  <c r="D78" i="3"/>
  <c r="D74" i="3"/>
  <c r="D70" i="3"/>
  <c r="D61" i="3"/>
  <c r="D49" i="3"/>
  <c r="D34" i="3"/>
  <c r="D20" i="3"/>
</calcChain>
</file>

<file path=xl/sharedStrings.xml><?xml version="1.0" encoding="utf-8"?>
<sst xmlns="http://schemas.openxmlformats.org/spreadsheetml/2006/main" count="106" uniqueCount="47">
  <si>
    <t>FEDERAL TRANSIT ADMINISTRATION</t>
  </si>
  <si>
    <t>TABLE 1</t>
  </si>
  <si>
    <t>Section 5303 Metropolitan Transportation Planning Program</t>
  </si>
  <si>
    <t>Total Available for Allocation</t>
  </si>
  <si>
    <t xml:space="preserve">Section 5304 Statewide Transportation Planning Program </t>
  </si>
  <si>
    <t>Transit Oriented Development Planning (Competitive pilot)</t>
  </si>
  <si>
    <t xml:space="preserve">Section 5307 Urbanized Area Formula Program </t>
  </si>
  <si>
    <t>Section 5340 High Density States</t>
  </si>
  <si>
    <t>Section 5340 Growing States</t>
  </si>
  <si>
    <t>Section 5307 Passenger Ferry Grant Program</t>
  </si>
  <si>
    <t>Section 5329 State Safety Oversight Program</t>
  </si>
  <si>
    <t>Section 5310 Enhanced Mobility of Seniors and Individuals with Disabilities</t>
  </si>
  <si>
    <t>Pilot Program for Innovative Coordinated Access and Mobility</t>
  </si>
  <si>
    <t>Section 5311 Rural Area Formula Program</t>
  </si>
  <si>
    <t>Section 5311(b)(3) Rural Transit Assistance Program (RTAP)</t>
  </si>
  <si>
    <t>Less Amount Reserved for National RTAP (15 percent)</t>
  </si>
  <si>
    <t>Section 5311(c)(1) Public Transportation on Indian Reservations Formula</t>
  </si>
  <si>
    <t>Section 5311(c)(1) Public Transportation on Indian Reservations Competitive</t>
  </si>
  <si>
    <t>Section 5311(c)(2) Appalachian Development Public Transportation Assistance Program</t>
  </si>
  <si>
    <t xml:space="preserve">Total Available for Allocation  </t>
  </si>
  <si>
    <t>Section 5312 Public Transportation Innovation--Transit Research</t>
  </si>
  <si>
    <t>Section 5312 Public Transportation Innovation--Component Testing</t>
  </si>
  <si>
    <t>Section 5312 Public Transportation Innovation--Transit Cooperative Research</t>
  </si>
  <si>
    <t>Section 5314 Technical Assistance and Workforce Development</t>
  </si>
  <si>
    <t xml:space="preserve">Section 5337 State of Good Repair </t>
  </si>
  <si>
    <t>Section 5339 Buses and Bus Facilities Formula</t>
  </si>
  <si>
    <t xml:space="preserve">Section 5339 Buses and Bus Facilities Competitive </t>
  </si>
  <si>
    <t>Section 5339(c) Low or No Emission Grants (Competitive)</t>
  </si>
  <si>
    <t>Section 5309 Capital Investment Grants</t>
  </si>
  <si>
    <t>Washington Metropolitan Area Transit Authority (WMATA)</t>
  </si>
  <si>
    <t xml:space="preserve">TOTAL APPROPRIATION (Above Grant Programs) </t>
  </si>
  <si>
    <t xml:space="preserve">TOTAL APPORTIONMENT/ALLOCATION (Above Grant Programs) </t>
  </si>
  <si>
    <t>FY 2021 FULL YEAR APPROPRIATIONS AND APPORTIONMENTS FOR GRANT PROGRAMS</t>
  </si>
  <si>
    <t>Reapportioned Funds</t>
  </si>
  <si>
    <t>Total FY 2021 Available</t>
  </si>
  <si>
    <t>Less FY 2021 Oversight (three-fourths percent)</t>
  </si>
  <si>
    <t>Less FY 2021 State Safety Oversight Program (one half percent)</t>
  </si>
  <si>
    <t>Less FY 2021 Ferry Competitive Program</t>
  </si>
  <si>
    <t>Less FY 2021 Oversight (one half percent)</t>
  </si>
  <si>
    <t>Less FY 2021 Oversight (one-half percent)</t>
  </si>
  <si>
    <t>Less Section 5339(c) Low or No Emission Grants (Competitive)</t>
  </si>
  <si>
    <t>Less FY 2021 Oversight (one percent)</t>
  </si>
  <si>
    <t>Total FY 2021 Available High Intensity Fixed Guideway Formula</t>
  </si>
  <si>
    <t>Total FY 2021 Available High Intensity Motorbus Formula</t>
  </si>
  <si>
    <t>Less FY 2021 Oversight</t>
  </si>
  <si>
    <t>Competitive Grants to Eligible Entities to Assist Areas of Persistent Poverty</t>
  </si>
  <si>
    <t>The total available amount for a program is based on funding authorized under The Fixing America's Surface Transportation Act (FAST) and The Consolidated Appropriations Act, 2021 (Pub. L. 116-260, Dec. 27, 2020).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</si>
</sst>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&quot;$&quot;#,##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Arial"/>
      <family val="2"/>
    </font>
    <font>
      <sz val="16"/>
      <name val="Helvetica"/>
      <family val="2"/>
    </font>
    <font>
      <sz val="14"/>
      <color theme="1"/>
      <name val="Arial"/>
      <family val="2"/>
    </font>
    <font>
      <b/>
      <u/>
      <sz val="14"/>
      <color theme="1"/>
      <name val="Arial"/>
      <family val="2"/>
    </font>
    <font>
      <u/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4"/>
      <color theme="1"/>
      <name val="Arial"/>
      <family val="2"/>
    </font>
    <font>
      <sz val="14"/>
      <name val="Arial"/>
      <family val="2"/>
    </font>
    <font>
      <b/>
      <u/>
      <sz val="14"/>
      <name val="Arial"/>
      <family val="2"/>
    </font>
    <font>
      <b/>
      <u/>
      <sz val="11"/>
      <name val="Calibri"/>
      <family val="2"/>
      <scheme val="minor"/>
    </font>
    <font>
      <i/>
      <sz val="14"/>
      <name val="Arial"/>
      <family val="2"/>
    </font>
    <font>
      <u/>
      <sz val="14"/>
      <name val="Arial"/>
      <family val="2"/>
    </font>
    <font>
      <u/>
      <sz val="11"/>
      <name val="Calibri"/>
      <family val="2"/>
      <scheme val="minor"/>
    </font>
    <font>
      <b/>
      <sz val="14"/>
      <color rgb="FFFF0000"/>
      <name val="Arial"/>
      <family val="2"/>
    </font>
    <font>
      <sz val="14"/>
      <color rgb="FFFF0000"/>
      <name val="Arial"/>
      <family val="2"/>
    </font>
    <font>
      <b/>
      <u/>
      <sz val="14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4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 style="thin">
        <color indexed="64"/>
      </bottom>
      <diagonal/>
    </border>
    <border>
      <left style="thin">
        <color theme="0" tint="-0.14996795556505021"/>
      </left>
      <right style="medium">
        <color indexed="64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 style="medium">
        <color indexed="64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medium">
        <color indexed="64"/>
      </right>
      <top/>
      <bottom style="thin">
        <color theme="0" tint="-0.14993743705557422"/>
      </bottom>
      <diagonal/>
    </border>
    <border>
      <left style="medium">
        <color indexed="64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/>
      <top style="thin">
        <color theme="0" tint="-0.14996795556505021"/>
      </top>
      <bottom/>
      <diagonal/>
    </border>
    <border>
      <left style="thin">
        <color theme="0" tint="-0.14996795556505021"/>
      </left>
      <right style="medium">
        <color indexed="64"/>
      </right>
      <top style="thin">
        <color theme="0" tint="-0.14993743705557422"/>
      </top>
      <bottom style="thin">
        <color auto="1"/>
      </bottom>
      <diagonal/>
    </border>
    <border>
      <left style="medium">
        <color indexed="64"/>
      </left>
      <right style="thin">
        <color theme="0" tint="-0.14996795556505021"/>
      </right>
      <top style="thin">
        <color theme="0" tint="-0.14996795556505021"/>
      </top>
      <bottom style="medium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medium">
        <color indexed="64"/>
      </bottom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medium">
        <color indexed="64"/>
      </right>
      <top/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3743705557422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3743705557422"/>
      </left>
      <right style="medium">
        <color indexed="64"/>
      </right>
      <top style="thin">
        <color theme="0" tint="-0.14993743705557422"/>
      </top>
      <bottom/>
      <diagonal/>
    </border>
    <border>
      <left style="thin">
        <color theme="0" tint="-0.14993743705557422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2">
    <xf numFmtId="0" fontId="0" fillId="0" borderId="0" xfId="0"/>
    <xf numFmtId="0" fontId="0" fillId="0" borderId="0" xfId="0" applyFont="1" applyFill="1"/>
    <xf numFmtId="0" fontId="0" fillId="0" borderId="0" xfId="0" applyFill="1" applyAlignment="1">
      <alignment vertical="center"/>
    </xf>
    <xf numFmtId="0" fontId="0" fillId="0" borderId="0" xfId="0" applyFill="1"/>
    <xf numFmtId="0" fontId="5" fillId="0" borderId="0" xfId="0" applyFont="1" applyFill="1"/>
    <xf numFmtId="0" fontId="6" fillId="0" borderId="14" xfId="0" applyFont="1" applyFill="1" applyBorder="1"/>
    <xf numFmtId="0" fontId="0" fillId="0" borderId="15" xfId="0" applyFill="1" applyBorder="1"/>
    <xf numFmtId="164" fontId="4" fillId="0" borderId="3" xfId="1" applyNumberFormat="1" applyFont="1" applyFill="1" applyBorder="1" applyAlignment="1" applyProtection="1">
      <alignment vertical="center"/>
    </xf>
    <xf numFmtId="164" fontId="4" fillId="0" borderId="9" xfId="1" applyNumberFormat="1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vertical="center"/>
    </xf>
    <xf numFmtId="0" fontId="10" fillId="0" borderId="1" xfId="0" applyFont="1" applyFill="1" applyBorder="1" applyAlignment="1" applyProtection="1">
      <alignment horizontal="center" vertical="center"/>
    </xf>
    <xf numFmtId="0" fontId="10" fillId="0" borderId="2" xfId="0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 applyProtection="1">
      <alignment vertical="center"/>
    </xf>
    <xf numFmtId="0" fontId="10" fillId="0" borderId="2" xfId="0" applyFont="1" applyFill="1" applyBorder="1" applyAlignment="1" applyProtection="1">
      <alignment vertical="center"/>
    </xf>
    <xf numFmtId="0" fontId="6" fillId="0" borderId="15" xfId="0" applyFont="1" applyFill="1" applyBorder="1" applyProtection="1"/>
    <xf numFmtId="164" fontId="6" fillId="0" borderId="16" xfId="1" applyNumberFormat="1" applyFont="1" applyFill="1" applyBorder="1" applyProtection="1"/>
    <xf numFmtId="0" fontId="11" fillId="0" borderId="5" xfId="0" applyFont="1" applyFill="1" applyBorder="1"/>
    <xf numFmtId="0" fontId="11" fillId="0" borderId="0" xfId="0" applyFont="1" applyFill="1" applyBorder="1" applyProtection="1"/>
    <xf numFmtId="0" fontId="11" fillId="0" borderId="5" xfId="0" applyFont="1" applyFill="1" applyBorder="1" applyProtection="1"/>
    <xf numFmtId="0" fontId="11" fillId="0" borderId="0" xfId="0" applyFont="1" applyFill="1" applyBorder="1"/>
    <xf numFmtId="164" fontId="11" fillId="0" borderId="6" xfId="1" applyNumberFormat="1" applyFont="1" applyFill="1" applyBorder="1" applyProtection="1"/>
    <xf numFmtId="37" fontId="12" fillId="0" borderId="5" xfId="0" applyNumberFormat="1" applyFont="1" applyFill="1" applyBorder="1" applyProtection="1"/>
    <xf numFmtId="0" fontId="3" fillId="0" borderId="5" xfId="0" applyFont="1" applyFill="1" applyBorder="1"/>
    <xf numFmtId="0" fontId="12" fillId="0" borderId="5" xfId="0" applyFont="1" applyFill="1" applyBorder="1" applyProtection="1"/>
    <xf numFmtId="164" fontId="11" fillId="0" borderId="4" xfId="1" applyNumberFormat="1" applyFont="1" applyFill="1" applyBorder="1" applyProtection="1"/>
    <xf numFmtId="0" fontId="11" fillId="0" borderId="14" xfId="0" applyFont="1" applyFill="1" applyBorder="1"/>
    <xf numFmtId="0" fontId="11" fillId="0" borderId="15" xfId="0" applyFont="1" applyFill="1" applyBorder="1" applyProtection="1"/>
    <xf numFmtId="0" fontId="11" fillId="0" borderId="14" xfId="0" applyFont="1" applyFill="1" applyBorder="1" applyProtection="1"/>
    <xf numFmtId="0" fontId="11" fillId="0" borderId="15" xfId="0" applyFont="1" applyFill="1" applyBorder="1"/>
    <xf numFmtId="0" fontId="12" fillId="0" borderId="14" xfId="0" applyFont="1" applyFill="1" applyBorder="1" applyProtection="1"/>
    <xf numFmtId="0" fontId="15" fillId="0" borderId="15" xfId="0" applyFont="1" applyFill="1" applyBorder="1"/>
    <xf numFmtId="0" fontId="15" fillId="0" borderId="15" xfId="0" applyFont="1" applyFill="1" applyBorder="1" applyProtection="1"/>
    <xf numFmtId="0" fontId="15" fillId="0" borderId="0" xfId="0" applyFont="1" applyFill="1" applyBorder="1" applyProtection="1"/>
    <xf numFmtId="0" fontId="11" fillId="0" borderId="23" xfId="0" applyFont="1" applyFill="1" applyBorder="1"/>
    <xf numFmtId="0" fontId="11" fillId="0" borderId="24" xfId="0" applyFont="1" applyFill="1" applyBorder="1" applyProtection="1"/>
    <xf numFmtId="0" fontId="11" fillId="0" borderId="25" xfId="0" applyFont="1" applyFill="1" applyBorder="1" applyProtection="1"/>
    <xf numFmtId="0" fontId="3" fillId="0" borderId="27" xfId="0" applyFont="1" applyFill="1" applyBorder="1"/>
    <xf numFmtId="0" fontId="3" fillId="0" borderId="28" xfId="0" applyFont="1" applyFill="1" applyBorder="1"/>
    <xf numFmtId="164" fontId="3" fillId="0" borderId="29" xfId="1" applyNumberFormat="1" applyFont="1" applyFill="1" applyBorder="1"/>
    <xf numFmtId="0" fontId="13" fillId="0" borderId="15" xfId="0" applyFont="1" applyFill="1" applyBorder="1" applyAlignment="1">
      <alignment wrapText="1"/>
    </xf>
    <xf numFmtId="0" fontId="10" fillId="0" borderId="8" xfId="0" applyFont="1" applyFill="1" applyBorder="1" applyAlignment="1" applyProtection="1">
      <alignment horizontal="left" vertical="center" wrapText="1"/>
    </xf>
    <xf numFmtId="0" fontId="4" fillId="0" borderId="10" xfId="0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>
      <alignment wrapText="1"/>
    </xf>
    <xf numFmtId="0" fontId="12" fillId="0" borderId="5" xfId="0" applyFont="1" applyFill="1" applyBorder="1" applyAlignment="1" applyProtection="1"/>
    <xf numFmtId="0" fontId="3" fillId="0" borderId="0" xfId="0" applyFont="1" applyFill="1" applyBorder="1" applyAlignment="1"/>
    <xf numFmtId="0" fontId="12" fillId="0" borderId="14" xfId="0" applyFont="1" applyFill="1" applyBorder="1" applyAlignment="1"/>
    <xf numFmtId="0" fontId="13" fillId="0" borderId="15" xfId="0" applyFont="1" applyFill="1" applyBorder="1" applyAlignment="1"/>
    <xf numFmtId="164" fontId="11" fillId="0" borderId="6" xfId="1" applyNumberFormat="1" applyFont="1" applyFill="1" applyBorder="1"/>
    <xf numFmtId="0" fontId="14" fillId="0" borderId="0" xfId="0" applyFont="1" applyFill="1" applyBorder="1" applyProtection="1"/>
    <xf numFmtId="0" fontId="10" fillId="0" borderId="7" xfId="0" applyFont="1" applyFill="1" applyBorder="1" applyAlignment="1" applyProtection="1">
      <alignment horizontal="left" vertical="center"/>
    </xf>
    <xf numFmtId="0" fontId="7" fillId="0" borderId="14" xfId="0" applyFont="1" applyFill="1" applyBorder="1" applyAlignment="1"/>
    <xf numFmtId="0" fontId="8" fillId="0" borderId="15" xfId="0" applyFont="1" applyFill="1" applyBorder="1" applyAlignment="1"/>
    <xf numFmtId="0" fontId="11" fillId="0" borderId="20" xfId="0" applyFont="1" applyFill="1" applyBorder="1" applyProtection="1"/>
    <xf numFmtId="0" fontId="16" fillId="0" borderId="15" xfId="0" applyFont="1" applyFill="1" applyBorder="1" applyAlignment="1"/>
    <xf numFmtId="0" fontId="12" fillId="0" borderId="0" xfId="0" applyFont="1" applyFill="1" applyBorder="1"/>
    <xf numFmtId="0" fontId="11" fillId="0" borderId="35" xfId="0" applyFont="1" applyFill="1" applyBorder="1" applyProtection="1"/>
    <xf numFmtId="0" fontId="11" fillId="0" borderId="34" xfId="0" applyFont="1" applyFill="1" applyBorder="1" applyProtection="1"/>
    <xf numFmtId="0" fontId="11" fillId="0" borderId="31" xfId="0" applyFont="1" applyFill="1" applyBorder="1"/>
    <xf numFmtId="0" fontId="11" fillId="0" borderId="32" xfId="0" applyFont="1" applyFill="1" applyBorder="1" applyProtection="1"/>
    <xf numFmtId="164" fontId="11" fillId="0" borderId="33" xfId="1" applyNumberFormat="1" applyFont="1" applyFill="1" applyBorder="1"/>
    <xf numFmtId="164" fontId="17" fillId="0" borderId="3" xfId="1" applyNumberFormat="1" applyFont="1" applyFill="1" applyBorder="1" applyAlignment="1" applyProtection="1">
      <alignment horizontal="center" vertical="center"/>
    </xf>
    <xf numFmtId="164" fontId="18" fillId="0" borderId="6" xfId="1" applyNumberFormat="1" applyFont="1" applyFill="1" applyBorder="1" applyProtection="1"/>
    <xf numFmtId="164" fontId="19" fillId="0" borderId="6" xfId="1" applyNumberFormat="1" applyFont="1" applyFill="1" applyBorder="1" applyAlignment="1">
      <alignment wrapText="1"/>
    </xf>
    <xf numFmtId="164" fontId="18" fillId="0" borderId="16" xfId="1" applyNumberFormat="1" applyFont="1" applyFill="1" applyBorder="1" applyProtection="1"/>
    <xf numFmtId="164" fontId="18" fillId="0" borderId="6" xfId="1" applyNumberFormat="1" applyFont="1" applyFill="1" applyBorder="1"/>
    <xf numFmtId="164" fontId="18" fillId="0" borderId="16" xfId="1" applyNumberFormat="1" applyFont="1" applyFill="1" applyBorder="1"/>
    <xf numFmtId="164" fontId="18" fillId="0" borderId="19" xfId="1" applyNumberFormat="1" applyFont="1" applyFill="1" applyBorder="1" applyProtection="1"/>
    <xf numFmtId="0" fontId="17" fillId="0" borderId="12" xfId="0" applyFont="1" applyFill="1" applyBorder="1" applyAlignment="1" applyProtection="1">
      <alignment horizontal="center" vertical="center"/>
    </xf>
    <xf numFmtId="164" fontId="17" fillId="0" borderId="0" xfId="1" applyNumberFormat="1" applyFont="1" applyFill="1" applyBorder="1" applyAlignment="1" applyProtection="1">
      <alignment vertical="center"/>
    </xf>
    <xf numFmtId="164" fontId="2" fillId="0" borderId="0" xfId="1" applyNumberFormat="1" applyFont="1" applyFill="1"/>
    <xf numFmtId="0" fontId="6" fillId="0" borderId="5" xfId="0" applyFont="1" applyFill="1" applyBorder="1"/>
    <xf numFmtId="0" fontId="6" fillId="0" borderId="0" xfId="0" applyFont="1" applyFill="1" applyBorder="1" applyProtection="1"/>
    <xf numFmtId="164" fontId="6" fillId="0" borderId="6" xfId="1" applyNumberFormat="1" applyFont="1" applyFill="1" applyBorder="1" applyProtection="1"/>
    <xf numFmtId="0" fontId="6" fillId="0" borderId="5" xfId="0" applyFont="1" applyFill="1" applyBorder="1" applyProtection="1"/>
    <xf numFmtId="0" fontId="6" fillId="0" borderId="0" xfId="0" applyFont="1" applyFill="1" applyBorder="1"/>
    <xf numFmtId="164" fontId="6" fillId="0" borderId="6" xfId="1" applyNumberFormat="1" applyFont="1" applyFill="1" applyBorder="1" applyProtection="1">
      <protection locked="0"/>
    </xf>
    <xf numFmtId="164" fontId="6" fillId="0" borderId="13" xfId="1" applyNumberFormat="1" applyFont="1" applyFill="1" applyBorder="1" applyProtection="1"/>
    <xf numFmtId="164" fontId="6" fillId="0" borderId="4" xfId="1" applyNumberFormat="1" applyFont="1" applyFill="1" applyBorder="1" applyProtection="1"/>
    <xf numFmtId="164" fontId="6" fillId="0" borderId="17" xfId="1" applyNumberFormat="1" applyFont="1" applyFill="1" applyBorder="1" applyProtection="1"/>
    <xf numFmtId="164" fontId="6" fillId="0" borderId="18" xfId="1" applyNumberFormat="1" applyFont="1" applyFill="1" applyBorder="1" applyProtection="1"/>
    <xf numFmtId="164" fontId="6" fillId="0" borderId="6" xfId="1" applyNumberFormat="1" applyFont="1" applyFill="1" applyBorder="1"/>
    <xf numFmtId="164" fontId="6" fillId="0" borderId="30" xfId="1" applyNumberFormat="1" applyFont="1" applyFill="1" applyBorder="1" applyProtection="1"/>
    <xf numFmtId="164" fontId="6" fillId="0" borderId="22" xfId="1" applyNumberFormat="1" applyFont="1" applyFill="1" applyBorder="1" applyProtection="1"/>
    <xf numFmtId="164" fontId="1" fillId="0" borderId="21" xfId="1" applyNumberFormat="1" applyFont="1" applyFill="1" applyBorder="1"/>
    <xf numFmtId="164" fontId="6" fillId="0" borderId="26" xfId="1" applyNumberFormat="1" applyFont="1" applyFill="1" applyBorder="1"/>
    <xf numFmtId="164" fontId="6" fillId="0" borderId="22" xfId="1" applyNumberFormat="1" applyFont="1" applyFill="1" applyBorder="1"/>
    <xf numFmtId="164" fontId="11" fillId="0" borderId="6" xfId="1" applyNumberFormat="1" applyFont="1" applyFill="1" applyBorder="1" applyAlignment="1" applyProtection="1"/>
    <xf numFmtId="164" fontId="11" fillId="0" borderId="13" xfId="1" applyNumberFormat="1" applyFont="1" applyFill="1" applyBorder="1" applyProtection="1"/>
    <xf numFmtId="164" fontId="6" fillId="0" borderId="36" xfId="1" applyNumberFormat="1" applyFont="1" applyFill="1" applyBorder="1" applyProtection="1"/>
    <xf numFmtId="164" fontId="6" fillId="0" borderId="37" xfId="1" applyNumberFormat="1" applyFont="1" applyFill="1" applyBorder="1" applyProtection="1"/>
    <xf numFmtId="164" fontId="6" fillId="0" borderId="4" xfId="1" applyNumberFormat="1" applyFont="1" applyFill="1" applyBorder="1"/>
    <xf numFmtId="164" fontId="0" fillId="0" borderId="0" xfId="0" applyNumberFormat="1" applyFont="1" applyFill="1"/>
    <xf numFmtId="164" fontId="0" fillId="0" borderId="0" xfId="0" applyNumberFormat="1" applyFill="1"/>
    <xf numFmtId="164" fontId="20" fillId="0" borderId="0" xfId="0" applyNumberFormat="1" applyFont="1" applyFill="1"/>
    <xf numFmtId="0" fontId="20" fillId="0" borderId="0" xfId="0" applyFont="1" applyFill="1"/>
    <xf numFmtId="3" fontId="20" fillId="0" borderId="15" xfId="0" applyNumberFormat="1" applyFont="1" applyFill="1" applyBorder="1"/>
    <xf numFmtId="165" fontId="0" fillId="0" borderId="0" xfId="0" applyNumberFormat="1" applyFill="1"/>
    <xf numFmtId="164" fontId="21" fillId="0" borderId="6" xfId="1" applyNumberFormat="1" applyFont="1" applyFill="1" applyBorder="1" applyProtection="1"/>
    <xf numFmtId="44" fontId="0" fillId="0" borderId="15" xfId="0" applyNumberFormat="1" applyFill="1" applyBorder="1"/>
    <xf numFmtId="0" fontId="11" fillId="0" borderId="0" xfId="0" applyFont="1" applyFill="1" applyBorder="1" applyAlignment="1" applyProtection="1">
      <alignment wrapText="1"/>
    </xf>
    <xf numFmtId="0" fontId="3" fillId="0" borderId="0" xfId="0" applyFont="1" applyFill="1" applyBorder="1" applyAlignment="1">
      <alignment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 applyProtection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 applyProtection="1">
      <alignment horizontal="center" vertical="center" wrapText="1"/>
    </xf>
    <xf numFmtId="0" fontId="22" fillId="0" borderId="11" xfId="0" applyFont="1" applyFill="1" applyBorder="1" applyAlignment="1">
      <alignment horizontal="center" vertical="center" wrapText="1"/>
    </xf>
    <xf numFmtId="0" fontId="22" fillId="0" borderId="12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7" fillId="0" borderId="6" xfId="0" applyFont="1" applyFill="1" applyBorder="1" applyAlignment="1" applyProtection="1">
      <alignment horizontal="left"/>
    </xf>
    <xf numFmtId="0" fontId="11" fillId="0" borderId="0" xfId="0" applyFont="1" applyFill="1" applyBorder="1" applyAlignment="1"/>
    <xf numFmtId="0" fontId="3" fillId="0" borderId="0" xfId="0" applyFont="1" applyFill="1" applyBorder="1" applyAlignment="1"/>
    <xf numFmtId="0" fontId="12" fillId="0" borderId="5" xfId="0" applyFont="1" applyFill="1" applyBorder="1" applyAlignment="1" applyProtection="1">
      <alignment wrapText="1"/>
    </xf>
    <xf numFmtId="0" fontId="12" fillId="0" borderId="14" xfId="0" applyFont="1" applyFill="1" applyBorder="1" applyAlignment="1"/>
    <xf numFmtId="0" fontId="13" fillId="0" borderId="15" xfId="0" applyFont="1" applyFill="1" applyBorder="1" applyAlignme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2"/>
  <sheetViews>
    <sheetView tabSelected="1" zoomScale="90" zoomScaleNormal="90" workbookViewId="0">
      <selection activeCell="E6" sqref="E6"/>
    </sheetView>
  </sheetViews>
  <sheetFormatPr defaultColWidth="9.140625" defaultRowHeight="15" x14ac:dyDescent="0.25"/>
  <cols>
    <col min="1" max="1" width="43.85546875" style="3" customWidth="1"/>
    <col min="2" max="2" width="29.28515625" style="3" customWidth="1"/>
    <col min="3" max="3" width="48.140625" style="3" customWidth="1"/>
    <col min="4" max="4" width="22.5703125" style="70" bestFit="1" customWidth="1"/>
    <col min="5" max="5" width="22.5703125" style="3" customWidth="1"/>
    <col min="6" max="6" width="19.7109375" style="3" customWidth="1"/>
    <col min="7" max="7" width="17.28515625" style="3" customWidth="1"/>
    <col min="8" max="8" width="19.5703125" style="3" customWidth="1"/>
    <col min="9" max="121" width="9.140625" style="3"/>
    <col min="122" max="122" width="9.28515625" style="3" customWidth="1"/>
    <col min="123" max="123" width="9.140625" style="3" customWidth="1"/>
    <col min="124" max="124" width="23.85546875" style="3" customWidth="1"/>
    <col min="125" max="125" width="61" style="3" customWidth="1"/>
    <col min="126" max="126" width="29.42578125" style="3" customWidth="1"/>
    <col min="127" max="127" width="2.7109375" style="3" customWidth="1"/>
    <col min="128" max="128" width="9.140625" style="3"/>
    <col min="129" max="129" width="27.7109375" style="3" customWidth="1"/>
    <col min="130" max="130" width="9.140625" style="3"/>
    <col min="131" max="131" width="20.42578125" style="3" customWidth="1"/>
    <col min="132" max="132" width="11" style="3" customWidth="1"/>
    <col min="133" max="133" width="13.140625" style="3" customWidth="1"/>
    <col min="134" max="134" width="12.140625" style="3" customWidth="1"/>
    <col min="135" max="377" width="9.140625" style="3"/>
    <col min="378" max="378" width="9.28515625" style="3" customWidth="1"/>
    <col min="379" max="379" width="9.140625" style="3" customWidth="1"/>
    <col min="380" max="380" width="23.85546875" style="3" customWidth="1"/>
    <col min="381" max="381" width="61" style="3" customWidth="1"/>
    <col min="382" max="382" width="29.42578125" style="3" customWidth="1"/>
    <col min="383" max="383" width="2.7109375" style="3" customWidth="1"/>
    <col min="384" max="384" width="9.140625" style="3"/>
    <col min="385" max="385" width="27.7109375" style="3" customWidth="1"/>
    <col min="386" max="386" width="9.140625" style="3"/>
    <col min="387" max="387" width="20.42578125" style="3" customWidth="1"/>
    <col min="388" max="388" width="11" style="3" customWidth="1"/>
    <col min="389" max="389" width="13.140625" style="3" customWidth="1"/>
    <col min="390" max="390" width="12.140625" style="3" customWidth="1"/>
    <col min="391" max="633" width="9.140625" style="3"/>
    <col min="634" max="634" width="9.28515625" style="3" customWidth="1"/>
    <col min="635" max="635" width="9.140625" style="3" customWidth="1"/>
    <col min="636" max="636" width="23.85546875" style="3" customWidth="1"/>
    <col min="637" max="637" width="61" style="3" customWidth="1"/>
    <col min="638" max="638" width="29.42578125" style="3" customWidth="1"/>
    <col min="639" max="639" width="2.7109375" style="3" customWidth="1"/>
    <col min="640" max="640" width="9.140625" style="3"/>
    <col min="641" max="641" width="27.7109375" style="3" customWidth="1"/>
    <col min="642" max="642" width="9.140625" style="3"/>
    <col min="643" max="643" width="20.42578125" style="3" customWidth="1"/>
    <col min="644" max="644" width="11" style="3" customWidth="1"/>
    <col min="645" max="645" width="13.140625" style="3" customWidth="1"/>
    <col min="646" max="646" width="12.140625" style="3" customWidth="1"/>
    <col min="647" max="889" width="9.140625" style="3"/>
    <col min="890" max="890" width="9.28515625" style="3" customWidth="1"/>
    <col min="891" max="891" width="9.140625" style="3" customWidth="1"/>
    <col min="892" max="892" width="23.85546875" style="3" customWidth="1"/>
    <col min="893" max="893" width="61" style="3" customWidth="1"/>
    <col min="894" max="894" width="29.42578125" style="3" customWidth="1"/>
    <col min="895" max="895" width="2.7109375" style="3" customWidth="1"/>
    <col min="896" max="896" width="9.140625" style="3"/>
    <col min="897" max="897" width="27.7109375" style="3" customWidth="1"/>
    <col min="898" max="898" width="9.140625" style="3"/>
    <col min="899" max="899" width="20.42578125" style="3" customWidth="1"/>
    <col min="900" max="900" width="11" style="3" customWidth="1"/>
    <col min="901" max="901" width="13.140625" style="3" customWidth="1"/>
    <col min="902" max="902" width="12.140625" style="3" customWidth="1"/>
    <col min="903" max="1145" width="9.140625" style="3"/>
    <col min="1146" max="1146" width="9.28515625" style="3" customWidth="1"/>
    <col min="1147" max="1147" width="9.140625" style="3" customWidth="1"/>
    <col min="1148" max="1148" width="23.85546875" style="3" customWidth="1"/>
    <col min="1149" max="1149" width="61" style="3" customWidth="1"/>
    <col min="1150" max="1150" width="29.42578125" style="3" customWidth="1"/>
    <col min="1151" max="1151" width="2.7109375" style="3" customWidth="1"/>
    <col min="1152" max="1152" width="9.140625" style="3"/>
    <col min="1153" max="1153" width="27.7109375" style="3" customWidth="1"/>
    <col min="1154" max="1154" width="9.140625" style="3"/>
    <col min="1155" max="1155" width="20.42578125" style="3" customWidth="1"/>
    <col min="1156" max="1156" width="11" style="3" customWidth="1"/>
    <col min="1157" max="1157" width="13.140625" style="3" customWidth="1"/>
    <col min="1158" max="1158" width="12.140625" style="3" customWidth="1"/>
    <col min="1159" max="1401" width="9.140625" style="3"/>
    <col min="1402" max="1402" width="9.28515625" style="3" customWidth="1"/>
    <col min="1403" max="1403" width="9.140625" style="3" customWidth="1"/>
    <col min="1404" max="1404" width="23.85546875" style="3" customWidth="1"/>
    <col min="1405" max="1405" width="61" style="3" customWidth="1"/>
    <col min="1406" max="1406" width="29.42578125" style="3" customWidth="1"/>
    <col min="1407" max="1407" width="2.7109375" style="3" customWidth="1"/>
    <col min="1408" max="1408" width="9.140625" style="3"/>
    <col min="1409" max="1409" width="27.7109375" style="3" customWidth="1"/>
    <col min="1410" max="1410" width="9.140625" style="3"/>
    <col min="1411" max="1411" width="20.42578125" style="3" customWidth="1"/>
    <col min="1412" max="1412" width="11" style="3" customWidth="1"/>
    <col min="1413" max="1413" width="13.140625" style="3" customWidth="1"/>
    <col min="1414" max="1414" width="12.140625" style="3" customWidth="1"/>
    <col min="1415" max="1657" width="9.140625" style="3"/>
    <col min="1658" max="1658" width="9.28515625" style="3" customWidth="1"/>
    <col min="1659" max="1659" width="9.140625" style="3" customWidth="1"/>
    <col min="1660" max="1660" width="23.85546875" style="3" customWidth="1"/>
    <col min="1661" max="1661" width="61" style="3" customWidth="1"/>
    <col min="1662" max="1662" width="29.42578125" style="3" customWidth="1"/>
    <col min="1663" max="1663" width="2.7109375" style="3" customWidth="1"/>
    <col min="1664" max="1664" width="9.140625" style="3"/>
    <col min="1665" max="1665" width="27.7109375" style="3" customWidth="1"/>
    <col min="1666" max="1666" width="9.140625" style="3"/>
    <col min="1667" max="1667" width="20.42578125" style="3" customWidth="1"/>
    <col min="1668" max="1668" width="11" style="3" customWidth="1"/>
    <col min="1669" max="1669" width="13.140625" style="3" customWidth="1"/>
    <col min="1670" max="1670" width="12.140625" style="3" customWidth="1"/>
    <col min="1671" max="1913" width="9.140625" style="3"/>
    <col min="1914" max="1914" width="9.28515625" style="3" customWidth="1"/>
    <col min="1915" max="1915" width="9.140625" style="3" customWidth="1"/>
    <col min="1916" max="1916" width="23.85546875" style="3" customWidth="1"/>
    <col min="1917" max="1917" width="61" style="3" customWidth="1"/>
    <col min="1918" max="1918" width="29.42578125" style="3" customWidth="1"/>
    <col min="1919" max="1919" width="2.7109375" style="3" customWidth="1"/>
    <col min="1920" max="1920" width="9.140625" style="3"/>
    <col min="1921" max="1921" width="27.7109375" style="3" customWidth="1"/>
    <col min="1922" max="1922" width="9.140625" style="3"/>
    <col min="1923" max="1923" width="20.42578125" style="3" customWidth="1"/>
    <col min="1924" max="1924" width="11" style="3" customWidth="1"/>
    <col min="1925" max="1925" width="13.140625" style="3" customWidth="1"/>
    <col min="1926" max="1926" width="12.140625" style="3" customWidth="1"/>
    <col min="1927" max="2169" width="9.140625" style="3"/>
    <col min="2170" max="2170" width="9.28515625" style="3" customWidth="1"/>
    <col min="2171" max="2171" width="9.140625" style="3" customWidth="1"/>
    <col min="2172" max="2172" width="23.85546875" style="3" customWidth="1"/>
    <col min="2173" max="2173" width="61" style="3" customWidth="1"/>
    <col min="2174" max="2174" width="29.42578125" style="3" customWidth="1"/>
    <col min="2175" max="2175" width="2.7109375" style="3" customWidth="1"/>
    <col min="2176" max="2176" width="9.140625" style="3"/>
    <col min="2177" max="2177" width="27.7109375" style="3" customWidth="1"/>
    <col min="2178" max="2178" width="9.140625" style="3"/>
    <col min="2179" max="2179" width="20.42578125" style="3" customWidth="1"/>
    <col min="2180" max="2180" width="11" style="3" customWidth="1"/>
    <col min="2181" max="2181" width="13.140625" style="3" customWidth="1"/>
    <col min="2182" max="2182" width="12.140625" style="3" customWidth="1"/>
    <col min="2183" max="2425" width="9.140625" style="3"/>
    <col min="2426" max="2426" width="9.28515625" style="3" customWidth="1"/>
    <col min="2427" max="2427" width="9.140625" style="3" customWidth="1"/>
    <col min="2428" max="2428" width="23.85546875" style="3" customWidth="1"/>
    <col min="2429" max="2429" width="61" style="3" customWidth="1"/>
    <col min="2430" max="2430" width="29.42578125" style="3" customWidth="1"/>
    <col min="2431" max="2431" width="2.7109375" style="3" customWidth="1"/>
    <col min="2432" max="2432" width="9.140625" style="3"/>
    <col min="2433" max="2433" width="27.7109375" style="3" customWidth="1"/>
    <col min="2434" max="2434" width="9.140625" style="3"/>
    <col min="2435" max="2435" width="20.42578125" style="3" customWidth="1"/>
    <col min="2436" max="2436" width="11" style="3" customWidth="1"/>
    <col min="2437" max="2437" width="13.140625" style="3" customWidth="1"/>
    <col min="2438" max="2438" width="12.140625" style="3" customWidth="1"/>
    <col min="2439" max="2681" width="9.140625" style="3"/>
    <col min="2682" max="2682" width="9.28515625" style="3" customWidth="1"/>
    <col min="2683" max="2683" width="9.140625" style="3" customWidth="1"/>
    <col min="2684" max="2684" width="23.85546875" style="3" customWidth="1"/>
    <col min="2685" max="2685" width="61" style="3" customWidth="1"/>
    <col min="2686" max="2686" width="29.42578125" style="3" customWidth="1"/>
    <col min="2687" max="2687" width="2.7109375" style="3" customWidth="1"/>
    <col min="2688" max="2688" width="9.140625" style="3"/>
    <col min="2689" max="2689" width="27.7109375" style="3" customWidth="1"/>
    <col min="2690" max="2690" width="9.140625" style="3"/>
    <col min="2691" max="2691" width="20.42578125" style="3" customWidth="1"/>
    <col min="2692" max="2692" width="11" style="3" customWidth="1"/>
    <col min="2693" max="2693" width="13.140625" style="3" customWidth="1"/>
    <col min="2694" max="2694" width="12.140625" style="3" customWidth="1"/>
    <col min="2695" max="2937" width="9.140625" style="3"/>
    <col min="2938" max="2938" width="9.28515625" style="3" customWidth="1"/>
    <col min="2939" max="2939" width="9.140625" style="3" customWidth="1"/>
    <col min="2940" max="2940" width="23.85546875" style="3" customWidth="1"/>
    <col min="2941" max="2941" width="61" style="3" customWidth="1"/>
    <col min="2942" max="2942" width="29.42578125" style="3" customWidth="1"/>
    <col min="2943" max="2943" width="2.7109375" style="3" customWidth="1"/>
    <col min="2944" max="2944" width="9.140625" style="3"/>
    <col min="2945" max="2945" width="27.7109375" style="3" customWidth="1"/>
    <col min="2946" max="2946" width="9.140625" style="3"/>
    <col min="2947" max="2947" width="20.42578125" style="3" customWidth="1"/>
    <col min="2948" max="2948" width="11" style="3" customWidth="1"/>
    <col min="2949" max="2949" width="13.140625" style="3" customWidth="1"/>
    <col min="2950" max="2950" width="12.140625" style="3" customWidth="1"/>
    <col min="2951" max="3193" width="9.140625" style="3"/>
    <col min="3194" max="3194" width="9.28515625" style="3" customWidth="1"/>
    <col min="3195" max="3195" width="9.140625" style="3" customWidth="1"/>
    <col min="3196" max="3196" width="23.85546875" style="3" customWidth="1"/>
    <col min="3197" max="3197" width="61" style="3" customWidth="1"/>
    <col min="3198" max="3198" width="29.42578125" style="3" customWidth="1"/>
    <col min="3199" max="3199" width="2.7109375" style="3" customWidth="1"/>
    <col min="3200" max="3200" width="9.140625" style="3"/>
    <col min="3201" max="3201" width="27.7109375" style="3" customWidth="1"/>
    <col min="3202" max="3202" width="9.140625" style="3"/>
    <col min="3203" max="3203" width="20.42578125" style="3" customWidth="1"/>
    <col min="3204" max="3204" width="11" style="3" customWidth="1"/>
    <col min="3205" max="3205" width="13.140625" style="3" customWidth="1"/>
    <col min="3206" max="3206" width="12.140625" style="3" customWidth="1"/>
    <col min="3207" max="3449" width="9.140625" style="3"/>
    <col min="3450" max="3450" width="9.28515625" style="3" customWidth="1"/>
    <col min="3451" max="3451" width="9.140625" style="3" customWidth="1"/>
    <col min="3452" max="3452" width="23.85546875" style="3" customWidth="1"/>
    <col min="3453" max="3453" width="61" style="3" customWidth="1"/>
    <col min="3454" max="3454" width="29.42578125" style="3" customWidth="1"/>
    <col min="3455" max="3455" width="2.7109375" style="3" customWidth="1"/>
    <col min="3456" max="3456" width="9.140625" style="3"/>
    <col min="3457" max="3457" width="27.7109375" style="3" customWidth="1"/>
    <col min="3458" max="3458" width="9.140625" style="3"/>
    <col min="3459" max="3459" width="20.42578125" style="3" customWidth="1"/>
    <col min="3460" max="3460" width="11" style="3" customWidth="1"/>
    <col min="3461" max="3461" width="13.140625" style="3" customWidth="1"/>
    <col min="3462" max="3462" width="12.140625" style="3" customWidth="1"/>
    <col min="3463" max="3705" width="9.140625" style="3"/>
    <col min="3706" max="3706" width="9.28515625" style="3" customWidth="1"/>
    <col min="3707" max="3707" width="9.140625" style="3" customWidth="1"/>
    <col min="3708" max="3708" width="23.85546875" style="3" customWidth="1"/>
    <col min="3709" max="3709" width="61" style="3" customWidth="1"/>
    <col min="3710" max="3710" width="29.42578125" style="3" customWidth="1"/>
    <col min="3711" max="3711" width="2.7109375" style="3" customWidth="1"/>
    <col min="3712" max="3712" width="9.140625" style="3"/>
    <col min="3713" max="3713" width="27.7109375" style="3" customWidth="1"/>
    <col min="3714" max="3714" width="9.140625" style="3"/>
    <col min="3715" max="3715" width="20.42578125" style="3" customWidth="1"/>
    <col min="3716" max="3716" width="11" style="3" customWidth="1"/>
    <col min="3717" max="3717" width="13.140625" style="3" customWidth="1"/>
    <col min="3718" max="3718" width="12.140625" style="3" customWidth="1"/>
    <col min="3719" max="3961" width="9.140625" style="3"/>
    <col min="3962" max="3962" width="9.28515625" style="3" customWidth="1"/>
    <col min="3963" max="3963" width="9.140625" style="3" customWidth="1"/>
    <col min="3964" max="3964" width="23.85546875" style="3" customWidth="1"/>
    <col min="3965" max="3965" width="61" style="3" customWidth="1"/>
    <col min="3966" max="3966" width="29.42578125" style="3" customWidth="1"/>
    <col min="3967" max="3967" width="2.7109375" style="3" customWidth="1"/>
    <col min="3968" max="3968" width="9.140625" style="3"/>
    <col min="3969" max="3969" width="27.7109375" style="3" customWidth="1"/>
    <col min="3970" max="3970" width="9.140625" style="3"/>
    <col min="3971" max="3971" width="20.42578125" style="3" customWidth="1"/>
    <col min="3972" max="3972" width="11" style="3" customWidth="1"/>
    <col min="3973" max="3973" width="13.140625" style="3" customWidth="1"/>
    <col min="3974" max="3974" width="12.140625" style="3" customWidth="1"/>
    <col min="3975" max="4217" width="9.140625" style="3"/>
    <col min="4218" max="4218" width="9.28515625" style="3" customWidth="1"/>
    <col min="4219" max="4219" width="9.140625" style="3" customWidth="1"/>
    <col min="4220" max="4220" width="23.85546875" style="3" customWidth="1"/>
    <col min="4221" max="4221" width="61" style="3" customWidth="1"/>
    <col min="4222" max="4222" width="29.42578125" style="3" customWidth="1"/>
    <col min="4223" max="4223" width="2.7109375" style="3" customWidth="1"/>
    <col min="4224" max="4224" width="9.140625" style="3"/>
    <col min="4225" max="4225" width="27.7109375" style="3" customWidth="1"/>
    <col min="4226" max="4226" width="9.140625" style="3"/>
    <col min="4227" max="4227" width="20.42578125" style="3" customWidth="1"/>
    <col min="4228" max="4228" width="11" style="3" customWidth="1"/>
    <col min="4229" max="4229" width="13.140625" style="3" customWidth="1"/>
    <col min="4230" max="4230" width="12.140625" style="3" customWidth="1"/>
    <col min="4231" max="4473" width="9.140625" style="3"/>
    <col min="4474" max="4474" width="9.28515625" style="3" customWidth="1"/>
    <col min="4475" max="4475" width="9.140625" style="3" customWidth="1"/>
    <col min="4476" max="4476" width="23.85546875" style="3" customWidth="1"/>
    <col min="4477" max="4477" width="61" style="3" customWidth="1"/>
    <col min="4478" max="4478" width="29.42578125" style="3" customWidth="1"/>
    <col min="4479" max="4479" width="2.7109375" style="3" customWidth="1"/>
    <col min="4480" max="4480" width="9.140625" style="3"/>
    <col min="4481" max="4481" width="27.7109375" style="3" customWidth="1"/>
    <col min="4482" max="4482" width="9.140625" style="3"/>
    <col min="4483" max="4483" width="20.42578125" style="3" customWidth="1"/>
    <col min="4484" max="4484" width="11" style="3" customWidth="1"/>
    <col min="4485" max="4485" width="13.140625" style="3" customWidth="1"/>
    <col min="4486" max="4486" width="12.140625" style="3" customWidth="1"/>
    <col min="4487" max="4729" width="9.140625" style="3"/>
    <col min="4730" max="4730" width="9.28515625" style="3" customWidth="1"/>
    <col min="4731" max="4731" width="9.140625" style="3" customWidth="1"/>
    <col min="4732" max="4732" width="23.85546875" style="3" customWidth="1"/>
    <col min="4733" max="4733" width="61" style="3" customWidth="1"/>
    <col min="4734" max="4734" width="29.42578125" style="3" customWidth="1"/>
    <col min="4735" max="4735" width="2.7109375" style="3" customWidth="1"/>
    <col min="4736" max="4736" width="9.140625" style="3"/>
    <col min="4737" max="4737" width="27.7109375" style="3" customWidth="1"/>
    <col min="4738" max="4738" width="9.140625" style="3"/>
    <col min="4739" max="4739" width="20.42578125" style="3" customWidth="1"/>
    <col min="4740" max="4740" width="11" style="3" customWidth="1"/>
    <col min="4741" max="4741" width="13.140625" style="3" customWidth="1"/>
    <col min="4742" max="4742" width="12.140625" style="3" customWidth="1"/>
    <col min="4743" max="4985" width="9.140625" style="3"/>
    <col min="4986" max="4986" width="9.28515625" style="3" customWidth="1"/>
    <col min="4987" max="4987" width="9.140625" style="3" customWidth="1"/>
    <col min="4988" max="4988" width="23.85546875" style="3" customWidth="1"/>
    <col min="4989" max="4989" width="61" style="3" customWidth="1"/>
    <col min="4990" max="4990" width="29.42578125" style="3" customWidth="1"/>
    <col min="4991" max="4991" width="2.7109375" style="3" customWidth="1"/>
    <col min="4992" max="4992" width="9.140625" style="3"/>
    <col min="4993" max="4993" width="27.7109375" style="3" customWidth="1"/>
    <col min="4994" max="4994" width="9.140625" style="3"/>
    <col min="4995" max="4995" width="20.42578125" style="3" customWidth="1"/>
    <col min="4996" max="4996" width="11" style="3" customWidth="1"/>
    <col min="4997" max="4997" width="13.140625" style="3" customWidth="1"/>
    <col min="4998" max="4998" width="12.140625" style="3" customWidth="1"/>
    <col min="4999" max="5241" width="9.140625" style="3"/>
    <col min="5242" max="5242" width="9.28515625" style="3" customWidth="1"/>
    <col min="5243" max="5243" width="9.140625" style="3" customWidth="1"/>
    <col min="5244" max="5244" width="23.85546875" style="3" customWidth="1"/>
    <col min="5245" max="5245" width="61" style="3" customWidth="1"/>
    <col min="5246" max="5246" width="29.42578125" style="3" customWidth="1"/>
    <col min="5247" max="5247" width="2.7109375" style="3" customWidth="1"/>
    <col min="5248" max="5248" width="9.140625" style="3"/>
    <col min="5249" max="5249" width="27.7109375" style="3" customWidth="1"/>
    <col min="5250" max="5250" width="9.140625" style="3"/>
    <col min="5251" max="5251" width="20.42578125" style="3" customWidth="1"/>
    <col min="5252" max="5252" width="11" style="3" customWidth="1"/>
    <col min="5253" max="5253" width="13.140625" style="3" customWidth="1"/>
    <col min="5254" max="5254" width="12.140625" style="3" customWidth="1"/>
    <col min="5255" max="5497" width="9.140625" style="3"/>
    <col min="5498" max="5498" width="9.28515625" style="3" customWidth="1"/>
    <col min="5499" max="5499" width="9.140625" style="3" customWidth="1"/>
    <col min="5500" max="5500" width="23.85546875" style="3" customWidth="1"/>
    <col min="5501" max="5501" width="61" style="3" customWidth="1"/>
    <col min="5502" max="5502" width="29.42578125" style="3" customWidth="1"/>
    <col min="5503" max="5503" width="2.7109375" style="3" customWidth="1"/>
    <col min="5504" max="5504" width="9.140625" style="3"/>
    <col min="5505" max="5505" width="27.7109375" style="3" customWidth="1"/>
    <col min="5506" max="5506" width="9.140625" style="3"/>
    <col min="5507" max="5507" width="20.42578125" style="3" customWidth="1"/>
    <col min="5508" max="5508" width="11" style="3" customWidth="1"/>
    <col min="5509" max="5509" width="13.140625" style="3" customWidth="1"/>
    <col min="5510" max="5510" width="12.140625" style="3" customWidth="1"/>
    <col min="5511" max="5753" width="9.140625" style="3"/>
    <col min="5754" max="5754" width="9.28515625" style="3" customWidth="1"/>
    <col min="5755" max="5755" width="9.140625" style="3" customWidth="1"/>
    <col min="5756" max="5756" width="23.85546875" style="3" customWidth="1"/>
    <col min="5757" max="5757" width="61" style="3" customWidth="1"/>
    <col min="5758" max="5758" width="29.42578125" style="3" customWidth="1"/>
    <col min="5759" max="5759" width="2.7109375" style="3" customWidth="1"/>
    <col min="5760" max="5760" width="9.140625" style="3"/>
    <col min="5761" max="5761" width="27.7109375" style="3" customWidth="1"/>
    <col min="5762" max="5762" width="9.140625" style="3"/>
    <col min="5763" max="5763" width="20.42578125" style="3" customWidth="1"/>
    <col min="5764" max="5764" width="11" style="3" customWidth="1"/>
    <col min="5765" max="5765" width="13.140625" style="3" customWidth="1"/>
    <col min="5766" max="5766" width="12.140625" style="3" customWidth="1"/>
    <col min="5767" max="6009" width="9.140625" style="3"/>
    <col min="6010" max="6010" width="9.28515625" style="3" customWidth="1"/>
    <col min="6011" max="6011" width="9.140625" style="3" customWidth="1"/>
    <col min="6012" max="6012" width="23.85546875" style="3" customWidth="1"/>
    <col min="6013" max="6013" width="61" style="3" customWidth="1"/>
    <col min="6014" max="6014" width="29.42578125" style="3" customWidth="1"/>
    <col min="6015" max="6015" width="2.7109375" style="3" customWidth="1"/>
    <col min="6016" max="6016" width="9.140625" style="3"/>
    <col min="6017" max="6017" width="27.7109375" style="3" customWidth="1"/>
    <col min="6018" max="6018" width="9.140625" style="3"/>
    <col min="6019" max="6019" width="20.42578125" style="3" customWidth="1"/>
    <col min="6020" max="6020" width="11" style="3" customWidth="1"/>
    <col min="6021" max="6021" width="13.140625" style="3" customWidth="1"/>
    <col min="6022" max="6022" width="12.140625" style="3" customWidth="1"/>
    <col min="6023" max="6265" width="9.140625" style="3"/>
    <col min="6266" max="6266" width="9.28515625" style="3" customWidth="1"/>
    <col min="6267" max="6267" width="9.140625" style="3" customWidth="1"/>
    <col min="6268" max="6268" width="23.85546875" style="3" customWidth="1"/>
    <col min="6269" max="6269" width="61" style="3" customWidth="1"/>
    <col min="6270" max="6270" width="29.42578125" style="3" customWidth="1"/>
    <col min="6271" max="6271" width="2.7109375" style="3" customWidth="1"/>
    <col min="6272" max="6272" width="9.140625" style="3"/>
    <col min="6273" max="6273" width="27.7109375" style="3" customWidth="1"/>
    <col min="6274" max="6274" width="9.140625" style="3"/>
    <col min="6275" max="6275" width="20.42578125" style="3" customWidth="1"/>
    <col min="6276" max="6276" width="11" style="3" customWidth="1"/>
    <col min="6277" max="6277" width="13.140625" style="3" customWidth="1"/>
    <col min="6278" max="6278" width="12.140625" style="3" customWidth="1"/>
    <col min="6279" max="6521" width="9.140625" style="3"/>
    <col min="6522" max="6522" width="9.28515625" style="3" customWidth="1"/>
    <col min="6523" max="6523" width="9.140625" style="3" customWidth="1"/>
    <col min="6524" max="6524" width="23.85546875" style="3" customWidth="1"/>
    <col min="6525" max="6525" width="61" style="3" customWidth="1"/>
    <col min="6526" max="6526" width="29.42578125" style="3" customWidth="1"/>
    <col min="6527" max="6527" width="2.7109375" style="3" customWidth="1"/>
    <col min="6528" max="6528" width="9.140625" style="3"/>
    <col min="6529" max="6529" width="27.7109375" style="3" customWidth="1"/>
    <col min="6530" max="6530" width="9.140625" style="3"/>
    <col min="6531" max="6531" width="20.42578125" style="3" customWidth="1"/>
    <col min="6532" max="6532" width="11" style="3" customWidth="1"/>
    <col min="6533" max="6533" width="13.140625" style="3" customWidth="1"/>
    <col min="6534" max="6534" width="12.140625" style="3" customWidth="1"/>
    <col min="6535" max="6777" width="9.140625" style="3"/>
    <col min="6778" max="6778" width="9.28515625" style="3" customWidth="1"/>
    <col min="6779" max="6779" width="9.140625" style="3" customWidth="1"/>
    <col min="6780" max="6780" width="23.85546875" style="3" customWidth="1"/>
    <col min="6781" max="6781" width="61" style="3" customWidth="1"/>
    <col min="6782" max="6782" width="29.42578125" style="3" customWidth="1"/>
    <col min="6783" max="6783" width="2.7109375" style="3" customWidth="1"/>
    <col min="6784" max="6784" width="9.140625" style="3"/>
    <col min="6785" max="6785" width="27.7109375" style="3" customWidth="1"/>
    <col min="6786" max="6786" width="9.140625" style="3"/>
    <col min="6787" max="6787" width="20.42578125" style="3" customWidth="1"/>
    <col min="6788" max="6788" width="11" style="3" customWidth="1"/>
    <col min="6789" max="6789" width="13.140625" style="3" customWidth="1"/>
    <col min="6790" max="6790" width="12.140625" style="3" customWidth="1"/>
    <col min="6791" max="7033" width="9.140625" style="3"/>
    <col min="7034" max="7034" width="9.28515625" style="3" customWidth="1"/>
    <col min="7035" max="7035" width="9.140625" style="3" customWidth="1"/>
    <col min="7036" max="7036" width="23.85546875" style="3" customWidth="1"/>
    <col min="7037" max="7037" width="61" style="3" customWidth="1"/>
    <col min="7038" max="7038" width="29.42578125" style="3" customWidth="1"/>
    <col min="7039" max="7039" width="2.7109375" style="3" customWidth="1"/>
    <col min="7040" max="7040" width="9.140625" style="3"/>
    <col min="7041" max="7041" width="27.7109375" style="3" customWidth="1"/>
    <col min="7042" max="7042" width="9.140625" style="3"/>
    <col min="7043" max="7043" width="20.42578125" style="3" customWidth="1"/>
    <col min="7044" max="7044" width="11" style="3" customWidth="1"/>
    <col min="7045" max="7045" width="13.140625" style="3" customWidth="1"/>
    <col min="7046" max="7046" width="12.140625" style="3" customWidth="1"/>
    <col min="7047" max="7289" width="9.140625" style="3"/>
    <col min="7290" max="7290" width="9.28515625" style="3" customWidth="1"/>
    <col min="7291" max="7291" width="9.140625" style="3" customWidth="1"/>
    <col min="7292" max="7292" width="23.85546875" style="3" customWidth="1"/>
    <col min="7293" max="7293" width="61" style="3" customWidth="1"/>
    <col min="7294" max="7294" width="29.42578125" style="3" customWidth="1"/>
    <col min="7295" max="7295" width="2.7109375" style="3" customWidth="1"/>
    <col min="7296" max="7296" width="9.140625" style="3"/>
    <col min="7297" max="7297" width="27.7109375" style="3" customWidth="1"/>
    <col min="7298" max="7298" width="9.140625" style="3"/>
    <col min="7299" max="7299" width="20.42578125" style="3" customWidth="1"/>
    <col min="7300" max="7300" width="11" style="3" customWidth="1"/>
    <col min="7301" max="7301" width="13.140625" style="3" customWidth="1"/>
    <col min="7302" max="7302" width="12.140625" style="3" customWidth="1"/>
    <col min="7303" max="7545" width="9.140625" style="3"/>
    <col min="7546" max="7546" width="9.28515625" style="3" customWidth="1"/>
    <col min="7547" max="7547" width="9.140625" style="3" customWidth="1"/>
    <col min="7548" max="7548" width="23.85546875" style="3" customWidth="1"/>
    <col min="7549" max="7549" width="61" style="3" customWidth="1"/>
    <col min="7550" max="7550" width="29.42578125" style="3" customWidth="1"/>
    <col min="7551" max="7551" width="2.7109375" style="3" customWidth="1"/>
    <col min="7552" max="7552" width="9.140625" style="3"/>
    <col min="7553" max="7553" width="27.7109375" style="3" customWidth="1"/>
    <col min="7554" max="7554" width="9.140625" style="3"/>
    <col min="7555" max="7555" width="20.42578125" style="3" customWidth="1"/>
    <col min="7556" max="7556" width="11" style="3" customWidth="1"/>
    <col min="7557" max="7557" width="13.140625" style="3" customWidth="1"/>
    <col min="7558" max="7558" width="12.140625" style="3" customWidth="1"/>
    <col min="7559" max="7801" width="9.140625" style="3"/>
    <col min="7802" max="7802" width="9.28515625" style="3" customWidth="1"/>
    <col min="7803" max="7803" width="9.140625" style="3" customWidth="1"/>
    <col min="7804" max="7804" width="23.85546875" style="3" customWidth="1"/>
    <col min="7805" max="7805" width="61" style="3" customWidth="1"/>
    <col min="7806" max="7806" width="29.42578125" style="3" customWidth="1"/>
    <col min="7807" max="7807" width="2.7109375" style="3" customWidth="1"/>
    <col min="7808" max="7808" width="9.140625" style="3"/>
    <col min="7809" max="7809" width="27.7109375" style="3" customWidth="1"/>
    <col min="7810" max="7810" width="9.140625" style="3"/>
    <col min="7811" max="7811" width="20.42578125" style="3" customWidth="1"/>
    <col min="7812" max="7812" width="11" style="3" customWidth="1"/>
    <col min="7813" max="7813" width="13.140625" style="3" customWidth="1"/>
    <col min="7814" max="7814" width="12.140625" style="3" customWidth="1"/>
    <col min="7815" max="8057" width="9.140625" style="3"/>
    <col min="8058" max="8058" width="9.28515625" style="3" customWidth="1"/>
    <col min="8059" max="8059" width="9.140625" style="3" customWidth="1"/>
    <col min="8060" max="8060" width="23.85546875" style="3" customWidth="1"/>
    <col min="8061" max="8061" width="61" style="3" customWidth="1"/>
    <col min="8062" max="8062" width="29.42578125" style="3" customWidth="1"/>
    <col min="8063" max="8063" width="2.7109375" style="3" customWidth="1"/>
    <col min="8064" max="8064" width="9.140625" style="3"/>
    <col min="8065" max="8065" width="27.7109375" style="3" customWidth="1"/>
    <col min="8066" max="8066" width="9.140625" style="3"/>
    <col min="8067" max="8067" width="20.42578125" style="3" customWidth="1"/>
    <col min="8068" max="8068" width="11" style="3" customWidth="1"/>
    <col min="8069" max="8069" width="13.140625" style="3" customWidth="1"/>
    <col min="8070" max="8070" width="12.140625" style="3" customWidth="1"/>
    <col min="8071" max="8313" width="9.140625" style="3"/>
    <col min="8314" max="8314" width="9.28515625" style="3" customWidth="1"/>
    <col min="8315" max="8315" width="9.140625" style="3" customWidth="1"/>
    <col min="8316" max="8316" width="23.85546875" style="3" customWidth="1"/>
    <col min="8317" max="8317" width="61" style="3" customWidth="1"/>
    <col min="8318" max="8318" width="29.42578125" style="3" customWidth="1"/>
    <col min="8319" max="8319" width="2.7109375" style="3" customWidth="1"/>
    <col min="8320" max="8320" width="9.140625" style="3"/>
    <col min="8321" max="8321" width="27.7109375" style="3" customWidth="1"/>
    <col min="8322" max="8322" width="9.140625" style="3"/>
    <col min="8323" max="8323" width="20.42578125" style="3" customWidth="1"/>
    <col min="8324" max="8324" width="11" style="3" customWidth="1"/>
    <col min="8325" max="8325" width="13.140625" style="3" customWidth="1"/>
    <col min="8326" max="8326" width="12.140625" style="3" customWidth="1"/>
    <col min="8327" max="8569" width="9.140625" style="3"/>
    <col min="8570" max="8570" width="9.28515625" style="3" customWidth="1"/>
    <col min="8571" max="8571" width="9.140625" style="3" customWidth="1"/>
    <col min="8572" max="8572" width="23.85546875" style="3" customWidth="1"/>
    <col min="8573" max="8573" width="61" style="3" customWidth="1"/>
    <col min="8574" max="8574" width="29.42578125" style="3" customWidth="1"/>
    <col min="8575" max="8575" width="2.7109375" style="3" customWidth="1"/>
    <col min="8576" max="8576" width="9.140625" style="3"/>
    <col min="8577" max="8577" width="27.7109375" style="3" customWidth="1"/>
    <col min="8578" max="8578" width="9.140625" style="3"/>
    <col min="8579" max="8579" width="20.42578125" style="3" customWidth="1"/>
    <col min="8580" max="8580" width="11" style="3" customWidth="1"/>
    <col min="8581" max="8581" width="13.140625" style="3" customWidth="1"/>
    <col min="8582" max="8582" width="12.140625" style="3" customWidth="1"/>
    <col min="8583" max="8825" width="9.140625" style="3"/>
    <col min="8826" max="8826" width="9.28515625" style="3" customWidth="1"/>
    <col min="8827" max="8827" width="9.140625" style="3" customWidth="1"/>
    <col min="8828" max="8828" width="23.85546875" style="3" customWidth="1"/>
    <col min="8829" max="8829" width="61" style="3" customWidth="1"/>
    <col min="8830" max="8830" width="29.42578125" style="3" customWidth="1"/>
    <col min="8831" max="8831" width="2.7109375" style="3" customWidth="1"/>
    <col min="8832" max="8832" width="9.140625" style="3"/>
    <col min="8833" max="8833" width="27.7109375" style="3" customWidth="1"/>
    <col min="8834" max="8834" width="9.140625" style="3"/>
    <col min="8835" max="8835" width="20.42578125" style="3" customWidth="1"/>
    <col min="8836" max="8836" width="11" style="3" customWidth="1"/>
    <col min="8837" max="8837" width="13.140625" style="3" customWidth="1"/>
    <col min="8838" max="8838" width="12.140625" style="3" customWidth="1"/>
    <col min="8839" max="9081" width="9.140625" style="3"/>
    <col min="9082" max="9082" width="9.28515625" style="3" customWidth="1"/>
    <col min="9083" max="9083" width="9.140625" style="3" customWidth="1"/>
    <col min="9084" max="9084" width="23.85546875" style="3" customWidth="1"/>
    <col min="9085" max="9085" width="61" style="3" customWidth="1"/>
    <col min="9086" max="9086" width="29.42578125" style="3" customWidth="1"/>
    <col min="9087" max="9087" width="2.7109375" style="3" customWidth="1"/>
    <col min="9088" max="9088" width="9.140625" style="3"/>
    <col min="9089" max="9089" width="27.7109375" style="3" customWidth="1"/>
    <col min="9090" max="9090" width="9.140625" style="3"/>
    <col min="9091" max="9091" width="20.42578125" style="3" customWidth="1"/>
    <col min="9092" max="9092" width="11" style="3" customWidth="1"/>
    <col min="9093" max="9093" width="13.140625" style="3" customWidth="1"/>
    <col min="9094" max="9094" width="12.140625" style="3" customWidth="1"/>
    <col min="9095" max="9337" width="9.140625" style="3"/>
    <col min="9338" max="9338" width="9.28515625" style="3" customWidth="1"/>
    <col min="9339" max="9339" width="9.140625" style="3" customWidth="1"/>
    <col min="9340" max="9340" width="23.85546875" style="3" customWidth="1"/>
    <col min="9341" max="9341" width="61" style="3" customWidth="1"/>
    <col min="9342" max="9342" width="29.42578125" style="3" customWidth="1"/>
    <col min="9343" max="9343" width="2.7109375" style="3" customWidth="1"/>
    <col min="9344" max="9344" width="9.140625" style="3"/>
    <col min="9345" max="9345" width="27.7109375" style="3" customWidth="1"/>
    <col min="9346" max="9346" width="9.140625" style="3"/>
    <col min="9347" max="9347" width="20.42578125" style="3" customWidth="1"/>
    <col min="9348" max="9348" width="11" style="3" customWidth="1"/>
    <col min="9349" max="9349" width="13.140625" style="3" customWidth="1"/>
    <col min="9350" max="9350" width="12.140625" style="3" customWidth="1"/>
    <col min="9351" max="9593" width="9.140625" style="3"/>
    <col min="9594" max="9594" width="9.28515625" style="3" customWidth="1"/>
    <col min="9595" max="9595" width="9.140625" style="3" customWidth="1"/>
    <col min="9596" max="9596" width="23.85546875" style="3" customWidth="1"/>
    <col min="9597" max="9597" width="61" style="3" customWidth="1"/>
    <col min="9598" max="9598" width="29.42578125" style="3" customWidth="1"/>
    <col min="9599" max="9599" width="2.7109375" style="3" customWidth="1"/>
    <col min="9600" max="9600" width="9.140625" style="3"/>
    <col min="9601" max="9601" width="27.7109375" style="3" customWidth="1"/>
    <col min="9602" max="9602" width="9.140625" style="3"/>
    <col min="9603" max="9603" width="20.42578125" style="3" customWidth="1"/>
    <col min="9604" max="9604" width="11" style="3" customWidth="1"/>
    <col min="9605" max="9605" width="13.140625" style="3" customWidth="1"/>
    <col min="9606" max="9606" width="12.140625" style="3" customWidth="1"/>
    <col min="9607" max="9849" width="9.140625" style="3"/>
    <col min="9850" max="9850" width="9.28515625" style="3" customWidth="1"/>
    <col min="9851" max="9851" width="9.140625" style="3" customWidth="1"/>
    <col min="9852" max="9852" width="23.85546875" style="3" customWidth="1"/>
    <col min="9853" max="9853" width="61" style="3" customWidth="1"/>
    <col min="9854" max="9854" width="29.42578125" style="3" customWidth="1"/>
    <col min="9855" max="9855" width="2.7109375" style="3" customWidth="1"/>
    <col min="9856" max="9856" width="9.140625" style="3"/>
    <col min="9857" max="9857" width="27.7109375" style="3" customWidth="1"/>
    <col min="9858" max="9858" width="9.140625" style="3"/>
    <col min="9859" max="9859" width="20.42578125" style="3" customWidth="1"/>
    <col min="9860" max="9860" width="11" style="3" customWidth="1"/>
    <col min="9861" max="9861" width="13.140625" style="3" customWidth="1"/>
    <col min="9862" max="9862" width="12.140625" style="3" customWidth="1"/>
    <col min="9863" max="10105" width="9.140625" style="3"/>
    <col min="10106" max="10106" width="9.28515625" style="3" customWidth="1"/>
    <col min="10107" max="10107" width="9.140625" style="3" customWidth="1"/>
    <col min="10108" max="10108" width="23.85546875" style="3" customWidth="1"/>
    <col min="10109" max="10109" width="61" style="3" customWidth="1"/>
    <col min="10110" max="10110" width="29.42578125" style="3" customWidth="1"/>
    <col min="10111" max="10111" width="2.7109375" style="3" customWidth="1"/>
    <col min="10112" max="10112" width="9.140625" style="3"/>
    <col min="10113" max="10113" width="27.7109375" style="3" customWidth="1"/>
    <col min="10114" max="10114" width="9.140625" style="3"/>
    <col min="10115" max="10115" width="20.42578125" style="3" customWidth="1"/>
    <col min="10116" max="10116" width="11" style="3" customWidth="1"/>
    <col min="10117" max="10117" width="13.140625" style="3" customWidth="1"/>
    <col min="10118" max="10118" width="12.140625" style="3" customWidth="1"/>
    <col min="10119" max="10361" width="9.140625" style="3"/>
    <col min="10362" max="10362" width="9.28515625" style="3" customWidth="1"/>
    <col min="10363" max="10363" width="9.140625" style="3" customWidth="1"/>
    <col min="10364" max="10364" width="23.85546875" style="3" customWidth="1"/>
    <col min="10365" max="10365" width="61" style="3" customWidth="1"/>
    <col min="10366" max="10366" width="29.42578125" style="3" customWidth="1"/>
    <col min="10367" max="10367" width="2.7109375" style="3" customWidth="1"/>
    <col min="10368" max="10368" width="9.140625" style="3"/>
    <col min="10369" max="10369" width="27.7109375" style="3" customWidth="1"/>
    <col min="10370" max="10370" width="9.140625" style="3"/>
    <col min="10371" max="10371" width="20.42578125" style="3" customWidth="1"/>
    <col min="10372" max="10372" width="11" style="3" customWidth="1"/>
    <col min="10373" max="10373" width="13.140625" style="3" customWidth="1"/>
    <col min="10374" max="10374" width="12.140625" style="3" customWidth="1"/>
    <col min="10375" max="10617" width="9.140625" style="3"/>
    <col min="10618" max="10618" width="9.28515625" style="3" customWidth="1"/>
    <col min="10619" max="10619" width="9.140625" style="3" customWidth="1"/>
    <col min="10620" max="10620" width="23.85546875" style="3" customWidth="1"/>
    <col min="10621" max="10621" width="61" style="3" customWidth="1"/>
    <col min="10622" max="10622" width="29.42578125" style="3" customWidth="1"/>
    <col min="10623" max="10623" width="2.7109375" style="3" customWidth="1"/>
    <col min="10624" max="10624" width="9.140625" style="3"/>
    <col min="10625" max="10625" width="27.7109375" style="3" customWidth="1"/>
    <col min="10626" max="10626" width="9.140625" style="3"/>
    <col min="10627" max="10627" width="20.42578125" style="3" customWidth="1"/>
    <col min="10628" max="10628" width="11" style="3" customWidth="1"/>
    <col min="10629" max="10629" width="13.140625" style="3" customWidth="1"/>
    <col min="10630" max="10630" width="12.140625" style="3" customWidth="1"/>
    <col min="10631" max="10873" width="9.140625" style="3"/>
    <col min="10874" max="10874" width="9.28515625" style="3" customWidth="1"/>
    <col min="10875" max="10875" width="9.140625" style="3" customWidth="1"/>
    <col min="10876" max="10876" width="23.85546875" style="3" customWidth="1"/>
    <col min="10877" max="10877" width="61" style="3" customWidth="1"/>
    <col min="10878" max="10878" width="29.42578125" style="3" customWidth="1"/>
    <col min="10879" max="10879" width="2.7109375" style="3" customWidth="1"/>
    <col min="10880" max="10880" width="9.140625" style="3"/>
    <col min="10881" max="10881" width="27.7109375" style="3" customWidth="1"/>
    <col min="10882" max="10882" width="9.140625" style="3"/>
    <col min="10883" max="10883" width="20.42578125" style="3" customWidth="1"/>
    <col min="10884" max="10884" width="11" style="3" customWidth="1"/>
    <col min="10885" max="10885" width="13.140625" style="3" customWidth="1"/>
    <col min="10886" max="10886" width="12.140625" style="3" customWidth="1"/>
    <col min="10887" max="11129" width="9.140625" style="3"/>
    <col min="11130" max="11130" width="9.28515625" style="3" customWidth="1"/>
    <col min="11131" max="11131" width="9.140625" style="3" customWidth="1"/>
    <col min="11132" max="11132" width="23.85546875" style="3" customWidth="1"/>
    <col min="11133" max="11133" width="61" style="3" customWidth="1"/>
    <col min="11134" max="11134" width="29.42578125" style="3" customWidth="1"/>
    <col min="11135" max="11135" width="2.7109375" style="3" customWidth="1"/>
    <col min="11136" max="11136" width="9.140625" style="3"/>
    <col min="11137" max="11137" width="27.7109375" style="3" customWidth="1"/>
    <col min="11138" max="11138" width="9.140625" style="3"/>
    <col min="11139" max="11139" width="20.42578125" style="3" customWidth="1"/>
    <col min="11140" max="11140" width="11" style="3" customWidth="1"/>
    <col min="11141" max="11141" width="13.140625" style="3" customWidth="1"/>
    <col min="11142" max="11142" width="12.140625" style="3" customWidth="1"/>
    <col min="11143" max="11385" width="9.140625" style="3"/>
    <col min="11386" max="11386" width="9.28515625" style="3" customWidth="1"/>
    <col min="11387" max="11387" width="9.140625" style="3" customWidth="1"/>
    <col min="11388" max="11388" width="23.85546875" style="3" customWidth="1"/>
    <col min="11389" max="11389" width="61" style="3" customWidth="1"/>
    <col min="11390" max="11390" width="29.42578125" style="3" customWidth="1"/>
    <col min="11391" max="11391" width="2.7109375" style="3" customWidth="1"/>
    <col min="11392" max="11392" width="9.140625" style="3"/>
    <col min="11393" max="11393" width="27.7109375" style="3" customWidth="1"/>
    <col min="11394" max="11394" width="9.140625" style="3"/>
    <col min="11395" max="11395" width="20.42578125" style="3" customWidth="1"/>
    <col min="11396" max="11396" width="11" style="3" customWidth="1"/>
    <col min="11397" max="11397" width="13.140625" style="3" customWidth="1"/>
    <col min="11398" max="11398" width="12.140625" style="3" customWidth="1"/>
    <col min="11399" max="11641" width="9.140625" style="3"/>
    <col min="11642" max="11642" width="9.28515625" style="3" customWidth="1"/>
    <col min="11643" max="11643" width="9.140625" style="3" customWidth="1"/>
    <col min="11644" max="11644" width="23.85546875" style="3" customWidth="1"/>
    <col min="11645" max="11645" width="61" style="3" customWidth="1"/>
    <col min="11646" max="11646" width="29.42578125" style="3" customWidth="1"/>
    <col min="11647" max="11647" width="2.7109375" style="3" customWidth="1"/>
    <col min="11648" max="11648" width="9.140625" style="3"/>
    <col min="11649" max="11649" width="27.7109375" style="3" customWidth="1"/>
    <col min="11650" max="11650" width="9.140625" style="3"/>
    <col min="11651" max="11651" width="20.42578125" style="3" customWidth="1"/>
    <col min="11652" max="11652" width="11" style="3" customWidth="1"/>
    <col min="11653" max="11653" width="13.140625" style="3" customWidth="1"/>
    <col min="11654" max="11654" width="12.140625" style="3" customWidth="1"/>
    <col min="11655" max="11897" width="9.140625" style="3"/>
    <col min="11898" max="11898" width="9.28515625" style="3" customWidth="1"/>
    <col min="11899" max="11899" width="9.140625" style="3" customWidth="1"/>
    <col min="11900" max="11900" width="23.85546875" style="3" customWidth="1"/>
    <col min="11901" max="11901" width="61" style="3" customWidth="1"/>
    <col min="11902" max="11902" width="29.42578125" style="3" customWidth="1"/>
    <col min="11903" max="11903" width="2.7109375" style="3" customWidth="1"/>
    <col min="11904" max="11904" width="9.140625" style="3"/>
    <col min="11905" max="11905" width="27.7109375" style="3" customWidth="1"/>
    <col min="11906" max="11906" width="9.140625" style="3"/>
    <col min="11907" max="11907" width="20.42578125" style="3" customWidth="1"/>
    <col min="11908" max="11908" width="11" style="3" customWidth="1"/>
    <col min="11909" max="11909" width="13.140625" style="3" customWidth="1"/>
    <col min="11910" max="11910" width="12.140625" style="3" customWidth="1"/>
    <col min="11911" max="12153" width="9.140625" style="3"/>
    <col min="12154" max="12154" width="9.28515625" style="3" customWidth="1"/>
    <col min="12155" max="12155" width="9.140625" style="3" customWidth="1"/>
    <col min="12156" max="12156" width="23.85546875" style="3" customWidth="1"/>
    <col min="12157" max="12157" width="61" style="3" customWidth="1"/>
    <col min="12158" max="12158" width="29.42578125" style="3" customWidth="1"/>
    <col min="12159" max="12159" width="2.7109375" style="3" customWidth="1"/>
    <col min="12160" max="12160" width="9.140625" style="3"/>
    <col min="12161" max="12161" width="27.7109375" style="3" customWidth="1"/>
    <col min="12162" max="12162" width="9.140625" style="3"/>
    <col min="12163" max="12163" width="20.42578125" style="3" customWidth="1"/>
    <col min="12164" max="12164" width="11" style="3" customWidth="1"/>
    <col min="12165" max="12165" width="13.140625" style="3" customWidth="1"/>
    <col min="12166" max="12166" width="12.140625" style="3" customWidth="1"/>
    <col min="12167" max="12409" width="9.140625" style="3"/>
    <col min="12410" max="12410" width="9.28515625" style="3" customWidth="1"/>
    <col min="12411" max="12411" width="9.140625" style="3" customWidth="1"/>
    <col min="12412" max="12412" width="23.85546875" style="3" customWidth="1"/>
    <col min="12413" max="12413" width="61" style="3" customWidth="1"/>
    <col min="12414" max="12414" width="29.42578125" style="3" customWidth="1"/>
    <col min="12415" max="12415" width="2.7109375" style="3" customWidth="1"/>
    <col min="12416" max="12416" width="9.140625" style="3"/>
    <col min="12417" max="12417" width="27.7109375" style="3" customWidth="1"/>
    <col min="12418" max="12418" width="9.140625" style="3"/>
    <col min="12419" max="12419" width="20.42578125" style="3" customWidth="1"/>
    <col min="12420" max="12420" width="11" style="3" customWidth="1"/>
    <col min="12421" max="12421" width="13.140625" style="3" customWidth="1"/>
    <col min="12422" max="12422" width="12.140625" style="3" customWidth="1"/>
    <col min="12423" max="12665" width="9.140625" style="3"/>
    <col min="12666" max="12666" width="9.28515625" style="3" customWidth="1"/>
    <col min="12667" max="12667" width="9.140625" style="3" customWidth="1"/>
    <col min="12668" max="12668" width="23.85546875" style="3" customWidth="1"/>
    <col min="12669" max="12669" width="61" style="3" customWidth="1"/>
    <col min="12670" max="12670" width="29.42578125" style="3" customWidth="1"/>
    <col min="12671" max="12671" width="2.7109375" style="3" customWidth="1"/>
    <col min="12672" max="12672" width="9.140625" style="3"/>
    <col min="12673" max="12673" width="27.7109375" style="3" customWidth="1"/>
    <col min="12674" max="12674" width="9.140625" style="3"/>
    <col min="12675" max="12675" width="20.42578125" style="3" customWidth="1"/>
    <col min="12676" max="12676" width="11" style="3" customWidth="1"/>
    <col min="12677" max="12677" width="13.140625" style="3" customWidth="1"/>
    <col min="12678" max="12678" width="12.140625" style="3" customWidth="1"/>
    <col min="12679" max="12921" width="9.140625" style="3"/>
    <col min="12922" max="12922" width="9.28515625" style="3" customWidth="1"/>
    <col min="12923" max="12923" width="9.140625" style="3" customWidth="1"/>
    <col min="12924" max="12924" width="23.85546875" style="3" customWidth="1"/>
    <col min="12925" max="12925" width="61" style="3" customWidth="1"/>
    <col min="12926" max="12926" width="29.42578125" style="3" customWidth="1"/>
    <col min="12927" max="12927" width="2.7109375" style="3" customWidth="1"/>
    <col min="12928" max="12928" width="9.140625" style="3"/>
    <col min="12929" max="12929" width="27.7109375" style="3" customWidth="1"/>
    <col min="12930" max="12930" width="9.140625" style="3"/>
    <col min="12931" max="12931" width="20.42578125" style="3" customWidth="1"/>
    <col min="12932" max="12932" width="11" style="3" customWidth="1"/>
    <col min="12933" max="12933" width="13.140625" style="3" customWidth="1"/>
    <col min="12934" max="12934" width="12.140625" style="3" customWidth="1"/>
    <col min="12935" max="13177" width="9.140625" style="3"/>
    <col min="13178" max="13178" width="9.28515625" style="3" customWidth="1"/>
    <col min="13179" max="13179" width="9.140625" style="3" customWidth="1"/>
    <col min="13180" max="13180" width="23.85546875" style="3" customWidth="1"/>
    <col min="13181" max="13181" width="61" style="3" customWidth="1"/>
    <col min="13182" max="13182" width="29.42578125" style="3" customWidth="1"/>
    <col min="13183" max="13183" width="2.7109375" style="3" customWidth="1"/>
    <col min="13184" max="13184" width="9.140625" style="3"/>
    <col min="13185" max="13185" width="27.7109375" style="3" customWidth="1"/>
    <col min="13186" max="13186" width="9.140625" style="3"/>
    <col min="13187" max="13187" width="20.42578125" style="3" customWidth="1"/>
    <col min="13188" max="13188" width="11" style="3" customWidth="1"/>
    <col min="13189" max="13189" width="13.140625" style="3" customWidth="1"/>
    <col min="13190" max="13190" width="12.140625" style="3" customWidth="1"/>
    <col min="13191" max="13433" width="9.140625" style="3"/>
    <col min="13434" max="13434" width="9.28515625" style="3" customWidth="1"/>
    <col min="13435" max="13435" width="9.140625" style="3" customWidth="1"/>
    <col min="13436" max="13436" width="23.85546875" style="3" customWidth="1"/>
    <col min="13437" max="13437" width="61" style="3" customWidth="1"/>
    <col min="13438" max="13438" width="29.42578125" style="3" customWidth="1"/>
    <col min="13439" max="13439" width="2.7109375" style="3" customWidth="1"/>
    <col min="13440" max="13440" width="9.140625" style="3"/>
    <col min="13441" max="13441" width="27.7109375" style="3" customWidth="1"/>
    <col min="13442" max="13442" width="9.140625" style="3"/>
    <col min="13443" max="13443" width="20.42578125" style="3" customWidth="1"/>
    <col min="13444" max="13444" width="11" style="3" customWidth="1"/>
    <col min="13445" max="13445" width="13.140625" style="3" customWidth="1"/>
    <col min="13446" max="13446" width="12.140625" style="3" customWidth="1"/>
    <col min="13447" max="13689" width="9.140625" style="3"/>
    <col min="13690" max="13690" width="9.28515625" style="3" customWidth="1"/>
    <col min="13691" max="13691" width="9.140625" style="3" customWidth="1"/>
    <col min="13692" max="13692" width="23.85546875" style="3" customWidth="1"/>
    <col min="13693" max="13693" width="61" style="3" customWidth="1"/>
    <col min="13694" max="13694" width="29.42578125" style="3" customWidth="1"/>
    <col min="13695" max="13695" width="2.7109375" style="3" customWidth="1"/>
    <col min="13696" max="13696" width="9.140625" style="3"/>
    <col min="13697" max="13697" width="27.7109375" style="3" customWidth="1"/>
    <col min="13698" max="13698" width="9.140625" style="3"/>
    <col min="13699" max="13699" width="20.42578125" style="3" customWidth="1"/>
    <col min="13700" max="13700" width="11" style="3" customWidth="1"/>
    <col min="13701" max="13701" width="13.140625" style="3" customWidth="1"/>
    <col min="13702" max="13702" width="12.140625" style="3" customWidth="1"/>
    <col min="13703" max="13945" width="9.140625" style="3"/>
    <col min="13946" max="13946" width="9.28515625" style="3" customWidth="1"/>
    <col min="13947" max="13947" width="9.140625" style="3" customWidth="1"/>
    <col min="13948" max="13948" width="23.85546875" style="3" customWidth="1"/>
    <col min="13949" max="13949" width="61" style="3" customWidth="1"/>
    <col min="13950" max="13950" width="29.42578125" style="3" customWidth="1"/>
    <col min="13951" max="13951" width="2.7109375" style="3" customWidth="1"/>
    <col min="13952" max="13952" width="9.140625" style="3"/>
    <col min="13953" max="13953" width="27.7109375" style="3" customWidth="1"/>
    <col min="13954" max="13954" width="9.140625" style="3"/>
    <col min="13955" max="13955" width="20.42578125" style="3" customWidth="1"/>
    <col min="13956" max="13956" width="11" style="3" customWidth="1"/>
    <col min="13957" max="13957" width="13.140625" style="3" customWidth="1"/>
    <col min="13958" max="13958" width="12.140625" style="3" customWidth="1"/>
    <col min="13959" max="14201" width="9.140625" style="3"/>
    <col min="14202" max="14202" width="9.28515625" style="3" customWidth="1"/>
    <col min="14203" max="14203" width="9.140625" style="3" customWidth="1"/>
    <col min="14204" max="14204" width="23.85546875" style="3" customWidth="1"/>
    <col min="14205" max="14205" width="61" style="3" customWidth="1"/>
    <col min="14206" max="14206" width="29.42578125" style="3" customWidth="1"/>
    <col min="14207" max="14207" width="2.7109375" style="3" customWidth="1"/>
    <col min="14208" max="14208" width="9.140625" style="3"/>
    <col min="14209" max="14209" width="27.7109375" style="3" customWidth="1"/>
    <col min="14210" max="14210" width="9.140625" style="3"/>
    <col min="14211" max="14211" width="20.42578125" style="3" customWidth="1"/>
    <col min="14212" max="14212" width="11" style="3" customWidth="1"/>
    <col min="14213" max="14213" width="13.140625" style="3" customWidth="1"/>
    <col min="14214" max="14214" width="12.140625" style="3" customWidth="1"/>
    <col min="14215" max="14457" width="9.140625" style="3"/>
    <col min="14458" max="14458" width="9.28515625" style="3" customWidth="1"/>
    <col min="14459" max="14459" width="9.140625" style="3" customWidth="1"/>
    <col min="14460" max="14460" width="23.85546875" style="3" customWidth="1"/>
    <col min="14461" max="14461" width="61" style="3" customWidth="1"/>
    <col min="14462" max="14462" width="29.42578125" style="3" customWidth="1"/>
    <col min="14463" max="14463" width="2.7109375" style="3" customWidth="1"/>
    <col min="14464" max="14464" width="9.140625" style="3"/>
    <col min="14465" max="14465" width="27.7109375" style="3" customWidth="1"/>
    <col min="14466" max="14466" width="9.140625" style="3"/>
    <col min="14467" max="14467" width="20.42578125" style="3" customWidth="1"/>
    <col min="14468" max="14468" width="11" style="3" customWidth="1"/>
    <col min="14469" max="14469" width="13.140625" style="3" customWidth="1"/>
    <col min="14470" max="14470" width="12.140625" style="3" customWidth="1"/>
    <col min="14471" max="14713" width="9.140625" style="3"/>
    <col min="14714" max="14714" width="9.28515625" style="3" customWidth="1"/>
    <col min="14715" max="14715" width="9.140625" style="3" customWidth="1"/>
    <col min="14716" max="14716" width="23.85546875" style="3" customWidth="1"/>
    <col min="14717" max="14717" width="61" style="3" customWidth="1"/>
    <col min="14718" max="14718" width="29.42578125" style="3" customWidth="1"/>
    <col min="14719" max="14719" width="2.7109375" style="3" customWidth="1"/>
    <col min="14720" max="14720" width="9.140625" style="3"/>
    <col min="14721" max="14721" width="27.7109375" style="3" customWidth="1"/>
    <col min="14722" max="14722" width="9.140625" style="3"/>
    <col min="14723" max="14723" width="20.42578125" style="3" customWidth="1"/>
    <col min="14724" max="14724" width="11" style="3" customWidth="1"/>
    <col min="14725" max="14725" width="13.140625" style="3" customWidth="1"/>
    <col min="14726" max="14726" width="12.140625" style="3" customWidth="1"/>
    <col min="14727" max="14969" width="9.140625" style="3"/>
    <col min="14970" max="14970" width="9.28515625" style="3" customWidth="1"/>
    <col min="14971" max="14971" width="9.140625" style="3" customWidth="1"/>
    <col min="14972" max="14972" width="23.85546875" style="3" customWidth="1"/>
    <col min="14973" max="14973" width="61" style="3" customWidth="1"/>
    <col min="14974" max="14974" width="29.42578125" style="3" customWidth="1"/>
    <col min="14975" max="14975" width="2.7109375" style="3" customWidth="1"/>
    <col min="14976" max="14976" width="9.140625" style="3"/>
    <col min="14977" max="14977" width="27.7109375" style="3" customWidth="1"/>
    <col min="14978" max="14978" width="9.140625" style="3"/>
    <col min="14979" max="14979" width="20.42578125" style="3" customWidth="1"/>
    <col min="14980" max="14980" width="11" style="3" customWidth="1"/>
    <col min="14981" max="14981" width="13.140625" style="3" customWidth="1"/>
    <col min="14982" max="14982" width="12.140625" style="3" customWidth="1"/>
    <col min="14983" max="15225" width="9.140625" style="3"/>
    <col min="15226" max="15226" width="9.28515625" style="3" customWidth="1"/>
    <col min="15227" max="15227" width="9.140625" style="3" customWidth="1"/>
    <col min="15228" max="15228" width="23.85546875" style="3" customWidth="1"/>
    <col min="15229" max="15229" width="61" style="3" customWidth="1"/>
    <col min="15230" max="15230" width="29.42578125" style="3" customWidth="1"/>
    <col min="15231" max="15231" width="2.7109375" style="3" customWidth="1"/>
    <col min="15232" max="15232" width="9.140625" style="3"/>
    <col min="15233" max="15233" width="27.7109375" style="3" customWidth="1"/>
    <col min="15234" max="15234" width="9.140625" style="3"/>
    <col min="15235" max="15235" width="20.42578125" style="3" customWidth="1"/>
    <col min="15236" max="15236" width="11" style="3" customWidth="1"/>
    <col min="15237" max="15237" width="13.140625" style="3" customWidth="1"/>
    <col min="15238" max="15238" width="12.140625" style="3" customWidth="1"/>
    <col min="15239" max="15481" width="9.140625" style="3"/>
    <col min="15482" max="15482" width="9.28515625" style="3" customWidth="1"/>
    <col min="15483" max="15483" width="9.140625" style="3" customWidth="1"/>
    <col min="15484" max="15484" width="23.85546875" style="3" customWidth="1"/>
    <col min="15485" max="15485" width="61" style="3" customWidth="1"/>
    <col min="15486" max="15486" width="29.42578125" style="3" customWidth="1"/>
    <col min="15487" max="15487" width="2.7109375" style="3" customWidth="1"/>
    <col min="15488" max="15488" width="9.140625" style="3"/>
    <col min="15489" max="15489" width="27.7109375" style="3" customWidth="1"/>
    <col min="15490" max="15490" width="9.140625" style="3"/>
    <col min="15491" max="15491" width="20.42578125" style="3" customWidth="1"/>
    <col min="15492" max="15492" width="11" style="3" customWidth="1"/>
    <col min="15493" max="15493" width="13.140625" style="3" customWidth="1"/>
    <col min="15494" max="15494" width="12.140625" style="3" customWidth="1"/>
    <col min="15495" max="15737" width="9.140625" style="3"/>
    <col min="15738" max="15738" width="9.28515625" style="3" customWidth="1"/>
    <col min="15739" max="15739" width="9.140625" style="3" customWidth="1"/>
    <col min="15740" max="15740" width="23.85546875" style="3" customWidth="1"/>
    <col min="15741" max="15741" width="61" style="3" customWidth="1"/>
    <col min="15742" max="15742" width="29.42578125" style="3" customWidth="1"/>
    <col min="15743" max="15743" width="2.7109375" style="3" customWidth="1"/>
    <col min="15744" max="15744" width="9.140625" style="3"/>
    <col min="15745" max="15745" width="27.7109375" style="3" customWidth="1"/>
    <col min="15746" max="15746" width="9.140625" style="3"/>
    <col min="15747" max="15747" width="20.42578125" style="3" customWidth="1"/>
    <col min="15748" max="15748" width="11" style="3" customWidth="1"/>
    <col min="15749" max="15749" width="13.140625" style="3" customWidth="1"/>
    <col min="15750" max="15750" width="12.140625" style="3" customWidth="1"/>
    <col min="15751" max="15993" width="9.140625" style="3"/>
    <col min="15994" max="15994" width="9.28515625" style="3" customWidth="1"/>
    <col min="15995" max="15995" width="9.140625" style="3" customWidth="1"/>
    <col min="15996" max="15996" width="23.85546875" style="3" customWidth="1"/>
    <col min="15997" max="15997" width="61" style="3" customWidth="1"/>
    <col min="15998" max="15998" width="29.42578125" style="3" customWidth="1"/>
    <col min="15999" max="15999" width="2.7109375" style="3" customWidth="1"/>
    <col min="16000" max="16000" width="9.140625" style="3"/>
    <col min="16001" max="16001" width="27.7109375" style="3" customWidth="1"/>
    <col min="16002" max="16002" width="9.140625" style="3"/>
    <col min="16003" max="16003" width="20.42578125" style="3" customWidth="1"/>
    <col min="16004" max="16004" width="11" style="3" customWidth="1"/>
    <col min="16005" max="16005" width="13.140625" style="3" customWidth="1"/>
    <col min="16006" max="16006" width="12.140625" style="3" customWidth="1"/>
    <col min="16007" max="16384" width="9.140625" style="3"/>
  </cols>
  <sheetData>
    <row r="1" spans="1:6" s="2" customFormat="1" ht="23.25" customHeight="1" x14ac:dyDescent="0.25">
      <c r="A1" s="102" t="s">
        <v>0</v>
      </c>
      <c r="B1" s="103"/>
      <c r="C1" s="103"/>
      <c r="D1" s="104"/>
    </row>
    <row r="2" spans="1:6" s="2" customFormat="1" ht="23.25" customHeight="1" thickBot="1" x14ac:dyDescent="0.3">
      <c r="A2" s="105" t="s">
        <v>1</v>
      </c>
      <c r="B2" s="106"/>
      <c r="C2" s="106"/>
      <c r="D2" s="107"/>
    </row>
    <row r="3" spans="1:6" ht="42.75" customHeight="1" thickBot="1" x14ac:dyDescent="0.3">
      <c r="A3" s="108" t="s">
        <v>32</v>
      </c>
      <c r="B3" s="109"/>
      <c r="C3" s="109"/>
      <c r="D3" s="110"/>
    </row>
    <row r="4" spans="1:6" s="4" customFormat="1" ht="42" customHeight="1" thickBot="1" x14ac:dyDescent="0.35">
      <c r="A4" s="111" t="s">
        <v>46</v>
      </c>
      <c r="B4" s="112"/>
      <c r="C4" s="112"/>
      <c r="D4" s="113"/>
    </row>
    <row r="5" spans="1:6" s="1" customFormat="1" ht="9.75" customHeight="1" x14ac:dyDescent="0.25">
      <c r="A5" s="10"/>
      <c r="B5" s="11"/>
      <c r="C5" s="11"/>
      <c r="D5" s="61"/>
    </row>
    <row r="6" spans="1:6" s="1" customFormat="1" ht="18" x14ac:dyDescent="0.25">
      <c r="A6" s="114" t="s">
        <v>2</v>
      </c>
      <c r="B6" s="115"/>
      <c r="C6" s="115"/>
      <c r="D6" s="116"/>
      <c r="E6" s="3"/>
    </row>
    <row r="7" spans="1:6" s="1" customFormat="1" ht="18" x14ac:dyDescent="0.25">
      <c r="A7" s="71"/>
      <c r="B7" s="72" t="s">
        <v>34</v>
      </c>
      <c r="C7" s="72"/>
      <c r="D7" s="73">
        <v>117492524</v>
      </c>
      <c r="E7" s="3"/>
      <c r="F7" s="92"/>
    </row>
    <row r="8" spans="1:6" s="1" customFormat="1" ht="18" x14ac:dyDescent="0.25">
      <c r="A8" s="74"/>
      <c r="B8" s="75" t="s">
        <v>38</v>
      </c>
      <c r="C8" s="72"/>
      <c r="D8" s="81">
        <f>D7*-0.005</f>
        <v>-587462.62</v>
      </c>
      <c r="E8" s="3"/>
      <c r="F8" s="92"/>
    </row>
    <row r="9" spans="1:6" s="1" customFormat="1" ht="18" x14ac:dyDescent="0.25">
      <c r="A9" s="74"/>
      <c r="B9" s="75" t="s">
        <v>33</v>
      </c>
      <c r="C9" s="72"/>
      <c r="D9" s="91">
        <v>47802</v>
      </c>
      <c r="E9" s="3"/>
    </row>
    <row r="10" spans="1:6" s="1" customFormat="1" ht="18" x14ac:dyDescent="0.25">
      <c r="A10" s="71"/>
      <c r="B10" s="72" t="s">
        <v>3</v>
      </c>
      <c r="C10" s="72"/>
      <c r="D10" s="76">
        <f>SUM(D7:D9)</f>
        <v>116952863.38</v>
      </c>
      <c r="E10" s="3"/>
    </row>
    <row r="11" spans="1:6" s="1" customFormat="1" ht="20.100000000000001" customHeight="1" x14ac:dyDescent="0.25">
      <c r="A11" s="74"/>
      <c r="B11" s="75"/>
      <c r="C11" s="72"/>
      <c r="D11" s="73"/>
      <c r="E11" s="3"/>
    </row>
    <row r="12" spans="1:6" s="1" customFormat="1" ht="18" x14ac:dyDescent="0.25">
      <c r="A12" s="114" t="s">
        <v>4</v>
      </c>
      <c r="B12" s="115"/>
      <c r="C12" s="115"/>
      <c r="D12" s="116"/>
      <c r="E12" s="3"/>
    </row>
    <row r="13" spans="1:6" s="1" customFormat="1" ht="18" x14ac:dyDescent="0.25">
      <c r="A13" s="71"/>
      <c r="B13" s="72" t="s">
        <v>34</v>
      </c>
      <c r="C13" s="72"/>
      <c r="D13" s="73">
        <v>24543893</v>
      </c>
      <c r="E13" s="3"/>
      <c r="F13" s="92"/>
    </row>
    <row r="14" spans="1:6" s="1" customFormat="1" ht="18" x14ac:dyDescent="0.25">
      <c r="A14" s="74"/>
      <c r="B14" s="75" t="s">
        <v>38</v>
      </c>
      <c r="C14" s="72"/>
      <c r="D14" s="73">
        <f>D13*-0.005</f>
        <v>-122719.465</v>
      </c>
      <c r="E14" s="3"/>
      <c r="F14" s="92"/>
    </row>
    <row r="15" spans="1:6" s="1" customFormat="1" ht="18" x14ac:dyDescent="0.25">
      <c r="A15" s="74"/>
      <c r="B15" s="75" t="s">
        <v>33</v>
      </c>
      <c r="C15" s="72"/>
      <c r="D15" s="91">
        <v>1768621</v>
      </c>
      <c r="E15" s="3"/>
    </row>
    <row r="16" spans="1:6" s="1" customFormat="1" ht="18" x14ac:dyDescent="0.25">
      <c r="A16" s="71"/>
      <c r="B16" s="72" t="s">
        <v>3</v>
      </c>
      <c r="C16" s="72"/>
      <c r="D16" s="77">
        <f>SUM(D13:D15)</f>
        <v>26189794.535</v>
      </c>
      <c r="E16" s="3"/>
    </row>
    <row r="17" spans="1:7" ht="20.100000000000001" customHeight="1" x14ac:dyDescent="0.25">
      <c r="A17" s="74"/>
      <c r="B17" s="75"/>
      <c r="C17" s="72"/>
      <c r="D17" s="73"/>
      <c r="F17" s="1"/>
    </row>
    <row r="18" spans="1:7" s="1" customFormat="1" ht="18" x14ac:dyDescent="0.25">
      <c r="A18" s="21" t="s">
        <v>5</v>
      </c>
      <c r="B18" s="17"/>
      <c r="C18" s="17"/>
      <c r="D18" s="73"/>
      <c r="E18" s="3"/>
    </row>
    <row r="19" spans="1:7" s="1" customFormat="1" ht="18" x14ac:dyDescent="0.25">
      <c r="A19" s="22"/>
      <c r="B19" s="17" t="s">
        <v>34</v>
      </c>
      <c r="C19" s="17"/>
      <c r="D19" s="78">
        <v>10000000</v>
      </c>
      <c r="E19" s="3"/>
    </row>
    <row r="20" spans="1:7" s="1" customFormat="1" ht="18" x14ac:dyDescent="0.25">
      <c r="A20" s="22"/>
      <c r="B20" s="17" t="s">
        <v>3</v>
      </c>
      <c r="C20" s="17"/>
      <c r="D20" s="73">
        <f>D19</f>
        <v>10000000</v>
      </c>
      <c r="E20" s="3"/>
    </row>
    <row r="21" spans="1:7" ht="20.100000000000001" customHeight="1" x14ac:dyDescent="0.25">
      <c r="A21" s="18"/>
      <c r="B21" s="19"/>
      <c r="C21" s="17"/>
      <c r="D21" s="73"/>
      <c r="F21" s="1"/>
    </row>
    <row r="22" spans="1:7" ht="18" x14ac:dyDescent="0.25">
      <c r="A22" s="23" t="s">
        <v>6</v>
      </c>
      <c r="B22" s="19"/>
      <c r="C22" s="17"/>
      <c r="D22" s="62"/>
      <c r="F22" s="1"/>
    </row>
    <row r="23" spans="1:7" ht="18" x14ac:dyDescent="0.25">
      <c r="A23" s="16"/>
      <c r="B23" s="17" t="s">
        <v>34</v>
      </c>
      <c r="C23" s="17"/>
      <c r="D23" s="73">
        <v>4929452499</v>
      </c>
      <c r="F23" s="1"/>
    </row>
    <row r="24" spans="1:7" ht="18" x14ac:dyDescent="0.25">
      <c r="A24" s="18"/>
      <c r="B24" s="117" t="s">
        <v>35</v>
      </c>
      <c r="C24" s="118"/>
      <c r="D24" s="73">
        <f>D23*-0.0075</f>
        <v>-36970893.7425</v>
      </c>
      <c r="F24" s="1"/>
    </row>
    <row r="25" spans="1:7" ht="18" x14ac:dyDescent="0.25">
      <c r="A25" s="18"/>
      <c r="B25" s="19" t="s">
        <v>36</v>
      </c>
      <c r="C25" s="45"/>
      <c r="D25" s="73">
        <v>-24647262</v>
      </c>
      <c r="F25" s="1"/>
    </row>
    <row r="26" spans="1:7" ht="18" x14ac:dyDescent="0.25">
      <c r="A26" s="18"/>
      <c r="B26" s="19" t="s">
        <v>37</v>
      </c>
      <c r="C26" s="45"/>
      <c r="D26" s="73">
        <v>-30000000</v>
      </c>
      <c r="F26" s="1"/>
    </row>
    <row r="27" spans="1:7" ht="17.45" customHeight="1" x14ac:dyDescent="0.25">
      <c r="A27" s="18"/>
      <c r="B27" s="19" t="s">
        <v>8</v>
      </c>
      <c r="C27" s="17"/>
      <c r="D27" s="98">
        <v>214889744</v>
      </c>
      <c r="E27" s="93"/>
      <c r="F27" s="1"/>
      <c r="G27" s="97"/>
    </row>
    <row r="28" spans="1:7" ht="18" x14ac:dyDescent="0.25">
      <c r="A28" s="18"/>
      <c r="B28" s="19" t="s">
        <v>7</v>
      </c>
      <c r="C28" s="17"/>
      <c r="D28" s="78">
        <f>269364074+40000000</f>
        <v>309364074</v>
      </c>
      <c r="F28" s="1"/>
      <c r="G28" s="94"/>
    </row>
    <row r="29" spans="1:7" ht="18" x14ac:dyDescent="0.25">
      <c r="A29" s="18"/>
      <c r="B29" s="19" t="s">
        <v>33</v>
      </c>
      <c r="C29" s="17"/>
      <c r="D29" s="78">
        <v>13171121</v>
      </c>
      <c r="F29" s="1"/>
    </row>
    <row r="30" spans="1:7" ht="18" x14ac:dyDescent="0.25">
      <c r="A30" s="16"/>
      <c r="B30" s="17" t="s">
        <v>3</v>
      </c>
      <c r="C30" s="17"/>
      <c r="D30" s="73">
        <f>SUM(D23:D29)</f>
        <v>5375259282.2574997</v>
      </c>
      <c r="F30" s="1"/>
    </row>
    <row r="31" spans="1:7" ht="18" x14ac:dyDescent="0.25">
      <c r="A31" s="16"/>
      <c r="B31" s="17"/>
      <c r="C31" s="17"/>
      <c r="D31" s="73"/>
      <c r="F31" s="1"/>
    </row>
    <row r="32" spans="1:7" ht="18" x14ac:dyDescent="0.25">
      <c r="A32" s="23" t="s">
        <v>9</v>
      </c>
      <c r="B32" s="17"/>
      <c r="C32" s="17"/>
      <c r="D32" s="73"/>
      <c r="F32" s="1"/>
    </row>
    <row r="33" spans="1:7" ht="18" x14ac:dyDescent="0.25">
      <c r="A33" s="16"/>
      <c r="B33" s="17" t="s">
        <v>34</v>
      </c>
      <c r="C33" s="17"/>
      <c r="D33" s="78">
        <v>38000000</v>
      </c>
      <c r="F33" s="1"/>
      <c r="G33" s="95"/>
    </row>
    <row r="34" spans="1:7" ht="18" x14ac:dyDescent="0.25">
      <c r="A34" s="16"/>
      <c r="B34" s="17" t="s">
        <v>3</v>
      </c>
      <c r="C34" s="17"/>
      <c r="D34" s="73">
        <f>D33</f>
        <v>38000000</v>
      </c>
      <c r="F34" s="1"/>
    </row>
    <row r="35" spans="1:7" ht="18" x14ac:dyDescent="0.25">
      <c r="A35" s="16"/>
      <c r="B35" s="17"/>
      <c r="C35" s="17"/>
      <c r="D35" s="73"/>
      <c r="F35" s="1"/>
    </row>
    <row r="36" spans="1:7" ht="18" x14ac:dyDescent="0.25">
      <c r="A36" s="23" t="s">
        <v>10</v>
      </c>
      <c r="B36" s="17"/>
      <c r="C36" s="17"/>
      <c r="D36" s="73"/>
      <c r="F36" s="1"/>
    </row>
    <row r="37" spans="1:7" ht="18" x14ac:dyDescent="0.25">
      <c r="A37" s="16"/>
      <c r="B37" s="17" t="s">
        <v>34</v>
      </c>
      <c r="C37" s="17"/>
      <c r="D37" s="73">
        <v>24647262</v>
      </c>
    </row>
    <row r="38" spans="1:7" ht="18" x14ac:dyDescent="0.25">
      <c r="A38" s="16"/>
      <c r="B38" s="19" t="s">
        <v>33</v>
      </c>
      <c r="C38" s="17"/>
      <c r="D38" s="78">
        <v>4281232</v>
      </c>
      <c r="E38" s="96"/>
      <c r="F38" s="93"/>
    </row>
    <row r="39" spans="1:7" ht="18" x14ac:dyDescent="0.25">
      <c r="A39" s="16"/>
      <c r="B39" s="17" t="s">
        <v>3</v>
      </c>
      <c r="C39" s="17"/>
      <c r="D39" s="73">
        <f>SUM(D37:D38)</f>
        <v>28928494</v>
      </c>
      <c r="E39" s="6"/>
    </row>
    <row r="40" spans="1:7" ht="20.100000000000001" customHeight="1" x14ac:dyDescent="0.25">
      <c r="A40" s="18"/>
      <c r="B40" s="19"/>
      <c r="C40" s="17"/>
      <c r="D40" s="73"/>
      <c r="E40" s="6"/>
    </row>
    <row r="41" spans="1:7" ht="18" x14ac:dyDescent="0.25">
      <c r="A41" s="119" t="s">
        <v>11</v>
      </c>
      <c r="B41" s="101"/>
      <c r="C41" s="101"/>
      <c r="D41" s="63"/>
      <c r="E41" s="6"/>
    </row>
    <row r="42" spans="1:7" ht="20.100000000000001" customHeight="1" x14ac:dyDescent="0.25">
      <c r="A42" s="16"/>
      <c r="B42" s="17" t="s">
        <v>34</v>
      </c>
      <c r="C42" s="17"/>
      <c r="D42" s="73">
        <v>285574688</v>
      </c>
      <c r="E42" s="6"/>
      <c r="F42" s="92"/>
    </row>
    <row r="43" spans="1:7" ht="20.100000000000001" customHeight="1" x14ac:dyDescent="0.25">
      <c r="A43" s="18"/>
      <c r="B43" s="19" t="s">
        <v>39</v>
      </c>
      <c r="C43" s="17"/>
      <c r="D43" s="73">
        <f>D42*-0.005</f>
        <v>-1427873.44</v>
      </c>
      <c r="E43" s="6"/>
      <c r="F43" s="92"/>
    </row>
    <row r="44" spans="1:7" ht="20.100000000000001" customHeight="1" x14ac:dyDescent="0.25">
      <c r="A44" s="18"/>
      <c r="B44" s="19" t="s">
        <v>33</v>
      </c>
      <c r="C44" s="17"/>
      <c r="D44" s="78">
        <v>8774766</v>
      </c>
    </row>
    <row r="45" spans="1:7" ht="20.100000000000001" customHeight="1" x14ac:dyDescent="0.25">
      <c r="A45" s="16"/>
      <c r="B45" s="17" t="s">
        <v>3</v>
      </c>
      <c r="C45" s="17"/>
      <c r="D45" s="73">
        <f>SUM(D42:D44)</f>
        <v>292921580.56</v>
      </c>
    </row>
    <row r="46" spans="1:7" s="6" customFormat="1" ht="20.100000000000001" customHeight="1" x14ac:dyDescent="0.25">
      <c r="A46" s="25"/>
      <c r="B46" s="26"/>
      <c r="C46" s="26"/>
      <c r="D46" s="15"/>
    </row>
    <row r="47" spans="1:7" s="6" customFormat="1" ht="18" x14ac:dyDescent="0.25">
      <c r="A47" s="120" t="s">
        <v>12</v>
      </c>
      <c r="B47" s="121"/>
      <c r="C47" s="121"/>
      <c r="D47" s="15"/>
    </row>
    <row r="48" spans="1:7" s="6" customFormat="1" ht="20.100000000000001" customHeight="1" x14ac:dyDescent="0.25">
      <c r="A48" s="25"/>
      <c r="B48" s="26" t="s">
        <v>34</v>
      </c>
      <c r="C48" s="26"/>
      <c r="D48" s="79">
        <v>3500000</v>
      </c>
    </row>
    <row r="49" spans="1:7" s="6" customFormat="1" ht="20.100000000000001" customHeight="1" x14ac:dyDescent="0.25">
      <c r="A49" s="25"/>
      <c r="B49" s="26" t="s">
        <v>3</v>
      </c>
      <c r="C49" s="26"/>
      <c r="D49" s="80">
        <f>D48</f>
        <v>3500000</v>
      </c>
    </row>
    <row r="50" spans="1:7" s="6" customFormat="1" ht="20.100000000000001" customHeight="1" x14ac:dyDescent="0.25">
      <c r="A50" s="27"/>
      <c r="B50" s="28"/>
      <c r="C50" s="26"/>
      <c r="D50" s="15"/>
    </row>
    <row r="51" spans="1:7" s="6" customFormat="1" ht="18" x14ac:dyDescent="0.25">
      <c r="A51" s="29" t="s">
        <v>13</v>
      </c>
      <c r="B51" s="28"/>
      <c r="C51" s="26"/>
      <c r="D51" s="64"/>
    </row>
    <row r="52" spans="1:7" ht="18" x14ac:dyDescent="0.25">
      <c r="A52" s="16"/>
      <c r="B52" s="17" t="s">
        <v>34</v>
      </c>
      <c r="C52" s="17"/>
      <c r="D52" s="73">
        <v>644033664</v>
      </c>
      <c r="E52" s="6"/>
      <c r="F52" s="6"/>
      <c r="G52" s="95"/>
    </row>
    <row r="53" spans="1:7" ht="18" x14ac:dyDescent="0.25">
      <c r="A53" s="18"/>
      <c r="B53" s="19" t="s">
        <v>39</v>
      </c>
      <c r="C53" s="17"/>
      <c r="D53" s="73">
        <f>-3366498-200000</f>
        <v>-3566498</v>
      </c>
      <c r="E53" s="6"/>
      <c r="F53" s="6"/>
      <c r="G53" s="95"/>
    </row>
    <row r="54" spans="1:7" ht="18" x14ac:dyDescent="0.25">
      <c r="A54" s="18"/>
      <c r="B54" s="19" t="s">
        <v>8</v>
      </c>
      <c r="C54" s="17"/>
      <c r="D54" s="73">
        <v>85779099</v>
      </c>
      <c r="E54" s="6"/>
      <c r="F54" s="6"/>
    </row>
    <row r="55" spans="1:7" ht="18" x14ac:dyDescent="0.25">
      <c r="A55" s="18"/>
      <c r="B55" s="19" t="s">
        <v>33</v>
      </c>
      <c r="C55" s="17"/>
      <c r="D55" s="73">
        <v>2488030</v>
      </c>
      <c r="E55" s="6"/>
      <c r="F55" s="6"/>
    </row>
    <row r="56" spans="1:7" ht="18" x14ac:dyDescent="0.25">
      <c r="A56" s="18"/>
      <c r="B56" s="17" t="s">
        <v>3</v>
      </c>
      <c r="C56" s="17"/>
      <c r="D56" s="82">
        <f>SUM(D52:D55)</f>
        <v>728734295</v>
      </c>
      <c r="E56" s="6"/>
      <c r="F56" s="6"/>
    </row>
    <row r="57" spans="1:7" ht="18" x14ac:dyDescent="0.25">
      <c r="A57" s="18"/>
      <c r="B57" s="19"/>
      <c r="C57" s="17"/>
      <c r="D57" s="62"/>
      <c r="E57" s="6"/>
      <c r="F57" s="6"/>
    </row>
    <row r="58" spans="1:7" ht="22.5" customHeight="1" x14ac:dyDescent="0.25">
      <c r="A58" s="23" t="s">
        <v>14</v>
      </c>
      <c r="B58" s="19"/>
      <c r="C58" s="17"/>
      <c r="D58" s="65"/>
      <c r="E58" s="6"/>
      <c r="F58" s="6"/>
    </row>
    <row r="59" spans="1:7" ht="18" x14ac:dyDescent="0.25">
      <c r="A59" s="16"/>
      <c r="B59" s="17" t="s">
        <v>34</v>
      </c>
      <c r="C59" s="17"/>
      <c r="D59" s="73">
        <f>13465993+800000</f>
        <v>14265993</v>
      </c>
      <c r="E59" s="6"/>
      <c r="F59" s="6"/>
      <c r="G59" s="95"/>
    </row>
    <row r="60" spans="1:7" ht="18" x14ac:dyDescent="0.25">
      <c r="A60" s="16"/>
      <c r="B60" s="17" t="s">
        <v>15</v>
      </c>
      <c r="C60" s="17"/>
      <c r="D60" s="81">
        <f>-2019899-120000</f>
        <v>-2139899</v>
      </c>
      <c r="E60" s="99"/>
      <c r="F60" s="6"/>
      <c r="G60" s="95"/>
    </row>
    <row r="61" spans="1:7" ht="18" x14ac:dyDescent="0.25">
      <c r="A61" s="16"/>
      <c r="B61" s="17" t="s">
        <v>3</v>
      </c>
      <c r="C61" s="17"/>
      <c r="D61" s="77">
        <f>SUM(D59:D60)</f>
        <v>12126094</v>
      </c>
      <c r="E61" s="6"/>
      <c r="F61" s="6"/>
    </row>
    <row r="62" spans="1:7" ht="18" x14ac:dyDescent="0.25">
      <c r="A62" s="18"/>
      <c r="B62" s="19"/>
      <c r="C62" s="17"/>
      <c r="D62" s="62"/>
      <c r="E62" s="6"/>
      <c r="F62" s="6"/>
    </row>
    <row r="63" spans="1:7" ht="15.75" customHeight="1" x14ac:dyDescent="0.25">
      <c r="A63" s="44" t="s">
        <v>16</v>
      </c>
      <c r="B63" s="43"/>
      <c r="C63" s="43"/>
      <c r="D63" s="65"/>
      <c r="E63" s="6"/>
    </row>
    <row r="64" spans="1:7" ht="18" customHeight="1" x14ac:dyDescent="0.25">
      <c r="A64" s="16"/>
      <c r="B64" s="17" t="s">
        <v>34</v>
      </c>
      <c r="C64" s="17"/>
      <c r="D64" s="73">
        <v>30000000</v>
      </c>
      <c r="E64" s="6"/>
    </row>
    <row r="65" spans="1:4" ht="18" customHeight="1" x14ac:dyDescent="0.25">
      <c r="A65" s="16"/>
      <c r="B65" s="17" t="s">
        <v>33</v>
      </c>
      <c r="C65" s="17"/>
      <c r="D65" s="73">
        <v>766775</v>
      </c>
    </row>
    <row r="66" spans="1:4" ht="18" x14ac:dyDescent="0.25">
      <c r="A66" s="16"/>
      <c r="B66" s="17" t="s">
        <v>3</v>
      </c>
      <c r="C66" s="17"/>
      <c r="D66" s="82">
        <f>SUM(D64:D65)</f>
        <v>30766775</v>
      </c>
    </row>
    <row r="67" spans="1:4" ht="18" x14ac:dyDescent="0.25">
      <c r="A67" s="16"/>
      <c r="B67" s="17"/>
      <c r="C67" s="17"/>
      <c r="D67" s="73"/>
    </row>
    <row r="68" spans="1:4" ht="18" x14ac:dyDescent="0.25">
      <c r="A68" s="44" t="s">
        <v>17</v>
      </c>
      <c r="B68" s="43"/>
      <c r="C68" s="43"/>
      <c r="D68" s="73"/>
    </row>
    <row r="69" spans="1:4" ht="18" x14ac:dyDescent="0.25">
      <c r="A69" s="16"/>
      <c r="B69" s="17" t="s">
        <v>34</v>
      </c>
      <c r="C69" s="17"/>
      <c r="D69" s="78">
        <v>5000000</v>
      </c>
    </row>
    <row r="70" spans="1:4" ht="18.75" x14ac:dyDescent="0.3">
      <c r="A70" s="16"/>
      <c r="B70" s="19" t="s">
        <v>3</v>
      </c>
      <c r="C70" s="49"/>
      <c r="D70" s="81">
        <f>D69</f>
        <v>5000000</v>
      </c>
    </row>
    <row r="71" spans="1:4" ht="18" x14ac:dyDescent="0.25">
      <c r="A71" s="16"/>
      <c r="B71" s="17"/>
      <c r="C71" s="17"/>
      <c r="D71" s="73"/>
    </row>
    <row r="72" spans="1:4" ht="18" x14ac:dyDescent="0.25">
      <c r="A72" s="44" t="s">
        <v>18</v>
      </c>
      <c r="B72" s="43"/>
      <c r="C72" s="43"/>
      <c r="D72" s="73"/>
    </row>
    <row r="73" spans="1:4" ht="18" x14ac:dyDescent="0.25">
      <c r="A73" s="16"/>
      <c r="B73" s="17" t="s">
        <v>34</v>
      </c>
      <c r="C73" s="17"/>
      <c r="D73" s="78">
        <v>20000000</v>
      </c>
    </row>
    <row r="74" spans="1:4" ht="20.100000000000001" customHeight="1" x14ac:dyDescent="0.25">
      <c r="A74" s="16"/>
      <c r="B74" s="17" t="s">
        <v>19</v>
      </c>
      <c r="C74" s="17"/>
      <c r="D74" s="73">
        <f>SUM(D73:D73)</f>
        <v>20000000</v>
      </c>
    </row>
    <row r="75" spans="1:4" ht="20.100000000000001" customHeight="1" x14ac:dyDescent="0.25">
      <c r="A75" s="25"/>
      <c r="B75" s="26"/>
      <c r="C75" s="26"/>
      <c r="D75" s="15"/>
    </row>
    <row r="76" spans="1:4" ht="20.100000000000001" customHeight="1" x14ac:dyDescent="0.25">
      <c r="A76" s="46" t="s">
        <v>20</v>
      </c>
      <c r="B76" s="47"/>
      <c r="C76" s="47"/>
      <c r="D76" s="64"/>
    </row>
    <row r="77" spans="1:4" s="1" customFormat="1" ht="20.100000000000001" customHeight="1" x14ac:dyDescent="0.25">
      <c r="A77" s="25"/>
      <c r="B77" s="26" t="s">
        <v>34</v>
      </c>
      <c r="C77" s="26"/>
      <c r="D77" s="79">
        <v>22000000</v>
      </c>
    </row>
    <row r="78" spans="1:4" s="1" customFormat="1" ht="20.100000000000001" customHeight="1" x14ac:dyDescent="0.25">
      <c r="A78" s="25"/>
      <c r="B78" s="26" t="s">
        <v>19</v>
      </c>
      <c r="C78" s="26"/>
      <c r="D78" s="80">
        <f>SUM(D77:D77)</f>
        <v>22000000</v>
      </c>
    </row>
    <row r="79" spans="1:4" s="1" customFormat="1" ht="20.100000000000001" customHeight="1" x14ac:dyDescent="0.25">
      <c r="A79" s="25"/>
      <c r="B79" s="26"/>
      <c r="C79" s="26"/>
      <c r="D79" s="80"/>
    </row>
    <row r="80" spans="1:4" s="1" customFormat="1" ht="20.100000000000001" customHeight="1" x14ac:dyDescent="0.25">
      <c r="A80" s="46" t="s">
        <v>21</v>
      </c>
      <c r="B80" s="39"/>
      <c r="C80" s="39"/>
      <c r="D80" s="15"/>
    </row>
    <row r="81" spans="1:9" s="1" customFormat="1" ht="18" x14ac:dyDescent="0.25">
      <c r="A81" s="46"/>
      <c r="B81" s="17" t="s">
        <v>34</v>
      </c>
      <c r="C81" s="47"/>
      <c r="D81" s="79">
        <v>3000000</v>
      </c>
    </row>
    <row r="82" spans="1:9" s="1" customFormat="1" ht="20.100000000000001" customHeight="1" x14ac:dyDescent="0.25">
      <c r="A82" s="25"/>
      <c r="B82" s="17" t="s">
        <v>19</v>
      </c>
      <c r="C82" s="26"/>
      <c r="D82" s="80">
        <f>SUM(D81:D81)</f>
        <v>3000000</v>
      </c>
    </row>
    <row r="83" spans="1:9" s="1" customFormat="1" ht="20.100000000000001" customHeight="1" x14ac:dyDescent="0.25">
      <c r="A83" s="25"/>
      <c r="B83" s="26"/>
      <c r="C83" s="26"/>
      <c r="D83" s="15"/>
    </row>
    <row r="84" spans="1:9" ht="20.100000000000001" customHeight="1" x14ac:dyDescent="0.25">
      <c r="A84" s="46" t="s">
        <v>22</v>
      </c>
      <c r="B84" s="39"/>
      <c r="C84" s="39"/>
      <c r="D84" s="15"/>
    </row>
    <row r="85" spans="1:9" s="1" customFormat="1" ht="18" x14ac:dyDescent="0.25">
      <c r="A85" s="46"/>
      <c r="B85" s="17" t="s">
        <v>34</v>
      </c>
      <c r="C85" s="47"/>
      <c r="D85" s="79">
        <v>5000000</v>
      </c>
    </row>
    <row r="86" spans="1:9" s="1" customFormat="1" ht="20.100000000000001" customHeight="1" x14ac:dyDescent="0.25">
      <c r="A86" s="25"/>
      <c r="B86" s="17" t="s">
        <v>19</v>
      </c>
      <c r="C86" s="26"/>
      <c r="D86" s="80">
        <f>SUM(D85:D85)</f>
        <v>5000000</v>
      </c>
    </row>
    <row r="87" spans="1:9" s="1" customFormat="1" ht="20.100000000000001" customHeight="1" x14ac:dyDescent="0.25">
      <c r="A87" s="25"/>
      <c r="B87" s="26"/>
      <c r="C87" s="26"/>
      <c r="D87" s="15"/>
    </row>
    <row r="88" spans="1:9" ht="20.100000000000001" customHeight="1" x14ac:dyDescent="0.25">
      <c r="A88" s="46" t="s">
        <v>23</v>
      </c>
      <c r="B88" s="47"/>
      <c r="C88" s="47"/>
      <c r="D88" s="15"/>
    </row>
    <row r="89" spans="1:9" s="1" customFormat="1" ht="20.100000000000001" customHeight="1" x14ac:dyDescent="0.25">
      <c r="A89" s="25"/>
      <c r="B89" s="26" t="s">
        <v>34</v>
      </c>
      <c r="C89" s="26"/>
      <c r="D89" s="79">
        <v>16500000</v>
      </c>
    </row>
    <row r="90" spans="1:9" s="1" customFormat="1" ht="20.100000000000001" customHeight="1" x14ac:dyDescent="0.25">
      <c r="A90" s="25"/>
      <c r="B90" s="26" t="s">
        <v>19</v>
      </c>
      <c r="C90" s="26"/>
      <c r="D90" s="80">
        <f>SUM(D89:D89)</f>
        <v>16500000</v>
      </c>
    </row>
    <row r="91" spans="1:9" s="1" customFormat="1" ht="20.100000000000001" customHeight="1" x14ac:dyDescent="0.25">
      <c r="A91" s="25"/>
      <c r="B91" s="26"/>
      <c r="C91" s="26"/>
      <c r="D91" s="15"/>
    </row>
    <row r="92" spans="1:9" ht="20.100000000000001" customHeight="1" x14ac:dyDescent="0.25">
      <c r="A92" s="29" t="s">
        <v>24</v>
      </c>
      <c r="B92" s="30"/>
      <c r="C92" s="31"/>
      <c r="D92" s="66"/>
      <c r="F92" s="1"/>
      <c r="G92" s="1"/>
      <c r="H92" s="1"/>
      <c r="I92" s="1"/>
    </row>
    <row r="93" spans="1:9" ht="21.75" customHeight="1" x14ac:dyDescent="0.25">
      <c r="A93" s="23"/>
      <c r="B93" s="19" t="s">
        <v>34</v>
      </c>
      <c r="C93" s="32"/>
      <c r="D93" s="73">
        <f>2683798369+40000000</f>
        <v>2723798369</v>
      </c>
      <c r="F93" s="1"/>
      <c r="G93" s="1"/>
      <c r="H93" s="1"/>
      <c r="I93" s="1"/>
    </row>
    <row r="94" spans="1:9" ht="18" x14ac:dyDescent="0.25">
      <c r="A94" s="16"/>
      <c r="B94" s="19" t="s">
        <v>41</v>
      </c>
      <c r="C94" s="17"/>
      <c r="D94" s="73">
        <f>D93*-1%</f>
        <v>-27237983.690000001</v>
      </c>
      <c r="F94" s="1"/>
      <c r="G94" s="1"/>
      <c r="H94" s="1"/>
      <c r="I94" s="1"/>
    </row>
    <row r="95" spans="1:9" ht="18" x14ac:dyDescent="0.25">
      <c r="A95" s="16"/>
      <c r="B95" s="19" t="s">
        <v>33</v>
      </c>
      <c r="C95" s="17"/>
      <c r="D95" s="73">
        <v>13308098</v>
      </c>
      <c r="F95" s="1"/>
      <c r="G95" s="1"/>
      <c r="H95" s="1"/>
      <c r="I95" s="1"/>
    </row>
    <row r="96" spans="1:9" ht="18" x14ac:dyDescent="0.25">
      <c r="A96" s="16"/>
      <c r="B96" s="17" t="s">
        <v>42</v>
      </c>
      <c r="C96" s="17"/>
      <c r="D96" s="73">
        <v>2632637232</v>
      </c>
      <c r="E96" s="93"/>
      <c r="F96" s="1"/>
      <c r="G96" s="1"/>
      <c r="H96" s="1"/>
      <c r="I96" s="1"/>
    </row>
    <row r="97" spans="1:9" ht="18" x14ac:dyDescent="0.25">
      <c r="A97" s="16"/>
      <c r="B97" s="100" t="s">
        <v>43</v>
      </c>
      <c r="C97" s="101"/>
      <c r="D97" s="78">
        <v>77231252</v>
      </c>
      <c r="E97" s="93"/>
      <c r="F97" s="1"/>
      <c r="G97" s="1"/>
      <c r="H97" s="1"/>
      <c r="I97" s="1"/>
    </row>
    <row r="98" spans="1:9" ht="20.25" customHeight="1" x14ac:dyDescent="0.25">
      <c r="A98" s="16"/>
      <c r="B98" s="17" t="s">
        <v>3</v>
      </c>
      <c r="C98" s="17"/>
      <c r="D98" s="73">
        <f>SUM(D96:D97)</f>
        <v>2709868484</v>
      </c>
      <c r="E98" s="93"/>
      <c r="F98" s="93"/>
      <c r="G98" s="1"/>
      <c r="H98" s="1"/>
      <c r="I98" s="1"/>
    </row>
    <row r="99" spans="1:9" ht="18" x14ac:dyDescent="0.25">
      <c r="A99" s="18"/>
      <c r="B99" s="19"/>
      <c r="C99" s="17"/>
      <c r="D99" s="73"/>
      <c r="F99" s="1"/>
      <c r="G99" s="1"/>
      <c r="H99" s="1"/>
      <c r="I99" s="1"/>
    </row>
    <row r="100" spans="1:9" ht="15.75" customHeight="1" x14ac:dyDescent="0.25">
      <c r="A100" s="23" t="s">
        <v>25</v>
      </c>
      <c r="B100" s="19"/>
      <c r="C100" s="17"/>
      <c r="D100" s="62"/>
      <c r="F100" s="1"/>
      <c r="G100" s="1"/>
      <c r="H100" s="1"/>
      <c r="I100" s="1"/>
    </row>
    <row r="101" spans="1:9" ht="19.5" customHeight="1" x14ac:dyDescent="0.25">
      <c r="A101" s="16"/>
      <c r="B101" s="17" t="s">
        <v>34</v>
      </c>
      <c r="C101" s="17"/>
      <c r="D101" s="73">
        <f>582609736</f>
        <v>582609736</v>
      </c>
    </row>
    <row r="102" spans="1:9" ht="18" x14ac:dyDescent="0.25">
      <c r="A102" s="16"/>
      <c r="B102" s="17" t="s">
        <v>35</v>
      </c>
      <c r="C102" s="17"/>
      <c r="D102" s="73">
        <f>D101*-0.0075</f>
        <v>-4369573.0199999996</v>
      </c>
    </row>
    <row r="103" spans="1:9" ht="18" x14ac:dyDescent="0.25">
      <c r="A103" s="16"/>
      <c r="B103" s="17" t="s">
        <v>33</v>
      </c>
      <c r="C103" s="17"/>
      <c r="D103" s="78">
        <v>14628592</v>
      </c>
      <c r="E103" s="95"/>
    </row>
    <row r="104" spans="1:9" ht="18" x14ac:dyDescent="0.25">
      <c r="A104" s="16"/>
      <c r="B104" s="17" t="s">
        <v>3</v>
      </c>
      <c r="C104" s="17"/>
      <c r="D104" s="73">
        <f>SUM(D101:D103)</f>
        <v>592868754.98000002</v>
      </c>
    </row>
    <row r="105" spans="1:9" ht="18" x14ac:dyDescent="0.25">
      <c r="A105" s="5"/>
      <c r="B105" s="14"/>
      <c r="C105" s="14"/>
      <c r="D105" s="64"/>
    </row>
    <row r="106" spans="1:9" ht="18" x14ac:dyDescent="0.25">
      <c r="A106" s="51" t="s">
        <v>26</v>
      </c>
      <c r="B106" s="52"/>
      <c r="C106" s="52"/>
      <c r="D106" s="67"/>
    </row>
    <row r="107" spans="1:9" ht="18" x14ac:dyDescent="0.25">
      <c r="A107" s="25"/>
      <c r="B107" s="26" t="s">
        <v>34</v>
      </c>
      <c r="C107" s="53"/>
      <c r="D107" s="89">
        <v>594044179</v>
      </c>
    </row>
    <row r="108" spans="1:9" ht="18" x14ac:dyDescent="0.25">
      <c r="A108" s="25"/>
      <c r="B108" s="26" t="s">
        <v>35</v>
      </c>
      <c r="C108" s="53"/>
      <c r="D108" s="20">
        <f>D107*-0.0075</f>
        <v>-4455331.3425000003</v>
      </c>
    </row>
    <row r="109" spans="1:9" ht="18" x14ac:dyDescent="0.25">
      <c r="A109" s="25"/>
      <c r="B109" s="17" t="s">
        <v>40</v>
      </c>
      <c r="C109" s="53"/>
      <c r="D109" s="90">
        <v>-180000000</v>
      </c>
    </row>
    <row r="110" spans="1:9" ht="18" x14ac:dyDescent="0.25">
      <c r="A110" s="25"/>
      <c r="B110" s="26" t="s">
        <v>3</v>
      </c>
      <c r="C110" s="53"/>
      <c r="D110" s="83">
        <f>SUM(D107:D109)</f>
        <v>409588847.65750003</v>
      </c>
    </row>
    <row r="111" spans="1:9" ht="18" x14ac:dyDescent="0.25">
      <c r="A111" s="33"/>
      <c r="B111" s="34"/>
      <c r="C111" s="35"/>
      <c r="D111" s="84"/>
    </row>
    <row r="112" spans="1:9" ht="18" x14ac:dyDescent="0.25">
      <c r="A112" s="46" t="s">
        <v>27</v>
      </c>
      <c r="B112" s="54"/>
      <c r="C112" s="54"/>
      <c r="D112" s="84"/>
    </row>
    <row r="113" spans="1:6" ht="18" x14ac:dyDescent="0.25">
      <c r="A113" s="33"/>
      <c r="B113" s="26" t="s">
        <v>34</v>
      </c>
      <c r="C113" s="34"/>
      <c r="D113" s="85">
        <v>180000000</v>
      </c>
    </row>
    <row r="114" spans="1:6" ht="18" x14ac:dyDescent="0.25">
      <c r="A114" s="33"/>
      <c r="B114" s="26" t="s">
        <v>19</v>
      </c>
      <c r="C114" s="34"/>
      <c r="D114" s="86">
        <f>D113</f>
        <v>180000000</v>
      </c>
    </row>
    <row r="115" spans="1:6" ht="18" x14ac:dyDescent="0.25">
      <c r="A115" s="33"/>
      <c r="B115" s="34"/>
      <c r="C115" s="34"/>
      <c r="D115" s="81"/>
    </row>
    <row r="116" spans="1:6" ht="18" x14ac:dyDescent="0.25">
      <c r="A116" s="55" t="s">
        <v>45</v>
      </c>
      <c r="B116" s="56"/>
      <c r="C116" s="57"/>
      <c r="D116" s="48"/>
    </row>
    <row r="117" spans="1:6" ht="18" x14ac:dyDescent="0.25">
      <c r="A117" s="58"/>
      <c r="B117" s="59" t="s">
        <v>34</v>
      </c>
      <c r="C117" s="59"/>
      <c r="D117" s="60">
        <v>16220000</v>
      </c>
    </row>
    <row r="118" spans="1:6" ht="18" x14ac:dyDescent="0.25">
      <c r="A118" s="58"/>
      <c r="B118" s="59" t="s">
        <v>3</v>
      </c>
      <c r="C118" s="59"/>
      <c r="D118" s="48">
        <f>D117</f>
        <v>16220000</v>
      </c>
    </row>
    <row r="119" spans="1:6" ht="15.75" thickBot="1" x14ac:dyDescent="0.3">
      <c r="A119" s="36"/>
      <c r="B119" s="37"/>
      <c r="C119" s="37"/>
      <c r="D119" s="38"/>
    </row>
    <row r="120" spans="1:6" ht="18.75" thickBot="1" x14ac:dyDescent="0.3">
      <c r="A120" s="41"/>
      <c r="B120" s="42"/>
      <c r="C120" s="42"/>
      <c r="D120" s="68"/>
    </row>
    <row r="121" spans="1:6" ht="22.5" customHeight="1" x14ac:dyDescent="0.25">
      <c r="A121" s="18"/>
      <c r="B121" s="19"/>
      <c r="C121" s="17"/>
      <c r="D121" s="62"/>
    </row>
    <row r="122" spans="1:6" ht="22.5" customHeight="1" x14ac:dyDescent="0.25">
      <c r="A122" s="23" t="s">
        <v>28</v>
      </c>
      <c r="B122" s="19"/>
      <c r="C122" s="17"/>
      <c r="D122" s="62"/>
    </row>
    <row r="123" spans="1:6" ht="18" x14ac:dyDescent="0.25">
      <c r="A123" s="16"/>
      <c r="B123" s="17" t="s">
        <v>34</v>
      </c>
      <c r="C123" s="17"/>
      <c r="D123" s="87">
        <v>2014000000</v>
      </c>
      <c r="F123" s="92"/>
    </row>
    <row r="124" spans="1:6" ht="18" x14ac:dyDescent="0.25">
      <c r="A124" s="18"/>
      <c r="B124" s="19" t="s">
        <v>44</v>
      </c>
      <c r="C124" s="17"/>
      <c r="D124" s="20">
        <v>-20000000</v>
      </c>
      <c r="F124" s="92"/>
    </row>
    <row r="125" spans="1:6" ht="18" x14ac:dyDescent="0.25">
      <c r="A125" s="16"/>
      <c r="B125" s="17" t="s">
        <v>3</v>
      </c>
      <c r="C125" s="17"/>
      <c r="D125" s="88">
        <f>D123+D124</f>
        <v>1994000000</v>
      </c>
    </row>
    <row r="126" spans="1:6" ht="18.75" thickBot="1" x14ac:dyDescent="0.3">
      <c r="A126" s="18"/>
      <c r="B126" s="19"/>
      <c r="C126" s="17"/>
      <c r="D126" s="62"/>
    </row>
    <row r="127" spans="1:6" ht="18.75" thickBot="1" x14ac:dyDescent="0.3">
      <c r="A127" s="41"/>
      <c r="B127" s="42"/>
      <c r="C127" s="42"/>
      <c r="D127" s="68"/>
    </row>
    <row r="128" spans="1:6" ht="22.5" customHeight="1" x14ac:dyDescent="0.25">
      <c r="A128" s="18"/>
      <c r="B128" s="19"/>
      <c r="C128" s="17"/>
      <c r="D128" s="62"/>
    </row>
    <row r="129" spans="1:5" ht="18" customHeight="1" x14ac:dyDescent="0.25">
      <c r="A129" s="21" t="s">
        <v>29</v>
      </c>
      <c r="B129" s="17"/>
      <c r="C129" s="17"/>
      <c r="D129" s="62"/>
    </row>
    <row r="130" spans="1:5" s="1" customFormat="1" ht="18" x14ac:dyDescent="0.25">
      <c r="A130" s="22"/>
      <c r="B130" s="17" t="s">
        <v>34</v>
      </c>
      <c r="C130" s="17"/>
      <c r="D130" s="20">
        <v>150000000</v>
      </c>
    </row>
    <row r="131" spans="1:5" s="1" customFormat="1" ht="17.25" customHeight="1" x14ac:dyDescent="0.25">
      <c r="A131" s="22"/>
      <c r="B131" s="19" t="s">
        <v>41</v>
      </c>
      <c r="C131" s="17"/>
      <c r="D131" s="24">
        <f>D130*-1%</f>
        <v>-1500000</v>
      </c>
    </row>
    <row r="132" spans="1:5" s="1" customFormat="1" ht="18" x14ac:dyDescent="0.25">
      <c r="A132" s="22"/>
      <c r="B132" s="17" t="s">
        <v>3</v>
      </c>
      <c r="C132" s="17"/>
      <c r="D132" s="20">
        <f>SUM(D130:D131)</f>
        <v>148500000</v>
      </c>
    </row>
    <row r="133" spans="1:5" s="1" customFormat="1" ht="18.75" thickBot="1" x14ac:dyDescent="0.3">
      <c r="A133" s="22"/>
      <c r="B133" s="17"/>
      <c r="C133" s="17"/>
      <c r="D133" s="62"/>
    </row>
    <row r="134" spans="1:5" ht="31.5" customHeight="1" x14ac:dyDescent="0.25">
      <c r="A134" s="12" t="s">
        <v>30</v>
      </c>
      <c r="B134" s="13"/>
      <c r="C134" s="13"/>
      <c r="D134" s="7">
        <f>+D7+D13+D19+D23+D27+D28+D42+D48+D52+D54+D59+D64+D69+D73+D77+D81+D89+D93+D101+D123+D130+D107+D85+D117+D33+D26</f>
        <v>12829068462</v>
      </c>
      <c r="E134" s="95"/>
    </row>
    <row r="135" spans="1:5" ht="32.25" customHeight="1" thickBot="1" x14ac:dyDescent="0.3">
      <c r="A135" s="50" t="s">
        <v>31</v>
      </c>
      <c r="B135" s="40"/>
      <c r="C135" s="40"/>
      <c r="D135" s="8">
        <f>+D10+D16+D30+D98+D45+D56+D59+D66+D70+D74+D104+D125+D132+D20+D78+D90+D110+D49+D86+D82+D34+D114+D39+D118</f>
        <v>12788065164.369999</v>
      </c>
    </row>
    <row r="136" spans="1:5" ht="39.6" customHeight="1" x14ac:dyDescent="0.25">
      <c r="A136" s="9"/>
      <c r="B136" s="9"/>
      <c r="C136" s="9"/>
      <c r="D136" s="69"/>
    </row>
    <row r="137" spans="1:5" ht="39.6" customHeight="1" x14ac:dyDescent="0.25">
      <c r="A137" s="9"/>
    </row>
    <row r="138" spans="1:5" ht="24.75" customHeight="1" x14ac:dyDescent="0.25"/>
    <row r="139" spans="1:5" ht="36.75" customHeight="1" x14ac:dyDescent="0.25"/>
    <row r="140" spans="1:5" ht="35.25" customHeight="1" x14ac:dyDescent="0.25"/>
    <row r="141" spans="1:5" ht="36.75" customHeight="1" x14ac:dyDescent="0.25"/>
    <row r="142" spans="1:5" ht="33.75" customHeight="1" x14ac:dyDescent="0.25"/>
    <row r="143" spans="1:5" ht="33.75" customHeight="1" x14ac:dyDescent="0.25"/>
    <row r="144" spans="1:5" ht="72" customHeight="1" x14ac:dyDescent="0.25"/>
    <row r="145" spans="5:5" ht="33.75" customHeight="1" x14ac:dyDescent="0.25"/>
    <row r="146" spans="5:5" ht="32.25" customHeight="1" x14ac:dyDescent="0.25">
      <c r="E146" s="93"/>
    </row>
    <row r="147" spans="5:5" ht="12" customHeight="1" x14ac:dyDescent="0.25"/>
    <row r="148" spans="5:5" ht="12" customHeight="1" x14ac:dyDescent="0.25"/>
    <row r="149" spans="5:5" ht="12" customHeight="1" x14ac:dyDescent="0.25"/>
    <row r="150" spans="5:5" ht="12" customHeight="1" x14ac:dyDescent="0.25"/>
    <row r="151" spans="5:5" ht="12" customHeight="1" x14ac:dyDescent="0.25"/>
    <row r="152" spans="5:5" ht="12" customHeight="1" x14ac:dyDescent="0.25"/>
    <row r="153" spans="5:5" ht="12" customHeight="1" x14ac:dyDescent="0.25"/>
    <row r="154" spans="5:5" ht="12" customHeight="1" x14ac:dyDescent="0.25"/>
    <row r="155" spans="5:5" ht="12" customHeight="1" x14ac:dyDescent="0.25"/>
    <row r="156" spans="5:5" ht="12" customHeight="1" x14ac:dyDescent="0.25"/>
    <row r="157" spans="5:5" ht="12" customHeight="1" x14ac:dyDescent="0.25"/>
    <row r="158" spans="5:5" ht="12" customHeight="1" x14ac:dyDescent="0.25"/>
    <row r="159" spans="5:5" ht="12" customHeight="1" x14ac:dyDescent="0.25"/>
    <row r="160" spans="5:5" ht="12" customHeight="1" x14ac:dyDescent="0.25"/>
    <row r="161" ht="12" customHeight="1" x14ac:dyDescent="0.25"/>
    <row r="162" ht="12" customHeight="1" x14ac:dyDescent="0.25"/>
    <row r="163" ht="12" customHeight="1" x14ac:dyDescent="0.25"/>
    <row r="164" ht="12" customHeight="1" x14ac:dyDescent="0.25"/>
    <row r="165" ht="12" customHeight="1" x14ac:dyDescent="0.25"/>
    <row r="166" ht="12" customHeight="1" x14ac:dyDescent="0.25"/>
    <row r="167" ht="12" customHeight="1" x14ac:dyDescent="0.25"/>
    <row r="168" ht="12" customHeight="1" x14ac:dyDescent="0.25"/>
    <row r="169" ht="12" customHeight="1" x14ac:dyDescent="0.25"/>
    <row r="170" ht="12" customHeight="1" x14ac:dyDescent="0.25"/>
    <row r="171" ht="12" customHeight="1" x14ac:dyDescent="0.25"/>
    <row r="172" ht="12" customHeight="1" x14ac:dyDescent="0.25"/>
    <row r="173" ht="12" customHeight="1" x14ac:dyDescent="0.25"/>
    <row r="174" ht="12" customHeight="1" x14ac:dyDescent="0.25"/>
    <row r="175" ht="12" customHeight="1" x14ac:dyDescent="0.25"/>
    <row r="176" ht="12" customHeight="1" x14ac:dyDescent="0.25"/>
    <row r="177" ht="12" customHeight="1" x14ac:dyDescent="0.25"/>
    <row r="178" ht="12" customHeight="1" x14ac:dyDescent="0.25"/>
    <row r="179" ht="12" customHeight="1" x14ac:dyDescent="0.25"/>
    <row r="180" ht="12" customHeight="1" x14ac:dyDescent="0.25"/>
    <row r="181" ht="12" customHeight="1" x14ac:dyDescent="0.25"/>
    <row r="182" ht="12" customHeight="1" x14ac:dyDescent="0.25"/>
    <row r="183" ht="12" customHeight="1" x14ac:dyDescent="0.25"/>
    <row r="184" ht="12" customHeight="1" x14ac:dyDescent="0.25"/>
    <row r="185" ht="12" customHeight="1" x14ac:dyDescent="0.25"/>
    <row r="186" ht="12" customHeight="1" x14ac:dyDescent="0.25"/>
    <row r="187" ht="12" customHeight="1" x14ac:dyDescent="0.25"/>
    <row r="188" ht="12" customHeight="1" x14ac:dyDescent="0.25"/>
    <row r="189" ht="12" customHeight="1" x14ac:dyDescent="0.25"/>
    <row r="190" ht="12" customHeight="1" x14ac:dyDescent="0.25"/>
    <row r="191" ht="12" customHeight="1" x14ac:dyDescent="0.25"/>
    <row r="192" ht="12" customHeight="1" x14ac:dyDescent="0.25"/>
    <row r="193" ht="12" customHeight="1" x14ac:dyDescent="0.25"/>
    <row r="194" ht="12" customHeight="1" x14ac:dyDescent="0.25"/>
    <row r="195" ht="12" customHeight="1" x14ac:dyDescent="0.25"/>
    <row r="196" ht="12" customHeight="1" x14ac:dyDescent="0.25"/>
    <row r="197" ht="12" customHeight="1" x14ac:dyDescent="0.25"/>
    <row r="198" ht="12" customHeight="1" x14ac:dyDescent="0.25"/>
    <row r="199" ht="12" customHeight="1" x14ac:dyDescent="0.25"/>
    <row r="200" ht="12" customHeight="1" x14ac:dyDescent="0.25"/>
    <row r="201" ht="12" customHeight="1" x14ac:dyDescent="0.25"/>
    <row r="202" ht="12" customHeight="1" x14ac:dyDescent="0.25"/>
    <row r="203" ht="12" customHeight="1" x14ac:dyDescent="0.25"/>
    <row r="204" ht="12" customHeight="1" x14ac:dyDescent="0.25"/>
    <row r="205" ht="12" customHeight="1" x14ac:dyDescent="0.25"/>
    <row r="206" ht="12" customHeight="1" x14ac:dyDescent="0.25"/>
    <row r="207" ht="12" customHeight="1" x14ac:dyDescent="0.25"/>
    <row r="208" ht="12" customHeight="1" x14ac:dyDescent="0.25"/>
    <row r="209" ht="12" customHeight="1" x14ac:dyDescent="0.25"/>
    <row r="210" ht="12" customHeight="1" x14ac:dyDescent="0.25"/>
    <row r="211" ht="12" customHeight="1" x14ac:dyDescent="0.25"/>
    <row r="212" ht="12" customHeight="1" x14ac:dyDescent="0.25"/>
    <row r="213" ht="12" customHeight="1" x14ac:dyDescent="0.25"/>
    <row r="214" ht="12" customHeight="1" x14ac:dyDescent="0.25"/>
    <row r="215" ht="12" customHeight="1" x14ac:dyDescent="0.25"/>
    <row r="216" ht="12" customHeight="1" x14ac:dyDescent="0.25"/>
    <row r="217" ht="12" customHeight="1" x14ac:dyDescent="0.25"/>
    <row r="218" ht="12" customHeight="1" x14ac:dyDescent="0.25"/>
    <row r="219" ht="12" customHeight="1" x14ac:dyDescent="0.25"/>
    <row r="220" ht="12" customHeight="1" x14ac:dyDescent="0.25"/>
    <row r="221" ht="12" customHeight="1" x14ac:dyDescent="0.25"/>
    <row r="222" ht="12" customHeight="1" x14ac:dyDescent="0.25"/>
    <row r="223" ht="12" customHeight="1" x14ac:dyDescent="0.25"/>
    <row r="224" ht="12" customHeight="1" x14ac:dyDescent="0.25"/>
    <row r="225" ht="12" customHeight="1" x14ac:dyDescent="0.25"/>
    <row r="226" ht="12" customHeight="1" x14ac:dyDescent="0.25"/>
    <row r="227" ht="12" customHeight="1" x14ac:dyDescent="0.25"/>
    <row r="228" ht="12" customHeight="1" x14ac:dyDescent="0.25"/>
    <row r="229" ht="12" customHeight="1" x14ac:dyDescent="0.25"/>
    <row r="230" ht="12" customHeight="1" x14ac:dyDescent="0.25"/>
    <row r="231" ht="12" customHeight="1" x14ac:dyDescent="0.25"/>
    <row r="232" ht="12" customHeight="1" x14ac:dyDescent="0.25"/>
    <row r="233" ht="12" customHeight="1" x14ac:dyDescent="0.25"/>
    <row r="234" ht="12" customHeight="1" x14ac:dyDescent="0.25"/>
    <row r="235" ht="12" customHeight="1" x14ac:dyDescent="0.25"/>
    <row r="236" ht="12" customHeight="1" x14ac:dyDescent="0.25"/>
    <row r="237" ht="12" customHeight="1" x14ac:dyDescent="0.25"/>
    <row r="238" ht="12" customHeight="1" x14ac:dyDescent="0.25"/>
    <row r="239" ht="12" customHeight="1" x14ac:dyDescent="0.25"/>
    <row r="240" ht="12" customHeight="1" x14ac:dyDescent="0.25"/>
    <row r="241" ht="12" customHeight="1" x14ac:dyDescent="0.25"/>
    <row r="242" ht="12" customHeight="1" x14ac:dyDescent="0.25"/>
    <row r="243" ht="12" customHeight="1" x14ac:dyDescent="0.25"/>
    <row r="244" ht="12" customHeight="1" x14ac:dyDescent="0.25"/>
    <row r="245" ht="12" customHeight="1" x14ac:dyDescent="0.25"/>
    <row r="246" ht="12" customHeight="1" x14ac:dyDescent="0.25"/>
    <row r="247" ht="12" customHeight="1" x14ac:dyDescent="0.25"/>
    <row r="248" ht="12" customHeight="1" x14ac:dyDescent="0.25"/>
    <row r="249" ht="12" customHeight="1" x14ac:dyDescent="0.25"/>
    <row r="250" ht="12" customHeight="1" x14ac:dyDescent="0.25"/>
    <row r="251" ht="12" customHeight="1" x14ac:dyDescent="0.25"/>
    <row r="252" ht="12" customHeight="1" x14ac:dyDescent="0.25"/>
    <row r="253" ht="12" customHeight="1" x14ac:dyDescent="0.25"/>
    <row r="254" ht="12" customHeight="1" x14ac:dyDescent="0.25"/>
    <row r="255" ht="12" customHeight="1" x14ac:dyDescent="0.25"/>
    <row r="256" ht="12" customHeight="1" x14ac:dyDescent="0.25"/>
    <row r="257" ht="12" customHeight="1" x14ac:dyDescent="0.25"/>
    <row r="258" ht="12" customHeight="1" x14ac:dyDescent="0.25"/>
    <row r="259" ht="12" customHeight="1" x14ac:dyDescent="0.25"/>
    <row r="260" ht="12" customHeight="1" x14ac:dyDescent="0.25"/>
    <row r="261" ht="12" customHeight="1" x14ac:dyDescent="0.25"/>
    <row r="262" ht="12" customHeight="1" x14ac:dyDescent="0.25"/>
  </sheetData>
  <mergeCells count="10">
    <mergeCell ref="B97:C97"/>
    <mergeCell ref="A1:D1"/>
    <mergeCell ref="A2:D2"/>
    <mergeCell ref="A3:D3"/>
    <mergeCell ref="A4:D4"/>
    <mergeCell ref="A6:D6"/>
    <mergeCell ref="A12:D12"/>
    <mergeCell ref="B24:C24"/>
    <mergeCell ref="A41:C41"/>
    <mergeCell ref="A47:C47"/>
  </mergeCells>
  <printOptions horizontalCentered="1" verticalCentered="1"/>
  <pageMargins left="0.45" right="0.45" top="0.5" bottom="0.5" header="0.3" footer="0.3"/>
  <pageSetup scale="80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</vt:lpstr>
      <vt:lpstr>'Table 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FY2021 Full Year Apportionments Table 1: Appropriations and Apportionments Grant Programs</dc:title>
  <dc:subject>Commitment to accessibility: DOT is committed to ensuring that information is available in appropriate alternative formats to meet the requirements of persons who have a disability. If you require an alternative version of this file, please contact FTAWebAccessibility@dot.gov.</dc:subject>
  <dc:creator>Federal Transit Administration</dc:creator>
  <cp:lastModifiedBy>Ullah, Waseem CTR (FTA)</cp:lastModifiedBy>
  <dcterms:created xsi:type="dcterms:W3CDTF">2019-02-19T14:06:49Z</dcterms:created>
  <dcterms:modified xsi:type="dcterms:W3CDTF">2021-01-15T22:25:17Z</dcterms:modified>
</cp:coreProperties>
</file>